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AquestLlibreDeTreball"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D:\48037548R\Downloads\"/>
    </mc:Choice>
  </mc:AlternateContent>
  <workbookProtection workbookAlgorithmName="SHA-512" workbookHashValue="mTm1uXHybLJaB0DUlZm4vxx5P2UtNTEZGjwEksbwYtH7vJ2WwJ3Q//7IwthjvM89lt7j+4sh1sj764enZVCU4Q==" workbookSaltValue="c/wXs6wzDDNRA/TtWYOD9w==" workbookSpinCount="100000" lockStructure="1"/>
  <bookViews>
    <workbookView xWindow="-120" yWindow="-120" windowWidth="29040" windowHeight="15840" firstSheet="1" activeTab="1"/>
  </bookViews>
  <sheets>
    <sheet name="ENTITATS" sheetId="1" state="hidden" r:id="rId1"/>
    <sheet name="Declaracions" sheetId="2" r:id="rId2"/>
    <sheet name="Assessors" sheetId="3" r:id="rId3"/>
    <sheet name="Assessorament" sheetId="4" r:id="rId4"/>
    <sheet name="Formadors" sheetId="5" r:id="rId5"/>
    <sheet name="Píndoles" sheetId="6" r:id="rId6"/>
    <sheet name="Formació" sheetId="7" r:id="rId7"/>
    <sheet name="IMPACTE GÈNERE" sheetId="8" r:id="rId8"/>
    <sheet name="TOTAL ASSES + FORM" sheetId="9" r:id="rId9"/>
  </sheets>
  <definedNames>
    <definedName name="_xlnm._FilterDatabase" localSheetId="3" hidden="1">Assessorament!$A$11:$L$61</definedName>
    <definedName name="Z_D31FD164_4898_4CFB_B55B_97F53DBD26F3_.wvu.Cols" localSheetId="3" hidden="1">Assessorament!$K:$XFD</definedName>
    <definedName name="Z_D31FD164_4898_4CFB_B55B_97F53DBD26F3_.wvu.Cols" localSheetId="2" hidden="1">Assessors!$F:$XFD</definedName>
    <definedName name="Z_D31FD164_4898_4CFB_B55B_97F53DBD26F3_.wvu.Cols" localSheetId="1" hidden="1">Declaracions!$K:$XFD</definedName>
    <definedName name="Z_D31FD164_4898_4CFB_B55B_97F53DBD26F3_.wvu.Cols" localSheetId="6" hidden="1">Formació!$L:$XFD</definedName>
    <definedName name="Z_D31FD164_4898_4CFB_B55B_97F53DBD26F3_.wvu.Cols" localSheetId="4" hidden="1">Formadors!$F:$XFD</definedName>
    <definedName name="Z_D31FD164_4898_4CFB_B55B_97F53DBD26F3_.wvu.Cols" localSheetId="7" hidden="1">'IMPACTE GÈNERE'!$E:$XFD</definedName>
    <definedName name="Z_D31FD164_4898_4CFB_B55B_97F53DBD26F3_.wvu.Cols" localSheetId="5" hidden="1">Píndoles!$F:$XFD</definedName>
    <definedName name="Z_D31FD164_4898_4CFB_B55B_97F53DBD26F3_.wvu.Cols" localSheetId="8" hidden="1">'TOTAL ASSES + FORM'!$D:$XFD</definedName>
    <definedName name="Z_D31FD164_4898_4CFB_B55B_97F53DBD26F3_.wvu.FilterData" localSheetId="3" hidden="1">Assessorament!$A$11:$L$61</definedName>
    <definedName name="Z_D31FD164_4898_4CFB_B55B_97F53DBD26F3_.wvu.Rows" localSheetId="8" hidden="1">'TOTAL ASSES + FORM'!$18:$1048576</definedName>
  </definedNames>
  <calcPr calcId="162913"/>
  <customWorkbookViews>
    <customWorkbookView name="Martin Capdevila, Sara - Visualització personal" guid="{D31FD164-4898-4CFB-B55B-97F53DBD26F3}" mergeInterval="0" personalView="1" maximized="1" xWindow="-11" yWindow="-11" windowWidth="1942" windowHeight="1042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4" l="1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B27" i="2" l="1"/>
  <c r="H207" i="4" l="1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F14" i="7" l="1"/>
  <c r="B14" i="7"/>
  <c r="C12" i="4"/>
  <c r="B12" i="4"/>
  <c r="E20" i="2"/>
  <c r="D20" i="2"/>
  <c r="C20" i="2"/>
  <c r="B20" i="2"/>
  <c r="A20" i="2"/>
  <c r="B13" i="2" l="1"/>
  <c r="B13" i="4" l="1"/>
  <c r="C13" i="4"/>
  <c r="B14" i="4"/>
  <c r="C14" i="4"/>
  <c r="B15" i="4"/>
  <c r="C15" i="4"/>
  <c r="B16" i="4"/>
  <c r="C16" i="4"/>
  <c r="B17" i="4"/>
  <c r="C17" i="4"/>
  <c r="B18" i="4"/>
  <c r="C18" i="4"/>
  <c r="B19" i="4"/>
  <c r="C19" i="4"/>
  <c r="B20" i="4"/>
  <c r="C20" i="4"/>
  <c r="B21" i="4"/>
  <c r="C21" i="4"/>
  <c r="B22" i="4"/>
  <c r="C22" i="4"/>
  <c r="B23" i="4"/>
  <c r="C23" i="4"/>
  <c r="B24" i="4"/>
  <c r="C24" i="4"/>
  <c r="B25" i="4"/>
  <c r="C25" i="4"/>
  <c r="B26" i="4"/>
  <c r="C26" i="4"/>
  <c r="B27" i="4"/>
  <c r="C27" i="4"/>
  <c r="B28" i="4"/>
  <c r="C28" i="4"/>
  <c r="B29" i="4"/>
  <c r="C29" i="4"/>
  <c r="B30" i="4"/>
  <c r="C30" i="4"/>
  <c r="B31" i="4"/>
  <c r="C31" i="4"/>
  <c r="B32" i="4"/>
  <c r="C32" i="4"/>
  <c r="B33" i="4"/>
  <c r="C33" i="4"/>
  <c r="B34" i="4"/>
  <c r="C34" i="4"/>
  <c r="B35" i="4"/>
  <c r="C35" i="4"/>
  <c r="B36" i="4"/>
  <c r="C36" i="4"/>
  <c r="B37" i="4"/>
  <c r="C37" i="4"/>
  <c r="B38" i="4"/>
  <c r="C38" i="4"/>
  <c r="B39" i="4"/>
  <c r="C39" i="4"/>
  <c r="B40" i="4"/>
  <c r="C40" i="4"/>
  <c r="B41" i="4"/>
  <c r="C41" i="4"/>
  <c r="B42" i="4"/>
  <c r="C42" i="4"/>
  <c r="B43" i="4"/>
  <c r="C43" i="4"/>
  <c r="B44" i="4"/>
  <c r="C44" i="4"/>
  <c r="B45" i="4"/>
  <c r="C45" i="4"/>
  <c r="B46" i="4"/>
  <c r="C46" i="4"/>
  <c r="B47" i="4"/>
  <c r="C47" i="4"/>
  <c r="B48" i="4"/>
  <c r="C48" i="4"/>
  <c r="B49" i="4"/>
  <c r="C49" i="4"/>
  <c r="B50" i="4"/>
  <c r="C50" i="4"/>
  <c r="B51" i="4"/>
  <c r="C51" i="4"/>
  <c r="B52" i="4"/>
  <c r="C52" i="4"/>
  <c r="B53" i="4"/>
  <c r="C53" i="4"/>
  <c r="B54" i="4"/>
  <c r="C54" i="4"/>
  <c r="B55" i="4"/>
  <c r="C55" i="4"/>
  <c r="B56" i="4"/>
  <c r="C56" i="4"/>
  <c r="B57" i="4"/>
  <c r="C57" i="4"/>
  <c r="B58" i="4"/>
  <c r="C58" i="4"/>
  <c r="B59" i="4"/>
  <c r="C59" i="4"/>
  <c r="B60" i="4"/>
  <c r="C60" i="4"/>
  <c r="B61" i="4"/>
  <c r="C61" i="4"/>
  <c r="B62" i="4"/>
  <c r="C62" i="4"/>
  <c r="B63" i="4"/>
  <c r="C63" i="4"/>
  <c r="B64" i="4"/>
  <c r="C64" i="4"/>
  <c r="B65" i="4"/>
  <c r="C65" i="4"/>
  <c r="B66" i="4"/>
  <c r="C66" i="4"/>
  <c r="B67" i="4"/>
  <c r="C67" i="4"/>
  <c r="B68" i="4"/>
  <c r="C68" i="4"/>
  <c r="B69" i="4"/>
  <c r="C69" i="4"/>
  <c r="B70" i="4"/>
  <c r="C70" i="4"/>
  <c r="B71" i="4"/>
  <c r="C71" i="4"/>
  <c r="B72" i="4"/>
  <c r="C72" i="4"/>
  <c r="B73" i="4"/>
  <c r="C73" i="4"/>
  <c r="B74" i="4"/>
  <c r="C74" i="4"/>
  <c r="B75" i="4"/>
  <c r="C75" i="4"/>
  <c r="B76" i="4"/>
  <c r="C76" i="4"/>
  <c r="B77" i="4"/>
  <c r="C77" i="4"/>
  <c r="B78" i="4"/>
  <c r="C78" i="4"/>
  <c r="B79" i="4"/>
  <c r="C79" i="4"/>
  <c r="B80" i="4"/>
  <c r="C80" i="4"/>
  <c r="B81" i="4"/>
  <c r="C81" i="4"/>
  <c r="B82" i="4"/>
  <c r="C82" i="4"/>
  <c r="B83" i="4"/>
  <c r="C83" i="4"/>
  <c r="B84" i="4"/>
  <c r="C84" i="4"/>
  <c r="B85" i="4"/>
  <c r="C85" i="4"/>
  <c r="B86" i="4"/>
  <c r="C86" i="4"/>
  <c r="B87" i="4"/>
  <c r="C87" i="4"/>
  <c r="B88" i="4"/>
  <c r="C88" i="4"/>
  <c r="B89" i="4"/>
  <c r="C89" i="4"/>
  <c r="B90" i="4"/>
  <c r="C90" i="4"/>
  <c r="B91" i="4"/>
  <c r="C91" i="4"/>
  <c r="B92" i="4"/>
  <c r="C92" i="4"/>
  <c r="B93" i="4"/>
  <c r="C93" i="4"/>
  <c r="B94" i="4"/>
  <c r="C94" i="4"/>
  <c r="B95" i="4"/>
  <c r="C95" i="4"/>
  <c r="B96" i="4"/>
  <c r="C96" i="4"/>
  <c r="B97" i="4"/>
  <c r="C97" i="4"/>
  <c r="B98" i="4"/>
  <c r="C98" i="4"/>
  <c r="B99" i="4"/>
  <c r="C99" i="4"/>
  <c r="B100" i="4"/>
  <c r="C100" i="4"/>
  <c r="B101" i="4"/>
  <c r="C101" i="4"/>
  <c r="B102" i="4"/>
  <c r="C102" i="4"/>
  <c r="B103" i="4"/>
  <c r="C103" i="4"/>
  <c r="B104" i="4"/>
  <c r="C104" i="4"/>
  <c r="B105" i="4"/>
  <c r="C105" i="4"/>
  <c r="B106" i="4"/>
  <c r="C106" i="4"/>
  <c r="B107" i="4"/>
  <c r="C107" i="4"/>
  <c r="B108" i="4"/>
  <c r="C108" i="4"/>
  <c r="B109" i="4"/>
  <c r="C109" i="4"/>
  <c r="B110" i="4"/>
  <c r="C110" i="4"/>
  <c r="B111" i="4"/>
  <c r="C111" i="4"/>
  <c r="B112" i="4"/>
  <c r="C112" i="4"/>
  <c r="B113" i="4"/>
  <c r="C113" i="4"/>
  <c r="B114" i="4"/>
  <c r="C114" i="4"/>
  <c r="B115" i="4"/>
  <c r="C115" i="4"/>
  <c r="B116" i="4"/>
  <c r="C116" i="4"/>
  <c r="B117" i="4"/>
  <c r="C117" i="4"/>
  <c r="B118" i="4"/>
  <c r="C118" i="4"/>
  <c r="B119" i="4"/>
  <c r="C119" i="4"/>
  <c r="B120" i="4"/>
  <c r="C120" i="4"/>
  <c r="B121" i="4"/>
  <c r="C121" i="4"/>
  <c r="B122" i="4"/>
  <c r="C122" i="4"/>
  <c r="B123" i="4"/>
  <c r="C123" i="4"/>
  <c r="B124" i="4"/>
  <c r="C124" i="4"/>
  <c r="B125" i="4"/>
  <c r="C125" i="4"/>
  <c r="B126" i="4"/>
  <c r="C126" i="4"/>
  <c r="B127" i="4"/>
  <c r="C127" i="4"/>
  <c r="B128" i="4"/>
  <c r="C128" i="4"/>
  <c r="B129" i="4"/>
  <c r="C129" i="4"/>
  <c r="B130" i="4"/>
  <c r="C130" i="4"/>
  <c r="B131" i="4"/>
  <c r="C131" i="4"/>
  <c r="B132" i="4"/>
  <c r="C132" i="4"/>
  <c r="B133" i="4"/>
  <c r="C133" i="4"/>
  <c r="B134" i="4"/>
  <c r="C134" i="4"/>
  <c r="B135" i="4"/>
  <c r="C135" i="4"/>
  <c r="B136" i="4"/>
  <c r="C136" i="4"/>
  <c r="B137" i="4"/>
  <c r="C137" i="4"/>
  <c r="B138" i="4"/>
  <c r="C138" i="4"/>
  <c r="B139" i="4"/>
  <c r="C139" i="4"/>
  <c r="B140" i="4"/>
  <c r="C140" i="4"/>
  <c r="B141" i="4"/>
  <c r="C141" i="4"/>
  <c r="B142" i="4"/>
  <c r="C142" i="4"/>
  <c r="B143" i="4"/>
  <c r="C143" i="4"/>
  <c r="B144" i="4"/>
  <c r="C144" i="4"/>
  <c r="B145" i="4"/>
  <c r="C145" i="4"/>
  <c r="B146" i="4"/>
  <c r="C146" i="4"/>
  <c r="B147" i="4"/>
  <c r="C147" i="4"/>
  <c r="B148" i="4"/>
  <c r="C148" i="4"/>
  <c r="B149" i="4"/>
  <c r="C149" i="4"/>
  <c r="B150" i="4"/>
  <c r="C150" i="4"/>
  <c r="B151" i="4"/>
  <c r="C151" i="4"/>
  <c r="B152" i="4"/>
  <c r="C152" i="4"/>
  <c r="B153" i="4"/>
  <c r="C153" i="4"/>
  <c r="B154" i="4"/>
  <c r="C154" i="4"/>
  <c r="B155" i="4"/>
  <c r="C155" i="4"/>
  <c r="B156" i="4"/>
  <c r="C156" i="4"/>
  <c r="B157" i="4"/>
  <c r="C157" i="4"/>
  <c r="B158" i="4"/>
  <c r="C158" i="4"/>
  <c r="B159" i="4"/>
  <c r="C159" i="4"/>
  <c r="B160" i="4"/>
  <c r="C160" i="4"/>
  <c r="B161" i="4"/>
  <c r="C161" i="4"/>
  <c r="B162" i="4"/>
  <c r="C162" i="4"/>
  <c r="B163" i="4"/>
  <c r="C163" i="4"/>
  <c r="B164" i="4"/>
  <c r="C164" i="4"/>
  <c r="B165" i="4"/>
  <c r="C165" i="4"/>
  <c r="B166" i="4"/>
  <c r="C166" i="4"/>
  <c r="B167" i="4"/>
  <c r="C167" i="4"/>
  <c r="B168" i="4"/>
  <c r="C168" i="4"/>
  <c r="B169" i="4"/>
  <c r="C169" i="4"/>
  <c r="B170" i="4"/>
  <c r="C170" i="4"/>
  <c r="B171" i="4"/>
  <c r="C171" i="4"/>
  <c r="B172" i="4"/>
  <c r="C172" i="4"/>
  <c r="B173" i="4"/>
  <c r="C173" i="4"/>
  <c r="B174" i="4"/>
  <c r="C174" i="4"/>
  <c r="B175" i="4"/>
  <c r="C175" i="4"/>
  <c r="B176" i="4"/>
  <c r="C176" i="4"/>
  <c r="B177" i="4"/>
  <c r="C177" i="4"/>
  <c r="B178" i="4"/>
  <c r="C178" i="4"/>
  <c r="B179" i="4"/>
  <c r="C179" i="4"/>
  <c r="B180" i="4"/>
  <c r="C180" i="4"/>
  <c r="B181" i="4"/>
  <c r="C181" i="4"/>
  <c r="B182" i="4"/>
  <c r="C182" i="4"/>
  <c r="B183" i="4"/>
  <c r="C183" i="4"/>
  <c r="B184" i="4"/>
  <c r="C184" i="4"/>
  <c r="B185" i="4"/>
  <c r="C185" i="4"/>
  <c r="B186" i="4"/>
  <c r="C186" i="4"/>
  <c r="B187" i="4"/>
  <c r="C187" i="4"/>
  <c r="B188" i="4"/>
  <c r="C188" i="4"/>
  <c r="B189" i="4"/>
  <c r="C189" i="4"/>
  <c r="B190" i="4"/>
  <c r="C190" i="4"/>
  <c r="B191" i="4"/>
  <c r="C191" i="4"/>
  <c r="B192" i="4"/>
  <c r="C192" i="4"/>
  <c r="B193" i="4"/>
  <c r="C193" i="4"/>
  <c r="B194" i="4"/>
  <c r="C194" i="4"/>
  <c r="B195" i="4"/>
  <c r="C195" i="4"/>
  <c r="B196" i="4"/>
  <c r="C196" i="4"/>
  <c r="B197" i="4"/>
  <c r="C197" i="4"/>
  <c r="B198" i="4"/>
  <c r="C198" i="4"/>
  <c r="B199" i="4"/>
  <c r="C199" i="4"/>
  <c r="B200" i="4"/>
  <c r="C200" i="4"/>
  <c r="B201" i="4"/>
  <c r="C201" i="4"/>
  <c r="B202" i="4"/>
  <c r="C202" i="4"/>
  <c r="B203" i="4"/>
  <c r="C203" i="4"/>
  <c r="B204" i="4"/>
  <c r="C204" i="4"/>
  <c r="B205" i="4"/>
  <c r="C205" i="4"/>
  <c r="B206" i="4"/>
  <c r="C206" i="4"/>
  <c r="B207" i="4"/>
  <c r="C207" i="4"/>
  <c r="G15" i="7" l="1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B38" i="7" l="1"/>
  <c r="C38" i="7"/>
  <c r="D38" i="7" s="1"/>
  <c r="K38" i="7"/>
  <c r="B39" i="7"/>
  <c r="C39" i="7"/>
  <c r="D39" i="7" s="1"/>
  <c r="K39" i="7"/>
  <c r="B40" i="7"/>
  <c r="C40" i="7"/>
  <c r="D40" i="7" s="1"/>
  <c r="K40" i="7"/>
  <c r="B41" i="7"/>
  <c r="C41" i="7"/>
  <c r="D41" i="7" s="1"/>
  <c r="K41" i="7"/>
  <c r="B42" i="7"/>
  <c r="C42" i="7"/>
  <c r="D42" i="7" s="1"/>
  <c r="K42" i="7"/>
  <c r="B43" i="7"/>
  <c r="C43" i="7"/>
  <c r="D43" i="7" s="1"/>
  <c r="K43" i="7"/>
  <c r="B44" i="7"/>
  <c r="C44" i="7"/>
  <c r="D44" i="7" s="1"/>
  <c r="K44" i="7"/>
  <c r="B45" i="7"/>
  <c r="C45" i="7"/>
  <c r="D45" i="7" s="1"/>
  <c r="K45" i="7"/>
  <c r="B46" i="7"/>
  <c r="C46" i="7"/>
  <c r="D46" i="7" s="1"/>
  <c r="K46" i="7"/>
  <c r="B47" i="7"/>
  <c r="C47" i="7"/>
  <c r="D47" i="7" s="1"/>
  <c r="K47" i="7"/>
  <c r="B48" i="7"/>
  <c r="C48" i="7"/>
  <c r="D48" i="7" s="1"/>
  <c r="K48" i="7"/>
  <c r="B49" i="7"/>
  <c r="C49" i="7"/>
  <c r="D49" i="7" s="1"/>
  <c r="K49" i="7"/>
  <c r="B50" i="7"/>
  <c r="C50" i="7"/>
  <c r="D50" i="7" s="1"/>
  <c r="K50" i="7"/>
  <c r="B51" i="7"/>
  <c r="C51" i="7"/>
  <c r="D51" i="7" s="1"/>
  <c r="K51" i="7"/>
  <c r="B52" i="7"/>
  <c r="C52" i="7"/>
  <c r="D52" i="7" s="1"/>
  <c r="K52" i="7"/>
  <c r="B53" i="7"/>
  <c r="C53" i="7"/>
  <c r="D53" i="7" s="1"/>
  <c r="K53" i="7"/>
  <c r="B54" i="7"/>
  <c r="C54" i="7"/>
  <c r="D54" i="7" s="1"/>
  <c r="K54" i="7"/>
  <c r="B55" i="7"/>
  <c r="C55" i="7"/>
  <c r="D55" i="7" s="1"/>
  <c r="K55" i="7"/>
  <c r="B56" i="7"/>
  <c r="C56" i="7"/>
  <c r="D56" i="7" s="1"/>
  <c r="K56" i="7"/>
  <c r="B57" i="7"/>
  <c r="C57" i="7"/>
  <c r="D57" i="7" s="1"/>
  <c r="K57" i="7"/>
  <c r="B58" i="7"/>
  <c r="C58" i="7"/>
  <c r="D58" i="7" s="1"/>
  <c r="K58" i="7"/>
  <c r="B59" i="7"/>
  <c r="C59" i="7"/>
  <c r="D59" i="7" s="1"/>
  <c r="K59" i="7"/>
  <c r="B60" i="7"/>
  <c r="C60" i="7"/>
  <c r="D60" i="7" s="1"/>
  <c r="K60" i="7"/>
  <c r="B61" i="7"/>
  <c r="C61" i="7"/>
  <c r="D61" i="7" s="1"/>
  <c r="K61" i="7"/>
  <c r="B62" i="7"/>
  <c r="C62" i="7"/>
  <c r="D62" i="7" s="1"/>
  <c r="K62" i="7"/>
  <c r="B63" i="7"/>
  <c r="C63" i="7"/>
  <c r="D63" i="7" s="1"/>
  <c r="K63" i="7"/>
  <c r="B64" i="7"/>
  <c r="C64" i="7"/>
  <c r="D64" i="7" s="1"/>
  <c r="K64" i="7"/>
  <c r="B65" i="7"/>
  <c r="C65" i="7"/>
  <c r="D65" i="7" s="1"/>
  <c r="K65" i="7"/>
  <c r="B66" i="7"/>
  <c r="C66" i="7"/>
  <c r="D66" i="7" s="1"/>
  <c r="K66" i="7"/>
  <c r="B67" i="7"/>
  <c r="C67" i="7"/>
  <c r="D67" i="7" s="1"/>
  <c r="K67" i="7"/>
  <c r="B68" i="7"/>
  <c r="C68" i="7"/>
  <c r="D68" i="7" s="1"/>
  <c r="K68" i="7"/>
  <c r="B69" i="7"/>
  <c r="C69" i="7"/>
  <c r="D69" i="7" s="1"/>
  <c r="K69" i="7"/>
  <c r="B70" i="7"/>
  <c r="C70" i="7"/>
  <c r="D70" i="7" s="1"/>
  <c r="K70" i="7"/>
  <c r="B71" i="7"/>
  <c r="C71" i="7"/>
  <c r="D71" i="7" s="1"/>
  <c r="K71" i="7"/>
  <c r="B72" i="7"/>
  <c r="C72" i="7"/>
  <c r="D72" i="7" s="1"/>
  <c r="K72" i="7"/>
  <c r="B73" i="7"/>
  <c r="C73" i="7"/>
  <c r="D73" i="7" s="1"/>
  <c r="K73" i="7"/>
  <c r="B74" i="7"/>
  <c r="C74" i="7"/>
  <c r="D74" i="7" s="1"/>
  <c r="K74" i="7"/>
  <c r="B75" i="7"/>
  <c r="C75" i="7"/>
  <c r="D75" i="7" s="1"/>
  <c r="K75" i="7"/>
  <c r="B76" i="7"/>
  <c r="C76" i="7"/>
  <c r="D76" i="7" s="1"/>
  <c r="K76" i="7"/>
  <c r="B77" i="7"/>
  <c r="C77" i="7"/>
  <c r="D77" i="7" s="1"/>
  <c r="K77" i="7"/>
  <c r="B78" i="7"/>
  <c r="C78" i="7"/>
  <c r="D78" i="7" s="1"/>
  <c r="K78" i="7"/>
  <c r="B79" i="7"/>
  <c r="C79" i="7"/>
  <c r="D79" i="7" s="1"/>
  <c r="K79" i="7"/>
  <c r="B80" i="7"/>
  <c r="C80" i="7"/>
  <c r="D80" i="7" s="1"/>
  <c r="K80" i="7"/>
  <c r="B81" i="7"/>
  <c r="C81" i="7"/>
  <c r="D81" i="7" s="1"/>
  <c r="K81" i="7"/>
  <c r="B82" i="7"/>
  <c r="C82" i="7"/>
  <c r="D82" i="7" s="1"/>
  <c r="K82" i="7"/>
  <c r="B83" i="7"/>
  <c r="C83" i="7"/>
  <c r="D83" i="7" s="1"/>
  <c r="K83" i="7"/>
  <c r="B84" i="7"/>
  <c r="C84" i="7"/>
  <c r="D84" i="7" s="1"/>
  <c r="K84" i="7"/>
  <c r="B85" i="7"/>
  <c r="C85" i="7"/>
  <c r="D85" i="7" s="1"/>
  <c r="K85" i="7"/>
  <c r="B86" i="7"/>
  <c r="C86" i="7"/>
  <c r="D86" i="7" s="1"/>
  <c r="K86" i="7"/>
  <c r="B87" i="7"/>
  <c r="C87" i="7"/>
  <c r="D87" i="7" s="1"/>
  <c r="K87" i="7"/>
  <c r="B88" i="7"/>
  <c r="C88" i="7"/>
  <c r="D88" i="7" s="1"/>
  <c r="K88" i="7"/>
  <c r="B89" i="7"/>
  <c r="C89" i="7"/>
  <c r="D89" i="7" s="1"/>
  <c r="K89" i="7"/>
  <c r="B90" i="7"/>
  <c r="C90" i="7"/>
  <c r="D90" i="7" s="1"/>
  <c r="K90" i="7"/>
  <c r="B91" i="7"/>
  <c r="C91" i="7"/>
  <c r="D91" i="7" s="1"/>
  <c r="K91" i="7"/>
  <c r="B92" i="7"/>
  <c r="C92" i="7"/>
  <c r="D92" i="7" s="1"/>
  <c r="K92" i="7"/>
  <c r="B93" i="7"/>
  <c r="C93" i="7"/>
  <c r="D93" i="7" s="1"/>
  <c r="K93" i="7"/>
  <c r="B94" i="7"/>
  <c r="C94" i="7"/>
  <c r="D94" i="7" s="1"/>
  <c r="K94" i="7"/>
  <c r="B95" i="7"/>
  <c r="C95" i="7"/>
  <c r="D95" i="7" s="1"/>
  <c r="K95" i="7"/>
  <c r="B96" i="7"/>
  <c r="C96" i="7"/>
  <c r="D96" i="7" s="1"/>
  <c r="K96" i="7"/>
  <c r="B97" i="7"/>
  <c r="C97" i="7"/>
  <c r="D97" i="7" s="1"/>
  <c r="K97" i="7"/>
  <c r="B98" i="7"/>
  <c r="C98" i="7"/>
  <c r="D98" i="7" s="1"/>
  <c r="K98" i="7"/>
  <c r="B99" i="7"/>
  <c r="C99" i="7"/>
  <c r="D99" i="7" s="1"/>
  <c r="K99" i="7"/>
  <c r="B100" i="7"/>
  <c r="C100" i="7"/>
  <c r="D100" i="7" s="1"/>
  <c r="K100" i="7"/>
  <c r="B101" i="7"/>
  <c r="C101" i="7"/>
  <c r="D101" i="7" s="1"/>
  <c r="K101" i="7"/>
  <c r="B102" i="7"/>
  <c r="C102" i="7"/>
  <c r="D102" i="7" s="1"/>
  <c r="K102" i="7"/>
  <c r="B103" i="7"/>
  <c r="C103" i="7"/>
  <c r="D103" i="7" s="1"/>
  <c r="K103" i="7"/>
  <c r="B104" i="7"/>
  <c r="C104" i="7"/>
  <c r="D104" i="7" s="1"/>
  <c r="K104" i="7"/>
  <c r="B105" i="7"/>
  <c r="C105" i="7"/>
  <c r="D105" i="7" s="1"/>
  <c r="K105" i="7"/>
  <c r="B106" i="7"/>
  <c r="C106" i="7"/>
  <c r="D106" i="7" s="1"/>
  <c r="K106" i="7"/>
  <c r="B107" i="7"/>
  <c r="C107" i="7"/>
  <c r="D107" i="7" s="1"/>
  <c r="K107" i="7"/>
  <c r="B108" i="7"/>
  <c r="C108" i="7"/>
  <c r="D108" i="7" s="1"/>
  <c r="K108" i="7"/>
  <c r="B109" i="7"/>
  <c r="C109" i="7"/>
  <c r="D109" i="7" s="1"/>
  <c r="K109" i="7"/>
  <c r="B110" i="7"/>
  <c r="C110" i="7"/>
  <c r="D110" i="7" s="1"/>
  <c r="K110" i="7"/>
  <c r="B111" i="7"/>
  <c r="C111" i="7"/>
  <c r="D111" i="7" s="1"/>
  <c r="K111" i="7"/>
  <c r="B112" i="7"/>
  <c r="C112" i="7"/>
  <c r="D112" i="7" s="1"/>
  <c r="K112" i="7"/>
  <c r="B113" i="7"/>
  <c r="C113" i="7"/>
  <c r="D113" i="7" s="1"/>
  <c r="K113" i="7"/>
  <c r="B114" i="7"/>
  <c r="C114" i="7"/>
  <c r="D114" i="7" s="1"/>
  <c r="K114" i="7"/>
  <c r="B115" i="7"/>
  <c r="C115" i="7"/>
  <c r="D115" i="7" s="1"/>
  <c r="K115" i="7"/>
  <c r="B116" i="7"/>
  <c r="C116" i="7"/>
  <c r="D116" i="7" s="1"/>
  <c r="K116" i="7"/>
  <c r="B117" i="7"/>
  <c r="C117" i="7"/>
  <c r="D117" i="7" s="1"/>
  <c r="K117" i="7"/>
  <c r="B118" i="7"/>
  <c r="C118" i="7"/>
  <c r="D118" i="7" s="1"/>
  <c r="K118" i="7"/>
  <c r="B119" i="7"/>
  <c r="C119" i="7"/>
  <c r="D119" i="7" s="1"/>
  <c r="K119" i="7"/>
  <c r="B120" i="7"/>
  <c r="C120" i="7"/>
  <c r="D120" i="7" s="1"/>
  <c r="K120" i="7"/>
  <c r="B121" i="7"/>
  <c r="C121" i="7"/>
  <c r="D121" i="7" s="1"/>
  <c r="K121" i="7"/>
  <c r="B122" i="7"/>
  <c r="C122" i="7"/>
  <c r="D122" i="7" s="1"/>
  <c r="K122" i="7"/>
  <c r="B123" i="7"/>
  <c r="C123" i="7"/>
  <c r="D123" i="7" s="1"/>
  <c r="K123" i="7"/>
  <c r="B124" i="7"/>
  <c r="C124" i="7"/>
  <c r="D124" i="7" s="1"/>
  <c r="K124" i="7"/>
  <c r="B125" i="7"/>
  <c r="C125" i="7"/>
  <c r="D125" i="7" s="1"/>
  <c r="K125" i="7"/>
  <c r="B126" i="7"/>
  <c r="C126" i="7"/>
  <c r="D126" i="7" s="1"/>
  <c r="K126" i="7"/>
  <c r="B127" i="7"/>
  <c r="C127" i="7"/>
  <c r="D127" i="7" s="1"/>
  <c r="K127" i="7"/>
  <c r="B128" i="7"/>
  <c r="C128" i="7"/>
  <c r="D128" i="7" s="1"/>
  <c r="K128" i="7"/>
  <c r="B129" i="7"/>
  <c r="C129" i="7"/>
  <c r="D129" i="7" s="1"/>
  <c r="K129" i="7"/>
  <c r="B130" i="7"/>
  <c r="C130" i="7"/>
  <c r="D130" i="7" s="1"/>
  <c r="K130" i="7"/>
  <c r="B131" i="7"/>
  <c r="C131" i="7"/>
  <c r="D131" i="7" s="1"/>
  <c r="K131" i="7"/>
  <c r="B132" i="7"/>
  <c r="C132" i="7"/>
  <c r="D132" i="7" s="1"/>
  <c r="K132" i="7"/>
  <c r="B133" i="7"/>
  <c r="C133" i="7"/>
  <c r="D133" i="7" s="1"/>
  <c r="K133" i="7"/>
  <c r="B134" i="7"/>
  <c r="C134" i="7"/>
  <c r="D134" i="7" s="1"/>
  <c r="K134" i="7"/>
  <c r="B135" i="7"/>
  <c r="C135" i="7"/>
  <c r="D135" i="7" s="1"/>
  <c r="K135" i="7"/>
  <c r="B136" i="7"/>
  <c r="C136" i="7"/>
  <c r="D136" i="7" s="1"/>
  <c r="K136" i="7"/>
  <c r="B137" i="7"/>
  <c r="C137" i="7"/>
  <c r="D137" i="7" s="1"/>
  <c r="K137" i="7"/>
  <c r="B138" i="7"/>
  <c r="C138" i="7"/>
  <c r="D138" i="7" s="1"/>
  <c r="K138" i="7"/>
  <c r="B139" i="7"/>
  <c r="C139" i="7"/>
  <c r="D139" i="7" s="1"/>
  <c r="K139" i="7"/>
  <c r="B140" i="7"/>
  <c r="C140" i="7"/>
  <c r="D140" i="7" s="1"/>
  <c r="K140" i="7"/>
  <c r="B141" i="7"/>
  <c r="C141" i="7"/>
  <c r="D141" i="7" s="1"/>
  <c r="K141" i="7"/>
  <c r="B142" i="7"/>
  <c r="C142" i="7"/>
  <c r="D142" i="7" s="1"/>
  <c r="K142" i="7"/>
  <c r="B143" i="7"/>
  <c r="C143" i="7"/>
  <c r="D143" i="7" s="1"/>
  <c r="K143" i="7"/>
  <c r="B144" i="7"/>
  <c r="C144" i="7"/>
  <c r="D144" i="7" s="1"/>
  <c r="K144" i="7"/>
  <c r="B145" i="7"/>
  <c r="C145" i="7"/>
  <c r="D145" i="7" s="1"/>
  <c r="K145" i="7"/>
  <c r="B146" i="7"/>
  <c r="C146" i="7"/>
  <c r="D146" i="7" s="1"/>
  <c r="K146" i="7"/>
  <c r="B147" i="7"/>
  <c r="C147" i="7"/>
  <c r="D147" i="7" s="1"/>
  <c r="K147" i="7"/>
  <c r="B148" i="7"/>
  <c r="C148" i="7"/>
  <c r="D148" i="7" s="1"/>
  <c r="K148" i="7"/>
  <c r="B149" i="7"/>
  <c r="C149" i="7"/>
  <c r="D149" i="7" s="1"/>
  <c r="K149" i="7"/>
  <c r="B150" i="7"/>
  <c r="C150" i="7"/>
  <c r="D150" i="7" s="1"/>
  <c r="K150" i="7"/>
  <c r="B151" i="7"/>
  <c r="C151" i="7"/>
  <c r="D151" i="7" s="1"/>
  <c r="K151" i="7"/>
  <c r="B152" i="7"/>
  <c r="C152" i="7"/>
  <c r="D152" i="7" s="1"/>
  <c r="K152" i="7"/>
  <c r="B153" i="7"/>
  <c r="C153" i="7"/>
  <c r="D153" i="7" s="1"/>
  <c r="K153" i="7"/>
  <c r="B154" i="7"/>
  <c r="C154" i="7"/>
  <c r="D154" i="7" s="1"/>
  <c r="K154" i="7"/>
  <c r="B155" i="7"/>
  <c r="C155" i="7"/>
  <c r="D155" i="7" s="1"/>
  <c r="K155" i="7"/>
  <c r="B156" i="7"/>
  <c r="C156" i="7"/>
  <c r="D156" i="7" s="1"/>
  <c r="K156" i="7"/>
  <c r="B157" i="7"/>
  <c r="C157" i="7"/>
  <c r="D157" i="7" s="1"/>
  <c r="K157" i="7"/>
  <c r="B158" i="7"/>
  <c r="C158" i="7"/>
  <c r="D158" i="7" s="1"/>
  <c r="K158" i="7"/>
  <c r="B159" i="7"/>
  <c r="C159" i="7"/>
  <c r="D159" i="7" s="1"/>
  <c r="K159" i="7"/>
  <c r="B160" i="7"/>
  <c r="C160" i="7"/>
  <c r="D160" i="7" s="1"/>
  <c r="K160" i="7"/>
  <c r="B161" i="7"/>
  <c r="C161" i="7"/>
  <c r="D161" i="7" s="1"/>
  <c r="K161" i="7"/>
  <c r="B162" i="7"/>
  <c r="C162" i="7"/>
  <c r="D162" i="7" s="1"/>
  <c r="K162" i="7"/>
  <c r="B163" i="7"/>
  <c r="C163" i="7"/>
  <c r="D163" i="7" s="1"/>
  <c r="K163" i="7"/>
  <c r="B164" i="7"/>
  <c r="C164" i="7"/>
  <c r="D164" i="7" s="1"/>
  <c r="K164" i="7"/>
  <c r="B165" i="7"/>
  <c r="C165" i="7"/>
  <c r="D165" i="7" s="1"/>
  <c r="K165" i="7"/>
  <c r="B166" i="7"/>
  <c r="C166" i="7"/>
  <c r="D166" i="7" s="1"/>
  <c r="K166" i="7"/>
  <c r="B167" i="7"/>
  <c r="C167" i="7"/>
  <c r="D167" i="7" s="1"/>
  <c r="K167" i="7"/>
  <c r="B168" i="7"/>
  <c r="C168" i="7"/>
  <c r="D168" i="7" s="1"/>
  <c r="K168" i="7"/>
  <c r="B169" i="7"/>
  <c r="C169" i="7"/>
  <c r="D169" i="7" s="1"/>
  <c r="K169" i="7"/>
  <c r="B170" i="7"/>
  <c r="C170" i="7"/>
  <c r="D170" i="7" s="1"/>
  <c r="K170" i="7"/>
  <c r="B171" i="7"/>
  <c r="C171" i="7"/>
  <c r="D171" i="7" s="1"/>
  <c r="K171" i="7"/>
  <c r="B172" i="7"/>
  <c r="C172" i="7"/>
  <c r="D172" i="7" s="1"/>
  <c r="K172" i="7"/>
  <c r="B173" i="7"/>
  <c r="C173" i="7"/>
  <c r="D173" i="7" s="1"/>
  <c r="K173" i="7"/>
  <c r="B174" i="7"/>
  <c r="C174" i="7"/>
  <c r="D174" i="7" s="1"/>
  <c r="K174" i="7"/>
  <c r="B175" i="7"/>
  <c r="C175" i="7"/>
  <c r="D175" i="7" s="1"/>
  <c r="K175" i="7"/>
  <c r="B176" i="7"/>
  <c r="C176" i="7"/>
  <c r="D176" i="7" s="1"/>
  <c r="K176" i="7"/>
  <c r="B177" i="7"/>
  <c r="C177" i="7"/>
  <c r="D177" i="7" s="1"/>
  <c r="K177" i="7"/>
  <c r="B178" i="7"/>
  <c r="C178" i="7"/>
  <c r="D178" i="7" s="1"/>
  <c r="K178" i="7"/>
  <c r="B179" i="7"/>
  <c r="C179" i="7"/>
  <c r="D179" i="7" s="1"/>
  <c r="K179" i="7"/>
  <c r="B180" i="7"/>
  <c r="C180" i="7"/>
  <c r="D180" i="7" s="1"/>
  <c r="K180" i="7"/>
  <c r="B181" i="7"/>
  <c r="C181" i="7"/>
  <c r="D181" i="7" s="1"/>
  <c r="K181" i="7"/>
  <c r="B182" i="7"/>
  <c r="C182" i="7"/>
  <c r="D182" i="7" s="1"/>
  <c r="K182" i="7"/>
  <c r="B183" i="7"/>
  <c r="C183" i="7"/>
  <c r="D183" i="7" s="1"/>
  <c r="K183" i="7"/>
  <c r="B184" i="7"/>
  <c r="C184" i="7"/>
  <c r="D184" i="7" s="1"/>
  <c r="K184" i="7"/>
  <c r="B185" i="7"/>
  <c r="C185" i="7"/>
  <c r="D185" i="7" s="1"/>
  <c r="K185" i="7"/>
  <c r="B186" i="7"/>
  <c r="C186" i="7"/>
  <c r="D186" i="7" s="1"/>
  <c r="K186" i="7"/>
  <c r="B187" i="7"/>
  <c r="C187" i="7"/>
  <c r="D187" i="7" s="1"/>
  <c r="K187" i="7"/>
  <c r="B188" i="7"/>
  <c r="C188" i="7"/>
  <c r="D188" i="7" s="1"/>
  <c r="K188" i="7"/>
  <c r="B189" i="7"/>
  <c r="C189" i="7"/>
  <c r="D189" i="7" s="1"/>
  <c r="K189" i="7"/>
  <c r="B190" i="7"/>
  <c r="C190" i="7"/>
  <c r="D190" i="7" s="1"/>
  <c r="K190" i="7"/>
  <c r="B191" i="7"/>
  <c r="C191" i="7"/>
  <c r="D191" i="7" s="1"/>
  <c r="K191" i="7"/>
  <c r="B192" i="7"/>
  <c r="C192" i="7"/>
  <c r="D192" i="7" s="1"/>
  <c r="K192" i="7"/>
  <c r="B193" i="7"/>
  <c r="C193" i="7"/>
  <c r="D193" i="7" s="1"/>
  <c r="K193" i="7"/>
  <c r="B194" i="7"/>
  <c r="C194" i="7"/>
  <c r="D194" i="7" s="1"/>
  <c r="K194" i="7"/>
  <c r="B195" i="7"/>
  <c r="C195" i="7"/>
  <c r="D195" i="7" s="1"/>
  <c r="K195" i="7"/>
  <c r="B196" i="7"/>
  <c r="C196" i="7"/>
  <c r="D196" i="7" s="1"/>
  <c r="K196" i="7"/>
  <c r="B197" i="7"/>
  <c r="C197" i="7"/>
  <c r="D197" i="7" s="1"/>
  <c r="K197" i="7"/>
  <c r="B198" i="7"/>
  <c r="C198" i="7"/>
  <c r="D198" i="7" s="1"/>
  <c r="K198" i="7"/>
  <c r="B199" i="7"/>
  <c r="C199" i="7"/>
  <c r="D199" i="7" s="1"/>
  <c r="K199" i="7"/>
  <c r="B200" i="7"/>
  <c r="C200" i="7"/>
  <c r="D200" i="7" s="1"/>
  <c r="K200" i="7"/>
  <c r="B201" i="7"/>
  <c r="C201" i="7"/>
  <c r="D201" i="7" s="1"/>
  <c r="K201" i="7"/>
  <c r="B202" i="7"/>
  <c r="C202" i="7"/>
  <c r="D202" i="7" s="1"/>
  <c r="K202" i="7"/>
  <c r="B203" i="7"/>
  <c r="C203" i="7"/>
  <c r="D203" i="7" s="1"/>
  <c r="K203" i="7"/>
  <c r="B204" i="7"/>
  <c r="C204" i="7"/>
  <c r="D204" i="7" s="1"/>
  <c r="K204" i="7"/>
  <c r="B205" i="7"/>
  <c r="C205" i="7"/>
  <c r="D205" i="7" s="1"/>
  <c r="K205" i="7"/>
  <c r="B206" i="7"/>
  <c r="C206" i="7"/>
  <c r="D206" i="7" s="1"/>
  <c r="K206" i="7"/>
  <c r="B207" i="7"/>
  <c r="C207" i="7"/>
  <c r="D207" i="7" s="1"/>
  <c r="K207" i="7"/>
  <c r="B208" i="7"/>
  <c r="C208" i="7"/>
  <c r="D208" i="7" s="1"/>
  <c r="K208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M110" i="7"/>
  <c r="M111" i="7"/>
  <c r="M112" i="7"/>
  <c r="M113" i="7"/>
  <c r="M114" i="7"/>
  <c r="M115" i="7"/>
  <c r="M116" i="7"/>
  <c r="M117" i="7"/>
  <c r="M118" i="7"/>
  <c r="M119" i="7"/>
  <c r="M120" i="7"/>
  <c r="M121" i="7"/>
  <c r="M122" i="7"/>
  <c r="M123" i="7"/>
  <c r="M124" i="7"/>
  <c r="M125" i="7"/>
  <c r="M126" i="7"/>
  <c r="M127" i="7"/>
  <c r="M128" i="7"/>
  <c r="M129" i="7"/>
  <c r="M130" i="7"/>
  <c r="M131" i="7"/>
  <c r="M132" i="7"/>
  <c r="M133" i="7"/>
  <c r="M134" i="7"/>
  <c r="M135" i="7"/>
  <c r="M136" i="7"/>
  <c r="M137" i="7"/>
  <c r="M138" i="7"/>
  <c r="M139" i="7"/>
  <c r="M140" i="7"/>
  <c r="M141" i="7"/>
  <c r="M142" i="7"/>
  <c r="M143" i="7"/>
  <c r="M144" i="7"/>
  <c r="M145" i="7"/>
  <c r="M146" i="7"/>
  <c r="M147" i="7"/>
  <c r="M148" i="7"/>
  <c r="M149" i="7"/>
  <c r="M150" i="7"/>
  <c r="M151" i="7"/>
  <c r="M152" i="7"/>
  <c r="M153" i="7"/>
  <c r="M154" i="7"/>
  <c r="M155" i="7"/>
  <c r="M156" i="7"/>
  <c r="M157" i="7"/>
  <c r="M158" i="7"/>
  <c r="M159" i="7"/>
  <c r="M160" i="7"/>
  <c r="M161" i="7"/>
  <c r="M162" i="7"/>
  <c r="M163" i="7"/>
  <c r="M164" i="7"/>
  <c r="M165" i="7"/>
  <c r="M166" i="7"/>
  <c r="M167" i="7"/>
  <c r="M168" i="7"/>
  <c r="M169" i="7"/>
  <c r="M170" i="7"/>
  <c r="M171" i="7"/>
  <c r="M172" i="7"/>
  <c r="M173" i="7"/>
  <c r="M174" i="7"/>
  <c r="M175" i="7"/>
  <c r="M176" i="7"/>
  <c r="M177" i="7"/>
  <c r="M178" i="7"/>
  <c r="M179" i="7"/>
  <c r="M180" i="7"/>
  <c r="M181" i="7"/>
  <c r="M182" i="7"/>
  <c r="M183" i="7"/>
  <c r="M184" i="7"/>
  <c r="M185" i="7"/>
  <c r="M186" i="7"/>
  <c r="M187" i="7"/>
  <c r="M188" i="7"/>
  <c r="M189" i="7"/>
  <c r="M190" i="7"/>
  <c r="M191" i="7"/>
  <c r="M192" i="7"/>
  <c r="M193" i="7"/>
  <c r="M194" i="7"/>
  <c r="M195" i="7"/>
  <c r="M196" i="7"/>
  <c r="M197" i="7"/>
  <c r="M198" i="7"/>
  <c r="M199" i="7"/>
  <c r="M200" i="7"/>
  <c r="M201" i="7"/>
  <c r="M202" i="7"/>
  <c r="M203" i="7"/>
  <c r="M204" i="7"/>
  <c r="M205" i="7"/>
  <c r="M206" i="7"/>
  <c r="M207" i="7"/>
  <c r="M208" i="7"/>
  <c r="M14" i="7"/>
  <c r="N14" i="7" s="1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P121" i="4"/>
  <c r="P122" i="4"/>
  <c r="P123" i="4"/>
  <c r="P124" i="4"/>
  <c r="P125" i="4"/>
  <c r="P126" i="4"/>
  <c r="P127" i="4"/>
  <c r="P128" i="4"/>
  <c r="P129" i="4"/>
  <c r="P130" i="4"/>
  <c r="P131" i="4"/>
  <c r="P132" i="4"/>
  <c r="P133" i="4"/>
  <c r="P134" i="4"/>
  <c r="P135" i="4"/>
  <c r="P136" i="4"/>
  <c r="P137" i="4"/>
  <c r="P138" i="4"/>
  <c r="P139" i="4"/>
  <c r="P140" i="4"/>
  <c r="P141" i="4"/>
  <c r="P142" i="4"/>
  <c r="P143" i="4"/>
  <c r="P144" i="4"/>
  <c r="P145" i="4"/>
  <c r="P146" i="4"/>
  <c r="P147" i="4"/>
  <c r="P148" i="4"/>
  <c r="P149" i="4"/>
  <c r="P150" i="4"/>
  <c r="P151" i="4"/>
  <c r="P152" i="4"/>
  <c r="P153" i="4"/>
  <c r="P154" i="4"/>
  <c r="P155" i="4"/>
  <c r="P156" i="4"/>
  <c r="P157" i="4"/>
  <c r="P158" i="4"/>
  <c r="P159" i="4"/>
  <c r="P160" i="4"/>
  <c r="P161" i="4"/>
  <c r="P162" i="4"/>
  <c r="P163" i="4"/>
  <c r="P164" i="4"/>
  <c r="P165" i="4"/>
  <c r="P166" i="4"/>
  <c r="P167" i="4"/>
  <c r="P168" i="4"/>
  <c r="P169" i="4"/>
  <c r="P170" i="4"/>
  <c r="P171" i="4"/>
  <c r="P172" i="4"/>
  <c r="P173" i="4"/>
  <c r="P174" i="4"/>
  <c r="P175" i="4"/>
  <c r="P176" i="4"/>
  <c r="P177" i="4"/>
  <c r="P178" i="4"/>
  <c r="P179" i="4"/>
  <c r="P180" i="4"/>
  <c r="P181" i="4"/>
  <c r="P182" i="4"/>
  <c r="P183" i="4"/>
  <c r="P184" i="4"/>
  <c r="P185" i="4"/>
  <c r="P186" i="4"/>
  <c r="P187" i="4"/>
  <c r="P188" i="4"/>
  <c r="P189" i="4"/>
  <c r="P190" i="4"/>
  <c r="P191" i="4"/>
  <c r="P192" i="4"/>
  <c r="P193" i="4"/>
  <c r="P194" i="4"/>
  <c r="P195" i="4"/>
  <c r="P196" i="4"/>
  <c r="P197" i="4"/>
  <c r="P198" i="4"/>
  <c r="P199" i="4"/>
  <c r="P200" i="4"/>
  <c r="P201" i="4"/>
  <c r="P202" i="4"/>
  <c r="P203" i="4"/>
  <c r="P204" i="4"/>
  <c r="P205" i="4"/>
  <c r="P206" i="4"/>
  <c r="P207" i="4"/>
  <c r="P12" i="4"/>
  <c r="Q12" i="4" s="1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6" i="4"/>
  <c r="M25" i="4"/>
  <c r="M24" i="4"/>
  <c r="M23" i="4"/>
  <c r="M22" i="4"/>
  <c r="M21" i="4"/>
  <c r="M20" i="4"/>
  <c r="M19" i="4"/>
  <c r="M18" i="4"/>
  <c r="M17" i="4"/>
  <c r="P14" i="7" l="1"/>
  <c r="Q14" i="7"/>
  <c r="O14" i="7"/>
  <c r="N15" i="7"/>
  <c r="Q13" i="4"/>
  <c r="Q14" i="4" s="1"/>
  <c r="Q15" i="7" l="1"/>
  <c r="O15" i="7"/>
  <c r="P15" i="7"/>
  <c r="N16" i="7"/>
  <c r="Q15" i="4"/>
  <c r="R15" i="4" s="1"/>
  <c r="N17" i="7" l="1"/>
  <c r="N18" i="7" s="1"/>
  <c r="Q16" i="7"/>
  <c r="O16" i="7"/>
  <c r="P16" i="7"/>
  <c r="Q16" i="4"/>
  <c r="R16" i="4" s="1"/>
  <c r="Q18" i="7" l="1"/>
  <c r="O18" i="7"/>
  <c r="P18" i="7"/>
  <c r="Q17" i="7"/>
  <c r="O17" i="7"/>
  <c r="P17" i="7"/>
  <c r="N19" i="7"/>
  <c r="Q17" i="4"/>
  <c r="R17" i="4" s="1"/>
  <c r="Q19" i="7" l="1"/>
  <c r="O19" i="7"/>
  <c r="P19" i="7"/>
  <c r="N20" i="7"/>
  <c r="Q18" i="4"/>
  <c r="R18" i="4" s="1"/>
  <c r="P20" i="7" l="1"/>
  <c r="Q20" i="7"/>
  <c r="O20" i="7"/>
  <c r="N21" i="7"/>
  <c r="Q19" i="4"/>
  <c r="N22" i="7" l="1"/>
  <c r="N23" i="7" s="1"/>
  <c r="Q21" i="7"/>
  <c r="O21" i="7"/>
  <c r="P21" i="7"/>
  <c r="R19" i="4"/>
  <c r="Q20" i="4"/>
  <c r="R20" i="4" s="1"/>
  <c r="P23" i="7" l="1"/>
  <c r="Q23" i="7"/>
  <c r="O23" i="7"/>
  <c r="P22" i="7"/>
  <c r="Q22" i="7"/>
  <c r="O22" i="7"/>
  <c r="N24" i="7"/>
  <c r="Q21" i="4"/>
  <c r="R21" i="4" s="1"/>
  <c r="P24" i="7" l="1"/>
  <c r="Q24" i="7"/>
  <c r="O24" i="7"/>
  <c r="N25" i="7"/>
  <c r="Q22" i="4"/>
  <c r="R22" i="4" s="1"/>
  <c r="P25" i="7" l="1"/>
  <c r="Q25" i="7"/>
  <c r="O25" i="7"/>
  <c r="N26" i="7"/>
  <c r="Q23" i="4"/>
  <c r="P26" i="7" l="1"/>
  <c r="Q26" i="7"/>
  <c r="O26" i="7"/>
  <c r="N27" i="7"/>
  <c r="Q24" i="4"/>
  <c r="R23" i="4"/>
  <c r="N28" i="7" l="1"/>
  <c r="P27" i="7"/>
  <c r="Q27" i="7"/>
  <c r="O27" i="7"/>
  <c r="Q25" i="4"/>
  <c r="R24" i="4"/>
  <c r="N29" i="7" l="1"/>
  <c r="Q28" i="7"/>
  <c r="O28" i="7"/>
  <c r="P28" i="7"/>
  <c r="Q26" i="4"/>
  <c r="R25" i="4"/>
  <c r="N30" i="7" l="1"/>
  <c r="P29" i="7"/>
  <c r="Q29" i="7"/>
  <c r="O29" i="7"/>
  <c r="Q27" i="4"/>
  <c r="R26" i="4"/>
  <c r="N31" i="7" l="1"/>
  <c r="Q30" i="7"/>
  <c r="O30" i="7"/>
  <c r="P30" i="7"/>
  <c r="Q28" i="4"/>
  <c r="R27" i="4"/>
  <c r="N32" i="7" l="1"/>
  <c r="Q31" i="7"/>
  <c r="O31" i="7"/>
  <c r="P31" i="7"/>
  <c r="Q29" i="4"/>
  <c r="R28" i="4"/>
  <c r="N33" i="7" l="1"/>
  <c r="Q32" i="7"/>
  <c r="O32" i="7"/>
  <c r="P32" i="7"/>
  <c r="Q30" i="4"/>
  <c r="R29" i="4"/>
  <c r="N34" i="7" l="1"/>
  <c r="Q33" i="7"/>
  <c r="O33" i="7"/>
  <c r="P33" i="7"/>
  <c r="Q31" i="4"/>
  <c r="R30" i="4"/>
  <c r="N35" i="7" l="1"/>
  <c r="Q34" i="7"/>
  <c r="O34" i="7"/>
  <c r="P34" i="7"/>
  <c r="Q32" i="4"/>
  <c r="R31" i="4"/>
  <c r="N36" i="7" l="1"/>
  <c r="Q35" i="7"/>
  <c r="O35" i="7"/>
  <c r="P35" i="7"/>
  <c r="Q33" i="4"/>
  <c r="R32" i="4"/>
  <c r="N37" i="7" l="1"/>
  <c r="P36" i="7"/>
  <c r="Q36" i="7"/>
  <c r="O36" i="7"/>
  <c r="Q34" i="4"/>
  <c r="R33" i="4"/>
  <c r="C15" i="7"/>
  <c r="D15" i="7" s="1"/>
  <c r="B15" i="7"/>
  <c r="C14" i="7"/>
  <c r="D14" i="7" s="1"/>
  <c r="N38" i="7" l="1"/>
  <c r="Q37" i="7"/>
  <c r="O37" i="7"/>
  <c r="P37" i="7"/>
  <c r="Q35" i="4"/>
  <c r="R34" i="4"/>
  <c r="O38" i="7" l="1"/>
  <c r="Q38" i="7"/>
  <c r="P38" i="7"/>
  <c r="N39" i="7"/>
  <c r="Q36" i="4"/>
  <c r="R35" i="4"/>
  <c r="M13" i="4"/>
  <c r="M14" i="4"/>
  <c r="M15" i="4"/>
  <c r="M16" i="4"/>
  <c r="M12" i="4"/>
  <c r="N12" i="4" s="1"/>
  <c r="O12" i="4" l="1"/>
  <c r="O39" i="7"/>
  <c r="Q39" i="7"/>
  <c r="P39" i="7"/>
  <c r="N40" i="7"/>
  <c r="Q37" i="4"/>
  <c r="R36" i="4"/>
  <c r="N13" i="4"/>
  <c r="O13" i="4" s="1"/>
  <c r="B7" i="9"/>
  <c r="I12" i="4"/>
  <c r="R12" i="4" s="1"/>
  <c r="N14" i="4" l="1"/>
  <c r="N15" i="4" s="1"/>
  <c r="O15" i="4" s="1"/>
  <c r="P40" i="7"/>
  <c r="Q40" i="7"/>
  <c r="O40" i="7"/>
  <c r="N41" i="7"/>
  <c r="Q38" i="4"/>
  <c r="R37" i="4"/>
  <c r="B14" i="2"/>
  <c r="K14" i="7"/>
  <c r="K15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16" i="7"/>
  <c r="N16" i="4" l="1"/>
  <c r="O14" i="4"/>
  <c r="O41" i="7"/>
  <c r="P41" i="7"/>
  <c r="Q41" i="7"/>
  <c r="N42" i="7"/>
  <c r="Q39" i="4"/>
  <c r="R38" i="4"/>
  <c r="C16" i="7"/>
  <c r="C17" i="7"/>
  <c r="D17" i="7" s="1"/>
  <c r="C18" i="7"/>
  <c r="D18" i="7" s="1"/>
  <c r="C19" i="7"/>
  <c r="D19" i="7" s="1"/>
  <c r="C20" i="7"/>
  <c r="D20" i="7" s="1"/>
  <c r="C21" i="7"/>
  <c r="D21" i="7" s="1"/>
  <c r="C22" i="7"/>
  <c r="D22" i="7" s="1"/>
  <c r="C23" i="7"/>
  <c r="D23" i="7" s="1"/>
  <c r="C24" i="7"/>
  <c r="D24" i="7" s="1"/>
  <c r="C25" i="7"/>
  <c r="D25" i="7" s="1"/>
  <c r="C26" i="7"/>
  <c r="D26" i="7" s="1"/>
  <c r="C27" i="7"/>
  <c r="D27" i="7" s="1"/>
  <c r="C28" i="7"/>
  <c r="D28" i="7" s="1"/>
  <c r="C29" i="7"/>
  <c r="D29" i="7" s="1"/>
  <c r="C30" i="7"/>
  <c r="D30" i="7" s="1"/>
  <c r="C31" i="7"/>
  <c r="D31" i="7" s="1"/>
  <c r="C32" i="7"/>
  <c r="D32" i="7" s="1"/>
  <c r="C33" i="7"/>
  <c r="D33" i="7" s="1"/>
  <c r="C34" i="7"/>
  <c r="D34" i="7" s="1"/>
  <c r="C35" i="7"/>
  <c r="D35" i="7" s="1"/>
  <c r="C36" i="7"/>
  <c r="D36" i="7" s="1"/>
  <c r="C37" i="7"/>
  <c r="D37" i="7" s="1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O16" i="4" l="1"/>
  <c r="N17" i="4"/>
  <c r="N18" i="4" s="1"/>
  <c r="O18" i="4" s="1"/>
  <c r="P42" i="7"/>
  <c r="Q42" i="7"/>
  <c r="O42" i="7"/>
  <c r="N43" i="7"/>
  <c r="D16" i="7"/>
  <c r="B28" i="2"/>
  <c r="B10" i="9" s="1"/>
  <c r="Q40" i="4"/>
  <c r="R39" i="4"/>
  <c r="N19" i="4" l="1"/>
  <c r="O17" i="4"/>
  <c r="Q43" i="7"/>
  <c r="O43" i="7"/>
  <c r="P43" i="7"/>
  <c r="N44" i="7"/>
  <c r="Q41" i="4"/>
  <c r="R40" i="4"/>
  <c r="R13" i="4"/>
  <c r="R14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12" i="4"/>
  <c r="O19" i="4" l="1"/>
  <c r="N20" i="4"/>
  <c r="P44" i="7"/>
  <c r="O44" i="7"/>
  <c r="Q44" i="7"/>
  <c r="N45" i="7"/>
  <c r="Q42" i="4"/>
  <c r="R41" i="4"/>
  <c r="J13" i="4"/>
  <c r="C28" i="2"/>
  <c r="B11" i="9" s="1"/>
  <c r="O20" i="4" l="1"/>
  <c r="N21" i="4"/>
  <c r="Q45" i="7"/>
  <c r="O45" i="7"/>
  <c r="P45" i="7"/>
  <c r="N46" i="7"/>
  <c r="Q43" i="4"/>
  <c r="R42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O21" i="4" l="1"/>
  <c r="N22" i="4"/>
  <c r="Q46" i="7"/>
  <c r="P46" i="7"/>
  <c r="O46" i="7"/>
  <c r="N47" i="7"/>
  <c r="Q44" i="4"/>
  <c r="R43" i="4"/>
  <c r="J60" i="4"/>
  <c r="J44" i="4"/>
  <c r="J59" i="4"/>
  <c r="J43" i="4"/>
  <c r="J58" i="4"/>
  <c r="J42" i="4"/>
  <c r="J57" i="4"/>
  <c r="J41" i="4"/>
  <c r="J56" i="4"/>
  <c r="J40" i="4"/>
  <c r="J55" i="4"/>
  <c r="J39" i="4"/>
  <c r="J54" i="4"/>
  <c r="J38" i="4"/>
  <c r="J53" i="4"/>
  <c r="J37" i="4"/>
  <c r="J52" i="4"/>
  <c r="J51" i="4"/>
  <c r="J50" i="4"/>
  <c r="J49" i="4"/>
  <c r="J48" i="4"/>
  <c r="J47" i="4"/>
  <c r="J46" i="4"/>
  <c r="J61" i="4"/>
  <c r="J45" i="4"/>
  <c r="O22" i="4" l="1"/>
  <c r="N23" i="4"/>
  <c r="Q47" i="7"/>
  <c r="O47" i="7"/>
  <c r="P47" i="7"/>
  <c r="N48" i="7"/>
  <c r="Q45" i="4"/>
  <c r="R44" i="4"/>
  <c r="C27" i="2"/>
  <c r="B9" i="9" s="1"/>
  <c r="O23" i="4" l="1"/>
  <c r="N24" i="4"/>
  <c r="Q48" i="7"/>
  <c r="O48" i="7"/>
  <c r="P48" i="7"/>
  <c r="N49" i="7"/>
  <c r="Q46" i="4"/>
  <c r="R45" i="4"/>
  <c r="O24" i="4" l="1"/>
  <c r="N25" i="4"/>
  <c r="P49" i="7"/>
  <c r="Q49" i="7"/>
  <c r="O49" i="7"/>
  <c r="N50" i="7"/>
  <c r="Q47" i="4"/>
  <c r="R46" i="4"/>
  <c r="O25" i="4" l="1"/>
  <c r="N26" i="4"/>
  <c r="O50" i="7"/>
  <c r="P50" i="7"/>
  <c r="Q50" i="7"/>
  <c r="N51" i="7"/>
  <c r="Q48" i="4"/>
  <c r="R47" i="4"/>
  <c r="B31" i="2"/>
  <c r="B12" i="9" s="1"/>
  <c r="O26" i="4" l="1"/>
  <c r="N27" i="4"/>
  <c r="P51" i="7"/>
  <c r="Q51" i="7"/>
  <c r="O51" i="7"/>
  <c r="N52" i="7"/>
  <c r="Q49" i="4"/>
  <c r="R48" i="4"/>
  <c r="B32" i="2"/>
  <c r="O27" i="4" l="1"/>
  <c r="N28" i="4"/>
  <c r="P52" i="7"/>
  <c r="O52" i="7"/>
  <c r="Q52" i="7"/>
  <c r="N53" i="7"/>
  <c r="Q50" i="4"/>
  <c r="R49" i="4"/>
  <c r="B33" i="2"/>
  <c r="B14" i="9" s="1"/>
  <c r="B13" i="9"/>
  <c r="O28" i="4" l="1"/>
  <c r="N29" i="4"/>
  <c r="O53" i="7"/>
  <c r="P53" i="7"/>
  <c r="Q53" i="7"/>
  <c r="N54" i="7"/>
  <c r="Q51" i="4"/>
  <c r="R50" i="4"/>
  <c r="O29" i="4" l="1"/>
  <c r="N30" i="4"/>
  <c r="P54" i="7"/>
  <c r="O54" i="7"/>
  <c r="Q54" i="7"/>
  <c r="N55" i="7"/>
  <c r="Q52" i="4"/>
  <c r="R51" i="4"/>
  <c r="O30" i="4" l="1"/>
  <c r="N31" i="4"/>
  <c r="Q55" i="7"/>
  <c r="O55" i="7"/>
  <c r="P55" i="7"/>
  <c r="N56" i="7"/>
  <c r="Q53" i="4"/>
  <c r="R52" i="4"/>
  <c r="O31" i="4" l="1"/>
  <c r="N32" i="4"/>
  <c r="P56" i="7"/>
  <c r="O56" i="7"/>
  <c r="Q56" i="7"/>
  <c r="N57" i="7"/>
  <c r="Q54" i="4"/>
  <c r="R53" i="4"/>
  <c r="O32" i="4" l="1"/>
  <c r="N33" i="4"/>
  <c r="O57" i="7"/>
  <c r="Q57" i="7"/>
  <c r="P57" i="7"/>
  <c r="N58" i="7"/>
  <c r="Q55" i="4"/>
  <c r="R54" i="4"/>
  <c r="O33" i="4" l="1"/>
  <c r="N34" i="4"/>
  <c r="P58" i="7"/>
  <c r="Q58" i="7"/>
  <c r="O58" i="7"/>
  <c r="N59" i="7"/>
  <c r="Q56" i="4"/>
  <c r="R55" i="4"/>
  <c r="O34" i="4" l="1"/>
  <c r="N35" i="4"/>
  <c r="Q59" i="7"/>
  <c r="O59" i="7"/>
  <c r="P59" i="7"/>
  <c r="N60" i="7"/>
  <c r="Q57" i="4"/>
  <c r="R56" i="4"/>
  <c r="O35" i="4" l="1"/>
  <c r="N36" i="4"/>
  <c r="Q60" i="7"/>
  <c r="O60" i="7"/>
  <c r="P60" i="7"/>
  <c r="N61" i="7"/>
  <c r="Q58" i="4"/>
  <c r="R57" i="4"/>
  <c r="O36" i="4" l="1"/>
  <c r="N37" i="4"/>
  <c r="O61" i="7"/>
  <c r="P61" i="7"/>
  <c r="Q61" i="7"/>
  <c r="N62" i="7"/>
  <c r="Q59" i="4"/>
  <c r="R58" i="4"/>
  <c r="O37" i="4" l="1"/>
  <c r="N38" i="4"/>
  <c r="Q62" i="7"/>
  <c r="P62" i="7"/>
  <c r="O62" i="7"/>
  <c r="N63" i="7"/>
  <c r="Q60" i="4"/>
  <c r="R59" i="4"/>
  <c r="O38" i="4" l="1"/>
  <c r="N39" i="4"/>
  <c r="Q63" i="7"/>
  <c r="O63" i="7"/>
  <c r="P63" i="7"/>
  <c r="N64" i="7"/>
  <c r="Q61" i="4"/>
  <c r="R60" i="4"/>
  <c r="O39" i="4" l="1"/>
  <c r="N40" i="4"/>
  <c r="Q64" i="7"/>
  <c r="O64" i="7"/>
  <c r="P64" i="7"/>
  <c r="N65" i="7"/>
  <c r="Q62" i="4"/>
  <c r="R61" i="4"/>
  <c r="O40" i="4" l="1"/>
  <c r="N41" i="4"/>
  <c r="O65" i="7"/>
  <c r="Q65" i="7"/>
  <c r="P65" i="7"/>
  <c r="N66" i="7"/>
  <c r="Q63" i="4"/>
  <c r="R62" i="4"/>
  <c r="O41" i="4" l="1"/>
  <c r="N42" i="4"/>
  <c r="O66" i="7"/>
  <c r="Q66" i="7"/>
  <c r="P66" i="7"/>
  <c r="N67" i="7"/>
  <c r="Q64" i="4"/>
  <c r="R63" i="4"/>
  <c r="O42" i="4" l="1"/>
  <c r="N43" i="4"/>
  <c r="O67" i="7"/>
  <c r="Q67" i="7"/>
  <c r="P67" i="7"/>
  <c r="N68" i="7"/>
  <c r="Q65" i="4"/>
  <c r="R64" i="4"/>
  <c r="O43" i="4" l="1"/>
  <c r="N44" i="4"/>
  <c r="P68" i="7"/>
  <c r="Q68" i="7"/>
  <c r="O68" i="7"/>
  <c r="N69" i="7"/>
  <c r="Q66" i="4"/>
  <c r="R65" i="4"/>
  <c r="O44" i="4" l="1"/>
  <c r="N45" i="4"/>
  <c r="P69" i="7"/>
  <c r="O69" i="7"/>
  <c r="Q69" i="7"/>
  <c r="N70" i="7"/>
  <c r="Q67" i="4"/>
  <c r="R66" i="4"/>
  <c r="O45" i="4" l="1"/>
  <c r="N46" i="4"/>
  <c r="P70" i="7"/>
  <c r="O70" i="7"/>
  <c r="Q70" i="7"/>
  <c r="N71" i="7"/>
  <c r="Q68" i="4"/>
  <c r="R67" i="4"/>
  <c r="O46" i="4" l="1"/>
  <c r="N47" i="4"/>
  <c r="O71" i="7"/>
  <c r="P71" i="7"/>
  <c r="Q71" i="7"/>
  <c r="N72" i="7"/>
  <c r="Q69" i="4"/>
  <c r="R68" i="4"/>
  <c r="O47" i="4" l="1"/>
  <c r="N48" i="4"/>
  <c r="P72" i="7"/>
  <c r="O72" i="7"/>
  <c r="Q72" i="7"/>
  <c r="N73" i="7"/>
  <c r="Q70" i="4"/>
  <c r="R69" i="4"/>
  <c r="O48" i="4" l="1"/>
  <c r="N49" i="4"/>
  <c r="P73" i="7"/>
  <c r="Q73" i="7"/>
  <c r="O73" i="7"/>
  <c r="N74" i="7"/>
  <c r="Q71" i="4"/>
  <c r="R70" i="4"/>
  <c r="O49" i="4" l="1"/>
  <c r="N50" i="4"/>
  <c r="Q74" i="7"/>
  <c r="P74" i="7"/>
  <c r="O74" i="7"/>
  <c r="N75" i="7"/>
  <c r="Q72" i="4"/>
  <c r="R71" i="4"/>
  <c r="O50" i="4" l="1"/>
  <c r="N51" i="4"/>
  <c r="P75" i="7"/>
  <c r="O75" i="7"/>
  <c r="Q75" i="7"/>
  <c r="N76" i="7"/>
  <c r="Q73" i="4"/>
  <c r="R72" i="4"/>
  <c r="O51" i="4" l="1"/>
  <c r="N52" i="4"/>
  <c r="Q76" i="7"/>
  <c r="P76" i="7"/>
  <c r="O76" i="7"/>
  <c r="N77" i="7"/>
  <c r="Q74" i="4"/>
  <c r="R73" i="4"/>
  <c r="O52" i="4" l="1"/>
  <c r="N53" i="4"/>
  <c r="P77" i="7"/>
  <c r="Q77" i="7"/>
  <c r="O77" i="7"/>
  <c r="N78" i="7"/>
  <c r="Q75" i="4"/>
  <c r="R74" i="4"/>
  <c r="O53" i="4" l="1"/>
  <c r="N54" i="4"/>
  <c r="P78" i="7"/>
  <c r="Q78" i="7"/>
  <c r="O78" i="7"/>
  <c r="N79" i="7"/>
  <c r="Q76" i="4"/>
  <c r="R75" i="4"/>
  <c r="O54" i="4" l="1"/>
  <c r="N55" i="4"/>
  <c r="O79" i="7"/>
  <c r="Q79" i="7"/>
  <c r="P79" i="7"/>
  <c r="N80" i="7"/>
  <c r="Q77" i="4"/>
  <c r="R76" i="4"/>
  <c r="O55" i="4" l="1"/>
  <c r="N56" i="4"/>
  <c r="Q80" i="7"/>
  <c r="O80" i="7"/>
  <c r="P80" i="7"/>
  <c r="N81" i="7"/>
  <c r="Q78" i="4"/>
  <c r="R77" i="4"/>
  <c r="O56" i="4" l="1"/>
  <c r="N57" i="4"/>
  <c r="O81" i="7"/>
  <c r="Q81" i="7"/>
  <c r="P81" i="7"/>
  <c r="N82" i="7"/>
  <c r="Q79" i="4"/>
  <c r="R78" i="4"/>
  <c r="O57" i="4" l="1"/>
  <c r="N58" i="4"/>
  <c r="O82" i="7"/>
  <c r="Q82" i="7"/>
  <c r="P82" i="7"/>
  <c r="N83" i="7"/>
  <c r="Q80" i="4"/>
  <c r="R79" i="4"/>
  <c r="O58" i="4" l="1"/>
  <c r="N59" i="4"/>
  <c r="Q83" i="7"/>
  <c r="P83" i="7"/>
  <c r="O83" i="7"/>
  <c r="N84" i="7"/>
  <c r="Q81" i="4"/>
  <c r="R80" i="4"/>
  <c r="O59" i="4" l="1"/>
  <c r="N60" i="4"/>
  <c r="Q84" i="7"/>
  <c r="O84" i="7"/>
  <c r="P84" i="7"/>
  <c r="N85" i="7"/>
  <c r="Q82" i="4"/>
  <c r="R81" i="4"/>
  <c r="O60" i="4" l="1"/>
  <c r="N61" i="4"/>
  <c r="P85" i="7"/>
  <c r="Q85" i="7"/>
  <c r="O85" i="7"/>
  <c r="N86" i="7"/>
  <c r="Q83" i="4"/>
  <c r="R82" i="4"/>
  <c r="O61" i="4" l="1"/>
  <c r="N62" i="4"/>
  <c r="Q86" i="7"/>
  <c r="P86" i="7"/>
  <c r="O86" i="7"/>
  <c r="N87" i="7"/>
  <c r="Q84" i="4"/>
  <c r="R83" i="4"/>
  <c r="O62" i="4" l="1"/>
  <c r="N63" i="4"/>
  <c r="P87" i="7"/>
  <c r="O87" i="7"/>
  <c r="Q87" i="7"/>
  <c r="N88" i="7"/>
  <c r="Q85" i="4"/>
  <c r="R84" i="4"/>
  <c r="O63" i="4" l="1"/>
  <c r="N64" i="4"/>
  <c r="P88" i="7"/>
  <c r="Q88" i="7"/>
  <c r="O88" i="7"/>
  <c r="N89" i="7"/>
  <c r="Q86" i="4"/>
  <c r="R85" i="4"/>
  <c r="O64" i="4" l="1"/>
  <c r="N65" i="4"/>
  <c r="P89" i="7"/>
  <c r="Q89" i="7"/>
  <c r="O89" i="7"/>
  <c r="N90" i="7"/>
  <c r="Q87" i="4"/>
  <c r="R86" i="4"/>
  <c r="O65" i="4" l="1"/>
  <c r="N66" i="4"/>
  <c r="P90" i="7"/>
  <c r="Q90" i="7"/>
  <c r="O90" i="7"/>
  <c r="N91" i="7"/>
  <c r="Q88" i="4"/>
  <c r="R87" i="4"/>
  <c r="O66" i="4" l="1"/>
  <c r="N67" i="4"/>
  <c r="O91" i="7"/>
  <c r="Q91" i="7"/>
  <c r="P91" i="7"/>
  <c r="N92" i="7"/>
  <c r="Q89" i="4"/>
  <c r="R88" i="4"/>
  <c r="O67" i="4" l="1"/>
  <c r="N68" i="4"/>
  <c r="Q92" i="7"/>
  <c r="O92" i="7"/>
  <c r="P92" i="7"/>
  <c r="N93" i="7"/>
  <c r="Q90" i="4"/>
  <c r="R89" i="4"/>
  <c r="O68" i="4" l="1"/>
  <c r="N69" i="4"/>
  <c r="P93" i="7"/>
  <c r="O93" i="7"/>
  <c r="Q93" i="7"/>
  <c r="N94" i="7"/>
  <c r="Q91" i="4"/>
  <c r="R90" i="4"/>
  <c r="O69" i="4" l="1"/>
  <c r="N70" i="4"/>
  <c r="P94" i="7"/>
  <c r="O94" i="7"/>
  <c r="Q94" i="7"/>
  <c r="N95" i="7"/>
  <c r="Q92" i="4"/>
  <c r="R91" i="4"/>
  <c r="O70" i="4" l="1"/>
  <c r="N71" i="4"/>
  <c r="Q95" i="7"/>
  <c r="P95" i="7"/>
  <c r="O95" i="7"/>
  <c r="N96" i="7"/>
  <c r="Q93" i="4"/>
  <c r="R92" i="4"/>
  <c r="O71" i="4" l="1"/>
  <c r="N72" i="4"/>
  <c r="P96" i="7"/>
  <c r="O96" i="7"/>
  <c r="Q96" i="7"/>
  <c r="N97" i="7"/>
  <c r="Q94" i="4"/>
  <c r="R93" i="4"/>
  <c r="O72" i="4" l="1"/>
  <c r="N73" i="4"/>
  <c r="O97" i="7"/>
  <c r="Q97" i="7"/>
  <c r="P97" i="7"/>
  <c r="N98" i="7"/>
  <c r="Q95" i="4"/>
  <c r="R94" i="4"/>
  <c r="O73" i="4" l="1"/>
  <c r="N74" i="4"/>
  <c r="P98" i="7"/>
  <c r="Q98" i="7"/>
  <c r="O98" i="7"/>
  <c r="N99" i="7"/>
  <c r="Q96" i="4"/>
  <c r="R95" i="4"/>
  <c r="O74" i="4" l="1"/>
  <c r="N75" i="4"/>
  <c r="O99" i="7"/>
  <c r="P99" i="7"/>
  <c r="Q99" i="7"/>
  <c r="N100" i="7"/>
  <c r="Q97" i="4"/>
  <c r="R96" i="4"/>
  <c r="O75" i="4" l="1"/>
  <c r="N76" i="4"/>
  <c r="Q100" i="7"/>
  <c r="P100" i="7"/>
  <c r="O100" i="7"/>
  <c r="N101" i="7"/>
  <c r="Q98" i="4"/>
  <c r="R97" i="4"/>
  <c r="O76" i="4" l="1"/>
  <c r="N77" i="4"/>
  <c r="Q101" i="7"/>
  <c r="O101" i="7"/>
  <c r="P101" i="7"/>
  <c r="N102" i="7"/>
  <c r="Q99" i="4"/>
  <c r="R98" i="4"/>
  <c r="O77" i="4" l="1"/>
  <c r="N78" i="4"/>
  <c r="O102" i="7"/>
  <c r="Q102" i="7"/>
  <c r="P102" i="7"/>
  <c r="N103" i="7"/>
  <c r="Q100" i="4"/>
  <c r="R99" i="4"/>
  <c r="O78" i="4" l="1"/>
  <c r="N79" i="4"/>
  <c r="Q103" i="7"/>
  <c r="P103" i="7"/>
  <c r="O103" i="7"/>
  <c r="N104" i="7"/>
  <c r="Q101" i="4"/>
  <c r="R100" i="4"/>
  <c r="O79" i="4" l="1"/>
  <c r="N80" i="4"/>
  <c r="P104" i="7"/>
  <c r="O104" i="7"/>
  <c r="Q104" i="7"/>
  <c r="N105" i="7"/>
  <c r="Q102" i="4"/>
  <c r="R101" i="4"/>
  <c r="O80" i="4" l="1"/>
  <c r="N81" i="4"/>
  <c r="O105" i="7"/>
  <c r="Q105" i="7"/>
  <c r="P105" i="7"/>
  <c r="N106" i="7"/>
  <c r="Q103" i="4"/>
  <c r="R102" i="4"/>
  <c r="O81" i="4" l="1"/>
  <c r="N82" i="4"/>
  <c r="Q106" i="7"/>
  <c r="P106" i="7"/>
  <c r="O106" i="7"/>
  <c r="N107" i="7"/>
  <c r="Q104" i="4"/>
  <c r="R103" i="4"/>
  <c r="O82" i="4" l="1"/>
  <c r="N83" i="4"/>
  <c r="Q107" i="7"/>
  <c r="P107" i="7"/>
  <c r="O107" i="7"/>
  <c r="N108" i="7"/>
  <c r="Q105" i="4"/>
  <c r="R104" i="4"/>
  <c r="O83" i="4" l="1"/>
  <c r="N84" i="4"/>
  <c r="Q108" i="7"/>
  <c r="O108" i="7"/>
  <c r="P108" i="7"/>
  <c r="N109" i="7"/>
  <c r="Q106" i="4"/>
  <c r="R105" i="4"/>
  <c r="O84" i="4" l="1"/>
  <c r="N85" i="4"/>
  <c r="P109" i="7"/>
  <c r="Q109" i="7"/>
  <c r="O109" i="7"/>
  <c r="N110" i="7"/>
  <c r="Q107" i="4"/>
  <c r="R106" i="4"/>
  <c r="O85" i="4" l="1"/>
  <c r="N86" i="4"/>
  <c r="Q110" i="7"/>
  <c r="P110" i="7"/>
  <c r="O110" i="7"/>
  <c r="N111" i="7"/>
  <c r="Q108" i="4"/>
  <c r="R107" i="4"/>
  <c r="O86" i="4" l="1"/>
  <c r="N87" i="4"/>
  <c r="Q111" i="7"/>
  <c r="P111" i="7"/>
  <c r="O111" i="7"/>
  <c r="N112" i="7"/>
  <c r="Q109" i="4"/>
  <c r="R108" i="4"/>
  <c r="O87" i="4" l="1"/>
  <c r="N88" i="4"/>
  <c r="P112" i="7"/>
  <c r="O112" i="7"/>
  <c r="Q112" i="7"/>
  <c r="N113" i="7"/>
  <c r="Q110" i="4"/>
  <c r="R109" i="4"/>
  <c r="O88" i="4" l="1"/>
  <c r="N89" i="4"/>
  <c r="O113" i="7"/>
  <c r="P113" i="7"/>
  <c r="Q113" i="7"/>
  <c r="N114" i="7"/>
  <c r="Q111" i="4"/>
  <c r="R110" i="4"/>
  <c r="O89" i="4" l="1"/>
  <c r="N90" i="4"/>
  <c r="Q114" i="7"/>
  <c r="P114" i="7"/>
  <c r="O114" i="7"/>
  <c r="N115" i="7"/>
  <c r="Q112" i="4"/>
  <c r="R111" i="4"/>
  <c r="O90" i="4" l="1"/>
  <c r="N91" i="4"/>
  <c r="P115" i="7"/>
  <c r="O115" i="7"/>
  <c r="Q115" i="7"/>
  <c r="N116" i="7"/>
  <c r="Q113" i="4"/>
  <c r="R112" i="4"/>
  <c r="O91" i="4" l="1"/>
  <c r="N92" i="4"/>
  <c r="P116" i="7"/>
  <c r="Q116" i="7"/>
  <c r="O116" i="7"/>
  <c r="N117" i="7"/>
  <c r="Q114" i="4"/>
  <c r="R113" i="4"/>
  <c r="O92" i="4" l="1"/>
  <c r="N93" i="4"/>
  <c r="O117" i="7"/>
  <c r="P117" i="7"/>
  <c r="Q117" i="7"/>
  <c r="N118" i="7"/>
  <c r="Q115" i="4"/>
  <c r="R114" i="4"/>
  <c r="O93" i="4" l="1"/>
  <c r="N94" i="4"/>
  <c r="P118" i="7"/>
  <c r="O118" i="7"/>
  <c r="Q118" i="7"/>
  <c r="N119" i="7"/>
  <c r="Q116" i="4"/>
  <c r="R115" i="4"/>
  <c r="O94" i="4" l="1"/>
  <c r="N95" i="4"/>
  <c r="O119" i="7"/>
  <c r="Q119" i="7"/>
  <c r="P119" i="7"/>
  <c r="N120" i="7"/>
  <c r="Q117" i="4"/>
  <c r="R116" i="4"/>
  <c r="O95" i="4" l="1"/>
  <c r="N96" i="4"/>
  <c r="O120" i="7"/>
  <c r="P120" i="7"/>
  <c r="Q120" i="7"/>
  <c r="N121" i="7"/>
  <c r="Q118" i="4"/>
  <c r="R117" i="4"/>
  <c r="O96" i="4" l="1"/>
  <c r="N97" i="4"/>
  <c r="O121" i="7"/>
  <c r="Q121" i="7"/>
  <c r="P121" i="7"/>
  <c r="N122" i="7"/>
  <c r="Q119" i="4"/>
  <c r="R118" i="4"/>
  <c r="O97" i="4" l="1"/>
  <c r="N98" i="4"/>
  <c r="P122" i="7"/>
  <c r="Q122" i="7"/>
  <c r="O122" i="7"/>
  <c r="N123" i="7"/>
  <c r="Q120" i="4"/>
  <c r="R119" i="4"/>
  <c r="O98" i="4" l="1"/>
  <c r="N99" i="4"/>
  <c r="P123" i="7"/>
  <c r="O123" i="7"/>
  <c r="Q123" i="7"/>
  <c r="N124" i="7"/>
  <c r="Q121" i="4"/>
  <c r="R120" i="4"/>
  <c r="O99" i="4" l="1"/>
  <c r="N100" i="4"/>
  <c r="P124" i="7"/>
  <c r="Q124" i="7"/>
  <c r="O124" i="7"/>
  <c r="N125" i="7"/>
  <c r="Q122" i="4"/>
  <c r="R121" i="4"/>
  <c r="O100" i="4" l="1"/>
  <c r="N101" i="4"/>
  <c r="Q125" i="7"/>
  <c r="P125" i="7"/>
  <c r="O125" i="7"/>
  <c r="N126" i="7"/>
  <c r="Q123" i="4"/>
  <c r="R122" i="4"/>
  <c r="O101" i="4" l="1"/>
  <c r="N102" i="4"/>
  <c r="O126" i="7"/>
  <c r="Q126" i="7"/>
  <c r="P126" i="7"/>
  <c r="N127" i="7"/>
  <c r="Q124" i="4"/>
  <c r="R123" i="4"/>
  <c r="O102" i="4" l="1"/>
  <c r="N103" i="4"/>
  <c r="Q127" i="7"/>
  <c r="O127" i="7"/>
  <c r="P127" i="7"/>
  <c r="N128" i="7"/>
  <c r="Q125" i="4"/>
  <c r="R124" i="4"/>
  <c r="O103" i="4" l="1"/>
  <c r="N104" i="4"/>
  <c r="Q128" i="7"/>
  <c r="O128" i="7"/>
  <c r="P128" i="7"/>
  <c r="N129" i="7"/>
  <c r="Q126" i="4"/>
  <c r="R125" i="4"/>
  <c r="O104" i="4" l="1"/>
  <c r="N105" i="4"/>
  <c r="O129" i="7"/>
  <c r="Q129" i="7"/>
  <c r="P129" i="7"/>
  <c r="N130" i="7"/>
  <c r="Q127" i="4"/>
  <c r="R126" i="4"/>
  <c r="O105" i="4" l="1"/>
  <c r="N106" i="4"/>
  <c r="Q130" i="7"/>
  <c r="P130" i="7"/>
  <c r="O130" i="7"/>
  <c r="N131" i="7"/>
  <c r="Q128" i="4"/>
  <c r="R127" i="4"/>
  <c r="O106" i="4" l="1"/>
  <c r="N107" i="4"/>
  <c r="P131" i="7"/>
  <c r="O131" i="7"/>
  <c r="Q131" i="7"/>
  <c r="N132" i="7"/>
  <c r="Q129" i="4"/>
  <c r="R128" i="4"/>
  <c r="O107" i="4" l="1"/>
  <c r="N108" i="4"/>
  <c r="Q132" i="7"/>
  <c r="O132" i="7"/>
  <c r="P132" i="7"/>
  <c r="N133" i="7"/>
  <c r="Q130" i="4"/>
  <c r="R129" i="4"/>
  <c r="O108" i="4" l="1"/>
  <c r="N109" i="4"/>
  <c r="O133" i="7"/>
  <c r="P133" i="7"/>
  <c r="Q133" i="7"/>
  <c r="N134" i="7"/>
  <c r="Q131" i="4"/>
  <c r="R130" i="4"/>
  <c r="O109" i="4" l="1"/>
  <c r="N110" i="4"/>
  <c r="P134" i="7"/>
  <c r="O134" i="7"/>
  <c r="Q134" i="7"/>
  <c r="N135" i="7"/>
  <c r="Q132" i="4"/>
  <c r="R131" i="4"/>
  <c r="O110" i="4" l="1"/>
  <c r="N111" i="4"/>
  <c r="Q135" i="7"/>
  <c r="O135" i="7"/>
  <c r="P135" i="7"/>
  <c r="N136" i="7"/>
  <c r="Q133" i="4"/>
  <c r="R132" i="4"/>
  <c r="O111" i="4" l="1"/>
  <c r="N112" i="4"/>
  <c r="P136" i="7"/>
  <c r="Q136" i="7"/>
  <c r="O136" i="7"/>
  <c r="N137" i="7"/>
  <c r="Q134" i="4"/>
  <c r="R133" i="4"/>
  <c r="O112" i="4" l="1"/>
  <c r="N113" i="4"/>
  <c r="O137" i="7"/>
  <c r="P137" i="7"/>
  <c r="Q137" i="7"/>
  <c r="N138" i="7"/>
  <c r="Q135" i="4"/>
  <c r="R134" i="4"/>
  <c r="O113" i="4" l="1"/>
  <c r="N114" i="4"/>
  <c r="P138" i="7"/>
  <c r="O138" i="7"/>
  <c r="Q138" i="7"/>
  <c r="N139" i="7"/>
  <c r="Q136" i="4"/>
  <c r="R135" i="4"/>
  <c r="O114" i="4" l="1"/>
  <c r="N115" i="4"/>
  <c r="O139" i="7"/>
  <c r="Q139" i="7"/>
  <c r="P139" i="7"/>
  <c r="N140" i="7"/>
  <c r="Q137" i="4"/>
  <c r="R136" i="4"/>
  <c r="O115" i="4" l="1"/>
  <c r="N116" i="4"/>
  <c r="O140" i="7"/>
  <c r="Q140" i="7"/>
  <c r="P140" i="7"/>
  <c r="N141" i="7"/>
  <c r="Q138" i="4"/>
  <c r="R137" i="4"/>
  <c r="O116" i="4" l="1"/>
  <c r="N117" i="4"/>
  <c r="Q141" i="7"/>
  <c r="P141" i="7"/>
  <c r="O141" i="7"/>
  <c r="N142" i="7"/>
  <c r="Q139" i="4"/>
  <c r="R138" i="4"/>
  <c r="O117" i="4" l="1"/>
  <c r="N118" i="4"/>
  <c r="Q142" i="7"/>
  <c r="P142" i="7"/>
  <c r="O142" i="7"/>
  <c r="N143" i="7"/>
  <c r="Q140" i="4"/>
  <c r="R139" i="4"/>
  <c r="O118" i="4" l="1"/>
  <c r="N119" i="4"/>
  <c r="P143" i="7"/>
  <c r="O143" i="7"/>
  <c r="Q143" i="7"/>
  <c r="N144" i="7"/>
  <c r="Q141" i="4"/>
  <c r="R140" i="4"/>
  <c r="O119" i="4" l="1"/>
  <c r="N120" i="4"/>
  <c r="P144" i="7"/>
  <c r="Q144" i="7"/>
  <c r="O144" i="7"/>
  <c r="N145" i="7"/>
  <c r="Q142" i="4"/>
  <c r="R141" i="4"/>
  <c r="O120" i="4" l="1"/>
  <c r="N121" i="4"/>
  <c r="Q145" i="7"/>
  <c r="O145" i="7"/>
  <c r="P145" i="7"/>
  <c r="N146" i="7"/>
  <c r="Q143" i="4"/>
  <c r="R142" i="4"/>
  <c r="O121" i="4" l="1"/>
  <c r="N122" i="4"/>
  <c r="O146" i="7"/>
  <c r="P146" i="7"/>
  <c r="Q146" i="7"/>
  <c r="N147" i="7"/>
  <c r="Q144" i="4"/>
  <c r="R143" i="4"/>
  <c r="O122" i="4" l="1"/>
  <c r="N123" i="4"/>
  <c r="O147" i="7"/>
  <c r="Q147" i="7"/>
  <c r="P147" i="7"/>
  <c r="N148" i="7"/>
  <c r="Q145" i="4"/>
  <c r="R144" i="4"/>
  <c r="O123" i="4" l="1"/>
  <c r="N124" i="4"/>
  <c r="P148" i="7"/>
  <c r="Q148" i="7"/>
  <c r="O148" i="7"/>
  <c r="N149" i="7"/>
  <c r="Q146" i="4"/>
  <c r="R145" i="4"/>
  <c r="O124" i="4" l="1"/>
  <c r="N125" i="4"/>
  <c r="O149" i="7"/>
  <c r="Q149" i="7"/>
  <c r="P149" i="7"/>
  <c r="N150" i="7"/>
  <c r="Q147" i="4"/>
  <c r="R146" i="4"/>
  <c r="O125" i="4" l="1"/>
  <c r="N126" i="4"/>
  <c r="O150" i="7"/>
  <c r="Q150" i="7"/>
  <c r="P150" i="7"/>
  <c r="N151" i="7"/>
  <c r="Q148" i="4"/>
  <c r="R147" i="4"/>
  <c r="O126" i="4" l="1"/>
  <c r="N127" i="4"/>
  <c r="Q151" i="7"/>
  <c r="O151" i="7"/>
  <c r="P151" i="7"/>
  <c r="N152" i="7"/>
  <c r="Q149" i="4"/>
  <c r="R148" i="4"/>
  <c r="O127" i="4" l="1"/>
  <c r="N128" i="4"/>
  <c r="O152" i="7"/>
  <c r="P152" i="7"/>
  <c r="Q152" i="7"/>
  <c r="N153" i="7"/>
  <c r="Q150" i="4"/>
  <c r="R149" i="4"/>
  <c r="O128" i="4" l="1"/>
  <c r="N129" i="4"/>
  <c r="Q153" i="7"/>
  <c r="O153" i="7"/>
  <c r="P153" i="7"/>
  <c r="N154" i="7"/>
  <c r="Q151" i="4"/>
  <c r="R150" i="4"/>
  <c r="O129" i="4" l="1"/>
  <c r="N130" i="4"/>
  <c r="P154" i="7"/>
  <c r="O154" i="7"/>
  <c r="Q154" i="7"/>
  <c r="N155" i="7"/>
  <c r="Q152" i="4"/>
  <c r="R151" i="4"/>
  <c r="O130" i="4" l="1"/>
  <c r="N131" i="4"/>
  <c r="Q155" i="7"/>
  <c r="P155" i="7"/>
  <c r="O155" i="7"/>
  <c r="N156" i="7"/>
  <c r="Q153" i="4"/>
  <c r="R152" i="4"/>
  <c r="O131" i="4" l="1"/>
  <c r="N132" i="4"/>
  <c r="O156" i="7"/>
  <c r="P156" i="7"/>
  <c r="Q156" i="7"/>
  <c r="N157" i="7"/>
  <c r="Q154" i="4"/>
  <c r="R153" i="4"/>
  <c r="O132" i="4" l="1"/>
  <c r="N133" i="4"/>
  <c r="P157" i="7"/>
  <c r="Q157" i="7"/>
  <c r="O157" i="7"/>
  <c r="N158" i="7"/>
  <c r="Q155" i="4"/>
  <c r="R154" i="4"/>
  <c r="O133" i="4" l="1"/>
  <c r="N134" i="4"/>
  <c r="P158" i="7"/>
  <c r="Q158" i="7"/>
  <c r="O158" i="7"/>
  <c r="N159" i="7"/>
  <c r="Q156" i="4"/>
  <c r="R155" i="4"/>
  <c r="O134" i="4" l="1"/>
  <c r="N135" i="4"/>
  <c r="P159" i="7"/>
  <c r="Q159" i="7"/>
  <c r="O159" i="7"/>
  <c r="N160" i="7"/>
  <c r="Q157" i="4"/>
  <c r="R156" i="4"/>
  <c r="O135" i="4" l="1"/>
  <c r="N136" i="4"/>
  <c r="P160" i="7"/>
  <c r="Q160" i="7"/>
  <c r="O160" i="7"/>
  <c r="N161" i="7"/>
  <c r="Q158" i="4"/>
  <c r="R157" i="4"/>
  <c r="O136" i="4" l="1"/>
  <c r="N137" i="4"/>
  <c r="P161" i="7"/>
  <c r="O161" i="7"/>
  <c r="Q161" i="7"/>
  <c r="N162" i="7"/>
  <c r="Q159" i="4"/>
  <c r="R158" i="4"/>
  <c r="O137" i="4" l="1"/>
  <c r="N138" i="4"/>
  <c r="Q162" i="7"/>
  <c r="O162" i="7"/>
  <c r="P162" i="7"/>
  <c r="N163" i="7"/>
  <c r="Q160" i="4"/>
  <c r="R159" i="4"/>
  <c r="O138" i="4" l="1"/>
  <c r="N139" i="4"/>
  <c r="P163" i="7"/>
  <c r="Q163" i="7"/>
  <c r="O163" i="7"/>
  <c r="N164" i="7"/>
  <c r="Q161" i="4"/>
  <c r="R160" i="4"/>
  <c r="O139" i="4" l="1"/>
  <c r="N140" i="4"/>
  <c r="Q164" i="7"/>
  <c r="O164" i="7"/>
  <c r="P164" i="7"/>
  <c r="N165" i="7"/>
  <c r="Q162" i="4"/>
  <c r="R161" i="4"/>
  <c r="O140" i="4" l="1"/>
  <c r="N141" i="4"/>
  <c r="Q165" i="7"/>
  <c r="O165" i="7"/>
  <c r="P165" i="7"/>
  <c r="N166" i="7"/>
  <c r="Q163" i="4"/>
  <c r="R162" i="4"/>
  <c r="O141" i="4" l="1"/>
  <c r="N142" i="4"/>
  <c r="O166" i="7"/>
  <c r="Q166" i="7"/>
  <c r="P166" i="7"/>
  <c r="N167" i="7"/>
  <c r="Q164" i="4"/>
  <c r="R163" i="4"/>
  <c r="O142" i="4" l="1"/>
  <c r="N143" i="4"/>
  <c r="O167" i="7"/>
  <c r="Q167" i="7"/>
  <c r="P167" i="7"/>
  <c r="N168" i="7"/>
  <c r="Q165" i="4"/>
  <c r="R164" i="4"/>
  <c r="O143" i="4" l="1"/>
  <c r="N144" i="4"/>
  <c r="P168" i="7"/>
  <c r="Q168" i="7"/>
  <c r="O168" i="7"/>
  <c r="N169" i="7"/>
  <c r="Q166" i="4"/>
  <c r="R165" i="4"/>
  <c r="O144" i="4" l="1"/>
  <c r="N145" i="4"/>
  <c r="O169" i="7"/>
  <c r="Q169" i="7"/>
  <c r="P169" i="7"/>
  <c r="N170" i="7"/>
  <c r="Q167" i="4"/>
  <c r="R166" i="4"/>
  <c r="O145" i="4" l="1"/>
  <c r="N146" i="4"/>
  <c r="P170" i="7"/>
  <c r="O170" i="7"/>
  <c r="Q170" i="7"/>
  <c r="N171" i="7"/>
  <c r="Q168" i="4"/>
  <c r="R167" i="4"/>
  <c r="O146" i="4" l="1"/>
  <c r="N147" i="4"/>
  <c r="P171" i="7"/>
  <c r="Q171" i="7"/>
  <c r="O171" i="7"/>
  <c r="N172" i="7"/>
  <c r="Q169" i="4"/>
  <c r="R168" i="4"/>
  <c r="O147" i="4" l="1"/>
  <c r="N148" i="4"/>
  <c r="O172" i="7"/>
  <c r="P172" i="7"/>
  <c r="Q172" i="7"/>
  <c r="N173" i="7"/>
  <c r="Q170" i="4"/>
  <c r="R169" i="4"/>
  <c r="O148" i="4" l="1"/>
  <c r="N149" i="4"/>
  <c r="O173" i="7"/>
  <c r="P173" i="7"/>
  <c r="Q173" i="7"/>
  <c r="N174" i="7"/>
  <c r="Q171" i="4"/>
  <c r="R170" i="4"/>
  <c r="O149" i="4" l="1"/>
  <c r="N150" i="4"/>
  <c r="O174" i="7"/>
  <c r="Q174" i="7"/>
  <c r="P174" i="7"/>
  <c r="N175" i="7"/>
  <c r="Q172" i="4"/>
  <c r="R171" i="4"/>
  <c r="O150" i="4" l="1"/>
  <c r="N151" i="4"/>
  <c r="Q175" i="7"/>
  <c r="P175" i="7"/>
  <c r="O175" i="7"/>
  <c r="N176" i="7"/>
  <c r="Q173" i="4"/>
  <c r="R172" i="4"/>
  <c r="O151" i="4" l="1"/>
  <c r="N152" i="4"/>
  <c r="O176" i="7"/>
  <c r="Q176" i="7"/>
  <c r="P176" i="7"/>
  <c r="N177" i="7"/>
  <c r="Q174" i="4"/>
  <c r="R173" i="4"/>
  <c r="O152" i="4" l="1"/>
  <c r="N153" i="4"/>
  <c r="O177" i="7"/>
  <c r="P177" i="7"/>
  <c r="Q177" i="7"/>
  <c r="N178" i="7"/>
  <c r="Q175" i="4"/>
  <c r="R174" i="4"/>
  <c r="O153" i="4" l="1"/>
  <c r="N154" i="4"/>
  <c r="P178" i="7"/>
  <c r="O178" i="7"/>
  <c r="Q178" i="7"/>
  <c r="N179" i="7"/>
  <c r="Q176" i="4"/>
  <c r="R175" i="4"/>
  <c r="O154" i="4" l="1"/>
  <c r="N155" i="4"/>
  <c r="P179" i="7"/>
  <c r="Q179" i="7"/>
  <c r="O179" i="7"/>
  <c r="N180" i="7"/>
  <c r="Q177" i="4"/>
  <c r="R176" i="4"/>
  <c r="O155" i="4" l="1"/>
  <c r="N156" i="4"/>
  <c r="P180" i="7"/>
  <c r="O180" i="7"/>
  <c r="Q180" i="7"/>
  <c r="N181" i="7"/>
  <c r="Q178" i="4"/>
  <c r="R177" i="4"/>
  <c r="O156" i="4" l="1"/>
  <c r="N157" i="4"/>
  <c r="O181" i="7"/>
  <c r="P181" i="7"/>
  <c r="Q181" i="7"/>
  <c r="N182" i="7"/>
  <c r="Q179" i="4"/>
  <c r="R178" i="4"/>
  <c r="O157" i="4" l="1"/>
  <c r="N158" i="4"/>
  <c r="Q182" i="7"/>
  <c r="P182" i="7"/>
  <c r="O182" i="7"/>
  <c r="N183" i="7"/>
  <c r="Q180" i="4"/>
  <c r="R179" i="4"/>
  <c r="O158" i="4" l="1"/>
  <c r="N159" i="4"/>
  <c r="O183" i="7"/>
  <c r="P183" i="7"/>
  <c r="Q183" i="7"/>
  <c r="N184" i="7"/>
  <c r="Q181" i="4"/>
  <c r="R180" i="4"/>
  <c r="O159" i="4" l="1"/>
  <c r="N160" i="4"/>
  <c r="P184" i="7"/>
  <c r="O184" i="7"/>
  <c r="Q184" i="7"/>
  <c r="N185" i="7"/>
  <c r="Q182" i="4"/>
  <c r="R181" i="4"/>
  <c r="O160" i="4" l="1"/>
  <c r="N161" i="4"/>
  <c r="O185" i="7"/>
  <c r="P185" i="7"/>
  <c r="Q185" i="7"/>
  <c r="N186" i="7"/>
  <c r="Q183" i="4"/>
  <c r="R182" i="4"/>
  <c r="O161" i="4" l="1"/>
  <c r="N162" i="4"/>
  <c r="P186" i="7"/>
  <c r="O186" i="7"/>
  <c r="Q186" i="7"/>
  <c r="N187" i="7"/>
  <c r="Q184" i="4"/>
  <c r="R183" i="4"/>
  <c r="O162" i="4" l="1"/>
  <c r="N163" i="4"/>
  <c r="Q187" i="7"/>
  <c r="P187" i="7"/>
  <c r="O187" i="7"/>
  <c r="N188" i="7"/>
  <c r="Q185" i="4"/>
  <c r="R184" i="4"/>
  <c r="O163" i="4" l="1"/>
  <c r="N164" i="4"/>
  <c r="P188" i="7"/>
  <c r="Q188" i="7"/>
  <c r="O188" i="7"/>
  <c r="N189" i="7"/>
  <c r="Q186" i="4"/>
  <c r="R185" i="4"/>
  <c r="O164" i="4" l="1"/>
  <c r="N165" i="4"/>
  <c r="O189" i="7"/>
  <c r="P189" i="7"/>
  <c r="Q189" i="7"/>
  <c r="N190" i="7"/>
  <c r="Q187" i="4"/>
  <c r="R186" i="4"/>
  <c r="O165" i="4" l="1"/>
  <c r="N166" i="4"/>
  <c r="Q190" i="7"/>
  <c r="P190" i="7"/>
  <c r="O190" i="7"/>
  <c r="N191" i="7"/>
  <c r="Q188" i="4"/>
  <c r="R187" i="4"/>
  <c r="O166" i="4" l="1"/>
  <c r="N167" i="4"/>
  <c r="Q191" i="7"/>
  <c r="P191" i="7"/>
  <c r="O191" i="7"/>
  <c r="N192" i="7"/>
  <c r="Q189" i="4"/>
  <c r="R188" i="4"/>
  <c r="O167" i="4" l="1"/>
  <c r="N168" i="4"/>
  <c r="Q192" i="7"/>
  <c r="P192" i="7"/>
  <c r="O192" i="7"/>
  <c r="N193" i="7"/>
  <c r="Q190" i="4"/>
  <c r="R189" i="4"/>
  <c r="O168" i="4" l="1"/>
  <c r="N169" i="4"/>
  <c r="P193" i="7"/>
  <c r="Q193" i="7"/>
  <c r="O193" i="7"/>
  <c r="N194" i="7"/>
  <c r="Q191" i="4"/>
  <c r="R190" i="4"/>
  <c r="O169" i="4" l="1"/>
  <c r="N170" i="4"/>
  <c r="P194" i="7"/>
  <c r="O194" i="7"/>
  <c r="Q194" i="7"/>
  <c r="N195" i="7"/>
  <c r="Q192" i="4"/>
  <c r="R191" i="4"/>
  <c r="O170" i="4" l="1"/>
  <c r="N171" i="4"/>
  <c r="Q195" i="7"/>
  <c r="O195" i="7"/>
  <c r="P195" i="7"/>
  <c r="N196" i="7"/>
  <c r="Q193" i="4"/>
  <c r="R192" i="4"/>
  <c r="O171" i="4" l="1"/>
  <c r="N172" i="4"/>
  <c r="P196" i="7"/>
  <c r="O196" i="7"/>
  <c r="Q196" i="7"/>
  <c r="N197" i="7"/>
  <c r="Q194" i="4"/>
  <c r="R193" i="4"/>
  <c r="O172" i="4" l="1"/>
  <c r="N173" i="4"/>
  <c r="O197" i="7"/>
  <c r="P197" i="7"/>
  <c r="Q197" i="7"/>
  <c r="N198" i="7"/>
  <c r="Q195" i="4"/>
  <c r="R194" i="4"/>
  <c r="O173" i="4" l="1"/>
  <c r="N174" i="4"/>
  <c r="O198" i="7"/>
  <c r="Q198" i="7"/>
  <c r="P198" i="7"/>
  <c r="N199" i="7"/>
  <c r="Q196" i="4"/>
  <c r="R195" i="4"/>
  <c r="O174" i="4" l="1"/>
  <c r="N175" i="4"/>
  <c r="Q199" i="7"/>
  <c r="P199" i="7"/>
  <c r="O199" i="7"/>
  <c r="N200" i="7"/>
  <c r="Q197" i="4"/>
  <c r="R196" i="4"/>
  <c r="O175" i="4" l="1"/>
  <c r="N176" i="4"/>
  <c r="P200" i="7"/>
  <c r="Q200" i="7"/>
  <c r="O200" i="7"/>
  <c r="N201" i="7"/>
  <c r="Q198" i="4"/>
  <c r="R197" i="4"/>
  <c r="O176" i="4" l="1"/>
  <c r="N177" i="4"/>
  <c r="P201" i="7"/>
  <c r="Q201" i="7"/>
  <c r="O201" i="7"/>
  <c r="N202" i="7"/>
  <c r="Q199" i="4"/>
  <c r="R198" i="4"/>
  <c r="O177" i="4" l="1"/>
  <c r="N178" i="4"/>
  <c r="P202" i="7"/>
  <c r="Q202" i="7"/>
  <c r="O202" i="7"/>
  <c r="N203" i="7"/>
  <c r="Q200" i="4"/>
  <c r="R199" i="4"/>
  <c r="O178" i="4" l="1"/>
  <c r="N179" i="4"/>
  <c r="Q203" i="7"/>
  <c r="P203" i="7"/>
  <c r="O203" i="7"/>
  <c r="N204" i="7"/>
  <c r="Q201" i="4"/>
  <c r="R200" i="4"/>
  <c r="O179" i="4" l="1"/>
  <c r="N180" i="4"/>
  <c r="P204" i="7"/>
  <c r="Q204" i="7"/>
  <c r="O204" i="7"/>
  <c r="N205" i="7"/>
  <c r="Q202" i="4"/>
  <c r="R201" i="4"/>
  <c r="O180" i="4" l="1"/>
  <c r="N181" i="4"/>
  <c r="Q205" i="7"/>
  <c r="P205" i="7"/>
  <c r="O205" i="7"/>
  <c r="N206" i="7"/>
  <c r="Q203" i="4"/>
  <c r="R202" i="4"/>
  <c r="O181" i="4" l="1"/>
  <c r="N182" i="4"/>
  <c r="Q206" i="7"/>
  <c r="P206" i="7"/>
  <c r="O206" i="7"/>
  <c r="N207" i="7"/>
  <c r="Q204" i="4"/>
  <c r="R203" i="4"/>
  <c r="O182" i="4" l="1"/>
  <c r="N183" i="4"/>
  <c r="P207" i="7"/>
  <c r="Q207" i="7"/>
  <c r="O207" i="7"/>
  <c r="N208" i="7"/>
  <c r="Q205" i="4"/>
  <c r="R204" i="4"/>
  <c r="O183" i="4" l="1"/>
  <c r="N184" i="4"/>
  <c r="Q208" i="7"/>
  <c r="B16" i="8" s="1"/>
  <c r="O208" i="7"/>
  <c r="B14" i="8" s="1"/>
  <c r="P208" i="7"/>
  <c r="B15" i="8" s="1"/>
  <c r="Q206" i="4"/>
  <c r="R205" i="4"/>
  <c r="O184" i="4" l="1"/>
  <c r="N185" i="4"/>
  <c r="B17" i="8"/>
  <c r="C15" i="8" s="1"/>
  <c r="Q207" i="4"/>
  <c r="R207" i="4" s="1"/>
  <c r="R206" i="4"/>
  <c r="O185" i="4" l="1"/>
  <c r="N186" i="4"/>
  <c r="C16" i="8"/>
  <c r="C14" i="8"/>
  <c r="B8" i="9"/>
  <c r="C17" i="8" l="1"/>
  <c r="O186" i="4"/>
  <c r="N187" i="4"/>
  <c r="O187" i="4" l="1"/>
  <c r="N188" i="4"/>
  <c r="O188" i="4" l="1"/>
  <c r="N189" i="4"/>
  <c r="O189" i="4" l="1"/>
  <c r="N190" i="4"/>
  <c r="O190" i="4" l="1"/>
  <c r="N191" i="4"/>
  <c r="O191" i="4" l="1"/>
  <c r="N192" i="4"/>
  <c r="O192" i="4" l="1"/>
  <c r="N193" i="4"/>
  <c r="O193" i="4" l="1"/>
  <c r="N194" i="4"/>
  <c r="O194" i="4" l="1"/>
  <c r="N195" i="4"/>
  <c r="O195" i="4" l="1"/>
  <c r="N196" i="4"/>
  <c r="O196" i="4" l="1"/>
  <c r="N197" i="4"/>
  <c r="O197" i="4" l="1"/>
  <c r="N198" i="4"/>
  <c r="O198" i="4" l="1"/>
  <c r="N199" i="4"/>
  <c r="O199" i="4" l="1"/>
  <c r="N200" i="4"/>
  <c r="O200" i="4" l="1"/>
  <c r="N201" i="4"/>
  <c r="O201" i="4" l="1"/>
  <c r="N202" i="4"/>
  <c r="O202" i="4" l="1"/>
  <c r="N203" i="4"/>
  <c r="O203" i="4" l="1"/>
  <c r="N204" i="4"/>
  <c r="O204" i="4" l="1"/>
  <c r="N205" i="4"/>
  <c r="O205" i="4" l="1"/>
  <c r="N206" i="4"/>
  <c r="O206" i="4" l="1"/>
  <c r="N207" i="4"/>
  <c r="O207" i="4" s="1"/>
  <c r="B7" i="8" l="1"/>
  <c r="B9" i="8"/>
  <c r="B8" i="8"/>
  <c r="B10" i="8" l="1"/>
  <c r="C8" i="8" s="1"/>
  <c r="C7" i="8" l="1"/>
  <c r="C9" i="8"/>
  <c r="C10" i="8" s="1"/>
</calcChain>
</file>

<file path=xl/sharedStrings.xml><?xml version="1.0" encoding="utf-8"?>
<sst xmlns="http://schemas.openxmlformats.org/spreadsheetml/2006/main" count="191" uniqueCount="176">
  <si>
    <t>-</t>
  </si>
  <si>
    <t xml:space="preserve"> </t>
  </si>
  <si>
    <t>STC062/24/000001</t>
  </si>
  <si>
    <t>FUNDACIÓ PARC DE RECERCA UAB, MP</t>
  </si>
  <si>
    <t>G64513450</t>
  </si>
  <si>
    <t>STC062/24/000002</t>
  </si>
  <si>
    <t>Organització d'Autònoms de Catalunya</t>
  </si>
  <si>
    <t>G63635072</t>
  </si>
  <si>
    <t>STC062/24/000003</t>
  </si>
  <si>
    <t>UNIÓ DE TREBALLADORS AUTÒNOMS DE CATALUNYA - CTAC</t>
  </si>
  <si>
    <t>G62632591</t>
  </si>
  <si>
    <t>STC062/24/000004</t>
  </si>
  <si>
    <t>Associació Multisectorial d'autònoms de la província de Lleida</t>
  </si>
  <si>
    <t>G25815259</t>
  </si>
  <si>
    <t>STC062/24/000005</t>
  </si>
  <si>
    <t>CONSELL COMARCAL DE LA SELVA</t>
  </si>
  <si>
    <t>P6700002F</t>
  </si>
  <si>
    <t>STC062/24/000006</t>
  </si>
  <si>
    <t>Fundació Universitària Martí l'Humà</t>
  </si>
  <si>
    <t>G63198782</t>
  </si>
  <si>
    <t>STC062/24/000007</t>
  </si>
  <si>
    <t>AULA EMPRESARIAL DE CATALUNYA, SL</t>
  </si>
  <si>
    <t>B61801981</t>
  </si>
  <si>
    <t>STC062/24/000008</t>
  </si>
  <si>
    <t>CONSELL COMARCAL DE LA RIBERA D'EBRE</t>
  </si>
  <si>
    <t>P9300011E</t>
  </si>
  <si>
    <t>STC062/24/000009</t>
  </si>
  <si>
    <t>COL·LEGI D'ECONOMISTES DE CATALUNYA</t>
  </si>
  <si>
    <t>Q0802027C</t>
  </si>
  <si>
    <t>STC062/24/000010</t>
  </si>
  <si>
    <t>PIMEC AUTONOMS</t>
  </si>
  <si>
    <t>G62121132</t>
  </si>
  <si>
    <t>STC062/24/000011</t>
  </si>
  <si>
    <t>Universitat de Girona</t>
  </si>
  <si>
    <t>Q6750002E</t>
  </si>
  <si>
    <t>STC062/24/000013</t>
  </si>
  <si>
    <t>CONSELL COMARCAL BAIXC PENEDÈS</t>
  </si>
  <si>
    <t>P9300006E</t>
  </si>
  <si>
    <t>STC062/24/000014</t>
  </si>
  <si>
    <t>FUNDACIO PRIVADA PER A LA PROMOCIO DE L?AUTOOCUPACIO DE CATALUNYA</t>
  </si>
  <si>
    <t>G61508834</t>
  </si>
  <si>
    <t>STC062/24/000015</t>
  </si>
  <si>
    <t>ASSOCIACIÓ AUTÓNOMS AMB DRETS CATALUNYA</t>
  </si>
  <si>
    <t>G72856412</t>
  </si>
  <si>
    <t>STC062/24/000016</t>
  </si>
  <si>
    <t>Baix Ebre Innova, S.L.</t>
  </si>
  <si>
    <t>B43732718</t>
  </si>
  <si>
    <t>STC062/24/000017</t>
  </si>
  <si>
    <t>FUNDACIÓ EMI MANRESA</t>
  </si>
  <si>
    <t>G08623209</t>
  </si>
  <si>
    <t>STC062/24/000018</t>
  </si>
  <si>
    <t>GRAMEIMPULS, SA</t>
  </si>
  <si>
    <t>A59058008</t>
  </si>
  <si>
    <t>STC062/24/000020</t>
  </si>
  <si>
    <t>IMDL VALLSGENERA</t>
  </si>
  <si>
    <t>P9316304F</t>
  </si>
  <si>
    <t>STC062/24/000021</t>
  </si>
  <si>
    <t>AJUNTAMENT DE REUS</t>
  </si>
  <si>
    <t>P4312500D</t>
  </si>
  <si>
    <t>mai superior a les del programa atorgat (programa 1: 488h / programa 2: 732h /programa 3: 976h)</t>
  </si>
  <si>
    <t>MEMÒRIA EXPLICATIVA I ECONÒMICA DEL PROGRAMA CONSOLIDA'T</t>
  </si>
  <si>
    <t>h/ass</t>
  </si>
  <si>
    <t>nº MINIM ASSESS</t>
  </si>
  <si>
    <t>nº  max HORES ASSESS</t>
  </si>
  <si>
    <t>nº MINIM HORES PER PERS ASSESS</t>
  </si>
  <si>
    <t>NRE MINIM ASS</t>
  </si>
  <si>
    <t>form grupal</t>
  </si>
  <si>
    <t>Nom i cognoms Representant legal</t>
  </si>
  <si>
    <t>NIF Representant legal</t>
  </si>
  <si>
    <t>Codi expedient</t>
  </si>
  <si>
    <t>Entitat</t>
  </si>
  <si>
    <t>NIF Entitat</t>
  </si>
  <si>
    <t>Programa Consolida't desenvolupat</t>
  </si>
  <si>
    <t>Nre. d'hores d'assessorament</t>
  </si>
  <si>
    <t>Nre. mínim d'assessors/es</t>
  </si>
  <si>
    <t>Nre. mínim d'hores per persona assessorada</t>
  </si>
  <si>
    <t>Nre. màxim d'hores per persona assessorada</t>
  </si>
  <si>
    <t>Nre. d'hores de formació grupal</t>
  </si>
  <si>
    <t>DECLARO sota la meva responsabilitat</t>
  </si>
  <si>
    <t>Que el cost de les acutacions realitzades que justifico és el següent:</t>
  </si>
  <si>
    <t>ACTUACIÓ</t>
  </si>
  <si>
    <t>NÚM. HORES REALITZADES</t>
  </si>
  <si>
    <t>IMPORT JUSTIFICAT</t>
  </si>
  <si>
    <t>Assessorament</t>
  </si>
  <si>
    <t xml:space="preserve">Formació </t>
  </si>
  <si>
    <t>IMPORT</t>
  </si>
  <si>
    <t xml:space="preserve">COST TOTAL ASSESSORAMENT + FORMACIÓ </t>
  </si>
  <si>
    <t>20% DESPESES INDIRECTES</t>
  </si>
  <si>
    <t>COST TOTAL SUBVENCIÓ JUSTIFICADA</t>
  </si>
  <si>
    <t xml:space="preserve">1. Que les actuacions justificades s'han realitzat i finalitzat d'acord amb els termes de la Resolució d'atorgament dictada per la </t>
  </si>
  <si>
    <t xml:space="preserve">persona titular de la Direcció General de Relacions Laborals, Treball Autònom, Seguretat i Salut Laboral  i conforme a la </t>
  </si>
  <si>
    <t xml:space="preserve">normativa aplicable al Programa Consolida't </t>
  </si>
  <si>
    <t xml:space="preserve">2. Que els imports i les hores justificades són les que es detallen en el document "Assessorament" i en el document "Formació" d'aquesta memòria </t>
  </si>
  <si>
    <t>3. Que a aquesta memòria s'annexen els documents "Pla de treball Individual" de cadascun dels participants del programa Consolida't degudament emplenats i signats.</t>
  </si>
  <si>
    <t>4. Que l'entitat promotora custodiarà durant un període mínim de 5 anys, comptats a partir del tancament del programa, els documents</t>
  </si>
  <si>
    <t>justificatius originals de l'aplicació dels fons rebuts, inclosos els documents electrònics, mentre puguin ser objecte de les actuacions</t>
  </si>
  <si>
    <t>de comprovació i de control. Durant tot aquest període els documents esmentats es trobaran a disposició dels òrgans de control</t>
  </si>
  <si>
    <t>pertinents. En cas de cessament de l'activitat l'entitat lliurarà a l'òrgan gestor tota la documentació original referent al projecte</t>
  </si>
  <si>
    <t>subvencionat per tal que l'òrgan gestor n'exerceixi la custòdia corresponent.</t>
  </si>
  <si>
    <t>5. Que l'entitat beneficiària disposa dels llibres comptables, els registres diligenciats i altres documents degudament</t>
  </si>
  <si>
    <t>auditats en els termes que exigeix la legislació mercantil i sectorial aplicable a la persona beneficiària en cada cas, així com</t>
  </si>
  <si>
    <t>tots els estats comptables i els registres específics per garantir l'exercici adequat de les facultats de comprovació i control.</t>
  </si>
  <si>
    <t>I perquè així consti, expedeixo aquesta declaració</t>
  </si>
  <si>
    <t>Detall Personal Assessor</t>
  </si>
  <si>
    <t xml:space="preserve">Núm Assessor/a </t>
  </si>
  <si>
    <t>Nom i cognoms assessor/a</t>
  </si>
  <si>
    <t>NIF/NIE assessor/a</t>
  </si>
  <si>
    <t>Justificació de les accions d'assessorament individualitzat realitzades</t>
  </si>
  <si>
    <t>Indiqueu el gènere del assessorat/ada</t>
  </si>
  <si>
    <t xml:space="preserve">mòdul/hora accions
d'assessorament </t>
  </si>
  <si>
    <t>Dona</t>
  </si>
  <si>
    <t>PERSONAL ASSESSOR</t>
  </si>
  <si>
    <t>USUARI ASSESSORAT</t>
  </si>
  <si>
    <t xml:space="preserve">DETALL </t>
  </si>
  <si>
    <t>Home</t>
  </si>
  <si>
    <t>DNI</t>
  </si>
  <si>
    <t>RES</t>
  </si>
  <si>
    <t>HORES</t>
  </si>
  <si>
    <t>nom i cognoms TA assessorat/ada</t>
  </si>
  <si>
    <t>NIF TA assessorat/ada</t>
  </si>
  <si>
    <t>gènere TA assessorat/ada</t>
  </si>
  <si>
    <t>núm. hores assessorament</t>
  </si>
  <si>
    <t>total hores assessorament rebudes</t>
  </si>
  <si>
    <t xml:space="preserve">total hores assessorament realitzades </t>
  </si>
  <si>
    <t xml:space="preserve">Cost assessorament justificat </t>
  </si>
  <si>
    <t>No binari</t>
  </si>
  <si>
    <t>VALORS UNICS</t>
  </si>
  <si>
    <t>Indiqueu el núm. Assessor/a</t>
  </si>
  <si>
    <t>Detall Personal Formador</t>
  </si>
  <si>
    <t xml:space="preserve">Núm Formador/a </t>
  </si>
  <si>
    <t>Nom i cognoms formador/a</t>
  </si>
  <si>
    <t>NIF/NIE formador/a</t>
  </si>
  <si>
    <t xml:space="preserve">           </t>
  </si>
  <si>
    <t>Llistat Píndoles Formatives</t>
  </si>
  <si>
    <t>Núm Píndola</t>
  </si>
  <si>
    <t>Nom píndola</t>
  </si>
  <si>
    <t>Durada píndola (hores)</t>
  </si>
  <si>
    <t>mòdul/hora  per a les accions de formació</t>
  </si>
  <si>
    <t>Justificació de les píndoles formatives realitzades</t>
  </si>
  <si>
    <t>GENERE</t>
  </si>
  <si>
    <t>RES DONA</t>
  </si>
  <si>
    <t>RES HOME</t>
  </si>
  <si>
    <t>RES NO BINARI</t>
  </si>
  <si>
    <t>DETALL FORMACIÓ</t>
  </si>
  <si>
    <t>PERSONAL FORMADOR</t>
  </si>
  <si>
    <t>USUARIS FORMACIÓ</t>
  </si>
  <si>
    <t>PER PINDOLA</t>
  </si>
  <si>
    <t xml:space="preserve">núm píndola </t>
  </si>
  <si>
    <t>Nom píndola formativa</t>
  </si>
  <si>
    <t>Núm. hores píndola formativa</t>
  </si>
  <si>
    <t>Cost formació justificat</t>
  </si>
  <si>
    <t>Núm Formador/a</t>
  </si>
  <si>
    <t>Nre. Dones participants píndola formativa</t>
  </si>
  <si>
    <t>Nre. Homes participants píndola formativa</t>
  </si>
  <si>
    <t>Nre. No binaris participants píndola formativa</t>
  </si>
  <si>
    <t>Nre. Treballadors autònoms que han fet píndola formativa d'acord amb informació especificada al document "Llista assistència píndoles formatives" G346NTA-156</t>
  </si>
  <si>
    <t xml:space="preserve">Impacte de gènere de les accions dutes a terme </t>
  </si>
  <si>
    <t>Número</t>
  </si>
  <si>
    <t>Percentatge</t>
  </si>
  <si>
    <t>Dones participants en sessions assessorament</t>
  </si>
  <si>
    <t>Homes participants en sessions assessorament</t>
  </si>
  <si>
    <t>No binari participants en sessions assessorament</t>
  </si>
  <si>
    <t>TOTAL</t>
  </si>
  <si>
    <t>Dones participants en sessions formació</t>
  </si>
  <si>
    <t>Homes participants en sessions formació</t>
  </si>
  <si>
    <t>No binari participants en sessions formació</t>
  </si>
  <si>
    <t xml:space="preserve">TOTAL </t>
  </si>
  <si>
    <t>Concretar quin ha estat l'impacte en dones, homes i no binaris de les accions dutes a terme de manera que es comparin els resultats aconseguits respecte de la situació inicial prevista en la memòria del projecte</t>
  </si>
  <si>
    <t>Resum justificació Programa Consolida't realitzat</t>
  </si>
  <si>
    <t>Nº Programa</t>
  </si>
  <si>
    <t>TOTAL HORES ASSESSORAMENT JUSTIFICADES</t>
  </si>
  <si>
    <t>TOTAL COST HORES ASSESSORAMENT JUSTIFICADES</t>
  </si>
  <si>
    <t>TOTAL HORES FORMACIÓ JUSTIFICADES</t>
  </si>
  <si>
    <t xml:space="preserve">TOTAL COST HORES FORMACIÓ JUSTIFICADES </t>
  </si>
  <si>
    <t xml:space="preserve">SUMATORI COST HORES ASSESSORAMENT I FORMACIÓ JUSTIFICADES </t>
  </si>
  <si>
    <t>20%  DESPESES INDIRECTES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</si>
</sst>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3F3F76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7F7F7F"/>
      </right>
      <top/>
      <bottom/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7F7F7F"/>
      </bottom>
      <diagonal/>
    </border>
    <border>
      <left/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7F7F7F"/>
      </top>
      <bottom/>
      <diagonal/>
    </border>
    <border>
      <left style="thin">
        <color rgb="FF7F7F7F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7">
    <xf numFmtId="0" fontId="0" fillId="0" borderId="0"/>
    <xf numFmtId="0" fontId="2" fillId="3" borderId="4" applyNumberFormat="0" applyFont="0" applyAlignment="0" applyProtection="0"/>
    <xf numFmtId="44" fontId="2" fillId="0" borderId="0" applyFont="0" applyFill="0" applyBorder="0" applyAlignment="0" applyProtection="0"/>
    <xf numFmtId="0" fontId="5" fillId="4" borderId="0" applyNumberFormat="0" applyBorder="0" applyAlignment="0" applyProtection="0"/>
    <xf numFmtId="0" fontId="6" fillId="5" borderId="3" applyNumberFormat="0" applyAlignment="0" applyProtection="0"/>
    <xf numFmtId="0" fontId="7" fillId="6" borderId="5" applyNumberFormat="0" applyAlignment="0" applyProtection="0"/>
    <xf numFmtId="0" fontId="8" fillId="0" borderId="0" applyNumberFormat="0" applyFill="0" applyBorder="0" applyAlignment="0" applyProtection="0"/>
  </cellStyleXfs>
  <cellXfs count="121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1" xfId="0" applyFill="1" applyBorder="1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0" fontId="6" fillId="5" borderId="3" xfId="4"/>
    <xf numFmtId="0" fontId="6" fillId="5" borderId="3" xfId="4" applyAlignment="1">
      <alignment wrapText="1"/>
    </xf>
    <xf numFmtId="0" fontId="5" fillId="4" borderId="3" xfId="3" applyBorder="1"/>
    <xf numFmtId="0" fontId="9" fillId="0" borderId="0" xfId="0" applyFont="1"/>
    <xf numFmtId="44" fontId="6" fillId="5" borderId="3" xfId="2" applyFont="1" applyFill="1" applyBorder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7" xfId="0" applyBorder="1"/>
    <xf numFmtId="0" fontId="4" fillId="0" borderId="10" xfId="0" applyFont="1" applyBorder="1" applyAlignment="1">
      <alignment horizontal="center" vertical="center" wrapText="1"/>
    </xf>
    <xf numFmtId="0" fontId="5" fillId="4" borderId="15" xfId="3" applyBorder="1"/>
    <xf numFmtId="0" fontId="4" fillId="0" borderId="6" xfId="0" applyFont="1" applyBorder="1" applyAlignment="1">
      <alignment horizontal="center" vertical="center" wrapText="1"/>
    </xf>
    <xf numFmtId="0" fontId="0" fillId="0" borderId="6" xfId="0" applyBorder="1"/>
    <xf numFmtId="0" fontId="14" fillId="0" borderId="0" xfId="0" applyFont="1"/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4" fillId="0" borderId="16" xfId="0" applyFont="1" applyBorder="1" applyAlignment="1">
      <alignment horizontal="center" vertical="center" wrapText="1"/>
    </xf>
    <xf numFmtId="0" fontId="10" fillId="8" borderId="1" xfId="0" applyFont="1" applyFill="1" applyBorder="1"/>
    <xf numFmtId="0" fontId="10" fillId="8" borderId="1" xfId="1" applyNumberFormat="1" applyFont="1" applyFill="1" applyBorder="1" applyAlignment="1">
      <alignment horizontal="center"/>
    </xf>
    <xf numFmtId="0" fontId="10" fillId="8" borderId="1" xfId="1" applyFont="1" applyFill="1" applyBorder="1" applyAlignment="1">
      <alignment horizontal="center"/>
    </xf>
    <xf numFmtId="0" fontId="0" fillId="0" borderId="18" xfId="0" applyBorder="1"/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0" fillId="8" borderId="22" xfId="0" applyFont="1" applyFill="1" applyBorder="1"/>
    <xf numFmtId="0" fontId="10" fillId="8" borderId="25" xfId="0" applyFont="1" applyFill="1" applyBorder="1"/>
    <xf numFmtId="0" fontId="10" fillId="8" borderId="28" xfId="0" applyFont="1" applyFill="1" applyBorder="1"/>
    <xf numFmtId="0" fontId="6" fillId="5" borderId="14" xfId="4" applyBorder="1" applyAlignment="1">
      <alignment horizontal="center"/>
    </xf>
    <xf numFmtId="0" fontId="6" fillId="5" borderId="14" xfId="4" applyBorder="1"/>
    <xf numFmtId="0" fontId="10" fillId="9" borderId="22" xfId="1" applyFont="1" applyFill="1" applyBorder="1" applyAlignment="1">
      <alignment horizontal="center"/>
    </xf>
    <xf numFmtId="0" fontId="10" fillId="9" borderId="24" xfId="1" applyFont="1" applyFill="1" applyBorder="1"/>
    <xf numFmtId="0" fontId="10" fillId="9" borderId="27" xfId="1" applyFont="1" applyFill="1" applyBorder="1"/>
    <xf numFmtId="0" fontId="10" fillId="9" borderId="1" xfId="1" applyFont="1" applyFill="1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13" fillId="7" borderId="0" xfId="0" applyFont="1" applyFill="1" applyAlignment="1">
      <alignment vertical="center"/>
    </xf>
    <xf numFmtId="0" fontId="3" fillId="3" borderId="4" xfId="1" applyFont="1" applyAlignment="1" applyProtection="1">
      <alignment horizontal="center" vertical="center"/>
      <protection hidden="1"/>
    </xf>
    <xf numFmtId="0" fontId="0" fillId="3" borderId="1" xfId="1" applyFont="1" applyBorder="1" applyAlignment="1" applyProtection="1">
      <alignment horizontal="center"/>
      <protection hidden="1"/>
    </xf>
    <xf numFmtId="164" fontId="0" fillId="3" borderId="1" xfId="1" applyNumberFormat="1" applyFont="1" applyBorder="1" applyAlignment="1" applyProtection="1">
      <alignment horizontal="center"/>
      <protection hidden="1"/>
    </xf>
    <xf numFmtId="164" fontId="0" fillId="3" borderId="24" xfId="1" applyNumberFormat="1" applyFont="1" applyBorder="1" applyAlignment="1" applyProtection="1">
      <alignment horizontal="center"/>
      <protection hidden="1"/>
    </xf>
    <xf numFmtId="164" fontId="0" fillId="3" borderId="27" xfId="1" applyNumberFormat="1" applyFont="1" applyBorder="1" applyAlignment="1" applyProtection="1">
      <alignment horizontal="center"/>
      <protection hidden="1"/>
    </xf>
    <xf numFmtId="0" fontId="0" fillId="3" borderId="1" xfId="1" applyNumberFormat="1" applyFont="1" applyBorder="1" applyAlignment="1" applyProtection="1">
      <alignment horizontal="center"/>
      <protection hidden="1"/>
    </xf>
    <xf numFmtId="9" fontId="0" fillId="3" borderId="1" xfId="1" applyNumberFormat="1" applyFont="1" applyBorder="1" applyAlignment="1" applyProtection="1">
      <alignment horizontal="center"/>
      <protection hidden="1"/>
    </xf>
    <xf numFmtId="10" fontId="0" fillId="3" borderId="1" xfId="1" applyNumberFormat="1" applyFont="1" applyBorder="1" applyAlignment="1" applyProtection="1">
      <alignment horizontal="center"/>
      <protection hidden="1"/>
    </xf>
    <xf numFmtId="0" fontId="7" fillId="6" borderId="7" xfId="5" applyBorder="1" applyAlignment="1" applyProtection="1">
      <alignment horizontal="center"/>
      <protection hidden="1"/>
    </xf>
    <xf numFmtId="0" fontId="0" fillId="3" borderId="9" xfId="1" applyFont="1" applyBorder="1" applyAlignment="1" applyProtection="1">
      <alignment horizontal="center"/>
      <protection hidden="1"/>
    </xf>
    <xf numFmtId="164" fontId="0" fillId="3" borderId="4" xfId="1" applyNumberFormat="1" applyFont="1" applyAlignment="1" applyProtection="1">
      <alignment horizontal="center"/>
      <protection hidden="1"/>
    </xf>
    <xf numFmtId="0" fontId="0" fillId="3" borderId="4" xfId="1" applyFont="1" applyAlignment="1" applyProtection="1">
      <alignment horizontal="center"/>
      <protection hidden="1"/>
    </xf>
    <xf numFmtId="164" fontId="1" fillId="3" borderId="4" xfId="1" applyNumberFormat="1" applyFont="1" applyAlignment="1" applyProtection="1">
      <alignment horizontal="center"/>
      <protection hidden="1"/>
    </xf>
    <xf numFmtId="0" fontId="13" fillId="7" borderId="0" xfId="0" applyFont="1" applyFill="1" applyAlignment="1">
      <alignment horizontal="center" vertical="center"/>
    </xf>
    <xf numFmtId="0" fontId="6" fillId="5" borderId="15" xfId="4" applyBorder="1"/>
    <xf numFmtId="0" fontId="1" fillId="8" borderId="17" xfId="0" applyFont="1" applyFill="1" applyBorder="1" applyProtection="1">
      <protection locked="0"/>
    </xf>
    <xf numFmtId="0" fontId="1" fillId="9" borderId="1" xfId="0" applyFont="1" applyFill="1" applyBorder="1" applyAlignment="1">
      <alignment horizontal="center"/>
    </xf>
    <xf numFmtId="0" fontId="18" fillId="0" borderId="0" xfId="0" applyFont="1"/>
    <xf numFmtId="0" fontId="0" fillId="0" borderId="0" xfId="0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0" fillId="8" borderId="1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Alignment="1">
      <alignment horizontal="left"/>
    </xf>
    <xf numFmtId="0" fontId="3" fillId="3" borderId="4" xfId="1" applyNumberFormat="1" applyFont="1" applyAlignment="1" applyProtection="1">
      <alignment horizontal="center" vertical="center"/>
      <protection hidden="1"/>
    </xf>
    <xf numFmtId="0" fontId="11" fillId="8" borderId="22" xfId="0" applyFont="1" applyFill="1" applyBorder="1"/>
    <xf numFmtId="0" fontId="11" fillId="8" borderId="1" xfId="0" applyFont="1" applyFill="1" applyBorder="1"/>
    <xf numFmtId="0" fontId="11" fillId="9" borderId="24" xfId="1" applyFont="1" applyFill="1" applyBorder="1"/>
    <xf numFmtId="0" fontId="11" fillId="8" borderId="22" xfId="0" applyFont="1" applyFill="1" applyBorder="1" applyAlignment="1">
      <alignment horizontal="center"/>
    </xf>
    <xf numFmtId="0" fontId="2" fillId="3" borderId="4" xfId="1" applyFont="1" applyProtection="1">
      <protection hidden="1"/>
    </xf>
    <xf numFmtId="0" fontId="2" fillId="3" borderId="24" xfId="1" applyFont="1" applyBorder="1" applyProtection="1">
      <protection hidden="1"/>
    </xf>
    <xf numFmtId="0" fontId="2" fillId="3" borderId="26" xfId="1" applyFont="1" applyBorder="1" applyProtection="1">
      <protection hidden="1"/>
    </xf>
    <xf numFmtId="0" fontId="2" fillId="3" borderId="27" xfId="1" applyFont="1" applyBorder="1" applyProtection="1">
      <protection hidden="1"/>
    </xf>
    <xf numFmtId="0" fontId="2" fillId="3" borderId="1" xfId="1" applyFont="1" applyBorder="1" applyAlignment="1" applyProtection="1">
      <alignment horizontal="center"/>
      <protection hidden="1"/>
    </xf>
    <xf numFmtId="0" fontId="2" fillId="3" borderId="1" xfId="6" applyFont="1" applyFill="1" applyBorder="1" applyAlignment="1" applyProtection="1">
      <alignment horizontal="center"/>
      <protection hidden="1"/>
    </xf>
    <xf numFmtId="0" fontId="11" fillId="10" borderId="6" xfId="0" applyFont="1" applyFill="1" applyBorder="1" applyAlignment="1">
      <alignment horizontal="center"/>
    </xf>
    <xf numFmtId="0" fontId="3" fillId="3" borderId="19" xfId="1" applyFont="1" applyBorder="1" applyAlignment="1" applyProtection="1">
      <alignment horizontal="center" vertical="center"/>
      <protection hidden="1"/>
    </xf>
    <xf numFmtId="0" fontId="3" fillId="3" borderId="20" xfId="1" applyFont="1" applyBorder="1" applyAlignment="1" applyProtection="1">
      <alignment horizontal="center" vertical="center"/>
      <protection hidden="1"/>
    </xf>
    <xf numFmtId="0" fontId="17" fillId="9" borderId="19" xfId="1" applyFont="1" applyFill="1" applyBorder="1" applyAlignment="1">
      <alignment horizontal="center" vertical="center"/>
    </xf>
    <xf numFmtId="0" fontId="17" fillId="9" borderId="20" xfId="1" applyFont="1" applyFill="1" applyBorder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0" fontId="6" fillId="5" borderId="32" xfId="4" applyBorder="1" applyAlignment="1">
      <alignment horizontal="center" vertical="center" wrapText="1"/>
    </xf>
    <xf numFmtId="0" fontId="6" fillId="5" borderId="34" xfId="4" applyBorder="1" applyAlignment="1">
      <alignment horizontal="center" vertical="center" wrapText="1"/>
    </xf>
    <xf numFmtId="0" fontId="6" fillId="5" borderId="30" xfId="4" applyBorder="1" applyAlignment="1">
      <alignment horizontal="center" wrapText="1"/>
    </xf>
    <xf numFmtId="0" fontId="6" fillId="5" borderId="31" xfId="4" applyBorder="1" applyAlignment="1">
      <alignment horizontal="center" wrapText="1"/>
    </xf>
    <xf numFmtId="0" fontId="6" fillId="5" borderId="33" xfId="4" applyBorder="1" applyAlignment="1">
      <alignment horizontal="center" wrapText="1"/>
    </xf>
    <xf numFmtId="0" fontId="6" fillId="5" borderId="29" xfId="4" applyBorder="1" applyAlignment="1">
      <alignment horizontal="center" wrapText="1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0" fontId="6" fillId="5" borderId="21" xfId="4" applyBorder="1" applyAlignment="1">
      <alignment horizontal="center" vertical="center" wrapText="1"/>
    </xf>
    <xf numFmtId="0" fontId="6" fillId="5" borderId="35" xfId="4" applyBorder="1" applyAlignment="1">
      <alignment horizontal="center" vertical="center" wrapText="1"/>
    </xf>
    <xf numFmtId="0" fontId="6" fillId="5" borderId="38" xfId="4" applyBorder="1" applyAlignment="1">
      <alignment horizontal="center" vertical="center" wrapText="1"/>
    </xf>
    <xf numFmtId="0" fontId="6" fillId="5" borderId="36" xfId="4" applyBorder="1" applyAlignment="1">
      <alignment horizontal="center" vertical="center" wrapText="1"/>
    </xf>
    <xf numFmtId="0" fontId="6" fillId="5" borderId="37" xfId="4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3" fillId="7" borderId="14" xfId="0" applyFont="1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0" fillId="8" borderId="39" xfId="0" applyFill="1" applyBorder="1" applyAlignment="1">
      <alignment horizontal="center" vertical="top"/>
    </xf>
    <xf numFmtId="0" fontId="0" fillId="8" borderId="0" xfId="0" applyFill="1" applyAlignment="1">
      <alignment horizontal="center" vertical="top"/>
    </xf>
  </cellXfs>
  <cellStyles count="7">
    <cellStyle name="Bé" xfId="3" builtinId="26"/>
    <cellStyle name="Càlcul" xfId="4" builtinId="22"/>
    <cellStyle name="Cel·la de comprovació" xfId="5" builtinId="23"/>
    <cellStyle name="Moneda" xfId="2" builtinId="4"/>
    <cellStyle name="Normal" xfId="0" builtinId="0"/>
    <cellStyle name="Nota" xfId="1" builtinId="10"/>
    <cellStyle name="Text d'advertiment" xfId="6" builtinId="11"/>
  </cellStyles>
  <dxfs count="12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FCC"/>
      <color rgb="FFFFD5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50800</xdr:rowOff>
    </xdr:from>
    <xdr:to>
      <xdr:col>0</xdr:col>
      <xdr:colOff>3047638</xdr:colOff>
      <xdr:row>6</xdr:row>
      <xdr:rowOff>98300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241300"/>
          <a:ext cx="2895238" cy="10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1778000</xdr:colOff>
      <xdr:row>0</xdr:row>
      <xdr:rowOff>177800</xdr:rowOff>
    </xdr:from>
    <xdr:to>
      <xdr:col>8</xdr:col>
      <xdr:colOff>368300</xdr:colOff>
      <xdr:row>6</xdr:row>
      <xdr:rowOff>35123</xdr:rowOff>
    </xdr:to>
    <xdr:pic>
      <xdr:nvPicPr>
        <xdr:cNvPr id="6" name="Imatg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49700" y="177800"/>
          <a:ext cx="3009900" cy="10003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336550</xdr:colOff>
      <xdr:row>0</xdr:row>
      <xdr:rowOff>107950</xdr:rowOff>
    </xdr:from>
    <xdr:to>
      <xdr:col>2</xdr:col>
      <xdr:colOff>457200</xdr:colOff>
      <xdr:row>3</xdr:row>
      <xdr:rowOff>99428</xdr:rowOff>
    </xdr:to>
    <xdr:pic>
      <xdr:nvPicPr>
        <xdr:cNvPr id="6" name="Imatg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550" y="107950"/>
          <a:ext cx="1574800" cy="543928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635000</xdr:colOff>
      <xdr:row>0</xdr:row>
      <xdr:rowOff>120650</xdr:rowOff>
    </xdr:from>
    <xdr:to>
      <xdr:col>4</xdr:col>
      <xdr:colOff>1098550</xdr:colOff>
      <xdr:row>3</xdr:row>
      <xdr:rowOff>102127</xdr:rowOff>
    </xdr:to>
    <xdr:pic>
      <xdr:nvPicPr>
        <xdr:cNvPr id="7" name="Imatg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46500" y="120650"/>
          <a:ext cx="1606550" cy="5339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323273</xdr:colOff>
      <xdr:row>0</xdr:row>
      <xdr:rowOff>0</xdr:rowOff>
    </xdr:from>
    <xdr:to>
      <xdr:col>1</xdr:col>
      <xdr:colOff>2179420</xdr:colOff>
      <xdr:row>5</xdr:row>
      <xdr:rowOff>76364</xdr:rowOff>
    </xdr:to>
    <xdr:pic>
      <xdr:nvPicPr>
        <xdr:cNvPr id="5" name="Imatg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273" y="0"/>
          <a:ext cx="2895238" cy="1000000"/>
        </a:xfrm>
        <a:prstGeom prst="rect">
          <a:avLst/>
        </a:prstGeom>
      </xdr:spPr>
    </xdr:pic>
    <xdr:clientData/>
  </xdr:twoCellAnchor>
  <xdr:twoCellAnchor editAs="oneCell">
    <xdr:from>
      <xdr:col>7</xdr:col>
      <xdr:colOff>1535546</xdr:colOff>
      <xdr:row>0</xdr:row>
      <xdr:rowOff>69273</xdr:rowOff>
    </xdr:from>
    <xdr:to>
      <xdr:col>9</xdr:col>
      <xdr:colOff>1570182</xdr:colOff>
      <xdr:row>5</xdr:row>
      <xdr:rowOff>101066</xdr:rowOff>
    </xdr:to>
    <xdr:pic>
      <xdr:nvPicPr>
        <xdr:cNvPr id="6" name="Imatg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916728" y="69273"/>
          <a:ext cx="2874818" cy="9554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260350</xdr:colOff>
      <xdr:row>0</xdr:row>
      <xdr:rowOff>25400</xdr:rowOff>
    </xdr:from>
    <xdr:to>
      <xdr:col>2</xdr:col>
      <xdr:colOff>495300</xdr:colOff>
      <xdr:row>3</xdr:row>
      <xdr:rowOff>56356</xdr:rowOff>
    </xdr:to>
    <xdr:pic>
      <xdr:nvPicPr>
        <xdr:cNvPr id="6" name="Imatg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350" y="25400"/>
          <a:ext cx="1689100" cy="583406"/>
        </a:xfrm>
        <a:prstGeom prst="rect">
          <a:avLst/>
        </a:prstGeom>
      </xdr:spPr>
    </xdr:pic>
    <xdr:clientData/>
  </xdr:twoCellAnchor>
  <xdr:twoCellAnchor editAs="oneCell">
    <xdr:from>
      <xdr:col>3</xdr:col>
      <xdr:colOff>725632</xdr:colOff>
      <xdr:row>0</xdr:row>
      <xdr:rowOff>88901</xdr:rowOff>
    </xdr:from>
    <xdr:to>
      <xdr:col>4</xdr:col>
      <xdr:colOff>1123950</xdr:colOff>
      <xdr:row>3</xdr:row>
      <xdr:rowOff>48699</xdr:rowOff>
    </xdr:to>
    <xdr:pic>
      <xdr:nvPicPr>
        <xdr:cNvPr id="8" name="Imatge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37132" y="88901"/>
          <a:ext cx="1541318" cy="5122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88900</xdr:rowOff>
    </xdr:from>
    <xdr:to>
      <xdr:col>2</xdr:col>
      <xdr:colOff>463550</xdr:colOff>
      <xdr:row>3</xdr:row>
      <xdr:rowOff>119856</xdr:rowOff>
    </xdr:to>
    <xdr:pic>
      <xdr:nvPicPr>
        <xdr:cNvPr id="7" name="Imatg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88900"/>
          <a:ext cx="1689100" cy="583406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800100</xdr:colOff>
      <xdr:row>0</xdr:row>
      <xdr:rowOff>127001</xdr:rowOff>
    </xdr:from>
    <xdr:to>
      <xdr:col>4</xdr:col>
      <xdr:colOff>1174750</xdr:colOff>
      <xdr:row>3</xdr:row>
      <xdr:rowOff>78933</xdr:rowOff>
    </xdr:to>
    <xdr:pic>
      <xdr:nvPicPr>
        <xdr:cNvPr id="8" name="Imatg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11600" y="127001"/>
          <a:ext cx="1517650" cy="5043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719666</xdr:colOff>
      <xdr:row>0</xdr:row>
      <xdr:rowOff>137583</xdr:rowOff>
    </xdr:from>
    <xdr:to>
      <xdr:col>1</xdr:col>
      <xdr:colOff>2734140</xdr:colOff>
      <xdr:row>7</xdr:row>
      <xdr:rowOff>78166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9666" y="137583"/>
          <a:ext cx="3993557" cy="120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21166</xdr:rowOff>
    </xdr:from>
    <xdr:to>
      <xdr:col>3</xdr:col>
      <xdr:colOff>738516</xdr:colOff>
      <xdr:row>6</xdr:row>
      <xdr:rowOff>52916</xdr:rowOff>
    </xdr:to>
    <xdr:pic>
      <xdr:nvPicPr>
        <xdr:cNvPr id="6" name="Imatg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50417" y="201083"/>
          <a:ext cx="2696432" cy="931333"/>
        </a:xfrm>
        <a:prstGeom prst="rect">
          <a:avLst/>
        </a:prstGeom>
      </xdr:spPr>
    </xdr:pic>
    <xdr:clientData/>
  </xdr:twoCellAnchor>
  <xdr:twoCellAnchor editAs="oneCell">
    <xdr:from>
      <xdr:col>10</xdr:col>
      <xdr:colOff>254001</xdr:colOff>
      <xdr:row>1</xdr:row>
      <xdr:rowOff>0</xdr:rowOff>
    </xdr:from>
    <xdr:to>
      <xdr:col>10</xdr:col>
      <xdr:colOff>3235326</xdr:colOff>
      <xdr:row>6</xdr:row>
      <xdr:rowOff>100740</xdr:rowOff>
    </xdr:to>
    <xdr:pic>
      <xdr:nvPicPr>
        <xdr:cNvPr id="7" name="Imatge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647834" y="179917"/>
          <a:ext cx="3009900" cy="100032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1509889</xdr:colOff>
      <xdr:row>2</xdr:row>
      <xdr:rowOff>154618</xdr:rowOff>
    </xdr:to>
    <xdr:pic>
      <xdr:nvPicPr>
        <xdr:cNvPr id="5" name="Imatg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09889" cy="521507"/>
        </a:xfrm>
        <a:prstGeom prst="rect">
          <a:avLst/>
        </a:prstGeom>
      </xdr:spPr>
    </xdr:pic>
    <xdr:clientData/>
  </xdr:twoCellAnchor>
  <xdr:twoCellAnchor editAs="oneCell">
    <xdr:from>
      <xdr:col>3</xdr:col>
      <xdr:colOff>77611</xdr:colOff>
      <xdr:row>0</xdr:row>
      <xdr:rowOff>28223</xdr:rowOff>
    </xdr:from>
    <xdr:to>
      <xdr:col>3</xdr:col>
      <xdr:colOff>1596673</xdr:colOff>
      <xdr:row>2</xdr:row>
      <xdr:rowOff>172516</xdr:rowOff>
    </xdr:to>
    <xdr:pic>
      <xdr:nvPicPr>
        <xdr:cNvPr id="8" name="Imatge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99000" y="28223"/>
          <a:ext cx="1538112" cy="51118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11546</xdr:colOff>
      <xdr:row>0</xdr:row>
      <xdr:rowOff>46182</xdr:rowOff>
    </xdr:from>
    <xdr:to>
      <xdr:col>0</xdr:col>
      <xdr:colOff>1700646</xdr:colOff>
      <xdr:row>3</xdr:row>
      <xdr:rowOff>75406</xdr:rowOff>
    </xdr:to>
    <xdr:pic>
      <xdr:nvPicPr>
        <xdr:cNvPr id="6" name="Imatge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46" y="46182"/>
          <a:ext cx="1689100" cy="583406"/>
        </a:xfrm>
        <a:prstGeom prst="rect">
          <a:avLst/>
        </a:prstGeom>
      </xdr:spPr>
    </xdr:pic>
    <xdr:clientData/>
  </xdr:twoCellAnchor>
  <xdr:twoCellAnchor editAs="oneCell">
    <xdr:from>
      <xdr:col>1</xdr:col>
      <xdr:colOff>1616364</xdr:colOff>
      <xdr:row>0</xdr:row>
      <xdr:rowOff>55722</xdr:rowOff>
    </xdr:from>
    <xdr:to>
      <xdr:col>2</xdr:col>
      <xdr:colOff>144318</xdr:colOff>
      <xdr:row>3</xdr:row>
      <xdr:rowOff>80937</xdr:rowOff>
    </xdr:to>
    <xdr:pic>
      <xdr:nvPicPr>
        <xdr:cNvPr id="7" name="Imatge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32319" y="55722"/>
          <a:ext cx="1743363" cy="579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/>
  <dimension ref="A1:C21"/>
  <sheetViews>
    <sheetView workbookViewId="0">
      <selection activeCell="D10" sqref="D10"/>
    </sheetView>
  </sheetViews>
  <sheetFormatPr defaultRowHeight="14.5" x14ac:dyDescent="0.35"/>
  <cols>
    <col min="1" max="1" width="16.54296875" bestFit="1" customWidth="1"/>
    <col min="2" max="2" width="52.81640625" bestFit="1" customWidth="1"/>
    <col min="3" max="3" width="10.26953125" bestFit="1" customWidth="1"/>
  </cols>
  <sheetData>
    <row r="1" spans="1:3" x14ac:dyDescent="0.35">
      <c r="A1" t="s">
        <v>0</v>
      </c>
      <c r="B1" t="s">
        <v>1</v>
      </c>
    </row>
    <row r="2" spans="1:3" x14ac:dyDescent="0.35">
      <c r="A2" s="81" t="s">
        <v>2</v>
      </c>
      <c r="B2" s="81" t="s">
        <v>3</v>
      </c>
      <c r="C2" s="81" t="s">
        <v>4</v>
      </c>
    </row>
    <row r="3" spans="1:3" x14ac:dyDescent="0.35">
      <c r="A3" s="81" t="s">
        <v>5</v>
      </c>
      <c r="B3" s="81" t="s">
        <v>6</v>
      </c>
      <c r="C3" s="81" t="s">
        <v>7</v>
      </c>
    </row>
    <row r="4" spans="1:3" x14ac:dyDescent="0.35">
      <c r="A4" s="81" t="s">
        <v>8</v>
      </c>
      <c r="B4" s="81" t="s">
        <v>9</v>
      </c>
      <c r="C4" s="81" t="s">
        <v>10</v>
      </c>
    </row>
    <row r="5" spans="1:3" x14ac:dyDescent="0.35">
      <c r="A5" s="81" t="s">
        <v>11</v>
      </c>
      <c r="B5" s="81" t="s">
        <v>12</v>
      </c>
      <c r="C5" s="81" t="s">
        <v>13</v>
      </c>
    </row>
    <row r="6" spans="1:3" x14ac:dyDescent="0.35">
      <c r="A6" s="81" t="s">
        <v>14</v>
      </c>
      <c r="B6" s="81" t="s">
        <v>15</v>
      </c>
      <c r="C6" s="81" t="s">
        <v>16</v>
      </c>
    </row>
    <row r="7" spans="1:3" x14ac:dyDescent="0.35">
      <c r="A7" s="81" t="s">
        <v>17</v>
      </c>
      <c r="B7" s="81" t="s">
        <v>18</v>
      </c>
      <c r="C7" s="81" t="s">
        <v>19</v>
      </c>
    </row>
    <row r="8" spans="1:3" x14ac:dyDescent="0.35">
      <c r="A8" s="81" t="s">
        <v>20</v>
      </c>
      <c r="B8" s="81" t="s">
        <v>21</v>
      </c>
      <c r="C8" s="81" t="s">
        <v>22</v>
      </c>
    </row>
    <row r="9" spans="1:3" x14ac:dyDescent="0.35">
      <c r="A9" s="81" t="s">
        <v>23</v>
      </c>
      <c r="B9" s="81" t="s">
        <v>24</v>
      </c>
      <c r="C9" s="81" t="s">
        <v>25</v>
      </c>
    </row>
    <row r="10" spans="1:3" x14ac:dyDescent="0.35">
      <c r="A10" s="81" t="s">
        <v>26</v>
      </c>
      <c r="B10" s="81" t="s">
        <v>27</v>
      </c>
      <c r="C10" s="81" t="s">
        <v>28</v>
      </c>
    </row>
    <row r="11" spans="1:3" x14ac:dyDescent="0.35">
      <c r="A11" s="81" t="s">
        <v>29</v>
      </c>
      <c r="B11" s="81" t="s">
        <v>30</v>
      </c>
      <c r="C11" s="81" t="s">
        <v>31</v>
      </c>
    </row>
    <row r="12" spans="1:3" x14ac:dyDescent="0.35">
      <c r="A12" s="81" t="s">
        <v>32</v>
      </c>
      <c r="B12" s="81" t="s">
        <v>33</v>
      </c>
      <c r="C12" s="81" t="s">
        <v>34</v>
      </c>
    </row>
    <row r="13" spans="1:3" x14ac:dyDescent="0.35">
      <c r="A13" s="81" t="s">
        <v>35</v>
      </c>
      <c r="B13" s="81" t="s">
        <v>36</v>
      </c>
      <c r="C13" s="81" t="s">
        <v>37</v>
      </c>
    </row>
    <row r="14" spans="1:3" x14ac:dyDescent="0.35">
      <c r="A14" s="81" t="s">
        <v>38</v>
      </c>
      <c r="B14" s="81" t="s">
        <v>39</v>
      </c>
      <c r="C14" s="81" t="s">
        <v>40</v>
      </c>
    </row>
    <row r="15" spans="1:3" x14ac:dyDescent="0.35">
      <c r="A15" s="81" t="s">
        <v>41</v>
      </c>
      <c r="B15" s="81" t="s">
        <v>42</v>
      </c>
      <c r="C15" s="81" t="s">
        <v>43</v>
      </c>
    </row>
    <row r="16" spans="1:3" x14ac:dyDescent="0.35">
      <c r="A16" s="81" t="s">
        <v>44</v>
      </c>
      <c r="B16" s="81" t="s">
        <v>45</v>
      </c>
      <c r="C16" s="81" t="s">
        <v>46</v>
      </c>
    </row>
    <row r="17" spans="1:3" x14ac:dyDescent="0.35">
      <c r="A17" s="81" t="s">
        <v>47</v>
      </c>
      <c r="B17" s="81" t="s">
        <v>48</v>
      </c>
      <c r="C17" s="81" t="s">
        <v>49</v>
      </c>
    </row>
    <row r="18" spans="1:3" x14ac:dyDescent="0.35">
      <c r="A18" s="81" t="s">
        <v>50</v>
      </c>
      <c r="B18" s="81" t="s">
        <v>51</v>
      </c>
      <c r="C18" s="81" t="s">
        <v>52</v>
      </c>
    </row>
    <row r="19" spans="1:3" x14ac:dyDescent="0.35">
      <c r="A19" s="81" t="s">
        <v>53</v>
      </c>
      <c r="B19" s="81" t="s">
        <v>54</v>
      </c>
      <c r="C19" s="81" t="s">
        <v>55</v>
      </c>
    </row>
    <row r="20" spans="1:3" x14ac:dyDescent="0.35">
      <c r="A20" s="81" t="s">
        <v>53</v>
      </c>
      <c r="B20" s="81" t="s">
        <v>54</v>
      </c>
      <c r="C20" s="81" t="s">
        <v>55</v>
      </c>
    </row>
    <row r="21" spans="1:3" x14ac:dyDescent="0.35">
      <c r="A21" t="s">
        <v>56</v>
      </c>
      <c r="B21" t="s">
        <v>57</v>
      </c>
      <c r="C21" t="s">
        <v>58</v>
      </c>
    </row>
  </sheetData>
  <customSheetViews>
    <customSheetView guid="{D31FD164-4898-4CFB-B55B-97F53DBD26F3}" state="hidden">
      <selection activeCell="F8" sqref="F8"/>
      <pageMargins left="0" right="0" top="0" bottom="0" header="0" footer="0"/>
    </customSheetView>
  </customSheetView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>
    <tabColor theme="4" tint="0.79998168889431442"/>
    <pageSetUpPr fitToPage="1"/>
  </sheetPr>
  <dimension ref="A1:Q55"/>
  <sheetViews>
    <sheetView showGridLines="0" tabSelected="1" view="pageBreakPreview" zoomScale="50" zoomScaleNormal="80" zoomScaleSheetLayoutView="50" workbookViewId="0">
      <selection activeCell="D28" sqref="D28"/>
    </sheetView>
  </sheetViews>
  <sheetFormatPr defaultColWidth="0" defaultRowHeight="14.5" zeroHeight="1" x14ac:dyDescent="0.35"/>
  <cols>
    <col min="1" max="1" width="90.81640625" customWidth="1"/>
    <col min="2" max="2" width="31.54296875" customWidth="1"/>
    <col min="3" max="3" width="44.81640625" bestFit="1" customWidth="1"/>
    <col min="4" max="4" width="45.453125" bestFit="1" customWidth="1"/>
    <col min="5" max="5" width="31.7265625" bestFit="1" customWidth="1"/>
    <col min="6" max="6" width="3.54296875" hidden="1" customWidth="1"/>
    <col min="7" max="7" width="19.453125" bestFit="1" customWidth="1"/>
    <col min="8" max="8" width="11.81640625" customWidth="1"/>
    <col min="9" max="9" width="13.453125" bestFit="1" customWidth="1"/>
    <col min="10" max="10" width="5.54296875" customWidth="1"/>
    <col min="11" max="12" width="5.26953125" hidden="1" customWidth="1"/>
    <col min="13" max="13" width="14.81640625" hidden="1" customWidth="1"/>
    <col min="14" max="14" width="13.54296875" hidden="1" customWidth="1"/>
    <col min="15" max="15" width="20.81640625" hidden="1" customWidth="1"/>
    <col min="16" max="16384" width="5.26953125" hidden="1"/>
  </cols>
  <sheetData>
    <row r="1" spans="1:17" x14ac:dyDescent="0.35"/>
    <row r="2" spans="1:17" x14ac:dyDescent="0.35"/>
    <row r="3" spans="1:17" x14ac:dyDescent="0.35"/>
    <row r="4" spans="1:17" x14ac:dyDescent="0.35"/>
    <row r="5" spans="1:17" x14ac:dyDescent="0.35"/>
    <row r="6" spans="1:17" x14ac:dyDescent="0.35">
      <c r="P6" s="15" t="s">
        <v>59</v>
      </c>
    </row>
    <row r="7" spans="1:17" x14ac:dyDescent="0.35"/>
    <row r="8" spans="1:17" x14ac:dyDescent="0.35"/>
    <row r="9" spans="1:17" ht="21" x14ac:dyDescent="0.5">
      <c r="A9" s="30" t="s">
        <v>60</v>
      </c>
      <c r="B9" s="4"/>
      <c r="C9" s="4"/>
      <c r="L9" s="4" t="s">
        <v>61</v>
      </c>
      <c r="M9" s="4" t="s">
        <v>62</v>
      </c>
      <c r="N9" s="4" t="s">
        <v>63</v>
      </c>
      <c r="O9" s="4" t="s">
        <v>64</v>
      </c>
      <c r="P9" s="4" t="s">
        <v>65</v>
      </c>
      <c r="Q9" s="4" t="s">
        <v>66</v>
      </c>
    </row>
    <row r="10" spans="1:17" x14ac:dyDescent="0.35">
      <c r="D10" s="2" t="s">
        <v>67</v>
      </c>
      <c r="E10" s="71"/>
      <c r="K10">
        <v>1</v>
      </c>
      <c r="L10">
        <v>244</v>
      </c>
      <c r="M10">
        <v>1</v>
      </c>
      <c r="N10">
        <v>13</v>
      </c>
      <c r="O10" s="36">
        <v>5</v>
      </c>
      <c r="P10">
        <v>1</v>
      </c>
      <c r="Q10">
        <v>40</v>
      </c>
    </row>
    <row r="11" spans="1:17" x14ac:dyDescent="0.35">
      <c r="D11" s="2" t="s">
        <v>68</v>
      </c>
      <c r="E11" s="71"/>
      <c r="K11">
        <v>2</v>
      </c>
      <c r="L11">
        <v>488</v>
      </c>
      <c r="M11">
        <v>2</v>
      </c>
      <c r="N11">
        <v>13</v>
      </c>
      <c r="O11" s="36">
        <v>5</v>
      </c>
      <c r="P11">
        <v>2</v>
      </c>
      <c r="Q11">
        <v>80</v>
      </c>
    </row>
    <row r="12" spans="1:17" x14ac:dyDescent="0.35">
      <c r="A12" s="2" t="s">
        <v>69</v>
      </c>
      <c r="B12" s="96" t="s">
        <v>0</v>
      </c>
      <c r="C12" s="97"/>
      <c r="K12">
        <v>3</v>
      </c>
      <c r="L12">
        <v>732</v>
      </c>
      <c r="M12">
        <v>3</v>
      </c>
      <c r="N12">
        <v>13</v>
      </c>
      <c r="O12" s="36">
        <v>5</v>
      </c>
      <c r="P12">
        <v>3</v>
      </c>
      <c r="Q12">
        <v>80</v>
      </c>
    </row>
    <row r="13" spans="1:17" x14ac:dyDescent="0.35">
      <c r="A13" s="2" t="s">
        <v>70</v>
      </c>
      <c r="B13" s="94" t="str">
        <f>IFERROR(VLOOKUP(B12,ENTITATS!A:B,2,0)," ")</f>
        <v xml:space="preserve"> </v>
      </c>
      <c r="C13" s="95"/>
      <c r="K13">
        <v>4</v>
      </c>
      <c r="L13">
        <v>976</v>
      </c>
      <c r="M13">
        <v>4</v>
      </c>
      <c r="N13">
        <v>13</v>
      </c>
      <c r="O13" s="36">
        <v>5</v>
      </c>
      <c r="P13">
        <v>4</v>
      </c>
      <c r="Q13">
        <v>80</v>
      </c>
    </row>
    <row r="14" spans="1:17" x14ac:dyDescent="0.35">
      <c r="A14" s="41" t="s">
        <v>71</v>
      </c>
      <c r="B14" s="94" t="str">
        <f>IF(VLOOKUP(B12,ENTITATS!A:C,3,0)=0," ",VLOOKUP(B12,ENTITATS!A:C,3,0))</f>
        <v xml:space="preserve"> </v>
      </c>
      <c r="C14" s="95"/>
    </row>
    <row r="15" spans="1:17" x14ac:dyDescent="0.35">
      <c r="A15" s="16">
        <v>2</v>
      </c>
    </row>
    <row r="16" spans="1:17" ht="18.5" x14ac:dyDescent="0.45">
      <c r="A16" s="73"/>
      <c r="B16" s="4"/>
    </row>
    <row r="17" spans="1:6" x14ac:dyDescent="0.35">
      <c r="A17" s="1" t="s">
        <v>72</v>
      </c>
      <c r="B17" s="72"/>
    </row>
    <row r="18" spans="1:6" x14ac:dyDescent="0.35"/>
    <row r="19" spans="1:6" s="5" customFormat="1" x14ac:dyDescent="0.35">
      <c r="A19" s="9" t="s">
        <v>73</v>
      </c>
      <c r="B19" s="22" t="s">
        <v>74</v>
      </c>
      <c r="C19" s="23" t="s">
        <v>75</v>
      </c>
      <c r="D19" s="23" t="s">
        <v>76</v>
      </c>
      <c r="E19" s="23" t="s">
        <v>77</v>
      </c>
      <c r="F19" s="35"/>
    </row>
    <row r="20" spans="1:6" ht="46.75" customHeight="1" x14ac:dyDescent="0.35">
      <c r="A20" s="56" t="str">
        <f>IFERROR(VLOOKUP(B17,K10:L13,2,0)," ")</f>
        <v xml:space="preserve"> </v>
      </c>
      <c r="B20" s="56" t="str">
        <f>IFERROR(VLOOKUP(B17,K10:M13,3,0)," ")</f>
        <v xml:space="preserve"> </v>
      </c>
      <c r="C20" s="82" t="str">
        <f>IFERROR(VLOOKUP(B17,K10:O13,5,0)," ")</f>
        <v xml:space="preserve"> </v>
      </c>
      <c r="D20" s="82" t="str">
        <f>IFERROR(VLOOKUP(B17,K10:P13,4,0)," ")</f>
        <v xml:space="preserve"> </v>
      </c>
      <c r="E20" s="82" t="str">
        <f>IFERROR(VLOOKUP(B17,K10:Q13,7,0)," ")</f>
        <v xml:space="preserve"> </v>
      </c>
      <c r="F20" s="16"/>
    </row>
    <row r="21" spans="1:6" x14ac:dyDescent="0.35">
      <c r="F21" s="16"/>
    </row>
    <row r="22" spans="1:6" x14ac:dyDescent="0.35"/>
    <row r="23" spans="1:6" x14ac:dyDescent="0.35">
      <c r="A23" s="4" t="s">
        <v>78</v>
      </c>
    </row>
    <row r="24" spans="1:6" x14ac:dyDescent="0.35">
      <c r="A24" t="s">
        <v>79</v>
      </c>
    </row>
    <row r="25" spans="1:6" x14ac:dyDescent="0.35"/>
    <row r="26" spans="1:6" x14ac:dyDescent="0.35">
      <c r="A26" s="3" t="s">
        <v>80</v>
      </c>
      <c r="B26" s="9" t="s">
        <v>81</v>
      </c>
      <c r="C26" s="9" t="s">
        <v>82</v>
      </c>
    </row>
    <row r="27" spans="1:6" x14ac:dyDescent="0.35">
      <c r="A27" s="1" t="s">
        <v>83</v>
      </c>
      <c r="B27" s="57">
        <f>SUM(Assessorament!G:G)</f>
        <v>0</v>
      </c>
      <c r="C27" s="58">
        <f>SUM(Assessorament!J:J)</f>
        <v>0</v>
      </c>
    </row>
    <row r="28" spans="1:6" x14ac:dyDescent="0.35">
      <c r="A28" s="1" t="s">
        <v>84</v>
      </c>
      <c r="B28" s="57">
        <f>SUM(Formació!C:C)</f>
        <v>0</v>
      </c>
      <c r="C28" s="58">
        <f>SUM(Formació!D:D)</f>
        <v>0</v>
      </c>
    </row>
    <row r="29" spans="1:6" x14ac:dyDescent="0.35"/>
    <row r="30" spans="1:6" x14ac:dyDescent="0.35">
      <c r="B30" s="8" t="s">
        <v>85</v>
      </c>
    </row>
    <row r="31" spans="1:6" x14ac:dyDescent="0.35">
      <c r="A31" s="1" t="s">
        <v>86</v>
      </c>
      <c r="B31" s="58">
        <f>C27+C28</f>
        <v>0</v>
      </c>
    </row>
    <row r="32" spans="1:6" x14ac:dyDescent="0.35">
      <c r="A32" s="1" t="s">
        <v>87</v>
      </c>
      <c r="B32" s="58">
        <f>B31*0.2</f>
        <v>0</v>
      </c>
    </row>
    <row r="33" spans="1:2" x14ac:dyDescent="0.35">
      <c r="A33" s="1" t="s">
        <v>88</v>
      </c>
      <c r="B33" s="58">
        <f>B31+B32</f>
        <v>0</v>
      </c>
    </row>
    <row r="34" spans="1:2" x14ac:dyDescent="0.35"/>
    <row r="35" spans="1:2" x14ac:dyDescent="0.35">
      <c r="A35" s="74" t="s">
        <v>89</v>
      </c>
    </row>
    <row r="36" spans="1:2" x14ac:dyDescent="0.35">
      <c r="A36" s="74" t="s">
        <v>90</v>
      </c>
    </row>
    <row r="37" spans="1:2" x14ac:dyDescent="0.35">
      <c r="A37" s="74" t="s">
        <v>91</v>
      </c>
    </row>
    <row r="38" spans="1:2" x14ac:dyDescent="0.35">
      <c r="A38" s="74"/>
    </row>
    <row r="39" spans="1:2" x14ac:dyDescent="0.35">
      <c r="A39" s="74"/>
    </row>
    <row r="40" spans="1:2" x14ac:dyDescent="0.35">
      <c r="A40" s="74" t="s">
        <v>92</v>
      </c>
    </row>
    <row r="41" spans="1:2" x14ac:dyDescent="0.35">
      <c r="A41" s="74"/>
    </row>
    <row r="42" spans="1:2" x14ac:dyDescent="0.35">
      <c r="A42" s="74" t="s">
        <v>93</v>
      </c>
    </row>
    <row r="43" spans="1:2" x14ac:dyDescent="0.35">
      <c r="A43" s="74"/>
    </row>
    <row r="44" spans="1:2" x14ac:dyDescent="0.35">
      <c r="A44" s="74" t="s">
        <v>94</v>
      </c>
    </row>
    <row r="45" spans="1:2" x14ac:dyDescent="0.35">
      <c r="A45" s="74" t="s">
        <v>95</v>
      </c>
    </row>
    <row r="46" spans="1:2" x14ac:dyDescent="0.35">
      <c r="A46" s="74" t="s">
        <v>96</v>
      </c>
    </row>
    <row r="47" spans="1:2" x14ac:dyDescent="0.35">
      <c r="A47" s="74" t="s">
        <v>97</v>
      </c>
    </row>
    <row r="48" spans="1:2" x14ac:dyDescent="0.35">
      <c r="A48" s="74" t="s">
        <v>98</v>
      </c>
    </row>
    <row r="49" spans="1:1" x14ac:dyDescent="0.35">
      <c r="A49" s="74"/>
    </row>
    <row r="50" spans="1:1" x14ac:dyDescent="0.35">
      <c r="A50" s="74" t="s">
        <v>99</v>
      </c>
    </row>
    <row r="51" spans="1:1" x14ac:dyDescent="0.35">
      <c r="A51" s="74" t="s">
        <v>100</v>
      </c>
    </row>
    <row r="52" spans="1:1" x14ac:dyDescent="0.35">
      <c r="A52" s="74" t="s">
        <v>101</v>
      </c>
    </row>
    <row r="53" spans="1:1" x14ac:dyDescent="0.35">
      <c r="A53" s="74"/>
    </row>
    <row r="54" spans="1:1" x14ac:dyDescent="0.35">
      <c r="A54" s="74" t="s">
        <v>102</v>
      </c>
    </row>
    <row r="55" spans="1:1" x14ac:dyDescent="0.35"/>
  </sheetData>
  <protectedRanges>
    <protectedRange sqref="B17" name="Interval3"/>
    <protectedRange sqref="E10:E11" name="Interval1"/>
    <protectedRange sqref="B12:C12" name="Interval2"/>
  </protectedRanges>
  <customSheetViews>
    <customSheetView guid="{D31FD164-4898-4CFB-B55B-97F53DBD26F3}" scale="50" showGridLines="0" hiddenColumns="1">
      <selection activeCell="E29" sqref="E29"/>
      <pageMargins left="0" right="0" top="0" bottom="0" header="0" footer="0"/>
      <pageSetup paperSize="9" orientation="portrait" r:id="rId1"/>
    </customSheetView>
  </customSheetViews>
  <mergeCells count="3">
    <mergeCell ref="B13:C13"/>
    <mergeCell ref="B12:C12"/>
    <mergeCell ref="B14:C14"/>
  </mergeCells>
  <dataValidations count="2">
    <dataValidation type="list" errorStyle="warning" allowBlank="1" showInputMessage="1" showErrorMessage="1" errorTitle="ALERTA" error="Es requereix indicar el núm. de programa" sqref="B17">
      <formula1>$K$9:$K$13</formula1>
    </dataValidation>
    <dataValidation type="textLength" errorStyle="warning" operator="equal" allowBlank="1" showInputMessage="1" showErrorMessage="1" errorTitle="Error valor NIF/NIE" error="Siusplau indiqueu sense espais, ni guions ni altres signes de puntuació el contingut alfanumèric del NIF/NIE" sqref="E11">
      <formula1>9</formula1>
    </dataValidation>
  </dataValidations>
  <pageMargins left="0.70866141732283472" right="0.70866141732283472" top="0.74803149606299213" bottom="0.74803149606299213" header="0.31496062992125984" footer="0.31496062992125984"/>
  <pageSetup paperSize="9" scale="45" fitToHeight="0" orientation="landscape" r:id="rId2"/>
  <headerFooter>
    <oddFooter>&amp;RCodi de document: G146NTA-230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ENTITATS!$A$1:$A$21</xm:f>
          </x14:formula1>
          <xm:sqref>B12:C12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3">
    <tabColor theme="9" tint="0.79998168889431442"/>
    <pageSetUpPr fitToPage="1"/>
  </sheetPr>
  <dimension ref="A4:H47"/>
  <sheetViews>
    <sheetView showGridLines="0" workbookViewId="0">
      <selection activeCell="D8" sqref="D8"/>
    </sheetView>
  </sheetViews>
  <sheetFormatPr defaultColWidth="0" defaultRowHeight="14.5" x14ac:dyDescent="0.35"/>
  <cols>
    <col min="1" max="1" width="9.81640625" style="31" bestFit="1" customWidth="1"/>
    <col min="2" max="2" width="10.81640625" style="80" customWidth="1"/>
    <col min="3" max="3" width="23.7265625" style="80" customWidth="1"/>
    <col min="4" max="4" width="16.453125" style="78" customWidth="1"/>
    <col min="5" max="5" width="18.54296875" style="78" customWidth="1"/>
    <col min="6" max="16384" width="11.81640625" style="78" hidden="1"/>
  </cols>
  <sheetData>
    <row r="4" spans="1:8" x14ac:dyDescent="0.35">
      <c r="A4" s="5"/>
      <c r="B4" s="78"/>
      <c r="C4" s="78"/>
    </row>
    <row r="5" spans="1:8" ht="18.5" x14ac:dyDescent="0.35">
      <c r="A5" s="98" t="s">
        <v>103</v>
      </c>
      <c r="B5" s="98"/>
      <c r="C5" s="98"/>
      <c r="D5" s="98"/>
      <c r="E5" s="98"/>
      <c r="F5" s="55"/>
      <c r="G5" s="55"/>
      <c r="H5" s="55"/>
    </row>
    <row r="6" spans="1:8" x14ac:dyDescent="0.35">
      <c r="A6" s="5"/>
      <c r="B6" s="78"/>
      <c r="C6" s="78"/>
    </row>
    <row r="7" spans="1:8" ht="29" x14ac:dyDescent="0.35">
      <c r="B7" s="33" t="s">
        <v>104</v>
      </c>
      <c r="C7" s="34" t="s">
        <v>105</v>
      </c>
      <c r="D7" s="34" t="s">
        <v>106</v>
      </c>
      <c r="E7" s="21"/>
    </row>
    <row r="8" spans="1:8" x14ac:dyDescent="0.35">
      <c r="B8" s="75">
        <v>1</v>
      </c>
      <c r="C8" s="79"/>
      <c r="D8" s="79"/>
    </row>
    <row r="9" spans="1:8" x14ac:dyDescent="0.35">
      <c r="B9" s="75">
        <v>2</v>
      </c>
      <c r="C9" s="79"/>
      <c r="D9" s="79"/>
    </row>
    <row r="10" spans="1:8" x14ac:dyDescent="0.35">
      <c r="B10" s="75">
        <v>3</v>
      </c>
      <c r="C10" s="79"/>
      <c r="D10" s="79"/>
    </row>
    <row r="11" spans="1:8" x14ac:dyDescent="0.35">
      <c r="B11" s="75">
        <v>4</v>
      </c>
      <c r="C11" s="79"/>
      <c r="D11" s="79"/>
    </row>
    <row r="12" spans="1:8" x14ac:dyDescent="0.35">
      <c r="B12" s="75">
        <v>5</v>
      </c>
      <c r="C12" s="79"/>
      <c r="D12" s="79"/>
    </row>
    <row r="13" spans="1:8" x14ac:dyDescent="0.35">
      <c r="B13" s="75">
        <v>6</v>
      </c>
      <c r="C13" s="79"/>
      <c r="D13" s="79"/>
    </row>
    <row r="14" spans="1:8" x14ac:dyDescent="0.35">
      <c r="B14" s="75">
        <v>7</v>
      </c>
      <c r="C14" s="79"/>
      <c r="D14" s="79"/>
    </row>
    <row r="15" spans="1:8" x14ac:dyDescent="0.35">
      <c r="B15" s="75">
        <v>8</v>
      </c>
      <c r="C15" s="79"/>
      <c r="D15" s="79"/>
    </row>
    <row r="16" spans="1:8" x14ac:dyDescent="0.35">
      <c r="B16" s="75">
        <v>9</v>
      </c>
      <c r="C16" s="79"/>
      <c r="D16" s="79"/>
    </row>
    <row r="17" spans="2:4" x14ac:dyDescent="0.35">
      <c r="B17" s="75">
        <v>10</v>
      </c>
      <c r="C17" s="79"/>
      <c r="D17" s="79"/>
    </row>
    <row r="18" spans="2:4" x14ac:dyDescent="0.35">
      <c r="B18" s="75">
        <v>11</v>
      </c>
      <c r="C18" s="79"/>
      <c r="D18" s="79"/>
    </row>
    <row r="19" spans="2:4" x14ac:dyDescent="0.35">
      <c r="B19" s="75">
        <v>12</v>
      </c>
      <c r="C19" s="79"/>
      <c r="D19" s="79"/>
    </row>
    <row r="20" spans="2:4" x14ac:dyDescent="0.35">
      <c r="B20" s="75">
        <v>13</v>
      </c>
      <c r="C20" s="79"/>
      <c r="D20" s="79"/>
    </row>
    <row r="21" spans="2:4" x14ac:dyDescent="0.35">
      <c r="B21" s="75">
        <v>14</v>
      </c>
      <c r="C21" s="79"/>
      <c r="D21" s="79"/>
    </row>
    <row r="22" spans="2:4" x14ac:dyDescent="0.35">
      <c r="B22" s="75">
        <v>15</v>
      </c>
      <c r="C22" s="79"/>
      <c r="D22" s="79"/>
    </row>
    <row r="23" spans="2:4" x14ac:dyDescent="0.35">
      <c r="B23" s="75">
        <v>16</v>
      </c>
      <c r="C23" s="79"/>
      <c r="D23" s="79"/>
    </row>
    <row r="24" spans="2:4" x14ac:dyDescent="0.35">
      <c r="B24" s="75">
        <v>17</v>
      </c>
      <c r="C24" s="79"/>
      <c r="D24" s="79"/>
    </row>
    <row r="25" spans="2:4" x14ac:dyDescent="0.35">
      <c r="B25" s="75">
        <v>18</v>
      </c>
      <c r="C25" s="79"/>
      <c r="D25" s="79"/>
    </row>
    <row r="26" spans="2:4" x14ac:dyDescent="0.35">
      <c r="B26" s="75">
        <v>19</v>
      </c>
      <c r="C26" s="79"/>
      <c r="D26" s="79"/>
    </row>
    <row r="27" spans="2:4" x14ac:dyDescent="0.35">
      <c r="B27" s="75">
        <v>20</v>
      </c>
      <c r="C27" s="79"/>
      <c r="D27" s="79"/>
    </row>
    <row r="28" spans="2:4" x14ac:dyDescent="0.35">
      <c r="C28" s="78"/>
    </row>
    <row r="29" spans="2:4" x14ac:dyDescent="0.35">
      <c r="C29" s="78"/>
    </row>
    <row r="30" spans="2:4" x14ac:dyDescent="0.35">
      <c r="C30" s="78"/>
    </row>
    <row r="31" spans="2:4" x14ac:dyDescent="0.35">
      <c r="C31" s="78"/>
    </row>
    <row r="32" spans="2:4" x14ac:dyDescent="0.35">
      <c r="C32" s="78"/>
    </row>
    <row r="33" spans="3:3" x14ac:dyDescent="0.35">
      <c r="C33" s="78"/>
    </row>
    <row r="34" spans="3:3" x14ac:dyDescent="0.35">
      <c r="C34" s="78"/>
    </row>
    <row r="35" spans="3:3" x14ac:dyDescent="0.35">
      <c r="C35" s="78"/>
    </row>
    <row r="36" spans="3:3" x14ac:dyDescent="0.35">
      <c r="C36" s="78"/>
    </row>
    <row r="37" spans="3:3" x14ac:dyDescent="0.35">
      <c r="C37" s="78"/>
    </row>
    <row r="38" spans="3:3" x14ac:dyDescent="0.35">
      <c r="C38" s="78"/>
    </row>
    <row r="39" spans="3:3" x14ac:dyDescent="0.35">
      <c r="C39" s="78"/>
    </row>
    <row r="40" spans="3:3" x14ac:dyDescent="0.35">
      <c r="C40" s="78"/>
    </row>
    <row r="41" spans="3:3" x14ac:dyDescent="0.35">
      <c r="C41" s="78"/>
    </row>
    <row r="42" spans="3:3" x14ac:dyDescent="0.35">
      <c r="C42" s="78"/>
    </row>
    <row r="43" spans="3:3" x14ac:dyDescent="0.35">
      <c r="C43" s="78"/>
    </row>
    <row r="44" spans="3:3" x14ac:dyDescent="0.35">
      <c r="C44" s="78"/>
    </row>
    <row r="45" spans="3:3" x14ac:dyDescent="0.35">
      <c r="C45" s="78"/>
    </row>
    <row r="46" spans="3:3" x14ac:dyDescent="0.35">
      <c r="C46" s="78"/>
    </row>
    <row r="47" spans="3:3" x14ac:dyDescent="0.35">
      <c r="C47" s="78"/>
    </row>
  </sheetData>
  <sheetProtection insertRows="0"/>
  <protectedRanges>
    <protectedRange sqref="B28:C50 D28 D30:D50" name="Interval3"/>
    <protectedRange sqref="C8:D27" name="Interval1"/>
    <protectedRange sqref="C48:C50 B28:B50 D28 D30:D50" name="Interval2"/>
  </protectedRanges>
  <customSheetViews>
    <customSheetView guid="{D31FD164-4898-4CFB-B55B-97F53DBD26F3}" showGridLines="0" hiddenColumns="1">
      <selection activeCell="B18" sqref="B18:C19"/>
      <pageMargins left="0" right="0" top="0" bottom="0" header="0" footer="0"/>
    </customSheetView>
  </customSheetViews>
  <mergeCells count="1">
    <mergeCell ref="A5:E5"/>
  </mergeCells>
  <conditionalFormatting sqref="D8:D27">
    <cfRule type="duplicateValues" dxfId="11" priority="2"/>
  </conditionalFormatting>
  <dataValidations count="2">
    <dataValidation type="textLength" errorStyle="warning" operator="equal" allowBlank="1" showInputMessage="1" showErrorMessage="1" errorTitle="Error de format NIF/NIE " error="Siusplau indiqueu sense espais, ni guions ni altres signes de puntuació el contingut alfanumèric del NIF " sqref="C48:C1048576 D8:D27">
      <formula1>9</formula1>
    </dataValidation>
    <dataValidation type="textLength" operator="equal" allowBlank="1" showInputMessage="1" showErrorMessage="1" errorTitle="ERROR DE FORMAT NIF/NIE" error="Siusplau indiqueu sense espais, ni guions ni altres signes de puntuació el contingut alfanumèric del NIF " sqref="D28 D30:D50">
      <formula1>9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>&amp;RCodi de document: G146NTA-230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4">
    <tabColor theme="7" tint="0.79998168889431442"/>
    <pageSetUpPr fitToPage="1"/>
  </sheetPr>
  <dimension ref="A8:R207"/>
  <sheetViews>
    <sheetView showGridLines="0" zoomScale="55" zoomScaleNormal="55" workbookViewId="0">
      <selection activeCell="G31" sqref="G31"/>
    </sheetView>
  </sheetViews>
  <sheetFormatPr defaultColWidth="0" defaultRowHeight="14.5" x14ac:dyDescent="0.35"/>
  <cols>
    <col min="1" max="1" width="14.81640625" style="19" customWidth="1"/>
    <col min="2" max="2" width="40.1796875" style="18" customWidth="1"/>
    <col min="3" max="3" width="25.1796875" style="18" bestFit="1" customWidth="1"/>
    <col min="4" max="4" width="31.81640625" style="18" bestFit="1" customWidth="1"/>
    <col min="5" max="5" width="31.7265625" style="18" bestFit="1" customWidth="1"/>
    <col min="6" max="6" width="24.453125" style="18" customWidth="1"/>
    <col min="7" max="8" width="23.26953125" style="19" customWidth="1"/>
    <col min="9" max="9" width="17.26953125" style="6" bestFit="1" customWidth="1"/>
    <col min="10" max="10" width="26.1796875" style="6" bestFit="1" customWidth="1"/>
    <col min="11" max="11" width="33.1796875" hidden="1" customWidth="1"/>
    <col min="12" max="12" width="17.54296875" hidden="1" customWidth="1"/>
    <col min="13" max="14" width="2.1796875" hidden="1" customWidth="1"/>
    <col min="15" max="15" width="3.81640625" hidden="1" customWidth="1"/>
    <col min="16" max="17" width="2.1796875" hidden="1" customWidth="1"/>
    <col min="18" max="18" width="3.81640625" hidden="1" customWidth="1"/>
    <col min="19" max="16384" width="8.7265625" hidden="1"/>
  </cols>
  <sheetData>
    <row r="8" spans="1:18" ht="30.65" customHeight="1" x14ac:dyDescent="0.35">
      <c r="A8" s="108" t="s">
        <v>107</v>
      </c>
      <c r="B8" s="108"/>
      <c r="C8" s="108"/>
      <c r="D8" s="108"/>
      <c r="E8" s="108"/>
      <c r="F8" s="108"/>
      <c r="G8" s="108"/>
      <c r="H8" s="108"/>
      <c r="I8" s="108"/>
      <c r="J8" s="108"/>
      <c r="K8" s="13" t="s">
        <v>108</v>
      </c>
      <c r="L8" s="14" t="s">
        <v>109</v>
      </c>
    </row>
    <row r="9" spans="1:18" ht="15" thickBot="1" x14ac:dyDescent="0.4">
      <c r="A9" s="20"/>
      <c r="C9" s="10"/>
      <c r="D9"/>
      <c r="E9"/>
      <c r="F9"/>
      <c r="G9" s="6"/>
      <c r="H9" s="6"/>
      <c r="K9" s="13" t="s">
        <v>110</v>
      </c>
      <c r="L9" s="17">
        <v>84.34</v>
      </c>
    </row>
    <row r="10" spans="1:18" s="4" customFormat="1" ht="16" thickBot="1" x14ac:dyDescent="0.4">
      <c r="A10" s="105" t="s">
        <v>111</v>
      </c>
      <c r="B10" s="106"/>
      <c r="C10" s="107"/>
      <c r="D10" s="105" t="s">
        <v>112</v>
      </c>
      <c r="E10" s="106"/>
      <c r="F10" s="107"/>
      <c r="G10" s="105" t="s">
        <v>113</v>
      </c>
      <c r="H10" s="106"/>
      <c r="I10" s="106"/>
      <c r="J10" s="107"/>
      <c r="K10" s="70" t="s">
        <v>114</v>
      </c>
      <c r="M10" s="101" t="s">
        <v>115</v>
      </c>
      <c r="N10" s="102"/>
      <c r="O10" s="99" t="s">
        <v>116</v>
      </c>
      <c r="P10" s="101" t="s">
        <v>117</v>
      </c>
      <c r="Q10" s="102"/>
      <c r="R10" s="99" t="s">
        <v>116</v>
      </c>
    </row>
    <row r="11" spans="1:18" s="6" customFormat="1" ht="45" customHeight="1" x14ac:dyDescent="0.35">
      <c r="A11" s="42" t="s">
        <v>104</v>
      </c>
      <c r="B11" s="7" t="s">
        <v>105</v>
      </c>
      <c r="C11" s="43" t="s">
        <v>106</v>
      </c>
      <c r="D11" s="42" t="s">
        <v>118</v>
      </c>
      <c r="E11" s="7" t="s">
        <v>119</v>
      </c>
      <c r="F11" s="43" t="s">
        <v>120</v>
      </c>
      <c r="G11" s="42" t="s">
        <v>121</v>
      </c>
      <c r="H11" s="7" t="s">
        <v>122</v>
      </c>
      <c r="I11" s="7" t="s">
        <v>123</v>
      </c>
      <c r="J11" s="43" t="s">
        <v>124</v>
      </c>
      <c r="K11" s="47" t="s">
        <v>125</v>
      </c>
      <c r="M11" s="103" t="s">
        <v>126</v>
      </c>
      <c r="N11" s="104"/>
      <c r="O11" s="100"/>
      <c r="P11" s="103" t="s">
        <v>126</v>
      </c>
      <c r="Q11" s="104"/>
      <c r="R11" s="100"/>
    </row>
    <row r="12" spans="1:18" x14ac:dyDescent="0.35">
      <c r="A12" s="49"/>
      <c r="B12" s="87" t="str">
        <f>IFERROR(VLOOKUP(A12,Assessors!B:C,2,0),"Indiqueu el núm. Assessor/a")</f>
        <v>Indiqueu el núm. Assessor/a</v>
      </c>
      <c r="C12" s="88" t="str">
        <f>IFERROR(VLOOKUP(A12,Assessors!B:D,3,0),"Indiqueu el núm. Assessor/a")</f>
        <v>Indiqueu el núm. Assessor/a</v>
      </c>
      <c r="D12" s="83"/>
      <c r="E12" s="84"/>
      <c r="F12" s="85"/>
      <c r="G12" s="86"/>
      <c r="H12" s="93">
        <f>SUMIF(E:E,E12,G:G)</f>
        <v>0</v>
      </c>
      <c r="I12" s="57">
        <f t="shared" ref="I12:I75" si="0">IF(ISBLANK(G12),0,((IF(SUMIF(A:A,A12,G:G)&gt;295,"Excedit topall hores",SUMIF(A:A,A12,G:G)))))</f>
        <v>0</v>
      </c>
      <c r="J12" s="59">
        <f t="shared" ref="J12:J43" si="1">IF(I12="Excedit topall hores","ERROR",(G12*L$9))</f>
        <v>0</v>
      </c>
      <c r="K12" s="48" t="s">
        <v>127</v>
      </c>
      <c r="M12" s="53">
        <f>E12</f>
        <v>0</v>
      </c>
      <c r="N12" s="1">
        <f>M12</f>
        <v>0</v>
      </c>
      <c r="O12" s="54">
        <f>+IF(N12="","",+F12)</f>
        <v>0</v>
      </c>
      <c r="P12" s="53">
        <f>A12</f>
        <v>0</v>
      </c>
      <c r="Q12" s="1">
        <f>P12</f>
        <v>0</v>
      </c>
      <c r="R12" s="54">
        <f t="shared" ref="R12:R43" si="2">IFERROR(VLOOKUP(Q12,A:J,8,0),0)</f>
        <v>0</v>
      </c>
    </row>
    <row r="13" spans="1:18" x14ac:dyDescent="0.35">
      <c r="A13" s="49"/>
      <c r="B13" s="87" t="str">
        <f>IFERROR(VLOOKUP(A13,Assessors!B:C,2,0),"Indiqueu el núm. Assessor/a")</f>
        <v>Indiqueu el núm. Assessor/a</v>
      </c>
      <c r="C13" s="88" t="str">
        <f>IFERROR(VLOOKUP(A13,Assessors!B:D,3,0),"Indiqueu el núm. Assessor/a")</f>
        <v>Indiqueu el núm. Assessor/a</v>
      </c>
      <c r="D13" s="83"/>
      <c r="E13" s="84"/>
      <c r="F13" s="50"/>
      <c r="G13" s="86"/>
      <c r="H13" s="93">
        <f t="shared" ref="H13:H76" si="3">SUMIF(E:E,E13,G:G)</f>
        <v>0</v>
      </c>
      <c r="I13" s="57">
        <f t="shared" si="0"/>
        <v>0</v>
      </c>
      <c r="J13" s="59">
        <f t="shared" si="1"/>
        <v>0</v>
      </c>
      <c r="M13" s="53">
        <f>E13</f>
        <v>0</v>
      </c>
      <c r="N13" s="1" t="str">
        <f>IF(SUMPRODUCT(--EXACT(M13,$N$12:N12)),"",M13)</f>
        <v/>
      </c>
      <c r="O13" s="54" t="str">
        <f t="shared" ref="O13:O26" si="4">+IF(N13="","",+F13)</f>
        <v/>
      </c>
      <c r="P13" s="53">
        <f t="shared" ref="P13:P76" si="5">A13</f>
        <v>0</v>
      </c>
      <c r="Q13" s="1" t="str">
        <f>IF(SUMPRODUCT(--EXACT(P13,$Q$12:Q12)),"",P13)</f>
        <v/>
      </c>
      <c r="R13" s="54">
        <f t="shared" si="2"/>
        <v>0</v>
      </c>
    </row>
    <row r="14" spans="1:18" x14ac:dyDescent="0.35">
      <c r="A14" s="49"/>
      <c r="B14" s="87" t="str">
        <f>IFERROR(VLOOKUP(A14,Assessors!B:C,2,0),"Indiqueu el núm. Assessor/a")</f>
        <v>Indiqueu el núm. Assessor/a</v>
      </c>
      <c r="C14" s="88" t="str">
        <f>IFERROR(VLOOKUP(A14,Assessors!B:D,3,0),"Indiqueu el núm. Assessor/a")</f>
        <v>Indiqueu el núm. Assessor/a</v>
      </c>
      <c r="D14" s="44"/>
      <c r="E14" s="38"/>
      <c r="F14" s="50"/>
      <c r="G14" s="86"/>
      <c r="H14" s="93">
        <f t="shared" si="3"/>
        <v>0</v>
      </c>
      <c r="I14" s="57">
        <f t="shared" si="0"/>
        <v>0</v>
      </c>
      <c r="J14" s="59">
        <f t="shared" si="1"/>
        <v>0</v>
      </c>
      <c r="K14">
        <v>1</v>
      </c>
      <c r="M14" s="53">
        <f>E14</f>
        <v>0</v>
      </c>
      <c r="N14" s="1" t="str">
        <f>IF(SUMPRODUCT(--EXACT(M14,$N$12:N13)),"",M14)</f>
        <v/>
      </c>
      <c r="O14" s="54" t="str">
        <f t="shared" si="4"/>
        <v/>
      </c>
      <c r="P14" s="53">
        <f t="shared" si="5"/>
        <v>0</v>
      </c>
      <c r="Q14" s="1" t="str">
        <f>IF(SUMPRODUCT(--EXACT(P14,$Q$12:Q13)),"",P14)</f>
        <v/>
      </c>
      <c r="R14" s="54">
        <f t="shared" si="2"/>
        <v>0</v>
      </c>
    </row>
    <row r="15" spans="1:18" x14ac:dyDescent="0.35">
      <c r="A15" s="49"/>
      <c r="B15" s="87" t="str">
        <f>IFERROR(VLOOKUP(A15,Assessors!B:C,2,0),"Indiqueu el núm. Assessor/a")</f>
        <v>Indiqueu el núm. Assessor/a</v>
      </c>
      <c r="C15" s="88" t="str">
        <f>IFERROR(VLOOKUP(A15,Assessors!B:D,3,0),"Indiqueu el núm. Assessor/a")</f>
        <v>Indiqueu el núm. Assessor/a</v>
      </c>
      <c r="D15" s="44"/>
      <c r="E15" s="38"/>
      <c r="F15" s="50"/>
      <c r="G15" s="86"/>
      <c r="H15" s="93">
        <f t="shared" si="3"/>
        <v>0</v>
      </c>
      <c r="I15" s="57">
        <f t="shared" si="0"/>
        <v>0</v>
      </c>
      <c r="J15" s="59">
        <f t="shared" si="1"/>
        <v>0</v>
      </c>
      <c r="K15">
        <v>2</v>
      </c>
      <c r="M15" s="53">
        <f>E15</f>
        <v>0</v>
      </c>
      <c r="N15" s="1" t="str">
        <f>IF(SUMPRODUCT(--EXACT(M15,$N$12:N14)),"",M15)</f>
        <v/>
      </c>
      <c r="O15" s="54" t="str">
        <f t="shared" si="4"/>
        <v/>
      </c>
      <c r="P15" s="53">
        <f t="shared" si="5"/>
        <v>0</v>
      </c>
      <c r="Q15" s="1" t="str">
        <f>IF(SUMPRODUCT(--EXACT(P15,$Q$12:Q14)),"",P15)</f>
        <v/>
      </c>
      <c r="R15" s="54">
        <f t="shared" si="2"/>
        <v>0</v>
      </c>
    </row>
    <row r="16" spans="1:18" x14ac:dyDescent="0.35">
      <c r="A16" s="49"/>
      <c r="B16" s="87" t="str">
        <f>IFERROR(VLOOKUP(A16,Assessors!B:C,2,0),"Indiqueu el núm. Assessor/a")</f>
        <v>Indiqueu el núm. Assessor/a</v>
      </c>
      <c r="C16" s="88" t="str">
        <f>IFERROR(VLOOKUP(A16,Assessors!B:D,3,0),"Indiqueu el núm. Assessor/a")</f>
        <v>Indiqueu el núm. Assessor/a</v>
      </c>
      <c r="D16" s="44"/>
      <c r="E16" s="38"/>
      <c r="F16" s="50"/>
      <c r="G16" s="86"/>
      <c r="H16" s="93">
        <f t="shared" si="3"/>
        <v>0</v>
      </c>
      <c r="I16" s="57">
        <f t="shared" si="0"/>
        <v>0</v>
      </c>
      <c r="J16" s="59">
        <f t="shared" si="1"/>
        <v>0</v>
      </c>
      <c r="K16">
        <v>3</v>
      </c>
      <c r="M16" s="53">
        <f>E16</f>
        <v>0</v>
      </c>
      <c r="N16" s="1" t="str">
        <f>IF(SUMPRODUCT(--EXACT(M16,$N$12:N15)),"",M16)</f>
        <v/>
      </c>
      <c r="O16" s="54" t="str">
        <f t="shared" si="4"/>
        <v/>
      </c>
      <c r="P16" s="53">
        <f t="shared" si="5"/>
        <v>0</v>
      </c>
      <c r="Q16" s="1" t="str">
        <f>IF(SUMPRODUCT(--EXACT(P16,$Q$12:Q15)),"",P16)</f>
        <v/>
      </c>
      <c r="R16" s="54">
        <f t="shared" si="2"/>
        <v>0</v>
      </c>
    </row>
    <row r="17" spans="1:18" x14ac:dyDescent="0.35">
      <c r="A17" s="49"/>
      <c r="B17" s="87" t="str">
        <f>IFERROR(VLOOKUP(A17,Assessors!B:C,2,0),"Indiqueu el núm. Assessor/a")</f>
        <v>Indiqueu el núm. Assessor/a</v>
      </c>
      <c r="C17" s="88" t="str">
        <f>IFERROR(VLOOKUP(A17,Assessors!B:D,3,0),"Indiqueu el núm. Assessor/a")</f>
        <v>Indiqueu el núm. Assessor/a</v>
      </c>
      <c r="D17" s="44"/>
      <c r="E17" s="38"/>
      <c r="F17" s="50"/>
      <c r="G17" s="86"/>
      <c r="H17" s="93">
        <f t="shared" si="3"/>
        <v>0</v>
      </c>
      <c r="I17" s="57">
        <f t="shared" si="0"/>
        <v>0</v>
      </c>
      <c r="J17" s="59">
        <f t="shared" si="1"/>
        <v>0</v>
      </c>
      <c r="K17">
        <v>4</v>
      </c>
      <c r="M17" s="53">
        <f t="shared" ref="M17:M26" si="6">E17</f>
        <v>0</v>
      </c>
      <c r="N17" s="1" t="str">
        <f>IF(SUMPRODUCT(--EXACT(M17,$N$12:N16)),"",M17)</f>
        <v/>
      </c>
      <c r="O17" s="54" t="str">
        <f t="shared" si="4"/>
        <v/>
      </c>
      <c r="P17" s="53">
        <f t="shared" si="5"/>
        <v>0</v>
      </c>
      <c r="Q17" s="1" t="str">
        <f>IF(SUMPRODUCT(--EXACT(P17,$Q$12:Q16)),"",P17)</f>
        <v/>
      </c>
      <c r="R17" s="54">
        <f t="shared" si="2"/>
        <v>0</v>
      </c>
    </row>
    <row r="18" spans="1:18" x14ac:dyDescent="0.35">
      <c r="A18" s="49"/>
      <c r="B18" s="87" t="str">
        <f>IFERROR(VLOOKUP(A18,Assessors!B:C,2,0),"Indiqueu el núm. Assessor/a")</f>
        <v>Indiqueu el núm. Assessor/a</v>
      </c>
      <c r="C18" s="88" t="str">
        <f>IFERROR(VLOOKUP(A18,Assessors!B:D,3,0),"Indiqueu el núm. Assessor/a")</f>
        <v>Indiqueu el núm. Assessor/a</v>
      </c>
      <c r="D18" s="44"/>
      <c r="E18" s="38"/>
      <c r="F18" s="50"/>
      <c r="G18" s="86"/>
      <c r="H18" s="93">
        <f t="shared" si="3"/>
        <v>0</v>
      </c>
      <c r="I18" s="57">
        <f t="shared" si="0"/>
        <v>0</v>
      </c>
      <c r="J18" s="59">
        <f t="shared" si="1"/>
        <v>0</v>
      </c>
      <c r="K18">
        <v>5</v>
      </c>
      <c r="M18" s="53">
        <f t="shared" si="6"/>
        <v>0</v>
      </c>
      <c r="N18" s="1" t="str">
        <f>IF(SUMPRODUCT(--EXACT(M18,$N$12:N17)),"",M18)</f>
        <v/>
      </c>
      <c r="O18" s="54" t="str">
        <f t="shared" si="4"/>
        <v/>
      </c>
      <c r="P18" s="53">
        <f t="shared" si="5"/>
        <v>0</v>
      </c>
      <c r="Q18" s="1" t="str">
        <f>IF(SUMPRODUCT(--EXACT(P18,$Q$12:Q17)),"",P18)</f>
        <v/>
      </c>
      <c r="R18" s="54">
        <f t="shared" si="2"/>
        <v>0</v>
      </c>
    </row>
    <row r="19" spans="1:18" x14ac:dyDescent="0.35">
      <c r="A19" s="49"/>
      <c r="B19" s="87" t="str">
        <f>IFERROR(VLOOKUP(A19,Assessors!B:C,2,0),"Indiqueu el núm. Assessor/a")</f>
        <v>Indiqueu el núm. Assessor/a</v>
      </c>
      <c r="C19" s="88" t="str">
        <f>IFERROR(VLOOKUP(A19,Assessors!B:D,3,0),"Indiqueu el núm. Assessor/a")</f>
        <v>Indiqueu el núm. Assessor/a</v>
      </c>
      <c r="D19" s="44"/>
      <c r="E19" s="38"/>
      <c r="F19" s="50"/>
      <c r="G19" s="86"/>
      <c r="H19" s="93">
        <f t="shared" si="3"/>
        <v>0</v>
      </c>
      <c r="I19" s="57">
        <f t="shared" si="0"/>
        <v>0</v>
      </c>
      <c r="J19" s="59">
        <f t="shared" si="1"/>
        <v>0</v>
      </c>
      <c r="K19">
        <v>6</v>
      </c>
      <c r="M19" s="53">
        <f t="shared" si="6"/>
        <v>0</v>
      </c>
      <c r="N19" s="1" t="str">
        <f>IF(SUMPRODUCT(--EXACT(M19,$N$12:N18)),"",M19)</f>
        <v/>
      </c>
      <c r="O19" s="54" t="str">
        <f t="shared" si="4"/>
        <v/>
      </c>
      <c r="P19" s="53">
        <f t="shared" si="5"/>
        <v>0</v>
      </c>
      <c r="Q19" s="1" t="str">
        <f>IF(SUMPRODUCT(--EXACT(P19,$Q$12:Q18)),"",P19)</f>
        <v/>
      </c>
      <c r="R19" s="54">
        <f t="shared" si="2"/>
        <v>0</v>
      </c>
    </row>
    <row r="20" spans="1:18" x14ac:dyDescent="0.35">
      <c r="A20" s="49"/>
      <c r="B20" s="87" t="str">
        <f>IFERROR(VLOOKUP(A20,Assessors!B:C,2,0),"Indiqueu el núm. Assessor/a")</f>
        <v>Indiqueu el núm. Assessor/a</v>
      </c>
      <c r="C20" s="88" t="str">
        <f>IFERROR(VLOOKUP(A20,Assessors!B:D,3,0),"Indiqueu el núm. Assessor/a")</f>
        <v>Indiqueu el núm. Assessor/a</v>
      </c>
      <c r="D20" s="44"/>
      <c r="E20" s="38"/>
      <c r="F20" s="50"/>
      <c r="G20" s="86"/>
      <c r="H20" s="93">
        <f t="shared" si="3"/>
        <v>0</v>
      </c>
      <c r="I20" s="57">
        <f t="shared" si="0"/>
        <v>0</v>
      </c>
      <c r="J20" s="59">
        <f t="shared" si="1"/>
        <v>0</v>
      </c>
      <c r="K20">
        <v>7</v>
      </c>
      <c r="M20" s="53">
        <f t="shared" si="6"/>
        <v>0</v>
      </c>
      <c r="N20" s="1" t="str">
        <f>IF(SUMPRODUCT(--EXACT(M20,$N$12:N19)),"",M20)</f>
        <v/>
      </c>
      <c r="O20" s="54" t="str">
        <f t="shared" si="4"/>
        <v/>
      </c>
      <c r="P20" s="53">
        <f t="shared" si="5"/>
        <v>0</v>
      </c>
      <c r="Q20" s="1" t="str">
        <f>IF(SUMPRODUCT(--EXACT(P20,$Q$12:Q19)),"",P20)</f>
        <v/>
      </c>
      <c r="R20" s="54">
        <f t="shared" si="2"/>
        <v>0</v>
      </c>
    </row>
    <row r="21" spans="1:18" x14ac:dyDescent="0.35">
      <c r="A21" s="49"/>
      <c r="B21" s="87" t="str">
        <f>IFERROR(VLOOKUP(A21,Assessors!B:C,2,0),"Indiqueu el núm. Assessor/a")</f>
        <v>Indiqueu el núm. Assessor/a</v>
      </c>
      <c r="C21" s="88" t="str">
        <f>IFERROR(VLOOKUP(A21,Assessors!B:D,3,0),"Indiqueu el núm. Assessor/a")</f>
        <v>Indiqueu el núm. Assessor/a</v>
      </c>
      <c r="D21" s="44"/>
      <c r="E21" s="38"/>
      <c r="F21" s="50"/>
      <c r="G21" s="86"/>
      <c r="H21" s="93">
        <f t="shared" si="3"/>
        <v>0</v>
      </c>
      <c r="I21" s="57">
        <f t="shared" si="0"/>
        <v>0</v>
      </c>
      <c r="J21" s="59">
        <f t="shared" si="1"/>
        <v>0</v>
      </c>
      <c r="K21">
        <v>8</v>
      </c>
      <c r="M21" s="53">
        <f t="shared" si="6"/>
        <v>0</v>
      </c>
      <c r="N21" s="1" t="str">
        <f>IF(SUMPRODUCT(--EXACT(M21,$N$12:N20)),"",M21)</f>
        <v/>
      </c>
      <c r="O21" s="54" t="str">
        <f t="shared" si="4"/>
        <v/>
      </c>
      <c r="P21" s="53">
        <f t="shared" si="5"/>
        <v>0</v>
      </c>
      <c r="Q21" s="1" t="str">
        <f>IF(SUMPRODUCT(--EXACT(P21,$Q$12:Q20)),"",P21)</f>
        <v/>
      </c>
      <c r="R21" s="54">
        <f t="shared" si="2"/>
        <v>0</v>
      </c>
    </row>
    <row r="22" spans="1:18" x14ac:dyDescent="0.35">
      <c r="A22" s="49"/>
      <c r="B22" s="87" t="str">
        <f>IFERROR(VLOOKUP(A22,Assessors!B:C,2,0),"Indiqueu el núm. Assessor/a")</f>
        <v>Indiqueu el núm. Assessor/a</v>
      </c>
      <c r="C22" s="88" t="str">
        <f>IFERROR(VLOOKUP(A22,Assessors!B:D,3,0),"Indiqueu el núm. Assessor/a")</f>
        <v>Indiqueu el núm. Assessor/a</v>
      </c>
      <c r="D22" s="44"/>
      <c r="E22" s="38"/>
      <c r="F22" s="50"/>
      <c r="G22" s="86"/>
      <c r="H22" s="93">
        <f t="shared" si="3"/>
        <v>0</v>
      </c>
      <c r="I22" s="57">
        <f t="shared" si="0"/>
        <v>0</v>
      </c>
      <c r="J22" s="59">
        <f t="shared" si="1"/>
        <v>0</v>
      </c>
      <c r="K22">
        <v>9</v>
      </c>
      <c r="M22" s="53">
        <f t="shared" si="6"/>
        <v>0</v>
      </c>
      <c r="N22" s="1" t="str">
        <f>IF(SUMPRODUCT(--EXACT(M22,$N$12:N21)),"",M22)</f>
        <v/>
      </c>
      <c r="O22" s="54" t="str">
        <f t="shared" si="4"/>
        <v/>
      </c>
      <c r="P22" s="53">
        <f t="shared" si="5"/>
        <v>0</v>
      </c>
      <c r="Q22" s="1" t="str">
        <f>IF(SUMPRODUCT(--EXACT(P22,$Q$12:Q21)),"",P22)</f>
        <v/>
      </c>
      <c r="R22" s="54">
        <f t="shared" si="2"/>
        <v>0</v>
      </c>
    </row>
    <row r="23" spans="1:18" x14ac:dyDescent="0.35">
      <c r="A23" s="49"/>
      <c r="B23" s="87" t="str">
        <f>IFERROR(VLOOKUP(A23,Assessors!B:C,2,0),"Indiqueu el núm. Assessor/a")</f>
        <v>Indiqueu el núm. Assessor/a</v>
      </c>
      <c r="C23" s="88" t="str">
        <f>IFERROR(VLOOKUP(A23,Assessors!B:D,3,0),"Indiqueu el núm. Assessor/a")</f>
        <v>Indiqueu el núm. Assessor/a</v>
      </c>
      <c r="D23" s="44"/>
      <c r="E23" s="38"/>
      <c r="F23" s="50"/>
      <c r="G23" s="86"/>
      <c r="H23" s="93">
        <f t="shared" si="3"/>
        <v>0</v>
      </c>
      <c r="I23" s="57">
        <f t="shared" si="0"/>
        <v>0</v>
      </c>
      <c r="J23" s="59">
        <f t="shared" si="1"/>
        <v>0</v>
      </c>
      <c r="K23">
        <v>10</v>
      </c>
      <c r="M23" s="53">
        <f t="shared" si="6"/>
        <v>0</v>
      </c>
      <c r="N23" s="1" t="str">
        <f>IF(SUMPRODUCT(--EXACT(M23,$N$12:N22)),"",M23)</f>
        <v/>
      </c>
      <c r="O23" s="54" t="str">
        <f t="shared" si="4"/>
        <v/>
      </c>
      <c r="P23" s="53">
        <f t="shared" si="5"/>
        <v>0</v>
      </c>
      <c r="Q23" s="1" t="str">
        <f>IF(SUMPRODUCT(--EXACT(P23,$Q$12:Q22)),"",P23)</f>
        <v/>
      </c>
      <c r="R23" s="54">
        <f t="shared" si="2"/>
        <v>0</v>
      </c>
    </row>
    <row r="24" spans="1:18" x14ac:dyDescent="0.35">
      <c r="A24" s="49"/>
      <c r="B24" s="87" t="str">
        <f>IFERROR(VLOOKUP(A24,Assessors!B:C,2,0),"Indiqueu el núm. Assessor/a")</f>
        <v>Indiqueu el núm. Assessor/a</v>
      </c>
      <c r="C24" s="88" t="str">
        <f>IFERROR(VLOOKUP(A24,Assessors!B:D,3,0),"Indiqueu el núm. Assessor/a")</f>
        <v>Indiqueu el núm. Assessor/a</v>
      </c>
      <c r="D24" s="44"/>
      <c r="E24" s="38"/>
      <c r="F24" s="50"/>
      <c r="G24" s="86"/>
      <c r="H24" s="93">
        <f t="shared" si="3"/>
        <v>0</v>
      </c>
      <c r="I24" s="57">
        <f t="shared" si="0"/>
        <v>0</v>
      </c>
      <c r="J24" s="59">
        <f t="shared" si="1"/>
        <v>0</v>
      </c>
      <c r="K24">
        <v>11</v>
      </c>
      <c r="M24" s="53">
        <f t="shared" si="6"/>
        <v>0</v>
      </c>
      <c r="N24" s="1" t="str">
        <f>IF(SUMPRODUCT(--EXACT(M24,$N$12:N23)),"",M24)</f>
        <v/>
      </c>
      <c r="O24" s="54" t="str">
        <f t="shared" si="4"/>
        <v/>
      </c>
      <c r="P24" s="53">
        <f t="shared" si="5"/>
        <v>0</v>
      </c>
      <c r="Q24" s="1" t="str">
        <f>IF(SUMPRODUCT(--EXACT(P24,$Q$12:Q23)),"",P24)</f>
        <v/>
      </c>
      <c r="R24" s="54">
        <f t="shared" si="2"/>
        <v>0</v>
      </c>
    </row>
    <row r="25" spans="1:18" x14ac:dyDescent="0.35">
      <c r="A25" s="49"/>
      <c r="B25" s="87" t="str">
        <f>IFERROR(VLOOKUP(A25,Assessors!B:C,2,0),"Indiqueu el núm. Assessor/a")</f>
        <v>Indiqueu el núm. Assessor/a</v>
      </c>
      <c r="C25" s="88" t="str">
        <f>IFERROR(VLOOKUP(A25,Assessors!B:D,3,0),"Indiqueu el núm. Assessor/a")</f>
        <v>Indiqueu el núm. Assessor/a</v>
      </c>
      <c r="D25" s="44"/>
      <c r="E25" s="38"/>
      <c r="F25" s="50"/>
      <c r="G25" s="86"/>
      <c r="H25" s="93">
        <f t="shared" si="3"/>
        <v>0</v>
      </c>
      <c r="I25" s="57">
        <f t="shared" si="0"/>
        <v>0</v>
      </c>
      <c r="J25" s="59">
        <f t="shared" si="1"/>
        <v>0</v>
      </c>
      <c r="K25">
        <v>12</v>
      </c>
      <c r="M25" s="53">
        <f t="shared" si="6"/>
        <v>0</v>
      </c>
      <c r="N25" s="1" t="str">
        <f>IF(SUMPRODUCT(--EXACT(M25,$N$12:N24)),"",M25)</f>
        <v/>
      </c>
      <c r="O25" s="54" t="str">
        <f t="shared" si="4"/>
        <v/>
      </c>
      <c r="P25" s="53">
        <f t="shared" si="5"/>
        <v>0</v>
      </c>
      <c r="Q25" s="1" t="str">
        <f>IF(SUMPRODUCT(--EXACT(P25,$Q$12:Q24)),"",P25)</f>
        <v/>
      </c>
      <c r="R25" s="54">
        <f t="shared" si="2"/>
        <v>0</v>
      </c>
    </row>
    <row r="26" spans="1:18" x14ac:dyDescent="0.35">
      <c r="A26" s="49"/>
      <c r="B26" s="87" t="str">
        <f>IFERROR(VLOOKUP(A26,Assessors!B:C,2,0),"Indiqueu el núm. Assessor/a")</f>
        <v>Indiqueu el núm. Assessor/a</v>
      </c>
      <c r="C26" s="88" t="str">
        <f>IFERROR(VLOOKUP(A26,Assessors!B:D,3,0),"Indiqueu el núm. Assessor/a")</f>
        <v>Indiqueu el núm. Assessor/a</v>
      </c>
      <c r="D26" s="44"/>
      <c r="E26" s="38"/>
      <c r="F26" s="50"/>
      <c r="G26" s="86"/>
      <c r="H26" s="93">
        <f t="shared" si="3"/>
        <v>0</v>
      </c>
      <c r="I26" s="57">
        <f t="shared" si="0"/>
        <v>0</v>
      </c>
      <c r="J26" s="59">
        <f t="shared" si="1"/>
        <v>0</v>
      </c>
      <c r="K26">
        <v>13</v>
      </c>
      <c r="M26" s="53">
        <f t="shared" si="6"/>
        <v>0</v>
      </c>
      <c r="N26" s="1" t="str">
        <f>IF(SUMPRODUCT(--EXACT(M26,$N$12:N25)),"",M26)</f>
        <v/>
      </c>
      <c r="O26" s="54" t="str">
        <f t="shared" si="4"/>
        <v/>
      </c>
      <c r="P26" s="53">
        <f t="shared" si="5"/>
        <v>0</v>
      </c>
      <c r="Q26" s="1" t="str">
        <f>IF(SUMPRODUCT(--EXACT(P26,$Q$12:Q25)),"",P26)</f>
        <v/>
      </c>
      <c r="R26" s="54">
        <f t="shared" si="2"/>
        <v>0</v>
      </c>
    </row>
    <row r="27" spans="1:18" x14ac:dyDescent="0.35">
      <c r="A27" s="49"/>
      <c r="B27" s="87" t="str">
        <f>IFERROR(VLOOKUP(A27,Assessors!B:C,2,0),"Indiqueu el núm. Assessor/a")</f>
        <v>Indiqueu el núm. Assessor/a</v>
      </c>
      <c r="C27" s="88" t="str">
        <f>IFERROR(VLOOKUP(A27,Assessors!B:D,3,0),"Indiqueu el núm. Assessor/a")</f>
        <v>Indiqueu el núm. Assessor/a</v>
      </c>
      <c r="D27" s="44"/>
      <c r="E27" s="38"/>
      <c r="F27" s="50"/>
      <c r="G27" s="86"/>
      <c r="H27" s="93">
        <f t="shared" si="3"/>
        <v>0</v>
      </c>
      <c r="I27" s="57">
        <f t="shared" si="0"/>
        <v>0</v>
      </c>
      <c r="J27" s="59">
        <f t="shared" si="1"/>
        <v>0</v>
      </c>
      <c r="K27">
        <v>14</v>
      </c>
      <c r="M27" s="53">
        <f t="shared" ref="M27:M90" si="7">E27</f>
        <v>0</v>
      </c>
      <c r="N27" s="1" t="str">
        <f>IF(SUMPRODUCT(--EXACT(M27,$N$12:N26)),"",M27)</f>
        <v/>
      </c>
      <c r="O27" s="54" t="str">
        <f t="shared" ref="O27:O90" si="8">+IF(N27="","",+F27)</f>
        <v/>
      </c>
      <c r="P27" s="53">
        <f t="shared" si="5"/>
        <v>0</v>
      </c>
      <c r="Q27" s="1" t="str">
        <f>IF(SUMPRODUCT(--EXACT(P27,$Q$12:Q26)),"",P27)</f>
        <v/>
      </c>
      <c r="R27" s="54">
        <f t="shared" si="2"/>
        <v>0</v>
      </c>
    </row>
    <row r="28" spans="1:18" x14ac:dyDescent="0.35">
      <c r="A28" s="49"/>
      <c r="B28" s="87" t="str">
        <f>IFERROR(VLOOKUP(A28,Assessors!B:C,2,0),"Indiqueu el núm. Assessor/a")</f>
        <v>Indiqueu el núm. Assessor/a</v>
      </c>
      <c r="C28" s="88" t="str">
        <f>IFERROR(VLOOKUP(A28,Assessors!B:D,3,0),"Indiqueu el núm. Assessor/a")</f>
        <v>Indiqueu el núm. Assessor/a</v>
      </c>
      <c r="D28" s="44"/>
      <c r="E28" s="38"/>
      <c r="F28" s="50"/>
      <c r="G28" s="86"/>
      <c r="H28" s="93">
        <f t="shared" si="3"/>
        <v>0</v>
      </c>
      <c r="I28" s="57">
        <f t="shared" si="0"/>
        <v>0</v>
      </c>
      <c r="J28" s="59">
        <f t="shared" si="1"/>
        <v>0</v>
      </c>
      <c r="K28">
        <v>15</v>
      </c>
      <c r="M28" s="53">
        <f t="shared" si="7"/>
        <v>0</v>
      </c>
      <c r="N28" s="1" t="str">
        <f>IF(SUMPRODUCT(--EXACT(M28,$N$12:N27)),"",M28)</f>
        <v/>
      </c>
      <c r="O28" s="54" t="str">
        <f t="shared" si="8"/>
        <v/>
      </c>
      <c r="P28" s="53">
        <f t="shared" si="5"/>
        <v>0</v>
      </c>
      <c r="Q28" s="1" t="str">
        <f>IF(SUMPRODUCT(--EXACT(P28,$Q$12:Q27)),"",P28)</f>
        <v/>
      </c>
      <c r="R28" s="54">
        <f t="shared" si="2"/>
        <v>0</v>
      </c>
    </row>
    <row r="29" spans="1:18" x14ac:dyDescent="0.35">
      <c r="A29" s="49"/>
      <c r="B29" s="87" t="str">
        <f>IFERROR(VLOOKUP(A29,Assessors!B:C,2,0),"Indiqueu el núm. Assessor/a")</f>
        <v>Indiqueu el núm. Assessor/a</v>
      </c>
      <c r="C29" s="88" t="str">
        <f>IFERROR(VLOOKUP(A29,Assessors!B:D,3,0),"Indiqueu el núm. Assessor/a")</f>
        <v>Indiqueu el núm. Assessor/a</v>
      </c>
      <c r="D29" s="44"/>
      <c r="E29" s="38"/>
      <c r="F29" s="50"/>
      <c r="G29" s="86"/>
      <c r="H29" s="93">
        <f t="shared" si="3"/>
        <v>0</v>
      </c>
      <c r="I29" s="57">
        <f t="shared" si="0"/>
        <v>0</v>
      </c>
      <c r="J29" s="59">
        <f t="shared" si="1"/>
        <v>0</v>
      </c>
      <c r="K29">
        <v>16</v>
      </c>
      <c r="M29" s="53">
        <f t="shared" si="7"/>
        <v>0</v>
      </c>
      <c r="N29" s="1" t="str">
        <f>IF(SUMPRODUCT(--EXACT(M29,$N$12:N28)),"",M29)</f>
        <v/>
      </c>
      <c r="O29" s="54" t="str">
        <f t="shared" si="8"/>
        <v/>
      </c>
      <c r="P29" s="53">
        <f t="shared" si="5"/>
        <v>0</v>
      </c>
      <c r="Q29" s="1" t="str">
        <f>IF(SUMPRODUCT(--EXACT(P29,$Q$12:Q28)),"",P29)</f>
        <v/>
      </c>
      <c r="R29" s="54">
        <f t="shared" si="2"/>
        <v>0</v>
      </c>
    </row>
    <row r="30" spans="1:18" x14ac:dyDescent="0.35">
      <c r="A30" s="49"/>
      <c r="B30" s="87" t="str">
        <f>IFERROR(VLOOKUP(A30,Assessors!B:C,2,0),"Indiqueu el núm. Assessor/a")</f>
        <v>Indiqueu el núm. Assessor/a</v>
      </c>
      <c r="C30" s="88" t="str">
        <f>IFERROR(VLOOKUP(A30,Assessors!B:D,3,0),"Indiqueu el núm. Assessor/a")</f>
        <v>Indiqueu el núm. Assessor/a</v>
      </c>
      <c r="D30" s="44"/>
      <c r="E30" s="38"/>
      <c r="F30" s="50"/>
      <c r="G30" s="86"/>
      <c r="H30" s="93">
        <f t="shared" si="3"/>
        <v>0</v>
      </c>
      <c r="I30" s="57">
        <f t="shared" si="0"/>
        <v>0</v>
      </c>
      <c r="J30" s="59">
        <f t="shared" si="1"/>
        <v>0</v>
      </c>
      <c r="K30">
        <v>17</v>
      </c>
      <c r="M30" s="53">
        <f t="shared" si="7"/>
        <v>0</v>
      </c>
      <c r="N30" s="1" t="str">
        <f>IF(SUMPRODUCT(--EXACT(M30,$N$12:N29)),"",M30)</f>
        <v/>
      </c>
      <c r="O30" s="54" t="str">
        <f t="shared" si="8"/>
        <v/>
      </c>
      <c r="P30" s="53">
        <f t="shared" si="5"/>
        <v>0</v>
      </c>
      <c r="Q30" s="1" t="str">
        <f>IF(SUMPRODUCT(--EXACT(P30,$Q$12:Q29)),"",P30)</f>
        <v/>
      </c>
      <c r="R30" s="54">
        <f t="shared" si="2"/>
        <v>0</v>
      </c>
    </row>
    <row r="31" spans="1:18" x14ac:dyDescent="0.35">
      <c r="A31" s="49"/>
      <c r="B31" s="87" t="str">
        <f>IFERROR(VLOOKUP(A31,Assessors!B:C,2,0),"Indiqueu el núm. Assessor/a")</f>
        <v>Indiqueu el núm. Assessor/a</v>
      </c>
      <c r="C31" s="88" t="str">
        <f>IFERROR(VLOOKUP(A31,Assessors!B:D,3,0),"Indiqueu el núm. Assessor/a")</f>
        <v>Indiqueu el núm. Assessor/a</v>
      </c>
      <c r="D31" s="44"/>
      <c r="E31" s="38"/>
      <c r="F31" s="50"/>
      <c r="G31" s="86"/>
      <c r="H31" s="93">
        <f t="shared" si="3"/>
        <v>0</v>
      </c>
      <c r="I31" s="57">
        <f t="shared" si="0"/>
        <v>0</v>
      </c>
      <c r="J31" s="59">
        <f t="shared" si="1"/>
        <v>0</v>
      </c>
      <c r="K31">
        <v>18</v>
      </c>
      <c r="M31" s="53">
        <f t="shared" si="7"/>
        <v>0</v>
      </c>
      <c r="N31" s="1" t="str">
        <f>IF(SUMPRODUCT(--EXACT(M31,$N$12:N30)),"",M31)</f>
        <v/>
      </c>
      <c r="O31" s="54" t="str">
        <f t="shared" si="8"/>
        <v/>
      </c>
      <c r="P31" s="53">
        <f t="shared" si="5"/>
        <v>0</v>
      </c>
      <c r="Q31" s="1" t="str">
        <f>IF(SUMPRODUCT(--EXACT(P31,$Q$12:Q30)),"",P31)</f>
        <v/>
      </c>
      <c r="R31" s="54">
        <f t="shared" si="2"/>
        <v>0</v>
      </c>
    </row>
    <row r="32" spans="1:18" x14ac:dyDescent="0.35">
      <c r="A32" s="49"/>
      <c r="B32" s="87" t="str">
        <f>IFERROR(VLOOKUP(A32,Assessors!B:C,2,0),"Indiqueu el núm. Assessor/a")</f>
        <v>Indiqueu el núm. Assessor/a</v>
      </c>
      <c r="C32" s="88" t="str">
        <f>IFERROR(VLOOKUP(A32,Assessors!B:D,3,0),"Indiqueu el núm. Assessor/a")</f>
        <v>Indiqueu el núm. Assessor/a</v>
      </c>
      <c r="D32" s="44"/>
      <c r="E32" s="38"/>
      <c r="F32" s="50"/>
      <c r="G32" s="86"/>
      <c r="H32" s="93">
        <f t="shared" si="3"/>
        <v>0</v>
      </c>
      <c r="I32" s="57">
        <f t="shared" si="0"/>
        <v>0</v>
      </c>
      <c r="J32" s="59">
        <f t="shared" si="1"/>
        <v>0</v>
      </c>
      <c r="K32">
        <v>19</v>
      </c>
      <c r="M32" s="53">
        <f t="shared" si="7"/>
        <v>0</v>
      </c>
      <c r="N32" s="1" t="str">
        <f>IF(SUMPRODUCT(--EXACT(M32,$N$12:N31)),"",M32)</f>
        <v/>
      </c>
      <c r="O32" s="54" t="str">
        <f t="shared" si="8"/>
        <v/>
      </c>
      <c r="P32" s="53">
        <f t="shared" si="5"/>
        <v>0</v>
      </c>
      <c r="Q32" s="1" t="str">
        <f>IF(SUMPRODUCT(--EXACT(P32,$Q$12:Q31)),"",P32)</f>
        <v/>
      </c>
      <c r="R32" s="54">
        <f t="shared" si="2"/>
        <v>0</v>
      </c>
    </row>
    <row r="33" spans="1:18" x14ac:dyDescent="0.35">
      <c r="A33" s="49"/>
      <c r="B33" s="87" t="str">
        <f>IFERROR(VLOOKUP(A33,Assessors!B:C,2,0),"Indiqueu el núm. Assessor/a")</f>
        <v>Indiqueu el núm. Assessor/a</v>
      </c>
      <c r="C33" s="88" t="str">
        <f>IFERROR(VLOOKUP(A33,Assessors!B:D,3,0),"Indiqueu el núm. Assessor/a")</f>
        <v>Indiqueu el núm. Assessor/a</v>
      </c>
      <c r="D33" s="44"/>
      <c r="E33" s="38"/>
      <c r="F33" s="50"/>
      <c r="G33" s="86"/>
      <c r="H33" s="93">
        <f t="shared" si="3"/>
        <v>0</v>
      </c>
      <c r="I33" s="57">
        <f t="shared" si="0"/>
        <v>0</v>
      </c>
      <c r="J33" s="59">
        <f t="shared" si="1"/>
        <v>0</v>
      </c>
      <c r="K33">
        <v>20</v>
      </c>
      <c r="M33" s="53">
        <f t="shared" si="7"/>
        <v>0</v>
      </c>
      <c r="N33" s="1" t="str">
        <f>IF(SUMPRODUCT(--EXACT(M33,$N$12:N32)),"",M33)</f>
        <v/>
      </c>
      <c r="O33" s="54" t="str">
        <f t="shared" si="8"/>
        <v/>
      </c>
      <c r="P33" s="53">
        <f t="shared" si="5"/>
        <v>0</v>
      </c>
      <c r="Q33" s="1" t="str">
        <f>IF(SUMPRODUCT(--EXACT(P33,$Q$12:Q32)),"",P33)</f>
        <v/>
      </c>
      <c r="R33" s="54">
        <f t="shared" si="2"/>
        <v>0</v>
      </c>
    </row>
    <row r="34" spans="1:18" x14ac:dyDescent="0.35">
      <c r="A34" s="49"/>
      <c r="B34" s="87" t="str">
        <f>IFERROR(VLOOKUP(A34,Assessors!B:C,2,0),"Indiqueu el núm. Assessor/a")</f>
        <v>Indiqueu el núm. Assessor/a</v>
      </c>
      <c r="C34" s="88" t="str">
        <f>IFERROR(VLOOKUP(A34,Assessors!B:D,3,0),"Indiqueu el núm. Assessor/a")</f>
        <v>Indiqueu el núm. Assessor/a</v>
      </c>
      <c r="D34" s="44"/>
      <c r="E34" s="38"/>
      <c r="F34" s="50"/>
      <c r="G34" s="86"/>
      <c r="H34" s="93">
        <f t="shared" si="3"/>
        <v>0</v>
      </c>
      <c r="I34" s="57">
        <f t="shared" si="0"/>
        <v>0</v>
      </c>
      <c r="J34" s="59">
        <f t="shared" si="1"/>
        <v>0</v>
      </c>
      <c r="M34" s="53">
        <f t="shared" si="7"/>
        <v>0</v>
      </c>
      <c r="N34" s="1" t="str">
        <f>IF(SUMPRODUCT(--EXACT(M34,$N$12:N33)),"",M34)</f>
        <v/>
      </c>
      <c r="O34" s="54" t="str">
        <f t="shared" si="8"/>
        <v/>
      </c>
      <c r="P34" s="53">
        <f t="shared" si="5"/>
        <v>0</v>
      </c>
      <c r="Q34" s="1" t="str">
        <f>IF(SUMPRODUCT(--EXACT(P34,$Q$12:Q33)),"",P34)</f>
        <v/>
      </c>
      <c r="R34" s="54">
        <f t="shared" si="2"/>
        <v>0</v>
      </c>
    </row>
    <row r="35" spans="1:18" x14ac:dyDescent="0.35">
      <c r="A35" s="49"/>
      <c r="B35" s="87" t="str">
        <f>IFERROR(VLOOKUP(A35,Assessors!B:C,2,0),"Indiqueu el núm. Assessor/a")</f>
        <v>Indiqueu el núm. Assessor/a</v>
      </c>
      <c r="C35" s="88" t="str">
        <f>IFERROR(VLOOKUP(A35,Assessors!B:D,3,0),"Indiqueu el núm. Assessor/a")</f>
        <v>Indiqueu el núm. Assessor/a</v>
      </c>
      <c r="D35" s="44"/>
      <c r="E35" s="38"/>
      <c r="F35" s="50"/>
      <c r="G35" s="86"/>
      <c r="H35" s="93">
        <f t="shared" si="3"/>
        <v>0</v>
      </c>
      <c r="I35" s="57">
        <f t="shared" si="0"/>
        <v>0</v>
      </c>
      <c r="J35" s="59">
        <f t="shared" si="1"/>
        <v>0</v>
      </c>
      <c r="M35" s="53">
        <f t="shared" si="7"/>
        <v>0</v>
      </c>
      <c r="N35" s="1" t="str">
        <f>IF(SUMPRODUCT(--EXACT(M35,$N$12:N34)),"",M35)</f>
        <v/>
      </c>
      <c r="O35" s="54" t="str">
        <f t="shared" si="8"/>
        <v/>
      </c>
      <c r="P35" s="53">
        <f t="shared" si="5"/>
        <v>0</v>
      </c>
      <c r="Q35" s="1" t="str">
        <f>IF(SUMPRODUCT(--EXACT(P35,$Q$12:Q34)),"",P35)</f>
        <v/>
      </c>
      <c r="R35" s="54">
        <f t="shared" si="2"/>
        <v>0</v>
      </c>
    </row>
    <row r="36" spans="1:18" x14ac:dyDescent="0.35">
      <c r="A36" s="49"/>
      <c r="B36" s="87" t="str">
        <f>IFERROR(VLOOKUP(A36,Assessors!B:C,2,0),"Indiqueu el núm. Assessor/a")</f>
        <v>Indiqueu el núm. Assessor/a</v>
      </c>
      <c r="C36" s="88" t="str">
        <f>IFERROR(VLOOKUP(A36,Assessors!B:D,3,0),"Indiqueu el núm. Assessor/a")</f>
        <v>Indiqueu el núm. Assessor/a</v>
      </c>
      <c r="D36" s="44"/>
      <c r="E36" s="38"/>
      <c r="F36" s="50"/>
      <c r="G36" s="86"/>
      <c r="H36" s="93">
        <f t="shared" si="3"/>
        <v>0</v>
      </c>
      <c r="I36" s="57">
        <f t="shared" si="0"/>
        <v>0</v>
      </c>
      <c r="J36" s="59">
        <f t="shared" si="1"/>
        <v>0</v>
      </c>
      <c r="M36" s="53">
        <f t="shared" si="7"/>
        <v>0</v>
      </c>
      <c r="N36" s="1" t="str">
        <f>IF(SUMPRODUCT(--EXACT(M36,$N$12:N35)),"",M36)</f>
        <v/>
      </c>
      <c r="O36" s="54" t="str">
        <f t="shared" si="8"/>
        <v/>
      </c>
      <c r="P36" s="53">
        <f t="shared" si="5"/>
        <v>0</v>
      </c>
      <c r="Q36" s="1" t="str">
        <f>IF(SUMPRODUCT(--EXACT(P36,$Q$12:Q35)),"",P36)</f>
        <v/>
      </c>
      <c r="R36" s="54">
        <f t="shared" si="2"/>
        <v>0</v>
      </c>
    </row>
    <row r="37" spans="1:18" x14ac:dyDescent="0.35">
      <c r="A37" s="49"/>
      <c r="B37" s="87" t="str">
        <f>IFERROR(VLOOKUP(A37,Assessors!B:C,2,0),"Indiqueu el núm. Assessor/a")</f>
        <v>Indiqueu el núm. Assessor/a</v>
      </c>
      <c r="C37" s="88" t="str">
        <f>IFERROR(VLOOKUP(A37,Assessors!B:D,3,0),"Indiqueu el núm. Assessor/a")</f>
        <v>Indiqueu el núm. Assessor/a</v>
      </c>
      <c r="D37" s="44"/>
      <c r="E37" s="38"/>
      <c r="F37" s="50"/>
      <c r="G37" s="86"/>
      <c r="H37" s="93">
        <f t="shared" si="3"/>
        <v>0</v>
      </c>
      <c r="I37" s="57">
        <f t="shared" si="0"/>
        <v>0</v>
      </c>
      <c r="J37" s="59">
        <f t="shared" si="1"/>
        <v>0</v>
      </c>
      <c r="M37" s="53">
        <f t="shared" si="7"/>
        <v>0</v>
      </c>
      <c r="N37" s="1" t="str">
        <f>IF(SUMPRODUCT(--EXACT(M37,$N$12:N36)),"",M37)</f>
        <v/>
      </c>
      <c r="O37" s="54" t="str">
        <f t="shared" si="8"/>
        <v/>
      </c>
      <c r="P37" s="53">
        <f t="shared" si="5"/>
        <v>0</v>
      </c>
      <c r="Q37" s="1" t="str">
        <f>IF(SUMPRODUCT(--EXACT(P37,$Q$12:Q36)),"",P37)</f>
        <v/>
      </c>
      <c r="R37" s="54">
        <f t="shared" si="2"/>
        <v>0</v>
      </c>
    </row>
    <row r="38" spans="1:18" x14ac:dyDescent="0.35">
      <c r="A38" s="49"/>
      <c r="B38" s="87" t="str">
        <f>IFERROR(VLOOKUP(A38,Assessors!B:C,2,0),"Indiqueu el núm. Assessor/a")</f>
        <v>Indiqueu el núm. Assessor/a</v>
      </c>
      <c r="C38" s="88" t="str">
        <f>IFERROR(VLOOKUP(A38,Assessors!B:D,3,0),"Indiqueu el núm. Assessor/a")</f>
        <v>Indiqueu el núm. Assessor/a</v>
      </c>
      <c r="D38" s="44"/>
      <c r="E38" s="38"/>
      <c r="F38" s="50"/>
      <c r="G38" s="86"/>
      <c r="H38" s="93">
        <f t="shared" si="3"/>
        <v>0</v>
      </c>
      <c r="I38" s="57">
        <f t="shared" si="0"/>
        <v>0</v>
      </c>
      <c r="J38" s="59">
        <f t="shared" si="1"/>
        <v>0</v>
      </c>
      <c r="M38" s="53">
        <f t="shared" si="7"/>
        <v>0</v>
      </c>
      <c r="N38" s="1" t="str">
        <f>IF(SUMPRODUCT(--EXACT(M38,$N$12:N37)),"",M38)</f>
        <v/>
      </c>
      <c r="O38" s="54" t="str">
        <f t="shared" si="8"/>
        <v/>
      </c>
      <c r="P38" s="53">
        <f t="shared" si="5"/>
        <v>0</v>
      </c>
      <c r="Q38" s="1" t="str">
        <f>IF(SUMPRODUCT(--EXACT(P38,$Q$12:Q37)),"",P38)</f>
        <v/>
      </c>
      <c r="R38" s="54">
        <f t="shared" si="2"/>
        <v>0</v>
      </c>
    </row>
    <row r="39" spans="1:18" x14ac:dyDescent="0.35">
      <c r="A39" s="49"/>
      <c r="B39" s="87" t="str">
        <f>IFERROR(VLOOKUP(A39,Assessors!B:C,2,0),"Indiqueu el núm. Assessor/a")</f>
        <v>Indiqueu el núm. Assessor/a</v>
      </c>
      <c r="C39" s="88" t="str">
        <f>IFERROR(VLOOKUP(A39,Assessors!B:D,3,0),"Indiqueu el núm. Assessor/a")</f>
        <v>Indiqueu el núm. Assessor/a</v>
      </c>
      <c r="D39" s="44"/>
      <c r="E39" s="38"/>
      <c r="F39" s="50"/>
      <c r="G39" s="86"/>
      <c r="H39" s="93">
        <f t="shared" si="3"/>
        <v>0</v>
      </c>
      <c r="I39" s="57">
        <f t="shared" si="0"/>
        <v>0</v>
      </c>
      <c r="J39" s="59">
        <f t="shared" si="1"/>
        <v>0</v>
      </c>
      <c r="M39" s="53">
        <f t="shared" si="7"/>
        <v>0</v>
      </c>
      <c r="N39" s="1" t="str">
        <f>IF(SUMPRODUCT(--EXACT(M39,$N$12:N38)),"",M39)</f>
        <v/>
      </c>
      <c r="O39" s="54" t="str">
        <f t="shared" si="8"/>
        <v/>
      </c>
      <c r="P39" s="53">
        <f t="shared" si="5"/>
        <v>0</v>
      </c>
      <c r="Q39" s="1" t="str">
        <f>IF(SUMPRODUCT(--EXACT(P39,$Q$12:Q38)),"",P39)</f>
        <v/>
      </c>
      <c r="R39" s="54">
        <f t="shared" si="2"/>
        <v>0</v>
      </c>
    </row>
    <row r="40" spans="1:18" x14ac:dyDescent="0.35">
      <c r="A40" s="49"/>
      <c r="B40" s="87" t="str">
        <f>IFERROR(VLOOKUP(A40,Assessors!B:C,2,0),"Indiqueu el núm. Assessor/a")</f>
        <v>Indiqueu el núm. Assessor/a</v>
      </c>
      <c r="C40" s="88" t="str">
        <f>IFERROR(VLOOKUP(A40,Assessors!B:D,3,0),"Indiqueu el núm. Assessor/a")</f>
        <v>Indiqueu el núm. Assessor/a</v>
      </c>
      <c r="D40" s="44"/>
      <c r="E40" s="38"/>
      <c r="F40" s="50"/>
      <c r="G40" s="86"/>
      <c r="H40" s="93">
        <f t="shared" si="3"/>
        <v>0</v>
      </c>
      <c r="I40" s="57">
        <f t="shared" si="0"/>
        <v>0</v>
      </c>
      <c r="J40" s="59">
        <f t="shared" si="1"/>
        <v>0</v>
      </c>
      <c r="M40" s="53">
        <f t="shared" si="7"/>
        <v>0</v>
      </c>
      <c r="N40" s="1" t="str">
        <f>IF(SUMPRODUCT(--EXACT(M40,$N$12:N39)),"",M40)</f>
        <v/>
      </c>
      <c r="O40" s="54" t="str">
        <f t="shared" si="8"/>
        <v/>
      </c>
      <c r="P40" s="53">
        <f t="shared" si="5"/>
        <v>0</v>
      </c>
      <c r="Q40" s="1" t="str">
        <f>IF(SUMPRODUCT(--EXACT(P40,$Q$12:Q39)),"",P40)</f>
        <v/>
      </c>
      <c r="R40" s="54">
        <f t="shared" si="2"/>
        <v>0</v>
      </c>
    </row>
    <row r="41" spans="1:18" x14ac:dyDescent="0.35">
      <c r="A41" s="49"/>
      <c r="B41" s="87" t="str">
        <f>IFERROR(VLOOKUP(A41,Assessors!B:C,2,0),"Indiqueu el núm. Assessor/a")</f>
        <v>Indiqueu el núm. Assessor/a</v>
      </c>
      <c r="C41" s="88" t="str">
        <f>IFERROR(VLOOKUP(A41,Assessors!B:D,3,0),"Indiqueu el núm. Assessor/a")</f>
        <v>Indiqueu el núm. Assessor/a</v>
      </c>
      <c r="D41" s="44"/>
      <c r="E41" s="38"/>
      <c r="F41" s="50"/>
      <c r="G41" s="86"/>
      <c r="H41" s="93">
        <f t="shared" si="3"/>
        <v>0</v>
      </c>
      <c r="I41" s="57">
        <f t="shared" si="0"/>
        <v>0</v>
      </c>
      <c r="J41" s="59">
        <f t="shared" si="1"/>
        <v>0</v>
      </c>
      <c r="M41" s="53">
        <f t="shared" si="7"/>
        <v>0</v>
      </c>
      <c r="N41" s="1" t="str">
        <f>IF(SUMPRODUCT(--EXACT(M41,$N$12:N40)),"",M41)</f>
        <v/>
      </c>
      <c r="O41" s="54" t="str">
        <f t="shared" si="8"/>
        <v/>
      </c>
      <c r="P41" s="53">
        <f t="shared" si="5"/>
        <v>0</v>
      </c>
      <c r="Q41" s="1" t="str">
        <f>IF(SUMPRODUCT(--EXACT(P41,$Q$12:Q40)),"",P41)</f>
        <v/>
      </c>
      <c r="R41" s="54">
        <f t="shared" si="2"/>
        <v>0</v>
      </c>
    </row>
    <row r="42" spans="1:18" x14ac:dyDescent="0.35">
      <c r="A42" s="49"/>
      <c r="B42" s="87" t="str">
        <f>IFERROR(VLOOKUP(A42,Assessors!B:C,2,0),"Indiqueu el núm. Assessor/a")</f>
        <v>Indiqueu el núm. Assessor/a</v>
      </c>
      <c r="C42" s="88" t="str">
        <f>IFERROR(VLOOKUP(A42,Assessors!B:D,3,0),"Indiqueu el núm. Assessor/a")</f>
        <v>Indiqueu el núm. Assessor/a</v>
      </c>
      <c r="D42" s="44"/>
      <c r="E42" s="38"/>
      <c r="F42" s="50"/>
      <c r="G42" s="86"/>
      <c r="H42" s="93">
        <f t="shared" si="3"/>
        <v>0</v>
      </c>
      <c r="I42" s="57">
        <f t="shared" si="0"/>
        <v>0</v>
      </c>
      <c r="J42" s="59">
        <f t="shared" si="1"/>
        <v>0</v>
      </c>
      <c r="M42" s="53">
        <f t="shared" si="7"/>
        <v>0</v>
      </c>
      <c r="N42" s="1" t="str">
        <f>IF(SUMPRODUCT(--EXACT(M42,$N$12:N41)),"",M42)</f>
        <v/>
      </c>
      <c r="O42" s="54" t="str">
        <f t="shared" si="8"/>
        <v/>
      </c>
      <c r="P42" s="53">
        <f t="shared" si="5"/>
        <v>0</v>
      </c>
      <c r="Q42" s="1" t="str">
        <f>IF(SUMPRODUCT(--EXACT(P42,$Q$12:Q41)),"",P42)</f>
        <v/>
      </c>
      <c r="R42" s="54">
        <f t="shared" si="2"/>
        <v>0</v>
      </c>
    </row>
    <row r="43" spans="1:18" x14ac:dyDescent="0.35">
      <c r="A43" s="49"/>
      <c r="B43" s="87" t="str">
        <f>IFERROR(VLOOKUP(A43,Assessors!B:C,2,0),"Indiqueu el núm. Assessor/a")</f>
        <v>Indiqueu el núm. Assessor/a</v>
      </c>
      <c r="C43" s="88" t="str">
        <f>IFERROR(VLOOKUP(A43,Assessors!B:D,3,0),"Indiqueu el núm. Assessor/a")</f>
        <v>Indiqueu el núm. Assessor/a</v>
      </c>
      <c r="D43" s="44"/>
      <c r="E43" s="38"/>
      <c r="F43" s="50"/>
      <c r="G43" s="86"/>
      <c r="H43" s="93">
        <f t="shared" si="3"/>
        <v>0</v>
      </c>
      <c r="I43" s="57">
        <f t="shared" si="0"/>
        <v>0</v>
      </c>
      <c r="J43" s="59">
        <f t="shared" si="1"/>
        <v>0</v>
      </c>
      <c r="M43" s="53">
        <f t="shared" si="7"/>
        <v>0</v>
      </c>
      <c r="N43" s="1" t="str">
        <f>IF(SUMPRODUCT(--EXACT(M43,$N$12:N42)),"",M43)</f>
        <v/>
      </c>
      <c r="O43" s="54" t="str">
        <f t="shared" si="8"/>
        <v/>
      </c>
      <c r="P43" s="53">
        <f t="shared" si="5"/>
        <v>0</v>
      </c>
      <c r="Q43" s="1" t="str">
        <f>IF(SUMPRODUCT(--EXACT(P43,$Q$12:Q42)),"",P43)</f>
        <v/>
      </c>
      <c r="R43" s="54">
        <f t="shared" si="2"/>
        <v>0</v>
      </c>
    </row>
    <row r="44" spans="1:18" x14ac:dyDescent="0.35">
      <c r="A44" s="49"/>
      <c r="B44" s="87" t="str">
        <f>IFERROR(VLOOKUP(A44,Assessors!B:C,2,0),"Indiqueu el núm. Assessor/a")</f>
        <v>Indiqueu el núm. Assessor/a</v>
      </c>
      <c r="C44" s="88" t="str">
        <f>IFERROR(VLOOKUP(A44,Assessors!B:D,3,0),"Indiqueu el núm. Assessor/a")</f>
        <v>Indiqueu el núm. Assessor/a</v>
      </c>
      <c r="D44" s="44"/>
      <c r="E44" s="38"/>
      <c r="F44" s="50"/>
      <c r="G44" s="86"/>
      <c r="H44" s="93">
        <f t="shared" si="3"/>
        <v>0</v>
      </c>
      <c r="I44" s="57">
        <f t="shared" si="0"/>
        <v>0</v>
      </c>
      <c r="J44" s="59">
        <f t="shared" ref="J44:J75" si="9">IF(I44="Excedit topall hores","ERROR",(G44*L$9))</f>
        <v>0</v>
      </c>
      <c r="M44" s="53">
        <f t="shared" si="7"/>
        <v>0</v>
      </c>
      <c r="N44" s="1" t="str">
        <f>IF(SUMPRODUCT(--EXACT(M44,$N$12:N43)),"",M44)</f>
        <v/>
      </c>
      <c r="O44" s="54" t="str">
        <f t="shared" si="8"/>
        <v/>
      </c>
      <c r="P44" s="53">
        <f t="shared" si="5"/>
        <v>0</v>
      </c>
      <c r="Q44" s="1" t="str">
        <f>IF(SUMPRODUCT(--EXACT(P44,$Q$12:Q43)),"",P44)</f>
        <v/>
      </c>
      <c r="R44" s="54">
        <f t="shared" ref="R44:R75" si="10">IFERROR(VLOOKUP(Q44,A:J,8,0),0)</f>
        <v>0</v>
      </c>
    </row>
    <row r="45" spans="1:18" x14ac:dyDescent="0.35">
      <c r="A45" s="49"/>
      <c r="B45" s="87" t="str">
        <f>IFERROR(VLOOKUP(A45,Assessors!B:C,2,0),"Indiqueu el núm. Assessor/a")</f>
        <v>Indiqueu el núm. Assessor/a</v>
      </c>
      <c r="C45" s="88" t="str">
        <f>IFERROR(VLOOKUP(A45,Assessors!B:D,3,0),"Indiqueu el núm. Assessor/a")</f>
        <v>Indiqueu el núm. Assessor/a</v>
      </c>
      <c r="D45" s="44"/>
      <c r="E45" s="38"/>
      <c r="F45" s="50"/>
      <c r="G45" s="86"/>
      <c r="H45" s="93">
        <f t="shared" si="3"/>
        <v>0</v>
      </c>
      <c r="I45" s="57">
        <f t="shared" si="0"/>
        <v>0</v>
      </c>
      <c r="J45" s="59">
        <f t="shared" si="9"/>
        <v>0</v>
      </c>
      <c r="M45" s="53">
        <f t="shared" si="7"/>
        <v>0</v>
      </c>
      <c r="N45" s="1" t="str">
        <f>IF(SUMPRODUCT(--EXACT(M45,$N$12:N44)),"",M45)</f>
        <v/>
      </c>
      <c r="O45" s="54" t="str">
        <f t="shared" si="8"/>
        <v/>
      </c>
      <c r="P45" s="53">
        <f t="shared" si="5"/>
        <v>0</v>
      </c>
      <c r="Q45" s="1" t="str">
        <f>IF(SUMPRODUCT(--EXACT(P45,$Q$12:Q44)),"",P45)</f>
        <v/>
      </c>
      <c r="R45" s="54">
        <f t="shared" si="10"/>
        <v>0</v>
      </c>
    </row>
    <row r="46" spans="1:18" x14ac:dyDescent="0.35">
      <c r="A46" s="49"/>
      <c r="B46" s="87" t="str">
        <f>IFERROR(VLOOKUP(A46,Assessors!B:C,2,0),"Indiqueu el núm. Assessor/a")</f>
        <v>Indiqueu el núm. Assessor/a</v>
      </c>
      <c r="C46" s="88" t="str">
        <f>IFERROR(VLOOKUP(A46,Assessors!B:D,3,0),"Indiqueu el núm. Assessor/a")</f>
        <v>Indiqueu el núm. Assessor/a</v>
      </c>
      <c r="D46" s="44"/>
      <c r="E46" s="38"/>
      <c r="F46" s="50"/>
      <c r="G46" s="86"/>
      <c r="H46" s="93">
        <f t="shared" si="3"/>
        <v>0</v>
      </c>
      <c r="I46" s="57">
        <f t="shared" si="0"/>
        <v>0</v>
      </c>
      <c r="J46" s="59">
        <f t="shared" si="9"/>
        <v>0</v>
      </c>
      <c r="M46" s="53">
        <f t="shared" si="7"/>
        <v>0</v>
      </c>
      <c r="N46" s="1" t="str">
        <f>IF(SUMPRODUCT(--EXACT(M46,$N$12:N45)),"",M46)</f>
        <v/>
      </c>
      <c r="O46" s="54" t="str">
        <f t="shared" si="8"/>
        <v/>
      </c>
      <c r="P46" s="53">
        <f t="shared" si="5"/>
        <v>0</v>
      </c>
      <c r="Q46" s="1" t="str">
        <f>IF(SUMPRODUCT(--EXACT(P46,$Q$12:Q45)),"",P46)</f>
        <v/>
      </c>
      <c r="R46" s="54">
        <f t="shared" si="10"/>
        <v>0</v>
      </c>
    </row>
    <row r="47" spans="1:18" x14ac:dyDescent="0.35">
      <c r="A47" s="49"/>
      <c r="B47" s="87" t="str">
        <f>IFERROR(VLOOKUP(A47,Assessors!B:C,2,0),"Indiqueu el núm. Assessor/a")</f>
        <v>Indiqueu el núm. Assessor/a</v>
      </c>
      <c r="C47" s="88" t="str">
        <f>IFERROR(VLOOKUP(A47,Assessors!B:D,3,0),"Indiqueu el núm. Assessor/a")</f>
        <v>Indiqueu el núm. Assessor/a</v>
      </c>
      <c r="D47" s="44"/>
      <c r="E47" s="38"/>
      <c r="F47" s="50"/>
      <c r="G47" s="86"/>
      <c r="H47" s="93">
        <f t="shared" si="3"/>
        <v>0</v>
      </c>
      <c r="I47" s="57">
        <f t="shared" si="0"/>
        <v>0</v>
      </c>
      <c r="J47" s="59">
        <f t="shared" si="9"/>
        <v>0</v>
      </c>
      <c r="M47" s="53">
        <f t="shared" si="7"/>
        <v>0</v>
      </c>
      <c r="N47" s="1" t="str">
        <f>IF(SUMPRODUCT(--EXACT(M47,$N$12:N46)),"",M47)</f>
        <v/>
      </c>
      <c r="O47" s="54" t="str">
        <f t="shared" si="8"/>
        <v/>
      </c>
      <c r="P47" s="53">
        <f t="shared" si="5"/>
        <v>0</v>
      </c>
      <c r="Q47" s="1" t="str">
        <f>IF(SUMPRODUCT(--EXACT(P47,$Q$12:Q46)),"",P47)</f>
        <v/>
      </c>
      <c r="R47" s="54">
        <f t="shared" si="10"/>
        <v>0</v>
      </c>
    </row>
    <row r="48" spans="1:18" x14ac:dyDescent="0.35">
      <c r="A48" s="49"/>
      <c r="B48" s="87" t="str">
        <f>IFERROR(VLOOKUP(A48,Assessors!B:C,2,0),"Indiqueu el núm. Assessor/a")</f>
        <v>Indiqueu el núm. Assessor/a</v>
      </c>
      <c r="C48" s="88" t="str">
        <f>IFERROR(VLOOKUP(A48,Assessors!B:D,3,0),"Indiqueu el núm. Assessor/a")</f>
        <v>Indiqueu el núm. Assessor/a</v>
      </c>
      <c r="D48" s="44"/>
      <c r="E48" s="38"/>
      <c r="F48" s="50"/>
      <c r="G48" s="86"/>
      <c r="H48" s="93">
        <f t="shared" si="3"/>
        <v>0</v>
      </c>
      <c r="I48" s="57">
        <f t="shared" si="0"/>
        <v>0</v>
      </c>
      <c r="J48" s="59">
        <f t="shared" si="9"/>
        <v>0</v>
      </c>
      <c r="M48" s="53">
        <f t="shared" si="7"/>
        <v>0</v>
      </c>
      <c r="N48" s="1" t="str">
        <f>IF(SUMPRODUCT(--EXACT(M48,$N$12:N47)),"",M48)</f>
        <v/>
      </c>
      <c r="O48" s="54" t="str">
        <f t="shared" si="8"/>
        <v/>
      </c>
      <c r="P48" s="53">
        <f t="shared" si="5"/>
        <v>0</v>
      </c>
      <c r="Q48" s="1" t="str">
        <f>IF(SUMPRODUCT(--EXACT(P48,$Q$12:Q47)),"",P48)</f>
        <v/>
      </c>
      <c r="R48" s="54">
        <f t="shared" si="10"/>
        <v>0</v>
      </c>
    </row>
    <row r="49" spans="1:18" x14ac:dyDescent="0.35">
      <c r="A49" s="49"/>
      <c r="B49" s="87" t="str">
        <f>IFERROR(VLOOKUP(A49,Assessors!B:C,2,0),"Indiqueu el núm. Assessor/a")</f>
        <v>Indiqueu el núm. Assessor/a</v>
      </c>
      <c r="C49" s="88" t="str">
        <f>IFERROR(VLOOKUP(A49,Assessors!B:D,3,0),"Indiqueu el núm. Assessor/a")</f>
        <v>Indiqueu el núm. Assessor/a</v>
      </c>
      <c r="D49" s="44"/>
      <c r="E49" s="38"/>
      <c r="F49" s="50"/>
      <c r="G49" s="86"/>
      <c r="H49" s="93">
        <f t="shared" si="3"/>
        <v>0</v>
      </c>
      <c r="I49" s="57">
        <f t="shared" si="0"/>
        <v>0</v>
      </c>
      <c r="J49" s="59">
        <f t="shared" si="9"/>
        <v>0</v>
      </c>
      <c r="M49" s="53">
        <f t="shared" si="7"/>
        <v>0</v>
      </c>
      <c r="N49" s="1" t="str">
        <f>IF(SUMPRODUCT(--EXACT(M49,$N$12:N48)),"",M49)</f>
        <v/>
      </c>
      <c r="O49" s="54" t="str">
        <f t="shared" si="8"/>
        <v/>
      </c>
      <c r="P49" s="53">
        <f t="shared" si="5"/>
        <v>0</v>
      </c>
      <c r="Q49" s="1" t="str">
        <f>IF(SUMPRODUCT(--EXACT(P49,$Q$12:Q48)),"",P49)</f>
        <v/>
      </c>
      <c r="R49" s="54">
        <f t="shared" si="10"/>
        <v>0</v>
      </c>
    </row>
    <row r="50" spans="1:18" x14ac:dyDescent="0.35">
      <c r="A50" s="49"/>
      <c r="B50" s="87" t="str">
        <f>IFERROR(VLOOKUP(A50,Assessors!B:C,2,0),"Indiqueu el núm. Assessor/a")</f>
        <v>Indiqueu el núm. Assessor/a</v>
      </c>
      <c r="C50" s="88" t="str">
        <f>IFERROR(VLOOKUP(A50,Assessors!B:D,3,0),"Indiqueu el núm. Assessor/a")</f>
        <v>Indiqueu el núm. Assessor/a</v>
      </c>
      <c r="D50" s="44"/>
      <c r="E50" s="38"/>
      <c r="F50" s="50"/>
      <c r="G50" s="86"/>
      <c r="H50" s="93">
        <f t="shared" si="3"/>
        <v>0</v>
      </c>
      <c r="I50" s="57">
        <f t="shared" si="0"/>
        <v>0</v>
      </c>
      <c r="J50" s="59">
        <f t="shared" si="9"/>
        <v>0</v>
      </c>
      <c r="M50" s="53">
        <f t="shared" si="7"/>
        <v>0</v>
      </c>
      <c r="N50" s="1" t="str">
        <f>IF(SUMPRODUCT(--EXACT(M50,$N$12:N49)),"",M50)</f>
        <v/>
      </c>
      <c r="O50" s="54" t="str">
        <f t="shared" si="8"/>
        <v/>
      </c>
      <c r="P50" s="53">
        <f t="shared" si="5"/>
        <v>0</v>
      </c>
      <c r="Q50" s="1" t="str">
        <f>IF(SUMPRODUCT(--EXACT(P50,$Q$12:Q49)),"",P50)</f>
        <v/>
      </c>
      <c r="R50" s="54">
        <f t="shared" si="10"/>
        <v>0</v>
      </c>
    </row>
    <row r="51" spans="1:18" x14ac:dyDescent="0.35">
      <c r="A51" s="49"/>
      <c r="B51" s="87" t="str">
        <f>IFERROR(VLOOKUP(A51,Assessors!B:C,2,0),"Indiqueu el núm. Assessor/a")</f>
        <v>Indiqueu el núm. Assessor/a</v>
      </c>
      <c r="C51" s="88" t="str">
        <f>IFERROR(VLOOKUP(A51,Assessors!B:D,3,0),"Indiqueu el núm. Assessor/a")</f>
        <v>Indiqueu el núm. Assessor/a</v>
      </c>
      <c r="D51" s="44"/>
      <c r="E51" s="38"/>
      <c r="F51" s="50"/>
      <c r="G51" s="86"/>
      <c r="H51" s="93">
        <f t="shared" si="3"/>
        <v>0</v>
      </c>
      <c r="I51" s="57">
        <f t="shared" si="0"/>
        <v>0</v>
      </c>
      <c r="J51" s="59">
        <f t="shared" si="9"/>
        <v>0</v>
      </c>
      <c r="M51" s="53">
        <f t="shared" si="7"/>
        <v>0</v>
      </c>
      <c r="N51" s="1" t="str">
        <f>IF(SUMPRODUCT(--EXACT(M51,$N$12:N50)),"",M51)</f>
        <v/>
      </c>
      <c r="O51" s="54" t="str">
        <f t="shared" si="8"/>
        <v/>
      </c>
      <c r="P51" s="53">
        <f t="shared" si="5"/>
        <v>0</v>
      </c>
      <c r="Q51" s="1" t="str">
        <f>IF(SUMPRODUCT(--EXACT(P51,$Q$12:Q50)),"",P51)</f>
        <v/>
      </c>
      <c r="R51" s="54">
        <f t="shared" si="10"/>
        <v>0</v>
      </c>
    </row>
    <row r="52" spans="1:18" x14ac:dyDescent="0.35">
      <c r="A52" s="49"/>
      <c r="B52" s="87" t="str">
        <f>IFERROR(VLOOKUP(A52,Assessors!B:C,2,0),"Indiqueu el núm. Assessor/a")</f>
        <v>Indiqueu el núm. Assessor/a</v>
      </c>
      <c r="C52" s="88" t="str">
        <f>IFERROR(VLOOKUP(A52,Assessors!B:D,3,0),"Indiqueu el núm. Assessor/a")</f>
        <v>Indiqueu el núm. Assessor/a</v>
      </c>
      <c r="D52" s="44"/>
      <c r="E52" s="38"/>
      <c r="F52" s="50"/>
      <c r="G52" s="86"/>
      <c r="H52" s="93">
        <f t="shared" si="3"/>
        <v>0</v>
      </c>
      <c r="I52" s="57">
        <f t="shared" si="0"/>
        <v>0</v>
      </c>
      <c r="J52" s="59">
        <f t="shared" si="9"/>
        <v>0</v>
      </c>
      <c r="M52" s="53">
        <f t="shared" si="7"/>
        <v>0</v>
      </c>
      <c r="N52" s="1" t="str">
        <f>IF(SUMPRODUCT(--EXACT(M52,$N$12:N51)),"",M52)</f>
        <v/>
      </c>
      <c r="O52" s="54" t="str">
        <f t="shared" si="8"/>
        <v/>
      </c>
      <c r="P52" s="53">
        <f t="shared" si="5"/>
        <v>0</v>
      </c>
      <c r="Q52" s="1" t="str">
        <f>IF(SUMPRODUCT(--EXACT(P52,$Q$12:Q51)),"",P52)</f>
        <v/>
      </c>
      <c r="R52" s="54">
        <f t="shared" si="10"/>
        <v>0</v>
      </c>
    </row>
    <row r="53" spans="1:18" x14ac:dyDescent="0.35">
      <c r="A53" s="49"/>
      <c r="B53" s="87" t="str">
        <f>IFERROR(VLOOKUP(A53,Assessors!B:C,2,0),"Indiqueu el núm. Assessor/a")</f>
        <v>Indiqueu el núm. Assessor/a</v>
      </c>
      <c r="C53" s="88" t="str">
        <f>IFERROR(VLOOKUP(A53,Assessors!B:D,3,0),"Indiqueu el núm. Assessor/a")</f>
        <v>Indiqueu el núm. Assessor/a</v>
      </c>
      <c r="D53" s="44"/>
      <c r="E53" s="38"/>
      <c r="F53" s="50"/>
      <c r="G53" s="86"/>
      <c r="H53" s="93">
        <f t="shared" si="3"/>
        <v>0</v>
      </c>
      <c r="I53" s="57">
        <f t="shared" si="0"/>
        <v>0</v>
      </c>
      <c r="J53" s="59">
        <f t="shared" si="9"/>
        <v>0</v>
      </c>
      <c r="M53" s="53">
        <f t="shared" si="7"/>
        <v>0</v>
      </c>
      <c r="N53" s="1" t="str">
        <f>IF(SUMPRODUCT(--EXACT(M53,$N$12:N52)),"",M53)</f>
        <v/>
      </c>
      <c r="O53" s="54" t="str">
        <f t="shared" si="8"/>
        <v/>
      </c>
      <c r="P53" s="53">
        <f t="shared" si="5"/>
        <v>0</v>
      </c>
      <c r="Q53" s="1" t="str">
        <f>IF(SUMPRODUCT(--EXACT(P53,$Q$12:Q52)),"",P53)</f>
        <v/>
      </c>
      <c r="R53" s="54">
        <f t="shared" si="10"/>
        <v>0</v>
      </c>
    </row>
    <row r="54" spans="1:18" x14ac:dyDescent="0.35">
      <c r="A54" s="49"/>
      <c r="B54" s="87" t="str">
        <f>IFERROR(VLOOKUP(A54,Assessors!B:C,2,0),"Indiqueu el núm. Assessor/a")</f>
        <v>Indiqueu el núm. Assessor/a</v>
      </c>
      <c r="C54" s="88" t="str">
        <f>IFERROR(VLOOKUP(A54,Assessors!B:D,3,0),"Indiqueu el núm. Assessor/a")</f>
        <v>Indiqueu el núm. Assessor/a</v>
      </c>
      <c r="D54" s="44"/>
      <c r="E54" s="38"/>
      <c r="F54" s="50"/>
      <c r="G54" s="86"/>
      <c r="H54" s="93">
        <f t="shared" si="3"/>
        <v>0</v>
      </c>
      <c r="I54" s="57">
        <f t="shared" si="0"/>
        <v>0</v>
      </c>
      <c r="J54" s="59">
        <f t="shared" si="9"/>
        <v>0</v>
      </c>
      <c r="M54" s="53">
        <f t="shared" si="7"/>
        <v>0</v>
      </c>
      <c r="N54" s="1" t="str">
        <f>IF(SUMPRODUCT(--EXACT(M54,$N$12:N53)),"",M54)</f>
        <v/>
      </c>
      <c r="O54" s="54" t="str">
        <f t="shared" si="8"/>
        <v/>
      </c>
      <c r="P54" s="53">
        <f t="shared" si="5"/>
        <v>0</v>
      </c>
      <c r="Q54" s="1" t="str">
        <f>IF(SUMPRODUCT(--EXACT(P54,$Q$12:Q53)),"",P54)</f>
        <v/>
      </c>
      <c r="R54" s="54">
        <f t="shared" si="10"/>
        <v>0</v>
      </c>
    </row>
    <row r="55" spans="1:18" x14ac:dyDescent="0.35">
      <c r="A55" s="49"/>
      <c r="B55" s="87" t="str">
        <f>IFERROR(VLOOKUP(A55,Assessors!B:C,2,0),"Indiqueu el núm. Assessor/a")</f>
        <v>Indiqueu el núm. Assessor/a</v>
      </c>
      <c r="C55" s="88" t="str">
        <f>IFERROR(VLOOKUP(A55,Assessors!B:D,3,0),"Indiqueu el núm. Assessor/a")</f>
        <v>Indiqueu el núm. Assessor/a</v>
      </c>
      <c r="D55" s="44"/>
      <c r="E55" s="38"/>
      <c r="F55" s="50"/>
      <c r="G55" s="86"/>
      <c r="H55" s="93">
        <f t="shared" si="3"/>
        <v>0</v>
      </c>
      <c r="I55" s="57">
        <f t="shared" si="0"/>
        <v>0</v>
      </c>
      <c r="J55" s="59">
        <f t="shared" si="9"/>
        <v>0</v>
      </c>
      <c r="M55" s="53">
        <f t="shared" si="7"/>
        <v>0</v>
      </c>
      <c r="N55" s="1" t="str">
        <f>IF(SUMPRODUCT(--EXACT(M55,$N$12:N54)),"",M55)</f>
        <v/>
      </c>
      <c r="O55" s="54" t="str">
        <f t="shared" si="8"/>
        <v/>
      </c>
      <c r="P55" s="53">
        <f t="shared" si="5"/>
        <v>0</v>
      </c>
      <c r="Q55" s="1" t="str">
        <f>IF(SUMPRODUCT(--EXACT(P55,$Q$12:Q54)),"",P55)</f>
        <v/>
      </c>
      <c r="R55" s="54">
        <f t="shared" si="10"/>
        <v>0</v>
      </c>
    </row>
    <row r="56" spans="1:18" x14ac:dyDescent="0.35">
      <c r="A56" s="49"/>
      <c r="B56" s="87" t="str">
        <f>IFERROR(VLOOKUP(A56,Assessors!B:C,2,0),"Indiqueu el núm. Assessor/a")</f>
        <v>Indiqueu el núm. Assessor/a</v>
      </c>
      <c r="C56" s="88" t="str">
        <f>IFERROR(VLOOKUP(A56,Assessors!B:D,3,0),"Indiqueu el núm. Assessor/a")</f>
        <v>Indiqueu el núm. Assessor/a</v>
      </c>
      <c r="D56" s="44"/>
      <c r="E56" s="38"/>
      <c r="F56" s="50"/>
      <c r="G56" s="86"/>
      <c r="H56" s="93">
        <f t="shared" si="3"/>
        <v>0</v>
      </c>
      <c r="I56" s="57">
        <f t="shared" si="0"/>
        <v>0</v>
      </c>
      <c r="J56" s="59">
        <f t="shared" si="9"/>
        <v>0</v>
      </c>
      <c r="M56" s="53">
        <f t="shared" si="7"/>
        <v>0</v>
      </c>
      <c r="N56" s="1" t="str">
        <f>IF(SUMPRODUCT(--EXACT(M56,$N$12:N55)),"",M56)</f>
        <v/>
      </c>
      <c r="O56" s="54" t="str">
        <f t="shared" si="8"/>
        <v/>
      </c>
      <c r="P56" s="53">
        <f t="shared" si="5"/>
        <v>0</v>
      </c>
      <c r="Q56" s="1" t="str">
        <f>IF(SUMPRODUCT(--EXACT(P56,$Q$12:Q55)),"",P56)</f>
        <v/>
      </c>
      <c r="R56" s="54">
        <f t="shared" si="10"/>
        <v>0</v>
      </c>
    </row>
    <row r="57" spans="1:18" x14ac:dyDescent="0.35">
      <c r="A57" s="49"/>
      <c r="B57" s="87" t="str">
        <f>IFERROR(VLOOKUP(A57,Assessors!B:C,2,0),"Indiqueu el núm. Assessor/a")</f>
        <v>Indiqueu el núm. Assessor/a</v>
      </c>
      <c r="C57" s="88" t="str">
        <f>IFERROR(VLOOKUP(A57,Assessors!B:D,3,0),"Indiqueu el núm. Assessor/a")</f>
        <v>Indiqueu el núm. Assessor/a</v>
      </c>
      <c r="D57" s="44"/>
      <c r="E57" s="38"/>
      <c r="F57" s="50"/>
      <c r="G57" s="86"/>
      <c r="H57" s="93">
        <f t="shared" si="3"/>
        <v>0</v>
      </c>
      <c r="I57" s="57">
        <f t="shared" si="0"/>
        <v>0</v>
      </c>
      <c r="J57" s="59">
        <f t="shared" si="9"/>
        <v>0</v>
      </c>
      <c r="M57" s="53">
        <f t="shared" si="7"/>
        <v>0</v>
      </c>
      <c r="N57" s="1" t="str">
        <f>IF(SUMPRODUCT(--EXACT(M57,$N$12:N56)),"",M57)</f>
        <v/>
      </c>
      <c r="O57" s="54" t="str">
        <f t="shared" si="8"/>
        <v/>
      </c>
      <c r="P57" s="53">
        <f t="shared" si="5"/>
        <v>0</v>
      </c>
      <c r="Q57" s="1" t="str">
        <f>IF(SUMPRODUCT(--EXACT(P57,$Q$12:Q56)),"",P57)</f>
        <v/>
      </c>
      <c r="R57" s="54">
        <f t="shared" si="10"/>
        <v>0</v>
      </c>
    </row>
    <row r="58" spans="1:18" x14ac:dyDescent="0.35">
      <c r="A58" s="49"/>
      <c r="B58" s="87" t="str">
        <f>IFERROR(VLOOKUP(A58,Assessors!B:C,2,0),"Indiqueu el núm. Assessor/a")</f>
        <v>Indiqueu el núm. Assessor/a</v>
      </c>
      <c r="C58" s="88" t="str">
        <f>IFERROR(VLOOKUP(A58,Assessors!B:D,3,0),"Indiqueu el núm. Assessor/a")</f>
        <v>Indiqueu el núm. Assessor/a</v>
      </c>
      <c r="D58" s="44"/>
      <c r="E58" s="38"/>
      <c r="F58" s="50"/>
      <c r="G58" s="86"/>
      <c r="H58" s="93">
        <f t="shared" si="3"/>
        <v>0</v>
      </c>
      <c r="I58" s="57">
        <f t="shared" si="0"/>
        <v>0</v>
      </c>
      <c r="J58" s="59">
        <f t="shared" si="9"/>
        <v>0</v>
      </c>
      <c r="M58" s="53">
        <f t="shared" si="7"/>
        <v>0</v>
      </c>
      <c r="N58" s="1" t="str">
        <f>IF(SUMPRODUCT(--EXACT(M58,$N$12:N57)),"",M58)</f>
        <v/>
      </c>
      <c r="O58" s="54" t="str">
        <f t="shared" si="8"/>
        <v/>
      </c>
      <c r="P58" s="53">
        <f t="shared" si="5"/>
        <v>0</v>
      </c>
      <c r="Q58" s="1" t="str">
        <f>IF(SUMPRODUCT(--EXACT(P58,$Q$12:Q57)),"",P58)</f>
        <v/>
      </c>
      <c r="R58" s="54">
        <f t="shared" si="10"/>
        <v>0</v>
      </c>
    </row>
    <row r="59" spans="1:18" x14ac:dyDescent="0.35">
      <c r="A59" s="49"/>
      <c r="B59" s="87" t="str">
        <f>IFERROR(VLOOKUP(A59,Assessors!B:C,2,0),"Indiqueu el núm. Assessor/a")</f>
        <v>Indiqueu el núm. Assessor/a</v>
      </c>
      <c r="C59" s="88" t="str">
        <f>IFERROR(VLOOKUP(A59,Assessors!B:D,3,0),"Indiqueu el núm. Assessor/a")</f>
        <v>Indiqueu el núm. Assessor/a</v>
      </c>
      <c r="D59" s="44"/>
      <c r="E59" s="38"/>
      <c r="F59" s="50"/>
      <c r="G59" s="86"/>
      <c r="H59" s="93">
        <f t="shared" si="3"/>
        <v>0</v>
      </c>
      <c r="I59" s="57">
        <f t="shared" si="0"/>
        <v>0</v>
      </c>
      <c r="J59" s="59">
        <f t="shared" si="9"/>
        <v>0</v>
      </c>
      <c r="M59" s="53">
        <f t="shared" si="7"/>
        <v>0</v>
      </c>
      <c r="N59" s="1" t="str">
        <f>IF(SUMPRODUCT(--EXACT(M59,$N$12:N58)),"",M59)</f>
        <v/>
      </c>
      <c r="O59" s="54" t="str">
        <f t="shared" si="8"/>
        <v/>
      </c>
      <c r="P59" s="53">
        <f t="shared" si="5"/>
        <v>0</v>
      </c>
      <c r="Q59" s="1" t="str">
        <f>IF(SUMPRODUCT(--EXACT(P59,$Q$12:Q58)),"",P59)</f>
        <v/>
      </c>
      <c r="R59" s="54">
        <f t="shared" si="10"/>
        <v>0</v>
      </c>
    </row>
    <row r="60" spans="1:18" x14ac:dyDescent="0.35">
      <c r="A60" s="49"/>
      <c r="B60" s="87" t="str">
        <f>IFERROR(VLOOKUP(A60,Assessors!B:C,2,0),"Indiqueu el núm. Assessor/a")</f>
        <v>Indiqueu el núm. Assessor/a</v>
      </c>
      <c r="C60" s="88" t="str">
        <f>IFERROR(VLOOKUP(A60,Assessors!B:D,3,0),"Indiqueu el núm. Assessor/a")</f>
        <v>Indiqueu el núm. Assessor/a</v>
      </c>
      <c r="D60" s="44"/>
      <c r="E60" s="38"/>
      <c r="F60" s="50"/>
      <c r="G60" s="86"/>
      <c r="H60" s="93">
        <f t="shared" si="3"/>
        <v>0</v>
      </c>
      <c r="I60" s="57">
        <f t="shared" si="0"/>
        <v>0</v>
      </c>
      <c r="J60" s="59">
        <f t="shared" si="9"/>
        <v>0</v>
      </c>
      <c r="M60" s="53">
        <f t="shared" si="7"/>
        <v>0</v>
      </c>
      <c r="N60" s="1" t="str">
        <f>IF(SUMPRODUCT(--EXACT(M60,$N$12:N59)),"",M60)</f>
        <v/>
      </c>
      <c r="O60" s="54" t="str">
        <f t="shared" si="8"/>
        <v/>
      </c>
      <c r="P60" s="53">
        <f t="shared" si="5"/>
        <v>0</v>
      </c>
      <c r="Q60" s="1" t="str">
        <f>IF(SUMPRODUCT(--EXACT(P60,$Q$12:Q59)),"",P60)</f>
        <v/>
      </c>
      <c r="R60" s="54">
        <f t="shared" si="10"/>
        <v>0</v>
      </c>
    </row>
    <row r="61" spans="1:18" x14ac:dyDescent="0.35">
      <c r="A61" s="49"/>
      <c r="B61" s="87" t="str">
        <f>IFERROR(VLOOKUP(A61,Assessors!B:C,2,0),"Indiqueu el núm. Assessor/a")</f>
        <v>Indiqueu el núm. Assessor/a</v>
      </c>
      <c r="C61" s="88" t="str">
        <f>IFERROR(VLOOKUP(A61,Assessors!B:D,3,0),"Indiqueu el núm. Assessor/a")</f>
        <v>Indiqueu el núm. Assessor/a</v>
      </c>
      <c r="D61" s="44"/>
      <c r="E61" s="38"/>
      <c r="F61" s="50"/>
      <c r="G61" s="86"/>
      <c r="H61" s="93">
        <f t="shared" si="3"/>
        <v>0</v>
      </c>
      <c r="I61" s="57">
        <f t="shared" si="0"/>
        <v>0</v>
      </c>
      <c r="J61" s="59">
        <f t="shared" si="9"/>
        <v>0</v>
      </c>
      <c r="M61" s="53">
        <f t="shared" si="7"/>
        <v>0</v>
      </c>
      <c r="N61" s="1" t="str">
        <f>IF(SUMPRODUCT(--EXACT(M61,$N$12:N60)),"",M61)</f>
        <v/>
      </c>
      <c r="O61" s="54" t="str">
        <f t="shared" si="8"/>
        <v/>
      </c>
      <c r="P61" s="53">
        <f t="shared" si="5"/>
        <v>0</v>
      </c>
      <c r="Q61" s="1" t="str">
        <f>IF(SUMPRODUCT(--EXACT(P61,$Q$12:Q60)),"",P61)</f>
        <v/>
      </c>
      <c r="R61" s="54">
        <f t="shared" si="10"/>
        <v>0</v>
      </c>
    </row>
    <row r="62" spans="1:18" x14ac:dyDescent="0.35">
      <c r="A62" s="49"/>
      <c r="B62" s="87" t="str">
        <f>IFERROR(VLOOKUP(A62,Assessors!B:C,2,0),"Indiqueu el núm. Assessor/a")</f>
        <v>Indiqueu el núm. Assessor/a</v>
      </c>
      <c r="C62" s="88" t="str">
        <f>IFERROR(VLOOKUP(A62,Assessors!B:D,3,0),"Indiqueu el núm. Assessor/a")</f>
        <v>Indiqueu el núm. Assessor/a</v>
      </c>
      <c r="D62" s="44"/>
      <c r="E62" s="38"/>
      <c r="F62" s="50"/>
      <c r="G62" s="86"/>
      <c r="H62" s="93">
        <f t="shared" si="3"/>
        <v>0</v>
      </c>
      <c r="I62" s="57">
        <f t="shared" si="0"/>
        <v>0</v>
      </c>
      <c r="J62" s="59">
        <f t="shared" si="9"/>
        <v>0</v>
      </c>
      <c r="M62" s="53">
        <f t="shared" si="7"/>
        <v>0</v>
      </c>
      <c r="N62" s="1" t="str">
        <f>IF(SUMPRODUCT(--EXACT(M62,$N$12:N61)),"",M62)</f>
        <v/>
      </c>
      <c r="O62" s="54" t="str">
        <f t="shared" si="8"/>
        <v/>
      </c>
      <c r="P62" s="53">
        <f t="shared" si="5"/>
        <v>0</v>
      </c>
      <c r="Q62" s="1" t="str">
        <f>IF(SUMPRODUCT(--EXACT(P62,$Q$12:Q61)),"",P62)</f>
        <v/>
      </c>
      <c r="R62" s="54">
        <f t="shared" si="10"/>
        <v>0</v>
      </c>
    </row>
    <row r="63" spans="1:18" x14ac:dyDescent="0.35">
      <c r="A63" s="49"/>
      <c r="B63" s="87" t="str">
        <f>IFERROR(VLOOKUP(A63,Assessors!B:C,2,0),"Indiqueu el núm. Assessor/a")</f>
        <v>Indiqueu el núm. Assessor/a</v>
      </c>
      <c r="C63" s="88" t="str">
        <f>IFERROR(VLOOKUP(A63,Assessors!B:D,3,0),"Indiqueu el núm. Assessor/a")</f>
        <v>Indiqueu el núm. Assessor/a</v>
      </c>
      <c r="D63" s="44"/>
      <c r="E63" s="38"/>
      <c r="F63" s="50"/>
      <c r="G63" s="86"/>
      <c r="H63" s="93">
        <f t="shared" si="3"/>
        <v>0</v>
      </c>
      <c r="I63" s="57">
        <f t="shared" si="0"/>
        <v>0</v>
      </c>
      <c r="J63" s="59">
        <f t="shared" si="9"/>
        <v>0</v>
      </c>
      <c r="M63" s="53">
        <f t="shared" si="7"/>
        <v>0</v>
      </c>
      <c r="N63" s="1" t="str">
        <f>IF(SUMPRODUCT(--EXACT(M63,$N$12:N62)),"",M63)</f>
        <v/>
      </c>
      <c r="O63" s="54" t="str">
        <f t="shared" si="8"/>
        <v/>
      </c>
      <c r="P63" s="53">
        <f t="shared" si="5"/>
        <v>0</v>
      </c>
      <c r="Q63" s="1" t="str">
        <f>IF(SUMPRODUCT(--EXACT(P63,$Q$12:Q62)),"",P63)</f>
        <v/>
      </c>
      <c r="R63" s="54">
        <f t="shared" si="10"/>
        <v>0</v>
      </c>
    </row>
    <row r="64" spans="1:18" x14ac:dyDescent="0.35">
      <c r="A64" s="49"/>
      <c r="B64" s="87" t="str">
        <f>IFERROR(VLOOKUP(A64,Assessors!B:C,2,0),"Indiqueu el núm. Assessor/a")</f>
        <v>Indiqueu el núm. Assessor/a</v>
      </c>
      <c r="C64" s="88" t="str">
        <f>IFERROR(VLOOKUP(A64,Assessors!B:D,3,0),"Indiqueu el núm. Assessor/a")</f>
        <v>Indiqueu el núm. Assessor/a</v>
      </c>
      <c r="D64" s="44"/>
      <c r="E64" s="38"/>
      <c r="F64" s="50"/>
      <c r="G64" s="86"/>
      <c r="H64" s="93">
        <f t="shared" si="3"/>
        <v>0</v>
      </c>
      <c r="I64" s="57">
        <f t="shared" si="0"/>
        <v>0</v>
      </c>
      <c r="J64" s="59">
        <f t="shared" si="9"/>
        <v>0</v>
      </c>
      <c r="M64" s="53">
        <f t="shared" si="7"/>
        <v>0</v>
      </c>
      <c r="N64" s="1" t="str">
        <f>IF(SUMPRODUCT(--EXACT(M64,$N$12:N63)),"",M64)</f>
        <v/>
      </c>
      <c r="O64" s="54" t="str">
        <f t="shared" si="8"/>
        <v/>
      </c>
      <c r="P64" s="53">
        <f t="shared" si="5"/>
        <v>0</v>
      </c>
      <c r="Q64" s="1" t="str">
        <f>IF(SUMPRODUCT(--EXACT(P64,$Q$12:Q63)),"",P64)</f>
        <v/>
      </c>
      <c r="R64" s="54">
        <f t="shared" si="10"/>
        <v>0</v>
      </c>
    </row>
    <row r="65" spans="1:18" x14ac:dyDescent="0.35">
      <c r="A65" s="49"/>
      <c r="B65" s="87" t="str">
        <f>IFERROR(VLOOKUP(A65,Assessors!B:C,2,0),"Indiqueu el núm. Assessor/a")</f>
        <v>Indiqueu el núm. Assessor/a</v>
      </c>
      <c r="C65" s="88" t="str">
        <f>IFERROR(VLOOKUP(A65,Assessors!B:D,3,0),"Indiqueu el núm. Assessor/a")</f>
        <v>Indiqueu el núm. Assessor/a</v>
      </c>
      <c r="D65" s="44"/>
      <c r="E65" s="38"/>
      <c r="F65" s="50"/>
      <c r="G65" s="86"/>
      <c r="H65" s="93">
        <f t="shared" si="3"/>
        <v>0</v>
      </c>
      <c r="I65" s="57">
        <f t="shared" si="0"/>
        <v>0</v>
      </c>
      <c r="J65" s="59">
        <f t="shared" si="9"/>
        <v>0</v>
      </c>
      <c r="M65" s="53">
        <f t="shared" si="7"/>
        <v>0</v>
      </c>
      <c r="N65" s="1" t="str">
        <f>IF(SUMPRODUCT(--EXACT(M65,$N$12:N64)),"",M65)</f>
        <v/>
      </c>
      <c r="O65" s="54" t="str">
        <f t="shared" si="8"/>
        <v/>
      </c>
      <c r="P65" s="53">
        <f t="shared" si="5"/>
        <v>0</v>
      </c>
      <c r="Q65" s="1" t="str">
        <f>IF(SUMPRODUCT(--EXACT(P65,$Q$12:Q64)),"",P65)</f>
        <v/>
      </c>
      <c r="R65" s="54">
        <f t="shared" si="10"/>
        <v>0</v>
      </c>
    </row>
    <row r="66" spans="1:18" x14ac:dyDescent="0.35">
      <c r="A66" s="49"/>
      <c r="B66" s="87" t="str">
        <f>IFERROR(VLOOKUP(A66,Assessors!B:C,2,0),"Indiqueu el núm. Assessor/a")</f>
        <v>Indiqueu el núm. Assessor/a</v>
      </c>
      <c r="C66" s="88" t="str">
        <f>IFERROR(VLOOKUP(A66,Assessors!B:D,3,0),"Indiqueu el núm. Assessor/a")</f>
        <v>Indiqueu el núm. Assessor/a</v>
      </c>
      <c r="D66" s="44"/>
      <c r="E66" s="38"/>
      <c r="F66" s="50"/>
      <c r="G66" s="86"/>
      <c r="H66" s="93">
        <f t="shared" si="3"/>
        <v>0</v>
      </c>
      <c r="I66" s="57">
        <f t="shared" si="0"/>
        <v>0</v>
      </c>
      <c r="J66" s="59">
        <f t="shared" si="9"/>
        <v>0</v>
      </c>
      <c r="M66" s="53">
        <f t="shared" si="7"/>
        <v>0</v>
      </c>
      <c r="N66" s="1" t="str">
        <f>IF(SUMPRODUCT(--EXACT(M66,$N$12:N65)),"",M66)</f>
        <v/>
      </c>
      <c r="O66" s="54" t="str">
        <f t="shared" si="8"/>
        <v/>
      </c>
      <c r="P66" s="53">
        <f t="shared" si="5"/>
        <v>0</v>
      </c>
      <c r="Q66" s="1" t="str">
        <f>IF(SUMPRODUCT(--EXACT(P66,$Q$12:Q65)),"",P66)</f>
        <v/>
      </c>
      <c r="R66" s="54">
        <f t="shared" si="10"/>
        <v>0</v>
      </c>
    </row>
    <row r="67" spans="1:18" x14ac:dyDescent="0.35">
      <c r="A67" s="49"/>
      <c r="B67" s="87" t="str">
        <f>IFERROR(VLOOKUP(A67,Assessors!B:C,2,0),"Indiqueu el núm. Assessor/a")</f>
        <v>Indiqueu el núm. Assessor/a</v>
      </c>
      <c r="C67" s="88" t="str">
        <f>IFERROR(VLOOKUP(A67,Assessors!B:D,3,0),"Indiqueu el núm. Assessor/a")</f>
        <v>Indiqueu el núm. Assessor/a</v>
      </c>
      <c r="D67" s="44"/>
      <c r="E67" s="38"/>
      <c r="F67" s="50"/>
      <c r="G67" s="86"/>
      <c r="H67" s="93">
        <f t="shared" si="3"/>
        <v>0</v>
      </c>
      <c r="I67" s="57">
        <f t="shared" si="0"/>
        <v>0</v>
      </c>
      <c r="J67" s="59">
        <f t="shared" si="9"/>
        <v>0</v>
      </c>
      <c r="M67" s="53">
        <f t="shared" si="7"/>
        <v>0</v>
      </c>
      <c r="N67" s="1" t="str">
        <f>IF(SUMPRODUCT(--EXACT(M67,$N$12:N66)),"",M67)</f>
        <v/>
      </c>
      <c r="O67" s="54" t="str">
        <f t="shared" si="8"/>
        <v/>
      </c>
      <c r="P67" s="53">
        <f t="shared" si="5"/>
        <v>0</v>
      </c>
      <c r="Q67" s="1" t="str">
        <f>IF(SUMPRODUCT(--EXACT(P67,$Q$12:Q66)),"",P67)</f>
        <v/>
      </c>
      <c r="R67" s="54">
        <f t="shared" si="10"/>
        <v>0</v>
      </c>
    </row>
    <row r="68" spans="1:18" x14ac:dyDescent="0.35">
      <c r="A68" s="49"/>
      <c r="B68" s="87" t="str">
        <f>IFERROR(VLOOKUP(A68,Assessors!B:C,2,0),"Indiqueu el núm. Assessor/a")</f>
        <v>Indiqueu el núm. Assessor/a</v>
      </c>
      <c r="C68" s="88" t="str">
        <f>IFERROR(VLOOKUP(A68,Assessors!B:D,3,0),"Indiqueu el núm. Assessor/a")</f>
        <v>Indiqueu el núm. Assessor/a</v>
      </c>
      <c r="D68" s="44"/>
      <c r="E68" s="38"/>
      <c r="F68" s="50"/>
      <c r="G68" s="86"/>
      <c r="H68" s="93">
        <f t="shared" si="3"/>
        <v>0</v>
      </c>
      <c r="I68" s="57">
        <f t="shared" si="0"/>
        <v>0</v>
      </c>
      <c r="J68" s="59">
        <f t="shared" si="9"/>
        <v>0</v>
      </c>
      <c r="M68" s="53">
        <f t="shared" si="7"/>
        <v>0</v>
      </c>
      <c r="N68" s="1" t="str">
        <f>IF(SUMPRODUCT(--EXACT(M68,$N$12:N67)),"",M68)</f>
        <v/>
      </c>
      <c r="O68" s="54" t="str">
        <f t="shared" si="8"/>
        <v/>
      </c>
      <c r="P68" s="53">
        <f t="shared" si="5"/>
        <v>0</v>
      </c>
      <c r="Q68" s="1" t="str">
        <f>IF(SUMPRODUCT(--EXACT(P68,$Q$12:Q67)),"",P68)</f>
        <v/>
      </c>
      <c r="R68" s="54">
        <f t="shared" si="10"/>
        <v>0</v>
      </c>
    </row>
    <row r="69" spans="1:18" x14ac:dyDescent="0.35">
      <c r="A69" s="49"/>
      <c r="B69" s="87" t="str">
        <f>IFERROR(VLOOKUP(A69,Assessors!B:C,2,0),"Indiqueu el núm. Assessor/a")</f>
        <v>Indiqueu el núm. Assessor/a</v>
      </c>
      <c r="C69" s="88" t="str">
        <f>IFERROR(VLOOKUP(A69,Assessors!B:D,3,0),"Indiqueu el núm. Assessor/a")</f>
        <v>Indiqueu el núm. Assessor/a</v>
      </c>
      <c r="D69" s="44"/>
      <c r="E69" s="38"/>
      <c r="F69" s="50"/>
      <c r="G69" s="86"/>
      <c r="H69" s="93">
        <f t="shared" si="3"/>
        <v>0</v>
      </c>
      <c r="I69" s="57">
        <f t="shared" si="0"/>
        <v>0</v>
      </c>
      <c r="J69" s="59">
        <f t="shared" si="9"/>
        <v>0</v>
      </c>
      <c r="M69" s="53">
        <f t="shared" si="7"/>
        <v>0</v>
      </c>
      <c r="N69" s="1" t="str">
        <f>IF(SUMPRODUCT(--EXACT(M69,$N$12:N68)),"",M69)</f>
        <v/>
      </c>
      <c r="O69" s="54" t="str">
        <f t="shared" si="8"/>
        <v/>
      </c>
      <c r="P69" s="53">
        <f t="shared" si="5"/>
        <v>0</v>
      </c>
      <c r="Q69" s="1" t="str">
        <f>IF(SUMPRODUCT(--EXACT(P69,$Q$12:Q68)),"",P69)</f>
        <v/>
      </c>
      <c r="R69" s="54">
        <f t="shared" si="10"/>
        <v>0</v>
      </c>
    </row>
    <row r="70" spans="1:18" x14ac:dyDescent="0.35">
      <c r="A70" s="49"/>
      <c r="B70" s="87" t="str">
        <f>IFERROR(VLOOKUP(A70,Assessors!B:C,2,0),"Indiqueu el núm. Assessor/a")</f>
        <v>Indiqueu el núm. Assessor/a</v>
      </c>
      <c r="C70" s="88" t="str">
        <f>IFERROR(VLOOKUP(A70,Assessors!B:D,3,0),"Indiqueu el núm. Assessor/a")</f>
        <v>Indiqueu el núm. Assessor/a</v>
      </c>
      <c r="D70" s="44"/>
      <c r="E70" s="38"/>
      <c r="F70" s="50"/>
      <c r="G70" s="86"/>
      <c r="H70" s="93">
        <f t="shared" si="3"/>
        <v>0</v>
      </c>
      <c r="I70" s="57">
        <f t="shared" si="0"/>
        <v>0</v>
      </c>
      <c r="J70" s="59">
        <f t="shared" si="9"/>
        <v>0</v>
      </c>
      <c r="M70" s="53">
        <f t="shared" si="7"/>
        <v>0</v>
      </c>
      <c r="N70" s="1" t="str">
        <f>IF(SUMPRODUCT(--EXACT(M70,$N$12:N69)),"",M70)</f>
        <v/>
      </c>
      <c r="O70" s="54" t="str">
        <f t="shared" si="8"/>
        <v/>
      </c>
      <c r="P70" s="53">
        <f t="shared" si="5"/>
        <v>0</v>
      </c>
      <c r="Q70" s="1" t="str">
        <f>IF(SUMPRODUCT(--EXACT(P70,$Q$12:Q69)),"",P70)</f>
        <v/>
      </c>
      <c r="R70" s="54">
        <f t="shared" si="10"/>
        <v>0</v>
      </c>
    </row>
    <row r="71" spans="1:18" x14ac:dyDescent="0.35">
      <c r="A71" s="49"/>
      <c r="B71" s="87" t="str">
        <f>IFERROR(VLOOKUP(A71,Assessors!B:C,2,0),"Indiqueu el núm. Assessor/a")</f>
        <v>Indiqueu el núm. Assessor/a</v>
      </c>
      <c r="C71" s="88" t="str">
        <f>IFERROR(VLOOKUP(A71,Assessors!B:D,3,0),"Indiqueu el núm. Assessor/a")</f>
        <v>Indiqueu el núm. Assessor/a</v>
      </c>
      <c r="D71" s="44"/>
      <c r="E71" s="38"/>
      <c r="F71" s="50"/>
      <c r="G71" s="86"/>
      <c r="H71" s="93">
        <f t="shared" si="3"/>
        <v>0</v>
      </c>
      <c r="I71" s="57">
        <f t="shared" si="0"/>
        <v>0</v>
      </c>
      <c r="J71" s="59">
        <f t="shared" si="9"/>
        <v>0</v>
      </c>
      <c r="M71" s="53">
        <f t="shared" si="7"/>
        <v>0</v>
      </c>
      <c r="N71" s="1" t="str">
        <f>IF(SUMPRODUCT(--EXACT(M71,$N$12:N70)),"",M71)</f>
        <v/>
      </c>
      <c r="O71" s="54" t="str">
        <f t="shared" si="8"/>
        <v/>
      </c>
      <c r="P71" s="53">
        <f t="shared" si="5"/>
        <v>0</v>
      </c>
      <c r="Q71" s="1" t="str">
        <f>IF(SUMPRODUCT(--EXACT(P71,$Q$12:Q70)),"",P71)</f>
        <v/>
      </c>
      <c r="R71" s="54">
        <f t="shared" si="10"/>
        <v>0</v>
      </c>
    </row>
    <row r="72" spans="1:18" x14ac:dyDescent="0.35">
      <c r="A72" s="49"/>
      <c r="B72" s="87" t="str">
        <f>IFERROR(VLOOKUP(A72,Assessors!B:C,2,0),"Indiqueu el núm. Assessor/a")</f>
        <v>Indiqueu el núm. Assessor/a</v>
      </c>
      <c r="C72" s="88" t="str">
        <f>IFERROR(VLOOKUP(A72,Assessors!B:D,3,0),"Indiqueu el núm. Assessor/a")</f>
        <v>Indiqueu el núm. Assessor/a</v>
      </c>
      <c r="D72" s="44"/>
      <c r="E72" s="38"/>
      <c r="F72" s="50"/>
      <c r="G72" s="86"/>
      <c r="H72" s="93">
        <f t="shared" si="3"/>
        <v>0</v>
      </c>
      <c r="I72" s="57">
        <f t="shared" si="0"/>
        <v>0</v>
      </c>
      <c r="J72" s="59">
        <f t="shared" si="9"/>
        <v>0</v>
      </c>
      <c r="M72" s="53">
        <f t="shared" si="7"/>
        <v>0</v>
      </c>
      <c r="N72" s="1" t="str">
        <f>IF(SUMPRODUCT(--EXACT(M72,$N$12:N71)),"",M72)</f>
        <v/>
      </c>
      <c r="O72" s="54" t="str">
        <f t="shared" si="8"/>
        <v/>
      </c>
      <c r="P72" s="53">
        <f t="shared" si="5"/>
        <v>0</v>
      </c>
      <c r="Q72" s="1" t="str">
        <f>IF(SUMPRODUCT(--EXACT(P72,$Q$12:Q71)),"",P72)</f>
        <v/>
      </c>
      <c r="R72" s="54">
        <f t="shared" si="10"/>
        <v>0</v>
      </c>
    </row>
    <row r="73" spans="1:18" x14ac:dyDescent="0.35">
      <c r="A73" s="49"/>
      <c r="B73" s="87" t="str">
        <f>IFERROR(VLOOKUP(A73,Assessors!B:C,2,0),"Indiqueu el núm. Assessor/a")</f>
        <v>Indiqueu el núm. Assessor/a</v>
      </c>
      <c r="C73" s="88" t="str">
        <f>IFERROR(VLOOKUP(A73,Assessors!B:D,3,0),"Indiqueu el núm. Assessor/a")</f>
        <v>Indiqueu el núm. Assessor/a</v>
      </c>
      <c r="D73" s="44"/>
      <c r="E73" s="38"/>
      <c r="F73" s="50"/>
      <c r="G73" s="86"/>
      <c r="H73" s="93">
        <f t="shared" si="3"/>
        <v>0</v>
      </c>
      <c r="I73" s="57">
        <f t="shared" si="0"/>
        <v>0</v>
      </c>
      <c r="J73" s="59">
        <f t="shared" si="9"/>
        <v>0</v>
      </c>
      <c r="M73" s="53">
        <f t="shared" si="7"/>
        <v>0</v>
      </c>
      <c r="N73" s="1" t="str">
        <f>IF(SUMPRODUCT(--EXACT(M73,$N$12:N72)),"",M73)</f>
        <v/>
      </c>
      <c r="O73" s="54" t="str">
        <f t="shared" si="8"/>
        <v/>
      </c>
      <c r="P73" s="53">
        <f t="shared" si="5"/>
        <v>0</v>
      </c>
      <c r="Q73" s="1" t="str">
        <f>IF(SUMPRODUCT(--EXACT(P73,$Q$12:Q72)),"",P73)</f>
        <v/>
      </c>
      <c r="R73" s="54">
        <f t="shared" si="10"/>
        <v>0</v>
      </c>
    </row>
    <row r="74" spans="1:18" x14ac:dyDescent="0.35">
      <c r="A74" s="49"/>
      <c r="B74" s="87" t="str">
        <f>IFERROR(VLOOKUP(A74,Assessors!B:C,2,0),"Indiqueu el núm. Assessor/a")</f>
        <v>Indiqueu el núm. Assessor/a</v>
      </c>
      <c r="C74" s="88" t="str">
        <f>IFERROR(VLOOKUP(A74,Assessors!B:D,3,0),"Indiqueu el núm. Assessor/a")</f>
        <v>Indiqueu el núm. Assessor/a</v>
      </c>
      <c r="D74" s="44"/>
      <c r="E74" s="38"/>
      <c r="F74" s="50"/>
      <c r="G74" s="86"/>
      <c r="H74" s="93">
        <f t="shared" si="3"/>
        <v>0</v>
      </c>
      <c r="I74" s="57">
        <f t="shared" si="0"/>
        <v>0</v>
      </c>
      <c r="J74" s="59">
        <f t="shared" si="9"/>
        <v>0</v>
      </c>
      <c r="M74" s="53">
        <f t="shared" si="7"/>
        <v>0</v>
      </c>
      <c r="N74" s="1" t="str">
        <f>IF(SUMPRODUCT(--EXACT(M74,$N$12:N73)),"",M74)</f>
        <v/>
      </c>
      <c r="O74" s="54" t="str">
        <f t="shared" si="8"/>
        <v/>
      </c>
      <c r="P74" s="53">
        <f t="shared" si="5"/>
        <v>0</v>
      </c>
      <c r="Q74" s="1" t="str">
        <f>IF(SUMPRODUCT(--EXACT(P74,$Q$12:Q73)),"",P74)</f>
        <v/>
      </c>
      <c r="R74" s="54">
        <f t="shared" si="10"/>
        <v>0</v>
      </c>
    </row>
    <row r="75" spans="1:18" x14ac:dyDescent="0.35">
      <c r="A75" s="49"/>
      <c r="B75" s="87" t="str">
        <f>IFERROR(VLOOKUP(A75,Assessors!B:C,2,0),"Indiqueu el núm. Assessor/a")</f>
        <v>Indiqueu el núm. Assessor/a</v>
      </c>
      <c r="C75" s="88" t="str">
        <f>IFERROR(VLOOKUP(A75,Assessors!B:D,3,0),"Indiqueu el núm. Assessor/a")</f>
        <v>Indiqueu el núm. Assessor/a</v>
      </c>
      <c r="D75" s="44"/>
      <c r="E75" s="38"/>
      <c r="F75" s="50"/>
      <c r="G75" s="86"/>
      <c r="H75" s="93">
        <f t="shared" si="3"/>
        <v>0</v>
      </c>
      <c r="I75" s="57">
        <f t="shared" si="0"/>
        <v>0</v>
      </c>
      <c r="J75" s="59">
        <f t="shared" si="9"/>
        <v>0</v>
      </c>
      <c r="M75" s="53">
        <f t="shared" si="7"/>
        <v>0</v>
      </c>
      <c r="N75" s="1" t="str">
        <f>IF(SUMPRODUCT(--EXACT(M75,$N$12:N74)),"",M75)</f>
        <v/>
      </c>
      <c r="O75" s="54" t="str">
        <f t="shared" si="8"/>
        <v/>
      </c>
      <c r="P75" s="53">
        <f t="shared" si="5"/>
        <v>0</v>
      </c>
      <c r="Q75" s="1" t="str">
        <f>IF(SUMPRODUCT(--EXACT(P75,$Q$12:Q74)),"",P75)</f>
        <v/>
      </c>
      <c r="R75" s="54">
        <f t="shared" si="10"/>
        <v>0</v>
      </c>
    </row>
    <row r="76" spans="1:18" x14ac:dyDescent="0.35">
      <c r="A76" s="49"/>
      <c r="B76" s="87" t="str">
        <f>IFERROR(VLOOKUP(A76,Assessors!B:C,2,0),"Indiqueu el núm. Assessor/a")</f>
        <v>Indiqueu el núm. Assessor/a</v>
      </c>
      <c r="C76" s="88" t="str">
        <f>IFERROR(VLOOKUP(A76,Assessors!B:D,3,0),"Indiqueu el núm. Assessor/a")</f>
        <v>Indiqueu el núm. Assessor/a</v>
      </c>
      <c r="D76" s="44"/>
      <c r="E76" s="38"/>
      <c r="F76" s="50"/>
      <c r="G76" s="86"/>
      <c r="H76" s="93">
        <f t="shared" si="3"/>
        <v>0</v>
      </c>
      <c r="I76" s="57">
        <f t="shared" ref="I76:I139" si="11">IF(ISBLANK(G76),0,((IF(SUMIF(A:A,A76,G:G)&gt;295,"Excedit topall hores",SUMIF(A:A,A76,G:G)))))</f>
        <v>0</v>
      </c>
      <c r="J76" s="59">
        <f t="shared" ref="J76:J107" si="12">IF(I76="Excedit topall hores","ERROR",(G76*L$9))</f>
        <v>0</v>
      </c>
      <c r="M76" s="53">
        <f t="shared" si="7"/>
        <v>0</v>
      </c>
      <c r="N76" s="1" t="str">
        <f>IF(SUMPRODUCT(--EXACT(M76,$N$12:N75)),"",M76)</f>
        <v/>
      </c>
      <c r="O76" s="54" t="str">
        <f t="shared" si="8"/>
        <v/>
      </c>
      <c r="P76" s="53">
        <f t="shared" si="5"/>
        <v>0</v>
      </c>
      <c r="Q76" s="1" t="str">
        <f>IF(SUMPRODUCT(--EXACT(P76,$Q$12:Q75)),"",P76)</f>
        <v/>
      </c>
      <c r="R76" s="54">
        <f t="shared" ref="R76:R107" si="13">IFERROR(VLOOKUP(Q76,A:J,8,0),0)</f>
        <v>0</v>
      </c>
    </row>
    <row r="77" spans="1:18" x14ac:dyDescent="0.35">
      <c r="A77" s="49"/>
      <c r="B77" s="87" t="str">
        <f>IFERROR(VLOOKUP(A77,Assessors!B:C,2,0),"Indiqueu el núm. Assessor/a")</f>
        <v>Indiqueu el núm. Assessor/a</v>
      </c>
      <c r="C77" s="88" t="str">
        <f>IFERROR(VLOOKUP(A77,Assessors!B:D,3,0),"Indiqueu el núm. Assessor/a")</f>
        <v>Indiqueu el núm. Assessor/a</v>
      </c>
      <c r="D77" s="44"/>
      <c r="E77" s="38"/>
      <c r="F77" s="50"/>
      <c r="G77" s="86"/>
      <c r="H77" s="93">
        <f t="shared" ref="H77:H140" si="14">SUMIF(E:E,E77,G:G)</f>
        <v>0</v>
      </c>
      <c r="I77" s="57">
        <f t="shared" si="11"/>
        <v>0</v>
      </c>
      <c r="J77" s="59">
        <f t="shared" si="12"/>
        <v>0</v>
      </c>
      <c r="M77" s="53">
        <f t="shared" si="7"/>
        <v>0</v>
      </c>
      <c r="N77" s="1" t="str">
        <f>IF(SUMPRODUCT(--EXACT(M77,$N$12:N76)),"",M77)</f>
        <v/>
      </c>
      <c r="O77" s="54" t="str">
        <f t="shared" si="8"/>
        <v/>
      </c>
      <c r="P77" s="53">
        <f t="shared" ref="P77:P140" si="15">A77</f>
        <v>0</v>
      </c>
      <c r="Q77" s="1" t="str">
        <f>IF(SUMPRODUCT(--EXACT(P77,$Q$12:Q76)),"",P77)</f>
        <v/>
      </c>
      <c r="R77" s="54">
        <f t="shared" si="13"/>
        <v>0</v>
      </c>
    </row>
    <row r="78" spans="1:18" x14ac:dyDescent="0.35">
      <c r="A78" s="49"/>
      <c r="B78" s="87" t="str">
        <f>IFERROR(VLOOKUP(A78,Assessors!B:C,2,0),"Indiqueu el núm. Assessor/a")</f>
        <v>Indiqueu el núm. Assessor/a</v>
      </c>
      <c r="C78" s="88" t="str">
        <f>IFERROR(VLOOKUP(A78,Assessors!B:D,3,0),"Indiqueu el núm. Assessor/a")</f>
        <v>Indiqueu el núm. Assessor/a</v>
      </c>
      <c r="D78" s="44"/>
      <c r="E78" s="38"/>
      <c r="F78" s="50"/>
      <c r="G78" s="86"/>
      <c r="H78" s="93">
        <f t="shared" si="14"/>
        <v>0</v>
      </c>
      <c r="I78" s="57">
        <f t="shared" si="11"/>
        <v>0</v>
      </c>
      <c r="J78" s="59">
        <f t="shared" si="12"/>
        <v>0</v>
      </c>
      <c r="M78" s="53">
        <f t="shared" si="7"/>
        <v>0</v>
      </c>
      <c r="N78" s="1" t="str">
        <f>IF(SUMPRODUCT(--EXACT(M78,$N$12:N77)),"",M78)</f>
        <v/>
      </c>
      <c r="O78" s="54" t="str">
        <f t="shared" si="8"/>
        <v/>
      </c>
      <c r="P78" s="53">
        <f t="shared" si="15"/>
        <v>0</v>
      </c>
      <c r="Q78" s="1" t="str">
        <f>IF(SUMPRODUCT(--EXACT(P78,$Q$12:Q77)),"",P78)</f>
        <v/>
      </c>
      <c r="R78" s="54">
        <f t="shared" si="13"/>
        <v>0</v>
      </c>
    </row>
    <row r="79" spans="1:18" x14ac:dyDescent="0.35">
      <c r="A79" s="49"/>
      <c r="B79" s="87" t="str">
        <f>IFERROR(VLOOKUP(A79,Assessors!B:C,2,0),"Indiqueu el núm. Assessor/a")</f>
        <v>Indiqueu el núm. Assessor/a</v>
      </c>
      <c r="C79" s="88" t="str">
        <f>IFERROR(VLOOKUP(A79,Assessors!B:D,3,0),"Indiqueu el núm. Assessor/a")</f>
        <v>Indiqueu el núm. Assessor/a</v>
      </c>
      <c r="D79" s="44"/>
      <c r="E79" s="38"/>
      <c r="F79" s="50"/>
      <c r="G79" s="86"/>
      <c r="H79" s="93">
        <f t="shared" si="14"/>
        <v>0</v>
      </c>
      <c r="I79" s="57">
        <f t="shared" si="11"/>
        <v>0</v>
      </c>
      <c r="J79" s="59">
        <f t="shared" si="12"/>
        <v>0</v>
      </c>
      <c r="M79" s="53">
        <f t="shared" si="7"/>
        <v>0</v>
      </c>
      <c r="N79" s="1" t="str">
        <f>IF(SUMPRODUCT(--EXACT(M79,$N$12:N78)),"",M79)</f>
        <v/>
      </c>
      <c r="O79" s="54" t="str">
        <f t="shared" si="8"/>
        <v/>
      </c>
      <c r="P79" s="53">
        <f t="shared" si="15"/>
        <v>0</v>
      </c>
      <c r="Q79" s="1" t="str">
        <f>IF(SUMPRODUCT(--EXACT(P79,$Q$12:Q78)),"",P79)</f>
        <v/>
      </c>
      <c r="R79" s="54">
        <f t="shared" si="13"/>
        <v>0</v>
      </c>
    </row>
    <row r="80" spans="1:18" x14ac:dyDescent="0.35">
      <c r="A80" s="49"/>
      <c r="B80" s="87" t="str">
        <f>IFERROR(VLOOKUP(A80,Assessors!B:C,2,0),"Indiqueu el núm. Assessor/a")</f>
        <v>Indiqueu el núm. Assessor/a</v>
      </c>
      <c r="C80" s="88" t="str">
        <f>IFERROR(VLOOKUP(A80,Assessors!B:D,3,0),"Indiqueu el núm. Assessor/a")</f>
        <v>Indiqueu el núm. Assessor/a</v>
      </c>
      <c r="D80" s="44"/>
      <c r="E80" s="38"/>
      <c r="F80" s="50"/>
      <c r="G80" s="86"/>
      <c r="H80" s="93">
        <f t="shared" si="14"/>
        <v>0</v>
      </c>
      <c r="I80" s="57">
        <f t="shared" si="11"/>
        <v>0</v>
      </c>
      <c r="J80" s="59">
        <f t="shared" si="12"/>
        <v>0</v>
      </c>
      <c r="M80" s="53">
        <f t="shared" si="7"/>
        <v>0</v>
      </c>
      <c r="N80" s="1" t="str">
        <f>IF(SUMPRODUCT(--EXACT(M80,$N$12:N79)),"",M80)</f>
        <v/>
      </c>
      <c r="O80" s="54" t="str">
        <f t="shared" si="8"/>
        <v/>
      </c>
      <c r="P80" s="53">
        <f t="shared" si="15"/>
        <v>0</v>
      </c>
      <c r="Q80" s="1" t="str">
        <f>IF(SUMPRODUCT(--EXACT(P80,$Q$12:Q79)),"",P80)</f>
        <v/>
      </c>
      <c r="R80" s="54">
        <f t="shared" si="13"/>
        <v>0</v>
      </c>
    </row>
    <row r="81" spans="1:18" x14ac:dyDescent="0.35">
      <c r="A81" s="49"/>
      <c r="B81" s="87" t="str">
        <f>IFERROR(VLOOKUP(A81,Assessors!B:C,2,0),"Indiqueu el núm. Assessor/a")</f>
        <v>Indiqueu el núm. Assessor/a</v>
      </c>
      <c r="C81" s="88" t="str">
        <f>IFERROR(VLOOKUP(A81,Assessors!B:D,3,0),"Indiqueu el núm. Assessor/a")</f>
        <v>Indiqueu el núm. Assessor/a</v>
      </c>
      <c r="D81" s="44"/>
      <c r="E81" s="38"/>
      <c r="F81" s="50"/>
      <c r="G81" s="86"/>
      <c r="H81" s="93">
        <f t="shared" si="14"/>
        <v>0</v>
      </c>
      <c r="I81" s="57">
        <f t="shared" si="11"/>
        <v>0</v>
      </c>
      <c r="J81" s="59">
        <f t="shared" si="12"/>
        <v>0</v>
      </c>
      <c r="M81" s="53">
        <f t="shared" si="7"/>
        <v>0</v>
      </c>
      <c r="N81" s="1" t="str">
        <f>IF(SUMPRODUCT(--EXACT(M81,$N$12:N80)),"",M81)</f>
        <v/>
      </c>
      <c r="O81" s="54" t="str">
        <f t="shared" si="8"/>
        <v/>
      </c>
      <c r="P81" s="53">
        <f t="shared" si="15"/>
        <v>0</v>
      </c>
      <c r="Q81" s="1" t="str">
        <f>IF(SUMPRODUCT(--EXACT(P81,$Q$12:Q80)),"",P81)</f>
        <v/>
      </c>
      <c r="R81" s="54">
        <f t="shared" si="13"/>
        <v>0</v>
      </c>
    </row>
    <row r="82" spans="1:18" x14ac:dyDescent="0.35">
      <c r="A82" s="49"/>
      <c r="B82" s="87" t="str">
        <f>IFERROR(VLOOKUP(A82,Assessors!B:C,2,0),"Indiqueu el núm. Assessor/a")</f>
        <v>Indiqueu el núm. Assessor/a</v>
      </c>
      <c r="C82" s="88" t="str">
        <f>IFERROR(VLOOKUP(A82,Assessors!B:D,3,0),"Indiqueu el núm. Assessor/a")</f>
        <v>Indiqueu el núm. Assessor/a</v>
      </c>
      <c r="D82" s="44"/>
      <c r="E82" s="38"/>
      <c r="F82" s="50"/>
      <c r="G82" s="86"/>
      <c r="H82" s="93">
        <f t="shared" si="14"/>
        <v>0</v>
      </c>
      <c r="I82" s="57">
        <f t="shared" si="11"/>
        <v>0</v>
      </c>
      <c r="J82" s="59">
        <f t="shared" si="12"/>
        <v>0</v>
      </c>
      <c r="M82" s="53">
        <f t="shared" si="7"/>
        <v>0</v>
      </c>
      <c r="N82" s="1" t="str">
        <f>IF(SUMPRODUCT(--EXACT(M82,$N$12:N81)),"",M82)</f>
        <v/>
      </c>
      <c r="O82" s="54" t="str">
        <f t="shared" si="8"/>
        <v/>
      </c>
      <c r="P82" s="53">
        <f t="shared" si="15"/>
        <v>0</v>
      </c>
      <c r="Q82" s="1" t="str">
        <f>IF(SUMPRODUCT(--EXACT(P82,$Q$12:Q81)),"",P82)</f>
        <v/>
      </c>
      <c r="R82" s="54">
        <f t="shared" si="13"/>
        <v>0</v>
      </c>
    </row>
    <row r="83" spans="1:18" x14ac:dyDescent="0.35">
      <c r="A83" s="49"/>
      <c r="B83" s="87" t="str">
        <f>IFERROR(VLOOKUP(A83,Assessors!B:C,2,0),"Indiqueu el núm. Assessor/a")</f>
        <v>Indiqueu el núm. Assessor/a</v>
      </c>
      <c r="C83" s="88" t="str">
        <f>IFERROR(VLOOKUP(A83,Assessors!B:D,3,0),"Indiqueu el núm. Assessor/a")</f>
        <v>Indiqueu el núm. Assessor/a</v>
      </c>
      <c r="D83" s="44"/>
      <c r="E83" s="38"/>
      <c r="F83" s="50"/>
      <c r="G83" s="86"/>
      <c r="H83" s="93">
        <f t="shared" si="14"/>
        <v>0</v>
      </c>
      <c r="I83" s="57">
        <f t="shared" si="11"/>
        <v>0</v>
      </c>
      <c r="J83" s="59">
        <f t="shared" si="12"/>
        <v>0</v>
      </c>
      <c r="M83" s="53">
        <f t="shared" si="7"/>
        <v>0</v>
      </c>
      <c r="N83" s="1" t="str">
        <f>IF(SUMPRODUCT(--EXACT(M83,$N$12:N82)),"",M83)</f>
        <v/>
      </c>
      <c r="O83" s="54" t="str">
        <f t="shared" si="8"/>
        <v/>
      </c>
      <c r="P83" s="53">
        <f t="shared" si="15"/>
        <v>0</v>
      </c>
      <c r="Q83" s="1" t="str">
        <f>IF(SUMPRODUCT(--EXACT(P83,$Q$12:Q82)),"",P83)</f>
        <v/>
      </c>
      <c r="R83" s="54">
        <f t="shared" si="13"/>
        <v>0</v>
      </c>
    </row>
    <row r="84" spans="1:18" x14ac:dyDescent="0.35">
      <c r="A84" s="49"/>
      <c r="B84" s="87" t="str">
        <f>IFERROR(VLOOKUP(A84,Assessors!B:C,2,0),"Indiqueu el núm. Assessor/a")</f>
        <v>Indiqueu el núm. Assessor/a</v>
      </c>
      <c r="C84" s="88" t="str">
        <f>IFERROR(VLOOKUP(A84,Assessors!B:D,3,0),"Indiqueu el núm. Assessor/a")</f>
        <v>Indiqueu el núm. Assessor/a</v>
      </c>
      <c r="D84" s="44"/>
      <c r="E84" s="38"/>
      <c r="F84" s="50"/>
      <c r="G84" s="86"/>
      <c r="H84" s="93">
        <f t="shared" si="14"/>
        <v>0</v>
      </c>
      <c r="I84" s="57">
        <f t="shared" si="11"/>
        <v>0</v>
      </c>
      <c r="J84" s="59">
        <f t="shared" si="12"/>
        <v>0</v>
      </c>
      <c r="M84" s="53">
        <f t="shared" si="7"/>
        <v>0</v>
      </c>
      <c r="N84" s="1" t="str">
        <f>IF(SUMPRODUCT(--EXACT(M84,$N$12:N83)),"",M84)</f>
        <v/>
      </c>
      <c r="O84" s="54" t="str">
        <f t="shared" si="8"/>
        <v/>
      </c>
      <c r="P84" s="53">
        <f t="shared" si="15"/>
        <v>0</v>
      </c>
      <c r="Q84" s="1" t="str">
        <f>IF(SUMPRODUCT(--EXACT(P84,$Q$12:Q83)),"",P84)</f>
        <v/>
      </c>
      <c r="R84" s="54">
        <f t="shared" si="13"/>
        <v>0</v>
      </c>
    </row>
    <row r="85" spans="1:18" x14ac:dyDescent="0.35">
      <c r="A85" s="49"/>
      <c r="B85" s="87" t="str">
        <f>IFERROR(VLOOKUP(A85,Assessors!B:C,2,0),"Indiqueu el núm. Assessor/a")</f>
        <v>Indiqueu el núm. Assessor/a</v>
      </c>
      <c r="C85" s="88" t="str">
        <f>IFERROR(VLOOKUP(A85,Assessors!B:D,3,0),"Indiqueu el núm. Assessor/a")</f>
        <v>Indiqueu el núm. Assessor/a</v>
      </c>
      <c r="D85" s="44"/>
      <c r="E85" s="38"/>
      <c r="F85" s="50"/>
      <c r="G85" s="86"/>
      <c r="H85" s="93">
        <f t="shared" si="14"/>
        <v>0</v>
      </c>
      <c r="I85" s="57">
        <f t="shared" si="11"/>
        <v>0</v>
      </c>
      <c r="J85" s="59">
        <f t="shared" si="12"/>
        <v>0</v>
      </c>
      <c r="M85" s="53">
        <f t="shared" si="7"/>
        <v>0</v>
      </c>
      <c r="N85" s="1" t="str">
        <f>IF(SUMPRODUCT(--EXACT(M85,$N$12:N84)),"",M85)</f>
        <v/>
      </c>
      <c r="O85" s="54" t="str">
        <f t="shared" si="8"/>
        <v/>
      </c>
      <c r="P85" s="53">
        <f t="shared" si="15"/>
        <v>0</v>
      </c>
      <c r="Q85" s="1" t="str">
        <f>IF(SUMPRODUCT(--EXACT(P85,$Q$12:Q84)),"",P85)</f>
        <v/>
      </c>
      <c r="R85" s="54">
        <f t="shared" si="13"/>
        <v>0</v>
      </c>
    </row>
    <row r="86" spans="1:18" x14ac:dyDescent="0.35">
      <c r="A86" s="49"/>
      <c r="B86" s="87" t="str">
        <f>IFERROR(VLOOKUP(A86,Assessors!B:C,2,0),"Indiqueu el núm. Assessor/a")</f>
        <v>Indiqueu el núm. Assessor/a</v>
      </c>
      <c r="C86" s="88" t="str">
        <f>IFERROR(VLOOKUP(A86,Assessors!B:D,3,0),"Indiqueu el núm. Assessor/a")</f>
        <v>Indiqueu el núm. Assessor/a</v>
      </c>
      <c r="D86" s="44"/>
      <c r="E86" s="38"/>
      <c r="F86" s="50"/>
      <c r="G86" s="86"/>
      <c r="H86" s="93">
        <f t="shared" si="14"/>
        <v>0</v>
      </c>
      <c r="I86" s="57">
        <f t="shared" si="11"/>
        <v>0</v>
      </c>
      <c r="J86" s="59">
        <f t="shared" si="12"/>
        <v>0</v>
      </c>
      <c r="M86" s="53">
        <f t="shared" si="7"/>
        <v>0</v>
      </c>
      <c r="N86" s="1" t="str">
        <f>IF(SUMPRODUCT(--EXACT(M86,$N$12:N85)),"",M86)</f>
        <v/>
      </c>
      <c r="O86" s="54" t="str">
        <f t="shared" si="8"/>
        <v/>
      </c>
      <c r="P86" s="53">
        <f t="shared" si="15"/>
        <v>0</v>
      </c>
      <c r="Q86" s="1" t="str">
        <f>IF(SUMPRODUCT(--EXACT(P86,$Q$12:Q85)),"",P86)</f>
        <v/>
      </c>
      <c r="R86" s="54">
        <f t="shared" si="13"/>
        <v>0</v>
      </c>
    </row>
    <row r="87" spans="1:18" x14ac:dyDescent="0.35">
      <c r="A87" s="49"/>
      <c r="B87" s="87" t="str">
        <f>IFERROR(VLOOKUP(A87,Assessors!B:C,2,0),"Indiqueu el núm. Assessor/a")</f>
        <v>Indiqueu el núm. Assessor/a</v>
      </c>
      <c r="C87" s="88" t="str">
        <f>IFERROR(VLOOKUP(A87,Assessors!B:D,3,0),"Indiqueu el núm. Assessor/a")</f>
        <v>Indiqueu el núm. Assessor/a</v>
      </c>
      <c r="D87" s="44"/>
      <c r="E87" s="38"/>
      <c r="F87" s="50"/>
      <c r="G87" s="86"/>
      <c r="H87" s="93">
        <f t="shared" si="14"/>
        <v>0</v>
      </c>
      <c r="I87" s="57">
        <f t="shared" si="11"/>
        <v>0</v>
      </c>
      <c r="J87" s="59">
        <f t="shared" si="12"/>
        <v>0</v>
      </c>
      <c r="M87" s="53">
        <f t="shared" si="7"/>
        <v>0</v>
      </c>
      <c r="N87" s="1" t="str">
        <f>IF(SUMPRODUCT(--EXACT(M87,$N$12:N86)),"",M87)</f>
        <v/>
      </c>
      <c r="O87" s="54" t="str">
        <f t="shared" si="8"/>
        <v/>
      </c>
      <c r="P87" s="53">
        <f t="shared" si="15"/>
        <v>0</v>
      </c>
      <c r="Q87" s="1" t="str">
        <f>IF(SUMPRODUCT(--EXACT(P87,$Q$12:Q86)),"",P87)</f>
        <v/>
      </c>
      <c r="R87" s="54">
        <f t="shared" si="13"/>
        <v>0</v>
      </c>
    </row>
    <row r="88" spans="1:18" x14ac:dyDescent="0.35">
      <c r="A88" s="49"/>
      <c r="B88" s="87" t="str">
        <f>IFERROR(VLOOKUP(A88,Assessors!B:C,2,0),"Indiqueu el núm. Assessor/a")</f>
        <v>Indiqueu el núm. Assessor/a</v>
      </c>
      <c r="C88" s="88" t="str">
        <f>IFERROR(VLOOKUP(A88,Assessors!B:D,3,0),"Indiqueu el núm. Assessor/a")</f>
        <v>Indiqueu el núm. Assessor/a</v>
      </c>
      <c r="D88" s="44"/>
      <c r="E88" s="38"/>
      <c r="F88" s="50"/>
      <c r="G88" s="86"/>
      <c r="H88" s="93">
        <f t="shared" si="14"/>
        <v>0</v>
      </c>
      <c r="I88" s="57">
        <f t="shared" si="11"/>
        <v>0</v>
      </c>
      <c r="J88" s="59">
        <f t="shared" si="12"/>
        <v>0</v>
      </c>
      <c r="M88" s="53">
        <f t="shared" si="7"/>
        <v>0</v>
      </c>
      <c r="N88" s="1" t="str">
        <f>IF(SUMPRODUCT(--EXACT(M88,$N$12:N87)),"",M88)</f>
        <v/>
      </c>
      <c r="O88" s="54" t="str">
        <f t="shared" si="8"/>
        <v/>
      </c>
      <c r="P88" s="53">
        <f t="shared" si="15"/>
        <v>0</v>
      </c>
      <c r="Q88" s="1" t="str">
        <f>IF(SUMPRODUCT(--EXACT(P88,$Q$12:Q87)),"",P88)</f>
        <v/>
      </c>
      <c r="R88" s="54">
        <f t="shared" si="13"/>
        <v>0</v>
      </c>
    </row>
    <row r="89" spans="1:18" x14ac:dyDescent="0.35">
      <c r="A89" s="49"/>
      <c r="B89" s="87" t="str">
        <f>IFERROR(VLOOKUP(A89,Assessors!B:C,2,0),"Indiqueu el núm. Assessor/a")</f>
        <v>Indiqueu el núm. Assessor/a</v>
      </c>
      <c r="C89" s="88" t="str">
        <f>IFERROR(VLOOKUP(A89,Assessors!B:D,3,0),"Indiqueu el núm. Assessor/a")</f>
        <v>Indiqueu el núm. Assessor/a</v>
      </c>
      <c r="D89" s="44"/>
      <c r="E89" s="38"/>
      <c r="F89" s="50"/>
      <c r="G89" s="86"/>
      <c r="H89" s="93">
        <f t="shared" si="14"/>
        <v>0</v>
      </c>
      <c r="I89" s="57">
        <f t="shared" si="11"/>
        <v>0</v>
      </c>
      <c r="J89" s="59">
        <f t="shared" si="12"/>
        <v>0</v>
      </c>
      <c r="M89" s="53">
        <f t="shared" si="7"/>
        <v>0</v>
      </c>
      <c r="N89" s="1" t="str">
        <f>IF(SUMPRODUCT(--EXACT(M89,$N$12:N88)),"",M89)</f>
        <v/>
      </c>
      <c r="O89" s="54" t="str">
        <f t="shared" si="8"/>
        <v/>
      </c>
      <c r="P89" s="53">
        <f t="shared" si="15"/>
        <v>0</v>
      </c>
      <c r="Q89" s="1" t="str">
        <f>IF(SUMPRODUCT(--EXACT(P89,$Q$12:Q88)),"",P89)</f>
        <v/>
      </c>
      <c r="R89" s="54">
        <f t="shared" si="13"/>
        <v>0</v>
      </c>
    </row>
    <row r="90" spans="1:18" x14ac:dyDescent="0.35">
      <c r="A90" s="49"/>
      <c r="B90" s="87" t="str">
        <f>IFERROR(VLOOKUP(A90,Assessors!B:C,2,0),"Indiqueu el núm. Assessor/a")</f>
        <v>Indiqueu el núm. Assessor/a</v>
      </c>
      <c r="C90" s="88" t="str">
        <f>IFERROR(VLOOKUP(A90,Assessors!B:D,3,0),"Indiqueu el núm. Assessor/a")</f>
        <v>Indiqueu el núm. Assessor/a</v>
      </c>
      <c r="D90" s="44"/>
      <c r="E90" s="38"/>
      <c r="F90" s="50"/>
      <c r="G90" s="86"/>
      <c r="H90" s="93">
        <f t="shared" si="14"/>
        <v>0</v>
      </c>
      <c r="I90" s="57">
        <f t="shared" si="11"/>
        <v>0</v>
      </c>
      <c r="J90" s="59">
        <f t="shared" si="12"/>
        <v>0</v>
      </c>
      <c r="M90" s="53">
        <f t="shared" si="7"/>
        <v>0</v>
      </c>
      <c r="N90" s="1" t="str">
        <f>IF(SUMPRODUCT(--EXACT(M90,$N$12:N89)),"",M90)</f>
        <v/>
      </c>
      <c r="O90" s="54" t="str">
        <f t="shared" si="8"/>
        <v/>
      </c>
      <c r="P90" s="53">
        <f t="shared" si="15"/>
        <v>0</v>
      </c>
      <c r="Q90" s="1" t="str">
        <f>IF(SUMPRODUCT(--EXACT(P90,$Q$12:Q89)),"",P90)</f>
        <v/>
      </c>
      <c r="R90" s="54">
        <f t="shared" si="13"/>
        <v>0</v>
      </c>
    </row>
    <row r="91" spans="1:18" x14ac:dyDescent="0.35">
      <c r="A91" s="49"/>
      <c r="B91" s="87" t="str">
        <f>IFERROR(VLOOKUP(A91,Assessors!B:C,2,0),"Indiqueu el núm. Assessor/a")</f>
        <v>Indiqueu el núm. Assessor/a</v>
      </c>
      <c r="C91" s="88" t="str">
        <f>IFERROR(VLOOKUP(A91,Assessors!B:D,3,0),"Indiqueu el núm. Assessor/a")</f>
        <v>Indiqueu el núm. Assessor/a</v>
      </c>
      <c r="D91" s="44"/>
      <c r="E91" s="38"/>
      <c r="F91" s="50"/>
      <c r="G91" s="86"/>
      <c r="H91" s="93">
        <f t="shared" si="14"/>
        <v>0</v>
      </c>
      <c r="I91" s="57">
        <f t="shared" si="11"/>
        <v>0</v>
      </c>
      <c r="J91" s="59">
        <f t="shared" si="12"/>
        <v>0</v>
      </c>
      <c r="M91" s="53">
        <f t="shared" ref="M91:M154" si="16">E91</f>
        <v>0</v>
      </c>
      <c r="N91" s="1" t="str">
        <f>IF(SUMPRODUCT(--EXACT(M91,$N$12:N90)),"",M91)</f>
        <v/>
      </c>
      <c r="O91" s="54" t="str">
        <f t="shared" ref="O91:O154" si="17">+IF(N91="","",+F91)</f>
        <v/>
      </c>
      <c r="P91" s="53">
        <f t="shared" si="15"/>
        <v>0</v>
      </c>
      <c r="Q91" s="1" t="str">
        <f>IF(SUMPRODUCT(--EXACT(P91,$Q$12:Q90)),"",P91)</f>
        <v/>
      </c>
      <c r="R91" s="54">
        <f t="shared" si="13"/>
        <v>0</v>
      </c>
    </row>
    <row r="92" spans="1:18" x14ac:dyDescent="0.35">
      <c r="A92" s="49"/>
      <c r="B92" s="87" t="str">
        <f>IFERROR(VLOOKUP(A92,Assessors!B:C,2,0),"Indiqueu el núm. Assessor/a")</f>
        <v>Indiqueu el núm. Assessor/a</v>
      </c>
      <c r="C92" s="88" t="str">
        <f>IFERROR(VLOOKUP(A92,Assessors!B:D,3,0),"Indiqueu el núm. Assessor/a")</f>
        <v>Indiqueu el núm. Assessor/a</v>
      </c>
      <c r="D92" s="44"/>
      <c r="E92" s="38"/>
      <c r="F92" s="50"/>
      <c r="G92" s="86"/>
      <c r="H92" s="93">
        <f t="shared" si="14"/>
        <v>0</v>
      </c>
      <c r="I92" s="57">
        <f t="shared" si="11"/>
        <v>0</v>
      </c>
      <c r="J92" s="59">
        <f t="shared" si="12"/>
        <v>0</v>
      </c>
      <c r="M92" s="53">
        <f t="shared" si="16"/>
        <v>0</v>
      </c>
      <c r="N92" s="1" t="str">
        <f>IF(SUMPRODUCT(--EXACT(M92,$N$12:N91)),"",M92)</f>
        <v/>
      </c>
      <c r="O92" s="54" t="str">
        <f t="shared" si="17"/>
        <v/>
      </c>
      <c r="P92" s="53">
        <f t="shared" si="15"/>
        <v>0</v>
      </c>
      <c r="Q92" s="1" t="str">
        <f>IF(SUMPRODUCT(--EXACT(P92,$Q$12:Q91)),"",P92)</f>
        <v/>
      </c>
      <c r="R92" s="54">
        <f t="shared" si="13"/>
        <v>0</v>
      </c>
    </row>
    <row r="93" spans="1:18" x14ac:dyDescent="0.35">
      <c r="A93" s="49"/>
      <c r="B93" s="87" t="str">
        <f>IFERROR(VLOOKUP(A93,Assessors!B:C,2,0),"Indiqueu el núm. Assessor/a")</f>
        <v>Indiqueu el núm. Assessor/a</v>
      </c>
      <c r="C93" s="88" t="str">
        <f>IFERROR(VLOOKUP(A93,Assessors!B:D,3,0),"Indiqueu el núm. Assessor/a")</f>
        <v>Indiqueu el núm. Assessor/a</v>
      </c>
      <c r="D93" s="44"/>
      <c r="E93" s="38"/>
      <c r="F93" s="50"/>
      <c r="G93" s="86"/>
      <c r="H93" s="93">
        <f t="shared" si="14"/>
        <v>0</v>
      </c>
      <c r="I93" s="57">
        <f t="shared" si="11"/>
        <v>0</v>
      </c>
      <c r="J93" s="59">
        <f t="shared" si="12"/>
        <v>0</v>
      </c>
      <c r="M93" s="53">
        <f t="shared" si="16"/>
        <v>0</v>
      </c>
      <c r="N93" s="1" t="str">
        <f>IF(SUMPRODUCT(--EXACT(M93,$N$12:N92)),"",M93)</f>
        <v/>
      </c>
      <c r="O93" s="54" t="str">
        <f t="shared" si="17"/>
        <v/>
      </c>
      <c r="P93" s="53">
        <f t="shared" si="15"/>
        <v>0</v>
      </c>
      <c r="Q93" s="1" t="str">
        <f>IF(SUMPRODUCT(--EXACT(P93,$Q$12:Q92)),"",P93)</f>
        <v/>
      </c>
      <c r="R93" s="54">
        <f t="shared" si="13"/>
        <v>0</v>
      </c>
    </row>
    <row r="94" spans="1:18" x14ac:dyDescent="0.35">
      <c r="A94" s="49"/>
      <c r="B94" s="87" t="str">
        <f>IFERROR(VLOOKUP(A94,Assessors!B:C,2,0),"Indiqueu el núm. Assessor/a")</f>
        <v>Indiqueu el núm. Assessor/a</v>
      </c>
      <c r="C94" s="88" t="str">
        <f>IFERROR(VLOOKUP(A94,Assessors!B:D,3,0),"Indiqueu el núm. Assessor/a")</f>
        <v>Indiqueu el núm. Assessor/a</v>
      </c>
      <c r="D94" s="44"/>
      <c r="E94" s="38"/>
      <c r="F94" s="50"/>
      <c r="G94" s="86"/>
      <c r="H94" s="93">
        <f t="shared" si="14"/>
        <v>0</v>
      </c>
      <c r="I94" s="57">
        <f t="shared" si="11"/>
        <v>0</v>
      </c>
      <c r="J94" s="59">
        <f t="shared" si="12"/>
        <v>0</v>
      </c>
      <c r="M94" s="53">
        <f t="shared" si="16"/>
        <v>0</v>
      </c>
      <c r="N94" s="1" t="str">
        <f>IF(SUMPRODUCT(--EXACT(M94,$N$12:N93)),"",M94)</f>
        <v/>
      </c>
      <c r="O94" s="54" t="str">
        <f t="shared" si="17"/>
        <v/>
      </c>
      <c r="P94" s="53">
        <f t="shared" si="15"/>
        <v>0</v>
      </c>
      <c r="Q94" s="1" t="str">
        <f>IF(SUMPRODUCT(--EXACT(P94,$Q$12:Q93)),"",P94)</f>
        <v/>
      </c>
      <c r="R94" s="54">
        <f t="shared" si="13"/>
        <v>0</v>
      </c>
    </row>
    <row r="95" spans="1:18" x14ac:dyDescent="0.35">
      <c r="A95" s="49"/>
      <c r="B95" s="87" t="str">
        <f>IFERROR(VLOOKUP(A95,Assessors!B:C,2,0),"Indiqueu el núm. Assessor/a")</f>
        <v>Indiqueu el núm. Assessor/a</v>
      </c>
      <c r="C95" s="88" t="str">
        <f>IFERROR(VLOOKUP(A95,Assessors!B:D,3,0),"Indiqueu el núm. Assessor/a")</f>
        <v>Indiqueu el núm. Assessor/a</v>
      </c>
      <c r="D95" s="44"/>
      <c r="E95" s="38"/>
      <c r="F95" s="50"/>
      <c r="G95" s="86"/>
      <c r="H95" s="93">
        <f t="shared" si="14"/>
        <v>0</v>
      </c>
      <c r="I95" s="57">
        <f t="shared" si="11"/>
        <v>0</v>
      </c>
      <c r="J95" s="59">
        <f t="shared" si="12"/>
        <v>0</v>
      </c>
      <c r="M95" s="53">
        <f t="shared" si="16"/>
        <v>0</v>
      </c>
      <c r="N95" s="1" t="str">
        <f>IF(SUMPRODUCT(--EXACT(M95,$N$12:N94)),"",M95)</f>
        <v/>
      </c>
      <c r="O95" s="54" t="str">
        <f t="shared" si="17"/>
        <v/>
      </c>
      <c r="P95" s="53">
        <f t="shared" si="15"/>
        <v>0</v>
      </c>
      <c r="Q95" s="1" t="str">
        <f>IF(SUMPRODUCT(--EXACT(P95,$Q$12:Q94)),"",P95)</f>
        <v/>
      </c>
      <c r="R95" s="54">
        <f t="shared" si="13"/>
        <v>0</v>
      </c>
    </row>
    <row r="96" spans="1:18" x14ac:dyDescent="0.35">
      <c r="A96" s="49"/>
      <c r="B96" s="87" t="str">
        <f>IFERROR(VLOOKUP(A96,Assessors!B:C,2,0),"Indiqueu el núm. Assessor/a")</f>
        <v>Indiqueu el núm. Assessor/a</v>
      </c>
      <c r="C96" s="88" t="str">
        <f>IFERROR(VLOOKUP(A96,Assessors!B:D,3,0),"Indiqueu el núm. Assessor/a")</f>
        <v>Indiqueu el núm. Assessor/a</v>
      </c>
      <c r="D96" s="44"/>
      <c r="E96" s="38"/>
      <c r="F96" s="50"/>
      <c r="G96" s="86"/>
      <c r="H96" s="93">
        <f t="shared" si="14"/>
        <v>0</v>
      </c>
      <c r="I96" s="57">
        <f t="shared" si="11"/>
        <v>0</v>
      </c>
      <c r="J96" s="59">
        <f t="shared" si="12"/>
        <v>0</v>
      </c>
      <c r="M96" s="53">
        <f t="shared" si="16"/>
        <v>0</v>
      </c>
      <c r="N96" s="1" t="str">
        <f>IF(SUMPRODUCT(--EXACT(M96,$N$12:N95)),"",M96)</f>
        <v/>
      </c>
      <c r="O96" s="54" t="str">
        <f t="shared" si="17"/>
        <v/>
      </c>
      <c r="P96" s="53">
        <f t="shared" si="15"/>
        <v>0</v>
      </c>
      <c r="Q96" s="1" t="str">
        <f>IF(SUMPRODUCT(--EXACT(P96,$Q$12:Q95)),"",P96)</f>
        <v/>
      </c>
      <c r="R96" s="54">
        <f t="shared" si="13"/>
        <v>0</v>
      </c>
    </row>
    <row r="97" spans="1:18" x14ac:dyDescent="0.35">
      <c r="A97" s="49"/>
      <c r="B97" s="87" t="str">
        <f>IFERROR(VLOOKUP(A97,Assessors!B:C,2,0),"Indiqueu el núm. Assessor/a")</f>
        <v>Indiqueu el núm. Assessor/a</v>
      </c>
      <c r="C97" s="88" t="str">
        <f>IFERROR(VLOOKUP(A97,Assessors!B:D,3,0),"Indiqueu el núm. Assessor/a")</f>
        <v>Indiqueu el núm. Assessor/a</v>
      </c>
      <c r="D97" s="44"/>
      <c r="E97" s="38"/>
      <c r="F97" s="50"/>
      <c r="G97" s="86"/>
      <c r="H97" s="93">
        <f t="shared" si="14"/>
        <v>0</v>
      </c>
      <c r="I97" s="57">
        <f t="shared" si="11"/>
        <v>0</v>
      </c>
      <c r="J97" s="59">
        <f t="shared" si="12"/>
        <v>0</v>
      </c>
      <c r="M97" s="53">
        <f t="shared" si="16"/>
        <v>0</v>
      </c>
      <c r="N97" s="1" t="str">
        <f>IF(SUMPRODUCT(--EXACT(M97,$N$12:N96)),"",M97)</f>
        <v/>
      </c>
      <c r="O97" s="54" t="str">
        <f t="shared" si="17"/>
        <v/>
      </c>
      <c r="P97" s="53">
        <f t="shared" si="15"/>
        <v>0</v>
      </c>
      <c r="Q97" s="1" t="str">
        <f>IF(SUMPRODUCT(--EXACT(P97,$Q$12:Q96)),"",P97)</f>
        <v/>
      </c>
      <c r="R97" s="54">
        <f t="shared" si="13"/>
        <v>0</v>
      </c>
    </row>
    <row r="98" spans="1:18" x14ac:dyDescent="0.35">
      <c r="A98" s="49"/>
      <c r="B98" s="87" t="str">
        <f>IFERROR(VLOOKUP(A98,Assessors!B:C,2,0),"Indiqueu el núm. Assessor/a")</f>
        <v>Indiqueu el núm. Assessor/a</v>
      </c>
      <c r="C98" s="88" t="str">
        <f>IFERROR(VLOOKUP(A98,Assessors!B:D,3,0),"Indiqueu el núm. Assessor/a")</f>
        <v>Indiqueu el núm. Assessor/a</v>
      </c>
      <c r="D98" s="44"/>
      <c r="E98" s="38"/>
      <c r="F98" s="50"/>
      <c r="G98" s="86"/>
      <c r="H98" s="93">
        <f t="shared" si="14"/>
        <v>0</v>
      </c>
      <c r="I98" s="57">
        <f t="shared" si="11"/>
        <v>0</v>
      </c>
      <c r="J98" s="59">
        <f t="shared" si="12"/>
        <v>0</v>
      </c>
      <c r="M98" s="53">
        <f t="shared" si="16"/>
        <v>0</v>
      </c>
      <c r="N98" s="1" t="str">
        <f>IF(SUMPRODUCT(--EXACT(M98,$N$12:N97)),"",M98)</f>
        <v/>
      </c>
      <c r="O98" s="54" t="str">
        <f t="shared" si="17"/>
        <v/>
      </c>
      <c r="P98" s="53">
        <f t="shared" si="15"/>
        <v>0</v>
      </c>
      <c r="Q98" s="1" t="str">
        <f>IF(SUMPRODUCT(--EXACT(P98,$Q$12:Q97)),"",P98)</f>
        <v/>
      </c>
      <c r="R98" s="54">
        <f t="shared" si="13"/>
        <v>0</v>
      </c>
    </row>
    <row r="99" spans="1:18" x14ac:dyDescent="0.35">
      <c r="A99" s="49"/>
      <c r="B99" s="87" t="str">
        <f>IFERROR(VLOOKUP(A99,Assessors!B:C,2,0),"Indiqueu el núm. Assessor/a")</f>
        <v>Indiqueu el núm. Assessor/a</v>
      </c>
      <c r="C99" s="88" t="str">
        <f>IFERROR(VLOOKUP(A99,Assessors!B:D,3,0),"Indiqueu el núm. Assessor/a")</f>
        <v>Indiqueu el núm. Assessor/a</v>
      </c>
      <c r="D99" s="44"/>
      <c r="E99" s="38"/>
      <c r="F99" s="50"/>
      <c r="G99" s="86"/>
      <c r="H99" s="93">
        <f t="shared" si="14"/>
        <v>0</v>
      </c>
      <c r="I99" s="57">
        <f t="shared" si="11"/>
        <v>0</v>
      </c>
      <c r="J99" s="59">
        <f t="shared" si="12"/>
        <v>0</v>
      </c>
      <c r="M99" s="53">
        <f t="shared" si="16"/>
        <v>0</v>
      </c>
      <c r="N99" s="1" t="str">
        <f>IF(SUMPRODUCT(--EXACT(M99,$N$12:N98)),"",M99)</f>
        <v/>
      </c>
      <c r="O99" s="54" t="str">
        <f t="shared" si="17"/>
        <v/>
      </c>
      <c r="P99" s="53">
        <f t="shared" si="15"/>
        <v>0</v>
      </c>
      <c r="Q99" s="1" t="str">
        <f>IF(SUMPRODUCT(--EXACT(P99,$Q$12:Q98)),"",P99)</f>
        <v/>
      </c>
      <c r="R99" s="54">
        <f t="shared" si="13"/>
        <v>0</v>
      </c>
    </row>
    <row r="100" spans="1:18" x14ac:dyDescent="0.35">
      <c r="A100" s="49"/>
      <c r="B100" s="87" t="str">
        <f>IFERROR(VLOOKUP(A100,Assessors!B:C,2,0),"Indiqueu el núm. Assessor/a")</f>
        <v>Indiqueu el núm. Assessor/a</v>
      </c>
      <c r="C100" s="88" t="str">
        <f>IFERROR(VLOOKUP(A100,Assessors!B:D,3,0),"Indiqueu el núm. Assessor/a")</f>
        <v>Indiqueu el núm. Assessor/a</v>
      </c>
      <c r="D100" s="44"/>
      <c r="E100" s="38"/>
      <c r="F100" s="50"/>
      <c r="G100" s="86"/>
      <c r="H100" s="93">
        <f t="shared" si="14"/>
        <v>0</v>
      </c>
      <c r="I100" s="57">
        <f t="shared" si="11"/>
        <v>0</v>
      </c>
      <c r="J100" s="59">
        <f t="shared" si="12"/>
        <v>0</v>
      </c>
      <c r="M100" s="53">
        <f t="shared" si="16"/>
        <v>0</v>
      </c>
      <c r="N100" s="1" t="str">
        <f>IF(SUMPRODUCT(--EXACT(M100,$N$12:N99)),"",M100)</f>
        <v/>
      </c>
      <c r="O100" s="54" t="str">
        <f t="shared" si="17"/>
        <v/>
      </c>
      <c r="P100" s="53">
        <f t="shared" si="15"/>
        <v>0</v>
      </c>
      <c r="Q100" s="1" t="str">
        <f>IF(SUMPRODUCT(--EXACT(P100,$Q$12:Q99)),"",P100)</f>
        <v/>
      </c>
      <c r="R100" s="54">
        <f t="shared" si="13"/>
        <v>0</v>
      </c>
    </row>
    <row r="101" spans="1:18" x14ac:dyDescent="0.35">
      <c r="A101" s="49"/>
      <c r="B101" s="87" t="str">
        <f>IFERROR(VLOOKUP(A101,Assessors!B:C,2,0),"Indiqueu el núm. Assessor/a")</f>
        <v>Indiqueu el núm. Assessor/a</v>
      </c>
      <c r="C101" s="88" t="str">
        <f>IFERROR(VLOOKUP(A101,Assessors!B:D,3,0),"Indiqueu el núm. Assessor/a")</f>
        <v>Indiqueu el núm. Assessor/a</v>
      </c>
      <c r="D101" s="44"/>
      <c r="E101" s="38"/>
      <c r="F101" s="50"/>
      <c r="G101" s="86"/>
      <c r="H101" s="93">
        <f t="shared" si="14"/>
        <v>0</v>
      </c>
      <c r="I101" s="57">
        <f t="shared" si="11"/>
        <v>0</v>
      </c>
      <c r="J101" s="59">
        <f t="shared" si="12"/>
        <v>0</v>
      </c>
      <c r="M101" s="53">
        <f t="shared" si="16"/>
        <v>0</v>
      </c>
      <c r="N101" s="1" t="str">
        <f>IF(SUMPRODUCT(--EXACT(M101,$N$12:N100)),"",M101)</f>
        <v/>
      </c>
      <c r="O101" s="54" t="str">
        <f t="shared" si="17"/>
        <v/>
      </c>
      <c r="P101" s="53">
        <f t="shared" si="15"/>
        <v>0</v>
      </c>
      <c r="Q101" s="1" t="str">
        <f>IF(SUMPRODUCT(--EXACT(P101,$Q$12:Q100)),"",P101)</f>
        <v/>
      </c>
      <c r="R101" s="54">
        <f t="shared" si="13"/>
        <v>0</v>
      </c>
    </row>
    <row r="102" spans="1:18" x14ac:dyDescent="0.35">
      <c r="A102" s="49"/>
      <c r="B102" s="87" t="str">
        <f>IFERROR(VLOOKUP(A102,Assessors!B:C,2,0),"Indiqueu el núm. Assessor/a")</f>
        <v>Indiqueu el núm. Assessor/a</v>
      </c>
      <c r="C102" s="88" t="str">
        <f>IFERROR(VLOOKUP(A102,Assessors!B:D,3,0),"Indiqueu el núm. Assessor/a")</f>
        <v>Indiqueu el núm. Assessor/a</v>
      </c>
      <c r="D102" s="44"/>
      <c r="E102" s="38"/>
      <c r="F102" s="50"/>
      <c r="G102" s="86"/>
      <c r="H102" s="93">
        <f t="shared" si="14"/>
        <v>0</v>
      </c>
      <c r="I102" s="57">
        <f t="shared" si="11"/>
        <v>0</v>
      </c>
      <c r="J102" s="59">
        <f t="shared" si="12"/>
        <v>0</v>
      </c>
      <c r="M102" s="53">
        <f t="shared" si="16"/>
        <v>0</v>
      </c>
      <c r="N102" s="1" t="str">
        <f>IF(SUMPRODUCT(--EXACT(M102,$N$12:N101)),"",M102)</f>
        <v/>
      </c>
      <c r="O102" s="54" t="str">
        <f t="shared" si="17"/>
        <v/>
      </c>
      <c r="P102" s="53">
        <f t="shared" si="15"/>
        <v>0</v>
      </c>
      <c r="Q102" s="1" t="str">
        <f>IF(SUMPRODUCT(--EXACT(P102,$Q$12:Q101)),"",P102)</f>
        <v/>
      </c>
      <c r="R102" s="54">
        <f t="shared" si="13"/>
        <v>0</v>
      </c>
    </row>
    <row r="103" spans="1:18" x14ac:dyDescent="0.35">
      <c r="A103" s="49"/>
      <c r="B103" s="87" t="str">
        <f>IFERROR(VLOOKUP(A103,Assessors!B:C,2,0),"Indiqueu el núm. Assessor/a")</f>
        <v>Indiqueu el núm. Assessor/a</v>
      </c>
      <c r="C103" s="88" t="str">
        <f>IFERROR(VLOOKUP(A103,Assessors!B:D,3,0),"Indiqueu el núm. Assessor/a")</f>
        <v>Indiqueu el núm. Assessor/a</v>
      </c>
      <c r="D103" s="44"/>
      <c r="E103" s="38"/>
      <c r="F103" s="50"/>
      <c r="G103" s="86"/>
      <c r="H103" s="93">
        <f t="shared" si="14"/>
        <v>0</v>
      </c>
      <c r="I103" s="57">
        <f t="shared" si="11"/>
        <v>0</v>
      </c>
      <c r="J103" s="59">
        <f t="shared" si="12"/>
        <v>0</v>
      </c>
      <c r="M103" s="53">
        <f t="shared" si="16"/>
        <v>0</v>
      </c>
      <c r="N103" s="1" t="str">
        <f>IF(SUMPRODUCT(--EXACT(M103,$N$12:N102)),"",M103)</f>
        <v/>
      </c>
      <c r="O103" s="54" t="str">
        <f t="shared" si="17"/>
        <v/>
      </c>
      <c r="P103" s="53">
        <f t="shared" si="15"/>
        <v>0</v>
      </c>
      <c r="Q103" s="1" t="str">
        <f>IF(SUMPRODUCT(--EXACT(P103,$Q$12:Q102)),"",P103)</f>
        <v/>
      </c>
      <c r="R103" s="54">
        <f t="shared" si="13"/>
        <v>0</v>
      </c>
    </row>
    <row r="104" spans="1:18" x14ac:dyDescent="0.35">
      <c r="A104" s="49"/>
      <c r="B104" s="87" t="str">
        <f>IFERROR(VLOOKUP(A104,Assessors!B:C,2,0),"Indiqueu el núm. Assessor/a")</f>
        <v>Indiqueu el núm. Assessor/a</v>
      </c>
      <c r="C104" s="88" t="str">
        <f>IFERROR(VLOOKUP(A104,Assessors!B:D,3,0),"Indiqueu el núm. Assessor/a")</f>
        <v>Indiqueu el núm. Assessor/a</v>
      </c>
      <c r="D104" s="44"/>
      <c r="E104" s="38"/>
      <c r="F104" s="50"/>
      <c r="G104" s="86"/>
      <c r="H104" s="93">
        <f t="shared" si="14"/>
        <v>0</v>
      </c>
      <c r="I104" s="57">
        <f t="shared" si="11"/>
        <v>0</v>
      </c>
      <c r="J104" s="59">
        <f t="shared" si="12"/>
        <v>0</v>
      </c>
      <c r="M104" s="53">
        <f t="shared" si="16"/>
        <v>0</v>
      </c>
      <c r="N104" s="1" t="str">
        <f>IF(SUMPRODUCT(--EXACT(M104,$N$12:N103)),"",M104)</f>
        <v/>
      </c>
      <c r="O104" s="54" t="str">
        <f t="shared" si="17"/>
        <v/>
      </c>
      <c r="P104" s="53">
        <f t="shared" si="15"/>
        <v>0</v>
      </c>
      <c r="Q104" s="1" t="str">
        <f>IF(SUMPRODUCT(--EXACT(P104,$Q$12:Q103)),"",P104)</f>
        <v/>
      </c>
      <c r="R104" s="54">
        <f t="shared" si="13"/>
        <v>0</v>
      </c>
    </row>
    <row r="105" spans="1:18" x14ac:dyDescent="0.35">
      <c r="A105" s="49"/>
      <c r="B105" s="87" t="str">
        <f>IFERROR(VLOOKUP(A105,Assessors!B:C,2,0),"Indiqueu el núm. Assessor/a")</f>
        <v>Indiqueu el núm. Assessor/a</v>
      </c>
      <c r="C105" s="88" t="str">
        <f>IFERROR(VLOOKUP(A105,Assessors!B:D,3,0),"Indiqueu el núm. Assessor/a")</f>
        <v>Indiqueu el núm. Assessor/a</v>
      </c>
      <c r="D105" s="44"/>
      <c r="E105" s="38"/>
      <c r="F105" s="50"/>
      <c r="G105" s="86"/>
      <c r="H105" s="93">
        <f t="shared" si="14"/>
        <v>0</v>
      </c>
      <c r="I105" s="57">
        <f t="shared" si="11"/>
        <v>0</v>
      </c>
      <c r="J105" s="59">
        <f t="shared" si="12"/>
        <v>0</v>
      </c>
      <c r="M105" s="53">
        <f t="shared" si="16"/>
        <v>0</v>
      </c>
      <c r="N105" s="1" t="str">
        <f>IF(SUMPRODUCT(--EXACT(M105,$N$12:N104)),"",M105)</f>
        <v/>
      </c>
      <c r="O105" s="54" t="str">
        <f t="shared" si="17"/>
        <v/>
      </c>
      <c r="P105" s="53">
        <f t="shared" si="15"/>
        <v>0</v>
      </c>
      <c r="Q105" s="1" t="str">
        <f>IF(SUMPRODUCT(--EXACT(P105,$Q$12:Q104)),"",P105)</f>
        <v/>
      </c>
      <c r="R105" s="54">
        <f t="shared" si="13"/>
        <v>0</v>
      </c>
    </row>
    <row r="106" spans="1:18" x14ac:dyDescent="0.35">
      <c r="A106" s="49"/>
      <c r="B106" s="87" t="str">
        <f>IFERROR(VLOOKUP(A106,Assessors!B:C,2,0),"Indiqueu el núm. Assessor/a")</f>
        <v>Indiqueu el núm. Assessor/a</v>
      </c>
      <c r="C106" s="88" t="str">
        <f>IFERROR(VLOOKUP(A106,Assessors!B:D,3,0),"Indiqueu el núm. Assessor/a")</f>
        <v>Indiqueu el núm. Assessor/a</v>
      </c>
      <c r="D106" s="44"/>
      <c r="E106" s="38"/>
      <c r="F106" s="50"/>
      <c r="G106" s="86"/>
      <c r="H106" s="93">
        <f t="shared" si="14"/>
        <v>0</v>
      </c>
      <c r="I106" s="57">
        <f t="shared" si="11"/>
        <v>0</v>
      </c>
      <c r="J106" s="59">
        <f t="shared" si="12"/>
        <v>0</v>
      </c>
      <c r="M106" s="53">
        <f t="shared" si="16"/>
        <v>0</v>
      </c>
      <c r="N106" s="1" t="str">
        <f>IF(SUMPRODUCT(--EXACT(M106,$N$12:N105)),"",M106)</f>
        <v/>
      </c>
      <c r="O106" s="54" t="str">
        <f t="shared" si="17"/>
        <v/>
      </c>
      <c r="P106" s="53">
        <f t="shared" si="15"/>
        <v>0</v>
      </c>
      <c r="Q106" s="1" t="str">
        <f>IF(SUMPRODUCT(--EXACT(P106,$Q$12:Q105)),"",P106)</f>
        <v/>
      </c>
      <c r="R106" s="54">
        <f t="shared" si="13"/>
        <v>0</v>
      </c>
    </row>
    <row r="107" spans="1:18" x14ac:dyDescent="0.35">
      <c r="A107" s="49"/>
      <c r="B107" s="87" t="str">
        <f>IFERROR(VLOOKUP(A107,Assessors!B:C,2,0),"Indiqueu el núm. Assessor/a")</f>
        <v>Indiqueu el núm. Assessor/a</v>
      </c>
      <c r="C107" s="88" t="str">
        <f>IFERROR(VLOOKUP(A107,Assessors!B:D,3,0),"Indiqueu el núm. Assessor/a")</f>
        <v>Indiqueu el núm. Assessor/a</v>
      </c>
      <c r="D107" s="44"/>
      <c r="E107" s="38"/>
      <c r="F107" s="50"/>
      <c r="G107" s="86"/>
      <c r="H107" s="93">
        <f t="shared" si="14"/>
        <v>0</v>
      </c>
      <c r="I107" s="57">
        <f t="shared" si="11"/>
        <v>0</v>
      </c>
      <c r="J107" s="59">
        <f t="shared" si="12"/>
        <v>0</v>
      </c>
      <c r="M107" s="53">
        <f t="shared" si="16"/>
        <v>0</v>
      </c>
      <c r="N107" s="1" t="str">
        <f>IF(SUMPRODUCT(--EXACT(M107,$N$12:N106)),"",M107)</f>
        <v/>
      </c>
      <c r="O107" s="54" t="str">
        <f t="shared" si="17"/>
        <v/>
      </c>
      <c r="P107" s="53">
        <f t="shared" si="15"/>
        <v>0</v>
      </c>
      <c r="Q107" s="1" t="str">
        <f>IF(SUMPRODUCT(--EXACT(P107,$Q$12:Q106)),"",P107)</f>
        <v/>
      </c>
      <c r="R107" s="54">
        <f t="shared" si="13"/>
        <v>0</v>
      </c>
    </row>
    <row r="108" spans="1:18" x14ac:dyDescent="0.35">
      <c r="A108" s="49"/>
      <c r="B108" s="87" t="str">
        <f>IFERROR(VLOOKUP(A108,Assessors!B:C,2,0),"Indiqueu el núm. Assessor/a")</f>
        <v>Indiqueu el núm. Assessor/a</v>
      </c>
      <c r="C108" s="88" t="str">
        <f>IFERROR(VLOOKUP(A108,Assessors!B:D,3,0),"Indiqueu el núm. Assessor/a")</f>
        <v>Indiqueu el núm. Assessor/a</v>
      </c>
      <c r="D108" s="44"/>
      <c r="E108" s="38"/>
      <c r="F108" s="50"/>
      <c r="G108" s="86"/>
      <c r="H108" s="93">
        <f t="shared" si="14"/>
        <v>0</v>
      </c>
      <c r="I108" s="57">
        <f t="shared" si="11"/>
        <v>0</v>
      </c>
      <c r="J108" s="59">
        <f t="shared" ref="J108:J139" si="18">IF(I108="Excedit topall hores","ERROR",(G108*L$9))</f>
        <v>0</v>
      </c>
      <c r="M108" s="53">
        <f t="shared" si="16"/>
        <v>0</v>
      </c>
      <c r="N108" s="1" t="str">
        <f>IF(SUMPRODUCT(--EXACT(M108,$N$12:N107)),"",M108)</f>
        <v/>
      </c>
      <c r="O108" s="54" t="str">
        <f t="shared" si="17"/>
        <v/>
      </c>
      <c r="P108" s="53">
        <f t="shared" si="15"/>
        <v>0</v>
      </c>
      <c r="Q108" s="1" t="str">
        <f>IF(SUMPRODUCT(--EXACT(P108,$Q$12:Q107)),"",P108)</f>
        <v/>
      </c>
      <c r="R108" s="54">
        <f t="shared" ref="R108:R139" si="19">IFERROR(VLOOKUP(Q108,A:J,8,0),0)</f>
        <v>0</v>
      </c>
    </row>
    <row r="109" spans="1:18" x14ac:dyDescent="0.35">
      <c r="A109" s="49"/>
      <c r="B109" s="87" t="str">
        <f>IFERROR(VLOOKUP(A109,Assessors!B:C,2,0),"Indiqueu el núm. Assessor/a")</f>
        <v>Indiqueu el núm. Assessor/a</v>
      </c>
      <c r="C109" s="88" t="str">
        <f>IFERROR(VLOOKUP(A109,Assessors!B:D,3,0),"Indiqueu el núm. Assessor/a")</f>
        <v>Indiqueu el núm. Assessor/a</v>
      </c>
      <c r="D109" s="44"/>
      <c r="E109" s="38"/>
      <c r="F109" s="50"/>
      <c r="G109" s="86"/>
      <c r="H109" s="93">
        <f t="shared" si="14"/>
        <v>0</v>
      </c>
      <c r="I109" s="57">
        <f t="shared" si="11"/>
        <v>0</v>
      </c>
      <c r="J109" s="59">
        <f t="shared" si="18"/>
        <v>0</v>
      </c>
      <c r="M109" s="53">
        <f t="shared" si="16"/>
        <v>0</v>
      </c>
      <c r="N109" s="1" t="str">
        <f>IF(SUMPRODUCT(--EXACT(M109,$N$12:N108)),"",M109)</f>
        <v/>
      </c>
      <c r="O109" s="54" t="str">
        <f t="shared" si="17"/>
        <v/>
      </c>
      <c r="P109" s="53">
        <f t="shared" si="15"/>
        <v>0</v>
      </c>
      <c r="Q109" s="1" t="str">
        <f>IF(SUMPRODUCT(--EXACT(P109,$Q$12:Q108)),"",P109)</f>
        <v/>
      </c>
      <c r="R109" s="54">
        <f t="shared" si="19"/>
        <v>0</v>
      </c>
    </row>
    <row r="110" spans="1:18" x14ac:dyDescent="0.35">
      <c r="A110" s="49"/>
      <c r="B110" s="87" t="str">
        <f>IFERROR(VLOOKUP(A110,Assessors!B:C,2,0),"Indiqueu el núm. Assessor/a")</f>
        <v>Indiqueu el núm. Assessor/a</v>
      </c>
      <c r="C110" s="88" t="str">
        <f>IFERROR(VLOOKUP(A110,Assessors!B:D,3,0),"Indiqueu el núm. Assessor/a")</f>
        <v>Indiqueu el núm. Assessor/a</v>
      </c>
      <c r="D110" s="44"/>
      <c r="E110" s="38"/>
      <c r="F110" s="50"/>
      <c r="G110" s="86"/>
      <c r="H110" s="93">
        <f t="shared" si="14"/>
        <v>0</v>
      </c>
      <c r="I110" s="57">
        <f t="shared" si="11"/>
        <v>0</v>
      </c>
      <c r="J110" s="59">
        <f t="shared" si="18"/>
        <v>0</v>
      </c>
      <c r="M110" s="53">
        <f t="shared" si="16"/>
        <v>0</v>
      </c>
      <c r="N110" s="1" t="str">
        <f>IF(SUMPRODUCT(--EXACT(M110,$N$12:N109)),"",M110)</f>
        <v/>
      </c>
      <c r="O110" s="54" t="str">
        <f t="shared" si="17"/>
        <v/>
      </c>
      <c r="P110" s="53">
        <f t="shared" si="15"/>
        <v>0</v>
      </c>
      <c r="Q110" s="1" t="str">
        <f>IF(SUMPRODUCT(--EXACT(P110,$Q$12:Q109)),"",P110)</f>
        <v/>
      </c>
      <c r="R110" s="54">
        <f t="shared" si="19"/>
        <v>0</v>
      </c>
    </row>
    <row r="111" spans="1:18" x14ac:dyDescent="0.35">
      <c r="A111" s="49"/>
      <c r="B111" s="87" t="str">
        <f>IFERROR(VLOOKUP(A111,Assessors!B:C,2,0),"Indiqueu el núm. Assessor/a")</f>
        <v>Indiqueu el núm. Assessor/a</v>
      </c>
      <c r="C111" s="88" t="str">
        <f>IFERROR(VLOOKUP(A111,Assessors!B:D,3,0),"Indiqueu el núm. Assessor/a")</f>
        <v>Indiqueu el núm. Assessor/a</v>
      </c>
      <c r="D111" s="44"/>
      <c r="E111" s="38"/>
      <c r="F111" s="50"/>
      <c r="G111" s="86"/>
      <c r="H111" s="93">
        <f t="shared" si="14"/>
        <v>0</v>
      </c>
      <c r="I111" s="57">
        <f t="shared" si="11"/>
        <v>0</v>
      </c>
      <c r="J111" s="59">
        <f t="shared" si="18"/>
        <v>0</v>
      </c>
      <c r="M111" s="53">
        <f t="shared" si="16"/>
        <v>0</v>
      </c>
      <c r="N111" s="1" t="str">
        <f>IF(SUMPRODUCT(--EXACT(M111,$N$12:N110)),"",M111)</f>
        <v/>
      </c>
      <c r="O111" s="54" t="str">
        <f t="shared" si="17"/>
        <v/>
      </c>
      <c r="P111" s="53">
        <f t="shared" si="15"/>
        <v>0</v>
      </c>
      <c r="Q111" s="1" t="str">
        <f>IF(SUMPRODUCT(--EXACT(P111,$Q$12:Q110)),"",P111)</f>
        <v/>
      </c>
      <c r="R111" s="54">
        <f t="shared" si="19"/>
        <v>0</v>
      </c>
    </row>
    <row r="112" spans="1:18" x14ac:dyDescent="0.35">
      <c r="A112" s="49"/>
      <c r="B112" s="87" t="str">
        <f>IFERROR(VLOOKUP(A112,Assessors!B:C,2,0),"Indiqueu el núm. Assessor/a")</f>
        <v>Indiqueu el núm. Assessor/a</v>
      </c>
      <c r="C112" s="88" t="str">
        <f>IFERROR(VLOOKUP(A112,Assessors!B:D,3,0),"Indiqueu el núm. Assessor/a")</f>
        <v>Indiqueu el núm. Assessor/a</v>
      </c>
      <c r="D112" s="44"/>
      <c r="E112" s="38"/>
      <c r="F112" s="50"/>
      <c r="G112" s="86"/>
      <c r="H112" s="93">
        <f t="shared" si="14"/>
        <v>0</v>
      </c>
      <c r="I112" s="57">
        <f t="shared" si="11"/>
        <v>0</v>
      </c>
      <c r="J112" s="59">
        <f t="shared" si="18"/>
        <v>0</v>
      </c>
      <c r="M112" s="53">
        <f t="shared" si="16"/>
        <v>0</v>
      </c>
      <c r="N112" s="1" t="str">
        <f>IF(SUMPRODUCT(--EXACT(M112,$N$12:N111)),"",M112)</f>
        <v/>
      </c>
      <c r="O112" s="54" t="str">
        <f t="shared" si="17"/>
        <v/>
      </c>
      <c r="P112" s="53">
        <f t="shared" si="15"/>
        <v>0</v>
      </c>
      <c r="Q112" s="1" t="str">
        <f>IF(SUMPRODUCT(--EXACT(P112,$Q$12:Q111)),"",P112)</f>
        <v/>
      </c>
      <c r="R112" s="54">
        <f t="shared" si="19"/>
        <v>0</v>
      </c>
    </row>
    <row r="113" spans="1:18" x14ac:dyDescent="0.35">
      <c r="A113" s="49"/>
      <c r="B113" s="87" t="str">
        <f>IFERROR(VLOOKUP(A113,Assessors!B:C,2,0),"Indiqueu el núm. Assessor/a")</f>
        <v>Indiqueu el núm. Assessor/a</v>
      </c>
      <c r="C113" s="88" t="str">
        <f>IFERROR(VLOOKUP(A113,Assessors!B:D,3,0),"Indiqueu el núm. Assessor/a")</f>
        <v>Indiqueu el núm. Assessor/a</v>
      </c>
      <c r="D113" s="44"/>
      <c r="E113" s="38"/>
      <c r="F113" s="50"/>
      <c r="G113" s="86"/>
      <c r="H113" s="93">
        <f t="shared" si="14"/>
        <v>0</v>
      </c>
      <c r="I113" s="57">
        <f t="shared" si="11"/>
        <v>0</v>
      </c>
      <c r="J113" s="59">
        <f t="shared" si="18"/>
        <v>0</v>
      </c>
      <c r="M113" s="53">
        <f t="shared" si="16"/>
        <v>0</v>
      </c>
      <c r="N113" s="1" t="str">
        <f>IF(SUMPRODUCT(--EXACT(M113,$N$12:N112)),"",M113)</f>
        <v/>
      </c>
      <c r="O113" s="54" t="str">
        <f t="shared" si="17"/>
        <v/>
      </c>
      <c r="P113" s="53">
        <f t="shared" si="15"/>
        <v>0</v>
      </c>
      <c r="Q113" s="1" t="str">
        <f>IF(SUMPRODUCT(--EXACT(P113,$Q$12:Q112)),"",P113)</f>
        <v/>
      </c>
      <c r="R113" s="54">
        <f t="shared" si="19"/>
        <v>0</v>
      </c>
    </row>
    <row r="114" spans="1:18" x14ac:dyDescent="0.35">
      <c r="A114" s="49"/>
      <c r="B114" s="87" t="str">
        <f>IFERROR(VLOOKUP(A114,Assessors!B:C,2,0),"Indiqueu el núm. Assessor/a")</f>
        <v>Indiqueu el núm. Assessor/a</v>
      </c>
      <c r="C114" s="88" t="str">
        <f>IFERROR(VLOOKUP(A114,Assessors!B:D,3,0),"Indiqueu el núm. Assessor/a")</f>
        <v>Indiqueu el núm. Assessor/a</v>
      </c>
      <c r="D114" s="44"/>
      <c r="E114" s="38"/>
      <c r="F114" s="50"/>
      <c r="G114" s="86"/>
      <c r="H114" s="93">
        <f t="shared" si="14"/>
        <v>0</v>
      </c>
      <c r="I114" s="57">
        <f t="shared" si="11"/>
        <v>0</v>
      </c>
      <c r="J114" s="59">
        <f t="shared" si="18"/>
        <v>0</v>
      </c>
      <c r="M114" s="53">
        <f t="shared" si="16"/>
        <v>0</v>
      </c>
      <c r="N114" s="1" t="str">
        <f>IF(SUMPRODUCT(--EXACT(M114,$N$12:N113)),"",M114)</f>
        <v/>
      </c>
      <c r="O114" s="54" t="str">
        <f t="shared" si="17"/>
        <v/>
      </c>
      <c r="P114" s="53">
        <f t="shared" si="15"/>
        <v>0</v>
      </c>
      <c r="Q114" s="1" t="str">
        <f>IF(SUMPRODUCT(--EXACT(P114,$Q$12:Q113)),"",P114)</f>
        <v/>
      </c>
      <c r="R114" s="54">
        <f t="shared" si="19"/>
        <v>0</v>
      </c>
    </row>
    <row r="115" spans="1:18" x14ac:dyDescent="0.35">
      <c r="A115" s="49"/>
      <c r="B115" s="87" t="str">
        <f>IFERROR(VLOOKUP(A115,Assessors!B:C,2,0),"Indiqueu el núm. Assessor/a")</f>
        <v>Indiqueu el núm. Assessor/a</v>
      </c>
      <c r="C115" s="88" t="str">
        <f>IFERROR(VLOOKUP(A115,Assessors!B:D,3,0),"Indiqueu el núm. Assessor/a")</f>
        <v>Indiqueu el núm. Assessor/a</v>
      </c>
      <c r="D115" s="44"/>
      <c r="E115" s="38"/>
      <c r="F115" s="50"/>
      <c r="G115" s="86"/>
      <c r="H115" s="93">
        <f t="shared" si="14"/>
        <v>0</v>
      </c>
      <c r="I115" s="57">
        <f t="shared" si="11"/>
        <v>0</v>
      </c>
      <c r="J115" s="59">
        <f t="shared" si="18"/>
        <v>0</v>
      </c>
      <c r="M115" s="53">
        <f t="shared" si="16"/>
        <v>0</v>
      </c>
      <c r="N115" s="1" t="str">
        <f>IF(SUMPRODUCT(--EXACT(M115,$N$12:N114)),"",M115)</f>
        <v/>
      </c>
      <c r="O115" s="54" t="str">
        <f t="shared" si="17"/>
        <v/>
      </c>
      <c r="P115" s="53">
        <f t="shared" si="15"/>
        <v>0</v>
      </c>
      <c r="Q115" s="1" t="str">
        <f>IF(SUMPRODUCT(--EXACT(P115,$Q$12:Q114)),"",P115)</f>
        <v/>
      </c>
      <c r="R115" s="54">
        <f t="shared" si="19"/>
        <v>0</v>
      </c>
    </row>
    <row r="116" spans="1:18" x14ac:dyDescent="0.35">
      <c r="A116" s="49"/>
      <c r="B116" s="87" t="str">
        <f>IFERROR(VLOOKUP(A116,Assessors!B:C,2,0),"Indiqueu el núm. Assessor/a")</f>
        <v>Indiqueu el núm. Assessor/a</v>
      </c>
      <c r="C116" s="88" t="str">
        <f>IFERROR(VLOOKUP(A116,Assessors!B:D,3,0),"Indiqueu el núm. Assessor/a")</f>
        <v>Indiqueu el núm. Assessor/a</v>
      </c>
      <c r="D116" s="44"/>
      <c r="E116" s="38"/>
      <c r="F116" s="50"/>
      <c r="G116" s="86"/>
      <c r="H116" s="93">
        <f t="shared" si="14"/>
        <v>0</v>
      </c>
      <c r="I116" s="57">
        <f t="shared" si="11"/>
        <v>0</v>
      </c>
      <c r="J116" s="59">
        <f t="shared" si="18"/>
        <v>0</v>
      </c>
      <c r="M116" s="53">
        <f t="shared" si="16"/>
        <v>0</v>
      </c>
      <c r="N116" s="1" t="str">
        <f>IF(SUMPRODUCT(--EXACT(M116,$N$12:N115)),"",M116)</f>
        <v/>
      </c>
      <c r="O116" s="54" t="str">
        <f t="shared" si="17"/>
        <v/>
      </c>
      <c r="P116" s="53">
        <f t="shared" si="15"/>
        <v>0</v>
      </c>
      <c r="Q116" s="1" t="str">
        <f>IF(SUMPRODUCT(--EXACT(P116,$Q$12:Q115)),"",P116)</f>
        <v/>
      </c>
      <c r="R116" s="54">
        <f t="shared" si="19"/>
        <v>0</v>
      </c>
    </row>
    <row r="117" spans="1:18" x14ac:dyDescent="0.35">
      <c r="A117" s="49"/>
      <c r="B117" s="87" t="str">
        <f>IFERROR(VLOOKUP(A117,Assessors!B:C,2,0),"Indiqueu el núm. Assessor/a")</f>
        <v>Indiqueu el núm. Assessor/a</v>
      </c>
      <c r="C117" s="88" t="str">
        <f>IFERROR(VLOOKUP(A117,Assessors!B:D,3,0),"Indiqueu el núm. Assessor/a")</f>
        <v>Indiqueu el núm. Assessor/a</v>
      </c>
      <c r="D117" s="44"/>
      <c r="E117" s="38"/>
      <c r="F117" s="50"/>
      <c r="G117" s="86"/>
      <c r="H117" s="93">
        <f t="shared" si="14"/>
        <v>0</v>
      </c>
      <c r="I117" s="57">
        <f t="shared" si="11"/>
        <v>0</v>
      </c>
      <c r="J117" s="59">
        <f t="shared" si="18"/>
        <v>0</v>
      </c>
      <c r="M117" s="53">
        <f t="shared" si="16"/>
        <v>0</v>
      </c>
      <c r="N117" s="1" t="str">
        <f>IF(SUMPRODUCT(--EXACT(M117,$N$12:N116)),"",M117)</f>
        <v/>
      </c>
      <c r="O117" s="54" t="str">
        <f t="shared" si="17"/>
        <v/>
      </c>
      <c r="P117" s="53">
        <f t="shared" si="15"/>
        <v>0</v>
      </c>
      <c r="Q117" s="1" t="str">
        <f>IF(SUMPRODUCT(--EXACT(P117,$Q$12:Q116)),"",P117)</f>
        <v/>
      </c>
      <c r="R117" s="54">
        <f t="shared" si="19"/>
        <v>0</v>
      </c>
    </row>
    <row r="118" spans="1:18" x14ac:dyDescent="0.35">
      <c r="A118" s="49"/>
      <c r="B118" s="87" t="str">
        <f>IFERROR(VLOOKUP(A118,Assessors!B:C,2,0),"Indiqueu el núm. Assessor/a")</f>
        <v>Indiqueu el núm. Assessor/a</v>
      </c>
      <c r="C118" s="88" t="str">
        <f>IFERROR(VLOOKUP(A118,Assessors!B:D,3,0),"Indiqueu el núm. Assessor/a")</f>
        <v>Indiqueu el núm. Assessor/a</v>
      </c>
      <c r="D118" s="44"/>
      <c r="E118" s="38"/>
      <c r="F118" s="50"/>
      <c r="G118" s="86"/>
      <c r="H118" s="93">
        <f t="shared" si="14"/>
        <v>0</v>
      </c>
      <c r="I118" s="57">
        <f t="shared" si="11"/>
        <v>0</v>
      </c>
      <c r="J118" s="59">
        <f t="shared" si="18"/>
        <v>0</v>
      </c>
      <c r="M118" s="53">
        <f t="shared" si="16"/>
        <v>0</v>
      </c>
      <c r="N118" s="1" t="str">
        <f>IF(SUMPRODUCT(--EXACT(M118,$N$12:N117)),"",M118)</f>
        <v/>
      </c>
      <c r="O118" s="54" t="str">
        <f t="shared" si="17"/>
        <v/>
      </c>
      <c r="P118" s="53">
        <f t="shared" si="15"/>
        <v>0</v>
      </c>
      <c r="Q118" s="1" t="str">
        <f>IF(SUMPRODUCT(--EXACT(P118,$Q$12:Q117)),"",P118)</f>
        <v/>
      </c>
      <c r="R118" s="54">
        <f t="shared" si="19"/>
        <v>0</v>
      </c>
    </row>
    <row r="119" spans="1:18" x14ac:dyDescent="0.35">
      <c r="A119" s="49"/>
      <c r="B119" s="87" t="str">
        <f>IFERROR(VLOOKUP(A119,Assessors!B:C,2,0),"Indiqueu el núm. Assessor/a")</f>
        <v>Indiqueu el núm. Assessor/a</v>
      </c>
      <c r="C119" s="88" t="str">
        <f>IFERROR(VLOOKUP(A119,Assessors!B:D,3,0),"Indiqueu el núm. Assessor/a")</f>
        <v>Indiqueu el núm. Assessor/a</v>
      </c>
      <c r="D119" s="44"/>
      <c r="E119" s="38"/>
      <c r="F119" s="50"/>
      <c r="G119" s="86"/>
      <c r="H119" s="93">
        <f t="shared" si="14"/>
        <v>0</v>
      </c>
      <c r="I119" s="57">
        <f t="shared" si="11"/>
        <v>0</v>
      </c>
      <c r="J119" s="59">
        <f t="shared" si="18"/>
        <v>0</v>
      </c>
      <c r="M119" s="53">
        <f t="shared" si="16"/>
        <v>0</v>
      </c>
      <c r="N119" s="1" t="str">
        <f>IF(SUMPRODUCT(--EXACT(M119,$N$12:N118)),"",M119)</f>
        <v/>
      </c>
      <c r="O119" s="54" t="str">
        <f t="shared" si="17"/>
        <v/>
      </c>
      <c r="P119" s="53">
        <f t="shared" si="15"/>
        <v>0</v>
      </c>
      <c r="Q119" s="1" t="str">
        <f>IF(SUMPRODUCT(--EXACT(P119,$Q$12:Q118)),"",P119)</f>
        <v/>
      </c>
      <c r="R119" s="54">
        <f t="shared" si="19"/>
        <v>0</v>
      </c>
    </row>
    <row r="120" spans="1:18" x14ac:dyDescent="0.35">
      <c r="A120" s="49"/>
      <c r="B120" s="87" t="str">
        <f>IFERROR(VLOOKUP(A120,Assessors!B:C,2,0),"Indiqueu el núm. Assessor/a")</f>
        <v>Indiqueu el núm. Assessor/a</v>
      </c>
      <c r="C120" s="88" t="str">
        <f>IFERROR(VLOOKUP(A120,Assessors!B:D,3,0),"Indiqueu el núm. Assessor/a")</f>
        <v>Indiqueu el núm. Assessor/a</v>
      </c>
      <c r="D120" s="44"/>
      <c r="E120" s="38"/>
      <c r="F120" s="50"/>
      <c r="G120" s="86"/>
      <c r="H120" s="93">
        <f t="shared" si="14"/>
        <v>0</v>
      </c>
      <c r="I120" s="57">
        <f t="shared" si="11"/>
        <v>0</v>
      </c>
      <c r="J120" s="59">
        <f t="shared" si="18"/>
        <v>0</v>
      </c>
      <c r="M120" s="53">
        <f t="shared" si="16"/>
        <v>0</v>
      </c>
      <c r="N120" s="1" t="str">
        <f>IF(SUMPRODUCT(--EXACT(M120,$N$12:N119)),"",M120)</f>
        <v/>
      </c>
      <c r="O120" s="54" t="str">
        <f t="shared" si="17"/>
        <v/>
      </c>
      <c r="P120" s="53">
        <f t="shared" si="15"/>
        <v>0</v>
      </c>
      <c r="Q120" s="1" t="str">
        <f>IF(SUMPRODUCT(--EXACT(P120,$Q$12:Q119)),"",P120)</f>
        <v/>
      </c>
      <c r="R120" s="54">
        <f t="shared" si="19"/>
        <v>0</v>
      </c>
    </row>
    <row r="121" spans="1:18" x14ac:dyDescent="0.35">
      <c r="A121" s="49"/>
      <c r="B121" s="87" t="str">
        <f>IFERROR(VLOOKUP(A121,Assessors!B:C,2,0),"Indiqueu el núm. Assessor/a")</f>
        <v>Indiqueu el núm. Assessor/a</v>
      </c>
      <c r="C121" s="88" t="str">
        <f>IFERROR(VLOOKUP(A121,Assessors!B:D,3,0),"Indiqueu el núm. Assessor/a")</f>
        <v>Indiqueu el núm. Assessor/a</v>
      </c>
      <c r="D121" s="44"/>
      <c r="E121" s="38"/>
      <c r="F121" s="50"/>
      <c r="G121" s="86"/>
      <c r="H121" s="93">
        <f t="shared" si="14"/>
        <v>0</v>
      </c>
      <c r="I121" s="57">
        <f t="shared" si="11"/>
        <v>0</v>
      </c>
      <c r="J121" s="59">
        <f t="shared" si="18"/>
        <v>0</v>
      </c>
      <c r="M121" s="53">
        <f t="shared" si="16"/>
        <v>0</v>
      </c>
      <c r="N121" s="1" t="str">
        <f>IF(SUMPRODUCT(--EXACT(M121,$N$12:N120)),"",M121)</f>
        <v/>
      </c>
      <c r="O121" s="54" t="str">
        <f t="shared" si="17"/>
        <v/>
      </c>
      <c r="P121" s="53">
        <f t="shared" si="15"/>
        <v>0</v>
      </c>
      <c r="Q121" s="1" t="str">
        <f>IF(SUMPRODUCT(--EXACT(P121,$Q$12:Q120)),"",P121)</f>
        <v/>
      </c>
      <c r="R121" s="54">
        <f t="shared" si="19"/>
        <v>0</v>
      </c>
    </row>
    <row r="122" spans="1:18" x14ac:dyDescent="0.35">
      <c r="A122" s="49"/>
      <c r="B122" s="87" t="str">
        <f>IFERROR(VLOOKUP(A122,Assessors!B:C,2,0),"Indiqueu el núm. Assessor/a")</f>
        <v>Indiqueu el núm. Assessor/a</v>
      </c>
      <c r="C122" s="88" t="str">
        <f>IFERROR(VLOOKUP(A122,Assessors!B:D,3,0),"Indiqueu el núm. Assessor/a")</f>
        <v>Indiqueu el núm. Assessor/a</v>
      </c>
      <c r="D122" s="44"/>
      <c r="E122" s="38"/>
      <c r="F122" s="50"/>
      <c r="G122" s="86"/>
      <c r="H122" s="93">
        <f t="shared" si="14"/>
        <v>0</v>
      </c>
      <c r="I122" s="57">
        <f t="shared" si="11"/>
        <v>0</v>
      </c>
      <c r="J122" s="59">
        <f t="shared" si="18"/>
        <v>0</v>
      </c>
      <c r="M122" s="53">
        <f t="shared" si="16"/>
        <v>0</v>
      </c>
      <c r="N122" s="1" t="str">
        <f>IF(SUMPRODUCT(--EXACT(M122,$N$12:N121)),"",M122)</f>
        <v/>
      </c>
      <c r="O122" s="54" t="str">
        <f t="shared" si="17"/>
        <v/>
      </c>
      <c r="P122" s="53">
        <f t="shared" si="15"/>
        <v>0</v>
      </c>
      <c r="Q122" s="1" t="str">
        <f>IF(SUMPRODUCT(--EXACT(P122,$Q$12:Q121)),"",P122)</f>
        <v/>
      </c>
      <c r="R122" s="54">
        <f t="shared" si="19"/>
        <v>0</v>
      </c>
    </row>
    <row r="123" spans="1:18" x14ac:dyDescent="0.35">
      <c r="A123" s="49"/>
      <c r="B123" s="87" t="str">
        <f>IFERROR(VLOOKUP(A123,Assessors!B:C,2,0),"Indiqueu el núm. Assessor/a")</f>
        <v>Indiqueu el núm. Assessor/a</v>
      </c>
      <c r="C123" s="88" t="str">
        <f>IFERROR(VLOOKUP(A123,Assessors!B:D,3,0),"Indiqueu el núm. Assessor/a")</f>
        <v>Indiqueu el núm. Assessor/a</v>
      </c>
      <c r="D123" s="44"/>
      <c r="E123" s="38"/>
      <c r="F123" s="50"/>
      <c r="G123" s="86"/>
      <c r="H123" s="93">
        <f t="shared" si="14"/>
        <v>0</v>
      </c>
      <c r="I123" s="57">
        <f t="shared" si="11"/>
        <v>0</v>
      </c>
      <c r="J123" s="59">
        <f t="shared" si="18"/>
        <v>0</v>
      </c>
      <c r="M123" s="53">
        <f t="shared" si="16"/>
        <v>0</v>
      </c>
      <c r="N123" s="1" t="str">
        <f>IF(SUMPRODUCT(--EXACT(M123,$N$12:N122)),"",M123)</f>
        <v/>
      </c>
      <c r="O123" s="54" t="str">
        <f t="shared" si="17"/>
        <v/>
      </c>
      <c r="P123" s="53">
        <f t="shared" si="15"/>
        <v>0</v>
      </c>
      <c r="Q123" s="1" t="str">
        <f>IF(SUMPRODUCT(--EXACT(P123,$Q$12:Q122)),"",P123)</f>
        <v/>
      </c>
      <c r="R123" s="54">
        <f t="shared" si="19"/>
        <v>0</v>
      </c>
    </row>
    <row r="124" spans="1:18" x14ac:dyDescent="0.35">
      <c r="A124" s="49"/>
      <c r="B124" s="87" t="str">
        <f>IFERROR(VLOOKUP(A124,Assessors!B:C,2,0),"Indiqueu el núm. Assessor/a")</f>
        <v>Indiqueu el núm. Assessor/a</v>
      </c>
      <c r="C124" s="88" t="str">
        <f>IFERROR(VLOOKUP(A124,Assessors!B:D,3,0),"Indiqueu el núm. Assessor/a")</f>
        <v>Indiqueu el núm. Assessor/a</v>
      </c>
      <c r="D124" s="44"/>
      <c r="E124" s="38"/>
      <c r="F124" s="50"/>
      <c r="G124" s="86"/>
      <c r="H124" s="93">
        <f t="shared" si="14"/>
        <v>0</v>
      </c>
      <c r="I124" s="57">
        <f t="shared" si="11"/>
        <v>0</v>
      </c>
      <c r="J124" s="59">
        <f t="shared" si="18"/>
        <v>0</v>
      </c>
      <c r="M124" s="53">
        <f t="shared" si="16"/>
        <v>0</v>
      </c>
      <c r="N124" s="1" t="str">
        <f>IF(SUMPRODUCT(--EXACT(M124,$N$12:N123)),"",M124)</f>
        <v/>
      </c>
      <c r="O124" s="54" t="str">
        <f t="shared" si="17"/>
        <v/>
      </c>
      <c r="P124" s="53">
        <f t="shared" si="15"/>
        <v>0</v>
      </c>
      <c r="Q124" s="1" t="str">
        <f>IF(SUMPRODUCT(--EXACT(P124,$Q$12:Q123)),"",P124)</f>
        <v/>
      </c>
      <c r="R124" s="54">
        <f t="shared" si="19"/>
        <v>0</v>
      </c>
    </row>
    <row r="125" spans="1:18" x14ac:dyDescent="0.35">
      <c r="A125" s="49"/>
      <c r="B125" s="87" t="str">
        <f>IFERROR(VLOOKUP(A125,Assessors!B:C,2,0),"Indiqueu el núm. Assessor/a")</f>
        <v>Indiqueu el núm. Assessor/a</v>
      </c>
      <c r="C125" s="88" t="str">
        <f>IFERROR(VLOOKUP(A125,Assessors!B:D,3,0),"Indiqueu el núm. Assessor/a")</f>
        <v>Indiqueu el núm. Assessor/a</v>
      </c>
      <c r="D125" s="44"/>
      <c r="E125" s="38"/>
      <c r="F125" s="50"/>
      <c r="G125" s="86"/>
      <c r="H125" s="93">
        <f t="shared" si="14"/>
        <v>0</v>
      </c>
      <c r="I125" s="57">
        <f t="shared" si="11"/>
        <v>0</v>
      </c>
      <c r="J125" s="59">
        <f t="shared" si="18"/>
        <v>0</v>
      </c>
      <c r="M125" s="53">
        <f t="shared" si="16"/>
        <v>0</v>
      </c>
      <c r="N125" s="1" t="str">
        <f>IF(SUMPRODUCT(--EXACT(M125,$N$12:N124)),"",M125)</f>
        <v/>
      </c>
      <c r="O125" s="54" t="str">
        <f t="shared" si="17"/>
        <v/>
      </c>
      <c r="P125" s="53">
        <f t="shared" si="15"/>
        <v>0</v>
      </c>
      <c r="Q125" s="1" t="str">
        <f>IF(SUMPRODUCT(--EXACT(P125,$Q$12:Q124)),"",P125)</f>
        <v/>
      </c>
      <c r="R125" s="54">
        <f t="shared" si="19"/>
        <v>0</v>
      </c>
    </row>
    <row r="126" spans="1:18" x14ac:dyDescent="0.35">
      <c r="A126" s="49"/>
      <c r="B126" s="87" t="str">
        <f>IFERROR(VLOOKUP(A126,Assessors!B:C,2,0),"Indiqueu el núm. Assessor/a")</f>
        <v>Indiqueu el núm. Assessor/a</v>
      </c>
      <c r="C126" s="88" t="str">
        <f>IFERROR(VLOOKUP(A126,Assessors!B:D,3,0),"Indiqueu el núm. Assessor/a")</f>
        <v>Indiqueu el núm. Assessor/a</v>
      </c>
      <c r="D126" s="44"/>
      <c r="E126" s="38"/>
      <c r="F126" s="50"/>
      <c r="G126" s="86"/>
      <c r="H126" s="93">
        <f t="shared" si="14"/>
        <v>0</v>
      </c>
      <c r="I126" s="57">
        <f t="shared" si="11"/>
        <v>0</v>
      </c>
      <c r="J126" s="59">
        <f t="shared" si="18"/>
        <v>0</v>
      </c>
      <c r="M126" s="53">
        <f t="shared" si="16"/>
        <v>0</v>
      </c>
      <c r="N126" s="1" t="str">
        <f>IF(SUMPRODUCT(--EXACT(M126,$N$12:N125)),"",M126)</f>
        <v/>
      </c>
      <c r="O126" s="54" t="str">
        <f t="shared" si="17"/>
        <v/>
      </c>
      <c r="P126" s="53">
        <f t="shared" si="15"/>
        <v>0</v>
      </c>
      <c r="Q126" s="1" t="str">
        <f>IF(SUMPRODUCT(--EXACT(P126,$Q$12:Q125)),"",P126)</f>
        <v/>
      </c>
      <c r="R126" s="54">
        <f t="shared" si="19"/>
        <v>0</v>
      </c>
    </row>
    <row r="127" spans="1:18" x14ac:dyDescent="0.35">
      <c r="A127" s="49"/>
      <c r="B127" s="87" t="str">
        <f>IFERROR(VLOOKUP(A127,Assessors!B:C,2,0),"Indiqueu el núm. Assessor/a")</f>
        <v>Indiqueu el núm. Assessor/a</v>
      </c>
      <c r="C127" s="88" t="str">
        <f>IFERROR(VLOOKUP(A127,Assessors!B:D,3,0),"Indiqueu el núm. Assessor/a")</f>
        <v>Indiqueu el núm. Assessor/a</v>
      </c>
      <c r="D127" s="44"/>
      <c r="E127" s="38"/>
      <c r="F127" s="50"/>
      <c r="G127" s="86"/>
      <c r="H127" s="93">
        <f t="shared" si="14"/>
        <v>0</v>
      </c>
      <c r="I127" s="57">
        <f t="shared" si="11"/>
        <v>0</v>
      </c>
      <c r="J127" s="59">
        <f t="shared" si="18"/>
        <v>0</v>
      </c>
      <c r="M127" s="53">
        <f t="shared" si="16"/>
        <v>0</v>
      </c>
      <c r="N127" s="1" t="str">
        <f>IF(SUMPRODUCT(--EXACT(M127,$N$12:N126)),"",M127)</f>
        <v/>
      </c>
      <c r="O127" s="54" t="str">
        <f t="shared" si="17"/>
        <v/>
      </c>
      <c r="P127" s="53">
        <f t="shared" si="15"/>
        <v>0</v>
      </c>
      <c r="Q127" s="1" t="str">
        <f>IF(SUMPRODUCT(--EXACT(P127,$Q$12:Q126)),"",P127)</f>
        <v/>
      </c>
      <c r="R127" s="54">
        <f t="shared" si="19"/>
        <v>0</v>
      </c>
    </row>
    <row r="128" spans="1:18" x14ac:dyDescent="0.35">
      <c r="A128" s="49"/>
      <c r="B128" s="87" t="str">
        <f>IFERROR(VLOOKUP(A128,Assessors!B:C,2,0),"Indiqueu el núm. Assessor/a")</f>
        <v>Indiqueu el núm. Assessor/a</v>
      </c>
      <c r="C128" s="88" t="str">
        <f>IFERROR(VLOOKUP(A128,Assessors!B:D,3,0),"Indiqueu el núm. Assessor/a")</f>
        <v>Indiqueu el núm. Assessor/a</v>
      </c>
      <c r="D128" s="44"/>
      <c r="E128" s="38"/>
      <c r="F128" s="50"/>
      <c r="G128" s="86"/>
      <c r="H128" s="93">
        <f t="shared" si="14"/>
        <v>0</v>
      </c>
      <c r="I128" s="57">
        <f t="shared" si="11"/>
        <v>0</v>
      </c>
      <c r="J128" s="59">
        <f t="shared" si="18"/>
        <v>0</v>
      </c>
      <c r="M128" s="53">
        <f t="shared" si="16"/>
        <v>0</v>
      </c>
      <c r="N128" s="1" t="str">
        <f>IF(SUMPRODUCT(--EXACT(M128,$N$12:N127)),"",M128)</f>
        <v/>
      </c>
      <c r="O128" s="54" t="str">
        <f t="shared" si="17"/>
        <v/>
      </c>
      <c r="P128" s="53">
        <f t="shared" si="15"/>
        <v>0</v>
      </c>
      <c r="Q128" s="1" t="str">
        <f>IF(SUMPRODUCT(--EXACT(P128,$Q$12:Q127)),"",P128)</f>
        <v/>
      </c>
      <c r="R128" s="54">
        <f t="shared" si="19"/>
        <v>0</v>
      </c>
    </row>
    <row r="129" spans="1:18" x14ac:dyDescent="0.35">
      <c r="A129" s="49"/>
      <c r="B129" s="87" t="str">
        <f>IFERROR(VLOOKUP(A129,Assessors!B:C,2,0),"Indiqueu el núm. Assessor/a")</f>
        <v>Indiqueu el núm. Assessor/a</v>
      </c>
      <c r="C129" s="88" t="str">
        <f>IFERROR(VLOOKUP(A129,Assessors!B:D,3,0),"Indiqueu el núm. Assessor/a")</f>
        <v>Indiqueu el núm. Assessor/a</v>
      </c>
      <c r="D129" s="44"/>
      <c r="E129" s="38"/>
      <c r="F129" s="50"/>
      <c r="G129" s="86"/>
      <c r="H129" s="93">
        <f t="shared" si="14"/>
        <v>0</v>
      </c>
      <c r="I129" s="57">
        <f t="shared" si="11"/>
        <v>0</v>
      </c>
      <c r="J129" s="59">
        <f t="shared" si="18"/>
        <v>0</v>
      </c>
      <c r="M129" s="53">
        <f t="shared" si="16"/>
        <v>0</v>
      </c>
      <c r="N129" s="1" t="str">
        <f>IF(SUMPRODUCT(--EXACT(M129,$N$12:N128)),"",M129)</f>
        <v/>
      </c>
      <c r="O129" s="54" t="str">
        <f t="shared" si="17"/>
        <v/>
      </c>
      <c r="P129" s="53">
        <f t="shared" si="15"/>
        <v>0</v>
      </c>
      <c r="Q129" s="1" t="str">
        <f>IF(SUMPRODUCT(--EXACT(P129,$Q$12:Q128)),"",P129)</f>
        <v/>
      </c>
      <c r="R129" s="54">
        <f t="shared" si="19"/>
        <v>0</v>
      </c>
    </row>
    <row r="130" spans="1:18" x14ac:dyDescent="0.35">
      <c r="A130" s="49"/>
      <c r="B130" s="87" t="str">
        <f>IFERROR(VLOOKUP(A130,Assessors!B:C,2,0),"Indiqueu el núm. Assessor/a")</f>
        <v>Indiqueu el núm. Assessor/a</v>
      </c>
      <c r="C130" s="88" t="str">
        <f>IFERROR(VLOOKUP(A130,Assessors!B:D,3,0),"Indiqueu el núm. Assessor/a")</f>
        <v>Indiqueu el núm. Assessor/a</v>
      </c>
      <c r="D130" s="44"/>
      <c r="E130" s="38"/>
      <c r="F130" s="50"/>
      <c r="G130" s="86"/>
      <c r="H130" s="93">
        <f t="shared" si="14"/>
        <v>0</v>
      </c>
      <c r="I130" s="57">
        <f t="shared" si="11"/>
        <v>0</v>
      </c>
      <c r="J130" s="59">
        <f t="shared" si="18"/>
        <v>0</v>
      </c>
      <c r="M130" s="53">
        <f t="shared" si="16"/>
        <v>0</v>
      </c>
      <c r="N130" s="1" t="str">
        <f>IF(SUMPRODUCT(--EXACT(M130,$N$12:N129)),"",M130)</f>
        <v/>
      </c>
      <c r="O130" s="54" t="str">
        <f t="shared" si="17"/>
        <v/>
      </c>
      <c r="P130" s="53">
        <f t="shared" si="15"/>
        <v>0</v>
      </c>
      <c r="Q130" s="1" t="str">
        <f>IF(SUMPRODUCT(--EXACT(P130,$Q$12:Q129)),"",P130)</f>
        <v/>
      </c>
      <c r="R130" s="54">
        <f t="shared" si="19"/>
        <v>0</v>
      </c>
    </row>
    <row r="131" spans="1:18" x14ac:dyDescent="0.35">
      <c r="A131" s="49"/>
      <c r="B131" s="87" t="str">
        <f>IFERROR(VLOOKUP(A131,Assessors!B:C,2,0),"Indiqueu el núm. Assessor/a")</f>
        <v>Indiqueu el núm. Assessor/a</v>
      </c>
      <c r="C131" s="88" t="str">
        <f>IFERROR(VLOOKUP(A131,Assessors!B:D,3,0),"Indiqueu el núm. Assessor/a")</f>
        <v>Indiqueu el núm. Assessor/a</v>
      </c>
      <c r="D131" s="44"/>
      <c r="E131" s="38"/>
      <c r="F131" s="50"/>
      <c r="G131" s="86"/>
      <c r="H131" s="93">
        <f t="shared" si="14"/>
        <v>0</v>
      </c>
      <c r="I131" s="57">
        <f t="shared" si="11"/>
        <v>0</v>
      </c>
      <c r="J131" s="59">
        <f t="shared" si="18"/>
        <v>0</v>
      </c>
      <c r="M131" s="53">
        <f t="shared" si="16"/>
        <v>0</v>
      </c>
      <c r="N131" s="1" t="str">
        <f>IF(SUMPRODUCT(--EXACT(M131,$N$12:N130)),"",M131)</f>
        <v/>
      </c>
      <c r="O131" s="54" t="str">
        <f t="shared" si="17"/>
        <v/>
      </c>
      <c r="P131" s="53">
        <f t="shared" si="15"/>
        <v>0</v>
      </c>
      <c r="Q131" s="1" t="str">
        <f>IF(SUMPRODUCT(--EXACT(P131,$Q$12:Q130)),"",P131)</f>
        <v/>
      </c>
      <c r="R131" s="54">
        <f t="shared" si="19"/>
        <v>0</v>
      </c>
    </row>
    <row r="132" spans="1:18" x14ac:dyDescent="0.35">
      <c r="A132" s="49"/>
      <c r="B132" s="87" t="str">
        <f>IFERROR(VLOOKUP(A132,Assessors!B:C,2,0),"Indiqueu el núm. Assessor/a")</f>
        <v>Indiqueu el núm. Assessor/a</v>
      </c>
      <c r="C132" s="88" t="str">
        <f>IFERROR(VLOOKUP(A132,Assessors!B:D,3,0),"Indiqueu el núm. Assessor/a")</f>
        <v>Indiqueu el núm. Assessor/a</v>
      </c>
      <c r="D132" s="44"/>
      <c r="E132" s="38"/>
      <c r="F132" s="50"/>
      <c r="G132" s="86"/>
      <c r="H132" s="93">
        <f t="shared" si="14"/>
        <v>0</v>
      </c>
      <c r="I132" s="57">
        <f t="shared" si="11"/>
        <v>0</v>
      </c>
      <c r="J132" s="59">
        <f t="shared" si="18"/>
        <v>0</v>
      </c>
      <c r="M132" s="53">
        <f t="shared" si="16"/>
        <v>0</v>
      </c>
      <c r="N132" s="1" t="str">
        <f>IF(SUMPRODUCT(--EXACT(M132,$N$12:N131)),"",M132)</f>
        <v/>
      </c>
      <c r="O132" s="54" t="str">
        <f t="shared" si="17"/>
        <v/>
      </c>
      <c r="P132" s="53">
        <f t="shared" si="15"/>
        <v>0</v>
      </c>
      <c r="Q132" s="1" t="str">
        <f>IF(SUMPRODUCT(--EXACT(P132,$Q$12:Q131)),"",P132)</f>
        <v/>
      </c>
      <c r="R132" s="54">
        <f t="shared" si="19"/>
        <v>0</v>
      </c>
    </row>
    <row r="133" spans="1:18" x14ac:dyDescent="0.35">
      <c r="A133" s="49"/>
      <c r="B133" s="87" t="str">
        <f>IFERROR(VLOOKUP(A133,Assessors!B:C,2,0),"Indiqueu el núm. Assessor/a")</f>
        <v>Indiqueu el núm. Assessor/a</v>
      </c>
      <c r="C133" s="88" t="str">
        <f>IFERROR(VLOOKUP(A133,Assessors!B:D,3,0),"Indiqueu el núm. Assessor/a")</f>
        <v>Indiqueu el núm. Assessor/a</v>
      </c>
      <c r="D133" s="44"/>
      <c r="E133" s="38"/>
      <c r="F133" s="50"/>
      <c r="G133" s="86"/>
      <c r="H133" s="93">
        <f t="shared" si="14"/>
        <v>0</v>
      </c>
      <c r="I133" s="57">
        <f t="shared" si="11"/>
        <v>0</v>
      </c>
      <c r="J133" s="59">
        <f t="shared" si="18"/>
        <v>0</v>
      </c>
      <c r="M133" s="53">
        <f t="shared" si="16"/>
        <v>0</v>
      </c>
      <c r="N133" s="1" t="str">
        <f>IF(SUMPRODUCT(--EXACT(M133,$N$12:N132)),"",M133)</f>
        <v/>
      </c>
      <c r="O133" s="54" t="str">
        <f t="shared" si="17"/>
        <v/>
      </c>
      <c r="P133" s="53">
        <f t="shared" si="15"/>
        <v>0</v>
      </c>
      <c r="Q133" s="1" t="str">
        <f>IF(SUMPRODUCT(--EXACT(P133,$Q$12:Q132)),"",P133)</f>
        <v/>
      </c>
      <c r="R133" s="54">
        <f t="shared" si="19"/>
        <v>0</v>
      </c>
    </row>
    <row r="134" spans="1:18" x14ac:dyDescent="0.35">
      <c r="A134" s="49"/>
      <c r="B134" s="87" t="str">
        <f>IFERROR(VLOOKUP(A134,Assessors!B:C,2,0),"Indiqueu el núm. Assessor/a")</f>
        <v>Indiqueu el núm. Assessor/a</v>
      </c>
      <c r="C134" s="88" t="str">
        <f>IFERROR(VLOOKUP(A134,Assessors!B:D,3,0),"Indiqueu el núm. Assessor/a")</f>
        <v>Indiqueu el núm. Assessor/a</v>
      </c>
      <c r="D134" s="44"/>
      <c r="E134" s="38"/>
      <c r="F134" s="50"/>
      <c r="G134" s="86"/>
      <c r="H134" s="93">
        <f t="shared" si="14"/>
        <v>0</v>
      </c>
      <c r="I134" s="57">
        <f t="shared" si="11"/>
        <v>0</v>
      </c>
      <c r="J134" s="59">
        <f t="shared" si="18"/>
        <v>0</v>
      </c>
      <c r="M134" s="53">
        <f t="shared" si="16"/>
        <v>0</v>
      </c>
      <c r="N134" s="1" t="str">
        <f>IF(SUMPRODUCT(--EXACT(M134,$N$12:N133)),"",M134)</f>
        <v/>
      </c>
      <c r="O134" s="54" t="str">
        <f t="shared" si="17"/>
        <v/>
      </c>
      <c r="P134" s="53">
        <f t="shared" si="15"/>
        <v>0</v>
      </c>
      <c r="Q134" s="1" t="str">
        <f>IF(SUMPRODUCT(--EXACT(P134,$Q$12:Q133)),"",P134)</f>
        <v/>
      </c>
      <c r="R134" s="54">
        <f t="shared" si="19"/>
        <v>0</v>
      </c>
    </row>
    <row r="135" spans="1:18" x14ac:dyDescent="0.35">
      <c r="A135" s="49"/>
      <c r="B135" s="87" t="str">
        <f>IFERROR(VLOOKUP(A135,Assessors!B:C,2,0),"Indiqueu el núm. Assessor/a")</f>
        <v>Indiqueu el núm. Assessor/a</v>
      </c>
      <c r="C135" s="88" t="str">
        <f>IFERROR(VLOOKUP(A135,Assessors!B:D,3,0),"Indiqueu el núm. Assessor/a")</f>
        <v>Indiqueu el núm. Assessor/a</v>
      </c>
      <c r="D135" s="44"/>
      <c r="E135" s="38"/>
      <c r="F135" s="50"/>
      <c r="G135" s="86"/>
      <c r="H135" s="93">
        <f t="shared" si="14"/>
        <v>0</v>
      </c>
      <c r="I135" s="57">
        <f t="shared" si="11"/>
        <v>0</v>
      </c>
      <c r="J135" s="59">
        <f t="shared" si="18"/>
        <v>0</v>
      </c>
      <c r="M135" s="53">
        <f t="shared" si="16"/>
        <v>0</v>
      </c>
      <c r="N135" s="1" t="str">
        <f>IF(SUMPRODUCT(--EXACT(M135,$N$12:N134)),"",M135)</f>
        <v/>
      </c>
      <c r="O135" s="54" t="str">
        <f t="shared" si="17"/>
        <v/>
      </c>
      <c r="P135" s="53">
        <f t="shared" si="15"/>
        <v>0</v>
      </c>
      <c r="Q135" s="1" t="str">
        <f>IF(SUMPRODUCT(--EXACT(P135,$Q$12:Q134)),"",P135)</f>
        <v/>
      </c>
      <c r="R135" s="54">
        <f t="shared" si="19"/>
        <v>0</v>
      </c>
    </row>
    <row r="136" spans="1:18" x14ac:dyDescent="0.35">
      <c r="A136" s="49"/>
      <c r="B136" s="87" t="str">
        <f>IFERROR(VLOOKUP(A136,Assessors!B:C,2,0),"Indiqueu el núm. Assessor/a")</f>
        <v>Indiqueu el núm. Assessor/a</v>
      </c>
      <c r="C136" s="88" t="str">
        <f>IFERROR(VLOOKUP(A136,Assessors!B:D,3,0),"Indiqueu el núm. Assessor/a")</f>
        <v>Indiqueu el núm. Assessor/a</v>
      </c>
      <c r="D136" s="44"/>
      <c r="E136" s="38"/>
      <c r="F136" s="50"/>
      <c r="G136" s="86"/>
      <c r="H136" s="93">
        <f t="shared" si="14"/>
        <v>0</v>
      </c>
      <c r="I136" s="57">
        <f t="shared" si="11"/>
        <v>0</v>
      </c>
      <c r="J136" s="59">
        <f t="shared" si="18"/>
        <v>0</v>
      </c>
      <c r="M136" s="53">
        <f t="shared" si="16"/>
        <v>0</v>
      </c>
      <c r="N136" s="1" t="str">
        <f>IF(SUMPRODUCT(--EXACT(M136,$N$12:N135)),"",M136)</f>
        <v/>
      </c>
      <c r="O136" s="54" t="str">
        <f t="shared" si="17"/>
        <v/>
      </c>
      <c r="P136" s="53">
        <f t="shared" si="15"/>
        <v>0</v>
      </c>
      <c r="Q136" s="1" t="str">
        <f>IF(SUMPRODUCT(--EXACT(P136,$Q$12:Q135)),"",P136)</f>
        <v/>
      </c>
      <c r="R136" s="54">
        <f t="shared" si="19"/>
        <v>0</v>
      </c>
    </row>
    <row r="137" spans="1:18" x14ac:dyDescent="0.35">
      <c r="A137" s="49"/>
      <c r="B137" s="87" t="str">
        <f>IFERROR(VLOOKUP(A137,Assessors!B:C,2,0),"Indiqueu el núm. Assessor/a")</f>
        <v>Indiqueu el núm. Assessor/a</v>
      </c>
      <c r="C137" s="88" t="str">
        <f>IFERROR(VLOOKUP(A137,Assessors!B:D,3,0),"Indiqueu el núm. Assessor/a")</f>
        <v>Indiqueu el núm. Assessor/a</v>
      </c>
      <c r="D137" s="44"/>
      <c r="E137" s="38"/>
      <c r="F137" s="50"/>
      <c r="G137" s="86"/>
      <c r="H137" s="93">
        <f t="shared" si="14"/>
        <v>0</v>
      </c>
      <c r="I137" s="57">
        <f t="shared" si="11"/>
        <v>0</v>
      </c>
      <c r="J137" s="59">
        <f t="shared" si="18"/>
        <v>0</v>
      </c>
      <c r="M137" s="53">
        <f t="shared" si="16"/>
        <v>0</v>
      </c>
      <c r="N137" s="1" t="str">
        <f>IF(SUMPRODUCT(--EXACT(M137,$N$12:N136)),"",M137)</f>
        <v/>
      </c>
      <c r="O137" s="54" t="str">
        <f t="shared" si="17"/>
        <v/>
      </c>
      <c r="P137" s="53">
        <f t="shared" si="15"/>
        <v>0</v>
      </c>
      <c r="Q137" s="1" t="str">
        <f>IF(SUMPRODUCT(--EXACT(P137,$Q$12:Q136)),"",P137)</f>
        <v/>
      </c>
      <c r="R137" s="54">
        <f t="shared" si="19"/>
        <v>0</v>
      </c>
    </row>
    <row r="138" spans="1:18" x14ac:dyDescent="0.35">
      <c r="A138" s="49"/>
      <c r="B138" s="87" t="str">
        <f>IFERROR(VLOOKUP(A138,Assessors!B:C,2,0),"Indiqueu el núm. Assessor/a")</f>
        <v>Indiqueu el núm. Assessor/a</v>
      </c>
      <c r="C138" s="88" t="str">
        <f>IFERROR(VLOOKUP(A138,Assessors!B:D,3,0),"Indiqueu el núm. Assessor/a")</f>
        <v>Indiqueu el núm. Assessor/a</v>
      </c>
      <c r="D138" s="44"/>
      <c r="E138" s="38"/>
      <c r="F138" s="50"/>
      <c r="G138" s="86"/>
      <c r="H138" s="93">
        <f t="shared" si="14"/>
        <v>0</v>
      </c>
      <c r="I138" s="57">
        <f t="shared" si="11"/>
        <v>0</v>
      </c>
      <c r="J138" s="59">
        <f t="shared" si="18"/>
        <v>0</v>
      </c>
      <c r="M138" s="53">
        <f t="shared" si="16"/>
        <v>0</v>
      </c>
      <c r="N138" s="1" t="str">
        <f>IF(SUMPRODUCT(--EXACT(M138,$N$12:N137)),"",M138)</f>
        <v/>
      </c>
      <c r="O138" s="54" t="str">
        <f t="shared" si="17"/>
        <v/>
      </c>
      <c r="P138" s="53">
        <f t="shared" si="15"/>
        <v>0</v>
      </c>
      <c r="Q138" s="1" t="str">
        <f>IF(SUMPRODUCT(--EXACT(P138,$Q$12:Q137)),"",P138)</f>
        <v/>
      </c>
      <c r="R138" s="54">
        <f t="shared" si="19"/>
        <v>0</v>
      </c>
    </row>
    <row r="139" spans="1:18" x14ac:dyDescent="0.35">
      <c r="A139" s="49"/>
      <c r="B139" s="87" t="str">
        <f>IFERROR(VLOOKUP(A139,Assessors!B:C,2,0),"Indiqueu el núm. Assessor/a")</f>
        <v>Indiqueu el núm. Assessor/a</v>
      </c>
      <c r="C139" s="88" t="str">
        <f>IFERROR(VLOOKUP(A139,Assessors!B:D,3,0),"Indiqueu el núm. Assessor/a")</f>
        <v>Indiqueu el núm. Assessor/a</v>
      </c>
      <c r="D139" s="44"/>
      <c r="E139" s="38"/>
      <c r="F139" s="50"/>
      <c r="G139" s="86"/>
      <c r="H139" s="93">
        <f t="shared" si="14"/>
        <v>0</v>
      </c>
      <c r="I139" s="57">
        <f t="shared" si="11"/>
        <v>0</v>
      </c>
      <c r="J139" s="59">
        <f t="shared" si="18"/>
        <v>0</v>
      </c>
      <c r="M139" s="53">
        <f t="shared" si="16"/>
        <v>0</v>
      </c>
      <c r="N139" s="1" t="str">
        <f>IF(SUMPRODUCT(--EXACT(M139,$N$12:N138)),"",M139)</f>
        <v/>
      </c>
      <c r="O139" s="54" t="str">
        <f t="shared" si="17"/>
        <v/>
      </c>
      <c r="P139" s="53">
        <f t="shared" si="15"/>
        <v>0</v>
      </c>
      <c r="Q139" s="1" t="str">
        <f>IF(SUMPRODUCT(--EXACT(P139,$Q$12:Q138)),"",P139)</f>
        <v/>
      </c>
      <c r="R139" s="54">
        <f t="shared" si="19"/>
        <v>0</v>
      </c>
    </row>
    <row r="140" spans="1:18" x14ac:dyDescent="0.35">
      <c r="A140" s="49"/>
      <c r="B140" s="87" t="str">
        <f>IFERROR(VLOOKUP(A140,Assessors!B:C,2,0),"Indiqueu el núm. Assessor/a")</f>
        <v>Indiqueu el núm. Assessor/a</v>
      </c>
      <c r="C140" s="88" t="str">
        <f>IFERROR(VLOOKUP(A140,Assessors!B:D,3,0),"Indiqueu el núm. Assessor/a")</f>
        <v>Indiqueu el núm. Assessor/a</v>
      </c>
      <c r="D140" s="44"/>
      <c r="E140" s="38"/>
      <c r="F140" s="50"/>
      <c r="G140" s="86"/>
      <c r="H140" s="93">
        <f t="shared" si="14"/>
        <v>0</v>
      </c>
      <c r="I140" s="57">
        <f t="shared" ref="I140:I203" si="20">IF(ISBLANK(G140),0,((IF(SUMIF(A:A,A140,G:G)&gt;295,"Excedit topall hores",SUMIF(A:A,A140,G:G)))))</f>
        <v>0</v>
      </c>
      <c r="J140" s="59">
        <f t="shared" ref="J140:J171" si="21">IF(I140="Excedit topall hores","ERROR",(G140*L$9))</f>
        <v>0</v>
      </c>
      <c r="M140" s="53">
        <f t="shared" si="16"/>
        <v>0</v>
      </c>
      <c r="N140" s="1" t="str">
        <f>IF(SUMPRODUCT(--EXACT(M140,$N$12:N139)),"",M140)</f>
        <v/>
      </c>
      <c r="O140" s="54" t="str">
        <f t="shared" si="17"/>
        <v/>
      </c>
      <c r="P140" s="53">
        <f t="shared" si="15"/>
        <v>0</v>
      </c>
      <c r="Q140" s="1" t="str">
        <f>IF(SUMPRODUCT(--EXACT(P140,$Q$12:Q139)),"",P140)</f>
        <v/>
      </c>
      <c r="R140" s="54">
        <f t="shared" ref="R140:R171" si="22">IFERROR(VLOOKUP(Q140,A:J,8,0),0)</f>
        <v>0</v>
      </c>
    </row>
    <row r="141" spans="1:18" x14ac:dyDescent="0.35">
      <c r="A141" s="49"/>
      <c r="B141" s="87" t="str">
        <f>IFERROR(VLOOKUP(A141,Assessors!B:C,2,0),"Indiqueu el núm. Assessor/a")</f>
        <v>Indiqueu el núm. Assessor/a</v>
      </c>
      <c r="C141" s="88" t="str">
        <f>IFERROR(VLOOKUP(A141,Assessors!B:D,3,0),"Indiqueu el núm. Assessor/a")</f>
        <v>Indiqueu el núm. Assessor/a</v>
      </c>
      <c r="D141" s="44"/>
      <c r="E141" s="38"/>
      <c r="F141" s="50"/>
      <c r="G141" s="86"/>
      <c r="H141" s="93">
        <f t="shared" ref="H141:H204" si="23">SUMIF(E:E,E141,G:G)</f>
        <v>0</v>
      </c>
      <c r="I141" s="57">
        <f t="shared" si="20"/>
        <v>0</v>
      </c>
      <c r="J141" s="59">
        <f t="shared" si="21"/>
        <v>0</v>
      </c>
      <c r="M141" s="53">
        <f t="shared" si="16"/>
        <v>0</v>
      </c>
      <c r="N141" s="1" t="str">
        <f>IF(SUMPRODUCT(--EXACT(M141,$N$12:N140)),"",M141)</f>
        <v/>
      </c>
      <c r="O141" s="54" t="str">
        <f t="shared" si="17"/>
        <v/>
      </c>
      <c r="P141" s="53">
        <f t="shared" ref="P141:P204" si="24">A141</f>
        <v>0</v>
      </c>
      <c r="Q141" s="1" t="str">
        <f>IF(SUMPRODUCT(--EXACT(P141,$Q$12:Q140)),"",P141)</f>
        <v/>
      </c>
      <c r="R141" s="54">
        <f t="shared" si="22"/>
        <v>0</v>
      </c>
    </row>
    <row r="142" spans="1:18" x14ac:dyDescent="0.35">
      <c r="A142" s="49"/>
      <c r="B142" s="87" t="str">
        <f>IFERROR(VLOOKUP(A142,Assessors!B:C,2,0),"Indiqueu el núm. Assessor/a")</f>
        <v>Indiqueu el núm. Assessor/a</v>
      </c>
      <c r="C142" s="88" t="str">
        <f>IFERROR(VLOOKUP(A142,Assessors!B:D,3,0),"Indiqueu el núm. Assessor/a")</f>
        <v>Indiqueu el núm. Assessor/a</v>
      </c>
      <c r="D142" s="44"/>
      <c r="E142" s="38"/>
      <c r="F142" s="50"/>
      <c r="G142" s="86"/>
      <c r="H142" s="93">
        <f t="shared" si="23"/>
        <v>0</v>
      </c>
      <c r="I142" s="57">
        <f t="shared" si="20"/>
        <v>0</v>
      </c>
      <c r="J142" s="59">
        <f t="shared" si="21"/>
        <v>0</v>
      </c>
      <c r="M142" s="53">
        <f t="shared" si="16"/>
        <v>0</v>
      </c>
      <c r="N142" s="1" t="str">
        <f>IF(SUMPRODUCT(--EXACT(M142,$N$12:N141)),"",M142)</f>
        <v/>
      </c>
      <c r="O142" s="54" t="str">
        <f t="shared" si="17"/>
        <v/>
      </c>
      <c r="P142" s="53">
        <f t="shared" si="24"/>
        <v>0</v>
      </c>
      <c r="Q142" s="1" t="str">
        <f>IF(SUMPRODUCT(--EXACT(P142,$Q$12:Q141)),"",P142)</f>
        <v/>
      </c>
      <c r="R142" s="54">
        <f t="shared" si="22"/>
        <v>0</v>
      </c>
    </row>
    <row r="143" spans="1:18" x14ac:dyDescent="0.35">
      <c r="A143" s="49"/>
      <c r="B143" s="87" t="str">
        <f>IFERROR(VLOOKUP(A143,Assessors!B:C,2,0),"Indiqueu el núm. Assessor/a")</f>
        <v>Indiqueu el núm. Assessor/a</v>
      </c>
      <c r="C143" s="88" t="str">
        <f>IFERROR(VLOOKUP(A143,Assessors!B:D,3,0),"Indiqueu el núm. Assessor/a")</f>
        <v>Indiqueu el núm. Assessor/a</v>
      </c>
      <c r="D143" s="44"/>
      <c r="E143" s="38"/>
      <c r="F143" s="50"/>
      <c r="G143" s="86"/>
      <c r="H143" s="93">
        <f t="shared" si="23"/>
        <v>0</v>
      </c>
      <c r="I143" s="57">
        <f t="shared" si="20"/>
        <v>0</v>
      </c>
      <c r="J143" s="59">
        <f t="shared" si="21"/>
        <v>0</v>
      </c>
      <c r="M143" s="53">
        <f t="shared" si="16"/>
        <v>0</v>
      </c>
      <c r="N143" s="1" t="str">
        <f>IF(SUMPRODUCT(--EXACT(M143,$N$12:N142)),"",M143)</f>
        <v/>
      </c>
      <c r="O143" s="54" t="str">
        <f t="shared" si="17"/>
        <v/>
      </c>
      <c r="P143" s="53">
        <f t="shared" si="24"/>
        <v>0</v>
      </c>
      <c r="Q143" s="1" t="str">
        <f>IF(SUMPRODUCT(--EXACT(P143,$Q$12:Q142)),"",P143)</f>
        <v/>
      </c>
      <c r="R143" s="54">
        <f t="shared" si="22"/>
        <v>0</v>
      </c>
    </row>
    <row r="144" spans="1:18" x14ac:dyDescent="0.35">
      <c r="A144" s="49"/>
      <c r="B144" s="87" t="str">
        <f>IFERROR(VLOOKUP(A144,Assessors!B:C,2,0),"Indiqueu el núm. Assessor/a")</f>
        <v>Indiqueu el núm. Assessor/a</v>
      </c>
      <c r="C144" s="88" t="str">
        <f>IFERROR(VLOOKUP(A144,Assessors!B:D,3,0),"Indiqueu el núm. Assessor/a")</f>
        <v>Indiqueu el núm. Assessor/a</v>
      </c>
      <c r="D144" s="44"/>
      <c r="E144" s="38"/>
      <c r="F144" s="50"/>
      <c r="G144" s="86"/>
      <c r="H144" s="93">
        <f t="shared" si="23"/>
        <v>0</v>
      </c>
      <c r="I144" s="57">
        <f t="shared" si="20"/>
        <v>0</v>
      </c>
      <c r="J144" s="59">
        <f t="shared" si="21"/>
        <v>0</v>
      </c>
      <c r="M144" s="53">
        <f t="shared" si="16"/>
        <v>0</v>
      </c>
      <c r="N144" s="1" t="str">
        <f>IF(SUMPRODUCT(--EXACT(M144,$N$12:N143)),"",M144)</f>
        <v/>
      </c>
      <c r="O144" s="54" t="str">
        <f t="shared" si="17"/>
        <v/>
      </c>
      <c r="P144" s="53">
        <f t="shared" si="24"/>
        <v>0</v>
      </c>
      <c r="Q144" s="1" t="str">
        <f>IF(SUMPRODUCT(--EXACT(P144,$Q$12:Q143)),"",P144)</f>
        <v/>
      </c>
      <c r="R144" s="54">
        <f t="shared" si="22"/>
        <v>0</v>
      </c>
    </row>
    <row r="145" spans="1:18" x14ac:dyDescent="0.35">
      <c r="A145" s="49"/>
      <c r="B145" s="87" t="str">
        <f>IFERROR(VLOOKUP(A145,Assessors!B:C,2,0),"Indiqueu el núm. Assessor/a")</f>
        <v>Indiqueu el núm. Assessor/a</v>
      </c>
      <c r="C145" s="88" t="str">
        <f>IFERROR(VLOOKUP(A145,Assessors!B:D,3,0),"Indiqueu el núm. Assessor/a")</f>
        <v>Indiqueu el núm. Assessor/a</v>
      </c>
      <c r="D145" s="44"/>
      <c r="E145" s="38"/>
      <c r="F145" s="50"/>
      <c r="G145" s="86"/>
      <c r="H145" s="93">
        <f t="shared" si="23"/>
        <v>0</v>
      </c>
      <c r="I145" s="57">
        <f t="shared" si="20"/>
        <v>0</v>
      </c>
      <c r="J145" s="59">
        <f t="shared" si="21"/>
        <v>0</v>
      </c>
      <c r="M145" s="53">
        <f t="shared" si="16"/>
        <v>0</v>
      </c>
      <c r="N145" s="1" t="str">
        <f>IF(SUMPRODUCT(--EXACT(M145,$N$12:N144)),"",M145)</f>
        <v/>
      </c>
      <c r="O145" s="54" t="str">
        <f t="shared" si="17"/>
        <v/>
      </c>
      <c r="P145" s="53">
        <f t="shared" si="24"/>
        <v>0</v>
      </c>
      <c r="Q145" s="1" t="str">
        <f>IF(SUMPRODUCT(--EXACT(P145,$Q$12:Q144)),"",P145)</f>
        <v/>
      </c>
      <c r="R145" s="54">
        <f t="shared" si="22"/>
        <v>0</v>
      </c>
    </row>
    <row r="146" spans="1:18" x14ac:dyDescent="0.35">
      <c r="A146" s="49"/>
      <c r="B146" s="87" t="str">
        <f>IFERROR(VLOOKUP(A146,Assessors!B:C,2,0),"Indiqueu el núm. Assessor/a")</f>
        <v>Indiqueu el núm. Assessor/a</v>
      </c>
      <c r="C146" s="88" t="str">
        <f>IFERROR(VLOOKUP(A146,Assessors!B:D,3,0),"Indiqueu el núm. Assessor/a")</f>
        <v>Indiqueu el núm. Assessor/a</v>
      </c>
      <c r="D146" s="44"/>
      <c r="E146" s="38"/>
      <c r="F146" s="50"/>
      <c r="G146" s="86"/>
      <c r="H146" s="93">
        <f t="shared" si="23"/>
        <v>0</v>
      </c>
      <c r="I146" s="57">
        <f t="shared" si="20"/>
        <v>0</v>
      </c>
      <c r="J146" s="59">
        <f t="shared" si="21"/>
        <v>0</v>
      </c>
      <c r="M146" s="53">
        <f t="shared" si="16"/>
        <v>0</v>
      </c>
      <c r="N146" s="1" t="str">
        <f>IF(SUMPRODUCT(--EXACT(M146,$N$12:N145)),"",M146)</f>
        <v/>
      </c>
      <c r="O146" s="54" t="str">
        <f t="shared" si="17"/>
        <v/>
      </c>
      <c r="P146" s="53">
        <f t="shared" si="24"/>
        <v>0</v>
      </c>
      <c r="Q146" s="1" t="str">
        <f>IF(SUMPRODUCT(--EXACT(P146,$Q$12:Q145)),"",P146)</f>
        <v/>
      </c>
      <c r="R146" s="54">
        <f t="shared" si="22"/>
        <v>0</v>
      </c>
    </row>
    <row r="147" spans="1:18" x14ac:dyDescent="0.35">
      <c r="A147" s="49"/>
      <c r="B147" s="87" t="str">
        <f>IFERROR(VLOOKUP(A147,Assessors!B:C,2,0),"Indiqueu el núm. Assessor/a")</f>
        <v>Indiqueu el núm. Assessor/a</v>
      </c>
      <c r="C147" s="88" t="str">
        <f>IFERROR(VLOOKUP(A147,Assessors!B:D,3,0),"Indiqueu el núm. Assessor/a")</f>
        <v>Indiqueu el núm. Assessor/a</v>
      </c>
      <c r="D147" s="44"/>
      <c r="E147" s="38"/>
      <c r="F147" s="50"/>
      <c r="G147" s="86"/>
      <c r="H147" s="93">
        <f t="shared" si="23"/>
        <v>0</v>
      </c>
      <c r="I147" s="57">
        <f t="shared" si="20"/>
        <v>0</v>
      </c>
      <c r="J147" s="59">
        <f t="shared" si="21"/>
        <v>0</v>
      </c>
      <c r="M147" s="53">
        <f t="shared" si="16"/>
        <v>0</v>
      </c>
      <c r="N147" s="1" t="str">
        <f>IF(SUMPRODUCT(--EXACT(M147,$N$12:N146)),"",M147)</f>
        <v/>
      </c>
      <c r="O147" s="54" t="str">
        <f t="shared" si="17"/>
        <v/>
      </c>
      <c r="P147" s="53">
        <f t="shared" si="24"/>
        <v>0</v>
      </c>
      <c r="Q147" s="1" t="str">
        <f>IF(SUMPRODUCT(--EXACT(P147,$Q$12:Q146)),"",P147)</f>
        <v/>
      </c>
      <c r="R147" s="54">
        <f t="shared" si="22"/>
        <v>0</v>
      </c>
    </row>
    <row r="148" spans="1:18" x14ac:dyDescent="0.35">
      <c r="A148" s="49"/>
      <c r="B148" s="87" t="str">
        <f>IFERROR(VLOOKUP(A148,Assessors!B:C,2,0),"Indiqueu el núm. Assessor/a")</f>
        <v>Indiqueu el núm. Assessor/a</v>
      </c>
      <c r="C148" s="88" t="str">
        <f>IFERROR(VLOOKUP(A148,Assessors!B:D,3,0),"Indiqueu el núm. Assessor/a")</f>
        <v>Indiqueu el núm. Assessor/a</v>
      </c>
      <c r="D148" s="44"/>
      <c r="E148" s="38"/>
      <c r="F148" s="50"/>
      <c r="G148" s="86"/>
      <c r="H148" s="93">
        <f t="shared" si="23"/>
        <v>0</v>
      </c>
      <c r="I148" s="57">
        <f t="shared" si="20"/>
        <v>0</v>
      </c>
      <c r="J148" s="59">
        <f t="shared" si="21"/>
        <v>0</v>
      </c>
      <c r="M148" s="53">
        <f t="shared" si="16"/>
        <v>0</v>
      </c>
      <c r="N148" s="1" t="str">
        <f>IF(SUMPRODUCT(--EXACT(M148,$N$12:N147)),"",M148)</f>
        <v/>
      </c>
      <c r="O148" s="54" t="str">
        <f t="shared" si="17"/>
        <v/>
      </c>
      <c r="P148" s="53">
        <f t="shared" si="24"/>
        <v>0</v>
      </c>
      <c r="Q148" s="1" t="str">
        <f>IF(SUMPRODUCT(--EXACT(P148,$Q$12:Q147)),"",P148)</f>
        <v/>
      </c>
      <c r="R148" s="54">
        <f t="shared" si="22"/>
        <v>0</v>
      </c>
    </row>
    <row r="149" spans="1:18" x14ac:dyDescent="0.35">
      <c r="A149" s="49"/>
      <c r="B149" s="87" t="str">
        <f>IFERROR(VLOOKUP(A149,Assessors!B:C,2,0),"Indiqueu el núm. Assessor/a")</f>
        <v>Indiqueu el núm. Assessor/a</v>
      </c>
      <c r="C149" s="88" t="str">
        <f>IFERROR(VLOOKUP(A149,Assessors!B:D,3,0),"Indiqueu el núm. Assessor/a")</f>
        <v>Indiqueu el núm. Assessor/a</v>
      </c>
      <c r="D149" s="44"/>
      <c r="E149" s="38"/>
      <c r="F149" s="50"/>
      <c r="G149" s="86"/>
      <c r="H149" s="93">
        <f t="shared" si="23"/>
        <v>0</v>
      </c>
      <c r="I149" s="57">
        <f t="shared" si="20"/>
        <v>0</v>
      </c>
      <c r="J149" s="59">
        <f t="shared" si="21"/>
        <v>0</v>
      </c>
      <c r="M149" s="53">
        <f t="shared" si="16"/>
        <v>0</v>
      </c>
      <c r="N149" s="1" t="str">
        <f>IF(SUMPRODUCT(--EXACT(M149,$N$12:N148)),"",M149)</f>
        <v/>
      </c>
      <c r="O149" s="54" t="str">
        <f t="shared" si="17"/>
        <v/>
      </c>
      <c r="P149" s="53">
        <f t="shared" si="24"/>
        <v>0</v>
      </c>
      <c r="Q149" s="1" t="str">
        <f>IF(SUMPRODUCT(--EXACT(P149,$Q$12:Q148)),"",P149)</f>
        <v/>
      </c>
      <c r="R149" s="54">
        <f t="shared" si="22"/>
        <v>0</v>
      </c>
    </row>
    <row r="150" spans="1:18" x14ac:dyDescent="0.35">
      <c r="A150" s="49"/>
      <c r="B150" s="87" t="str">
        <f>IFERROR(VLOOKUP(A150,Assessors!B:C,2,0),"Indiqueu el núm. Assessor/a")</f>
        <v>Indiqueu el núm. Assessor/a</v>
      </c>
      <c r="C150" s="88" t="str">
        <f>IFERROR(VLOOKUP(A150,Assessors!B:D,3,0),"Indiqueu el núm. Assessor/a")</f>
        <v>Indiqueu el núm. Assessor/a</v>
      </c>
      <c r="D150" s="44"/>
      <c r="E150" s="38"/>
      <c r="F150" s="50"/>
      <c r="G150" s="86"/>
      <c r="H150" s="93">
        <f t="shared" si="23"/>
        <v>0</v>
      </c>
      <c r="I150" s="57">
        <f t="shared" si="20"/>
        <v>0</v>
      </c>
      <c r="J150" s="59">
        <f t="shared" si="21"/>
        <v>0</v>
      </c>
      <c r="M150" s="53">
        <f t="shared" si="16"/>
        <v>0</v>
      </c>
      <c r="N150" s="1" t="str">
        <f>IF(SUMPRODUCT(--EXACT(M150,$N$12:N149)),"",M150)</f>
        <v/>
      </c>
      <c r="O150" s="54" t="str">
        <f t="shared" si="17"/>
        <v/>
      </c>
      <c r="P150" s="53">
        <f t="shared" si="24"/>
        <v>0</v>
      </c>
      <c r="Q150" s="1" t="str">
        <f>IF(SUMPRODUCT(--EXACT(P150,$Q$12:Q149)),"",P150)</f>
        <v/>
      </c>
      <c r="R150" s="54">
        <f t="shared" si="22"/>
        <v>0</v>
      </c>
    </row>
    <row r="151" spans="1:18" x14ac:dyDescent="0.35">
      <c r="A151" s="49"/>
      <c r="B151" s="87" t="str">
        <f>IFERROR(VLOOKUP(A151,Assessors!B:C,2,0),"Indiqueu el núm. Assessor/a")</f>
        <v>Indiqueu el núm. Assessor/a</v>
      </c>
      <c r="C151" s="88" t="str">
        <f>IFERROR(VLOOKUP(A151,Assessors!B:D,3,0),"Indiqueu el núm. Assessor/a")</f>
        <v>Indiqueu el núm. Assessor/a</v>
      </c>
      <c r="D151" s="44"/>
      <c r="E151" s="38"/>
      <c r="F151" s="50"/>
      <c r="G151" s="86"/>
      <c r="H151" s="93">
        <f t="shared" si="23"/>
        <v>0</v>
      </c>
      <c r="I151" s="57">
        <f t="shared" si="20"/>
        <v>0</v>
      </c>
      <c r="J151" s="59">
        <f t="shared" si="21"/>
        <v>0</v>
      </c>
      <c r="M151" s="53">
        <f t="shared" si="16"/>
        <v>0</v>
      </c>
      <c r="N151" s="1" t="str">
        <f>IF(SUMPRODUCT(--EXACT(M151,$N$12:N150)),"",M151)</f>
        <v/>
      </c>
      <c r="O151" s="54" t="str">
        <f t="shared" si="17"/>
        <v/>
      </c>
      <c r="P151" s="53">
        <f t="shared" si="24"/>
        <v>0</v>
      </c>
      <c r="Q151" s="1" t="str">
        <f>IF(SUMPRODUCT(--EXACT(P151,$Q$12:Q150)),"",P151)</f>
        <v/>
      </c>
      <c r="R151" s="54">
        <f t="shared" si="22"/>
        <v>0</v>
      </c>
    </row>
    <row r="152" spans="1:18" x14ac:dyDescent="0.35">
      <c r="A152" s="49"/>
      <c r="B152" s="87" t="str">
        <f>IFERROR(VLOOKUP(A152,Assessors!B:C,2,0),"Indiqueu el núm. Assessor/a")</f>
        <v>Indiqueu el núm. Assessor/a</v>
      </c>
      <c r="C152" s="88" t="str">
        <f>IFERROR(VLOOKUP(A152,Assessors!B:D,3,0),"Indiqueu el núm. Assessor/a")</f>
        <v>Indiqueu el núm. Assessor/a</v>
      </c>
      <c r="D152" s="44"/>
      <c r="E152" s="38"/>
      <c r="F152" s="50"/>
      <c r="G152" s="86"/>
      <c r="H152" s="93">
        <f t="shared" si="23"/>
        <v>0</v>
      </c>
      <c r="I152" s="57">
        <f t="shared" si="20"/>
        <v>0</v>
      </c>
      <c r="J152" s="59">
        <f t="shared" si="21"/>
        <v>0</v>
      </c>
      <c r="M152" s="53">
        <f t="shared" si="16"/>
        <v>0</v>
      </c>
      <c r="N152" s="1" t="str">
        <f>IF(SUMPRODUCT(--EXACT(M152,$N$12:N151)),"",M152)</f>
        <v/>
      </c>
      <c r="O152" s="54" t="str">
        <f t="shared" si="17"/>
        <v/>
      </c>
      <c r="P152" s="53">
        <f t="shared" si="24"/>
        <v>0</v>
      </c>
      <c r="Q152" s="1" t="str">
        <f>IF(SUMPRODUCT(--EXACT(P152,$Q$12:Q151)),"",P152)</f>
        <v/>
      </c>
      <c r="R152" s="54">
        <f t="shared" si="22"/>
        <v>0</v>
      </c>
    </row>
    <row r="153" spans="1:18" x14ac:dyDescent="0.35">
      <c r="A153" s="49"/>
      <c r="B153" s="87" t="str">
        <f>IFERROR(VLOOKUP(A153,Assessors!B:C,2,0),"Indiqueu el núm. Assessor/a")</f>
        <v>Indiqueu el núm. Assessor/a</v>
      </c>
      <c r="C153" s="88" t="str">
        <f>IFERROR(VLOOKUP(A153,Assessors!B:D,3,0),"Indiqueu el núm. Assessor/a")</f>
        <v>Indiqueu el núm. Assessor/a</v>
      </c>
      <c r="D153" s="44"/>
      <c r="E153" s="38"/>
      <c r="F153" s="50"/>
      <c r="G153" s="86"/>
      <c r="H153" s="93">
        <f t="shared" si="23"/>
        <v>0</v>
      </c>
      <c r="I153" s="57">
        <f t="shared" si="20"/>
        <v>0</v>
      </c>
      <c r="J153" s="59">
        <f t="shared" si="21"/>
        <v>0</v>
      </c>
      <c r="M153" s="53">
        <f t="shared" si="16"/>
        <v>0</v>
      </c>
      <c r="N153" s="1" t="str">
        <f>IF(SUMPRODUCT(--EXACT(M153,$N$12:N152)),"",M153)</f>
        <v/>
      </c>
      <c r="O153" s="54" t="str">
        <f t="shared" si="17"/>
        <v/>
      </c>
      <c r="P153" s="53">
        <f t="shared" si="24"/>
        <v>0</v>
      </c>
      <c r="Q153" s="1" t="str">
        <f>IF(SUMPRODUCT(--EXACT(P153,$Q$12:Q152)),"",P153)</f>
        <v/>
      </c>
      <c r="R153" s="54">
        <f t="shared" si="22"/>
        <v>0</v>
      </c>
    </row>
    <row r="154" spans="1:18" x14ac:dyDescent="0.35">
      <c r="A154" s="49"/>
      <c r="B154" s="87" t="str">
        <f>IFERROR(VLOOKUP(A154,Assessors!B:C,2,0),"Indiqueu el núm. Assessor/a")</f>
        <v>Indiqueu el núm. Assessor/a</v>
      </c>
      <c r="C154" s="88" t="str">
        <f>IFERROR(VLOOKUP(A154,Assessors!B:D,3,0),"Indiqueu el núm. Assessor/a")</f>
        <v>Indiqueu el núm. Assessor/a</v>
      </c>
      <c r="D154" s="44"/>
      <c r="E154" s="38"/>
      <c r="F154" s="50"/>
      <c r="G154" s="86"/>
      <c r="H154" s="93">
        <f t="shared" si="23"/>
        <v>0</v>
      </c>
      <c r="I154" s="57">
        <f t="shared" si="20"/>
        <v>0</v>
      </c>
      <c r="J154" s="59">
        <f t="shared" si="21"/>
        <v>0</v>
      </c>
      <c r="M154" s="53">
        <f t="shared" si="16"/>
        <v>0</v>
      </c>
      <c r="N154" s="1" t="str">
        <f>IF(SUMPRODUCT(--EXACT(M154,$N$12:N153)),"",M154)</f>
        <v/>
      </c>
      <c r="O154" s="54" t="str">
        <f t="shared" si="17"/>
        <v/>
      </c>
      <c r="P154" s="53">
        <f t="shared" si="24"/>
        <v>0</v>
      </c>
      <c r="Q154" s="1" t="str">
        <f>IF(SUMPRODUCT(--EXACT(P154,$Q$12:Q153)),"",P154)</f>
        <v/>
      </c>
      <c r="R154" s="54">
        <f t="shared" si="22"/>
        <v>0</v>
      </c>
    </row>
    <row r="155" spans="1:18" x14ac:dyDescent="0.35">
      <c r="A155" s="49"/>
      <c r="B155" s="87" t="str">
        <f>IFERROR(VLOOKUP(A155,Assessors!B:C,2,0),"Indiqueu el núm. Assessor/a")</f>
        <v>Indiqueu el núm. Assessor/a</v>
      </c>
      <c r="C155" s="88" t="str">
        <f>IFERROR(VLOOKUP(A155,Assessors!B:D,3,0),"Indiqueu el núm. Assessor/a")</f>
        <v>Indiqueu el núm. Assessor/a</v>
      </c>
      <c r="D155" s="44"/>
      <c r="E155" s="38"/>
      <c r="F155" s="50"/>
      <c r="G155" s="86"/>
      <c r="H155" s="93">
        <f t="shared" si="23"/>
        <v>0</v>
      </c>
      <c r="I155" s="57">
        <f t="shared" si="20"/>
        <v>0</v>
      </c>
      <c r="J155" s="59">
        <f t="shared" si="21"/>
        <v>0</v>
      </c>
      <c r="M155" s="53">
        <f t="shared" ref="M155:M207" si="25">E155</f>
        <v>0</v>
      </c>
      <c r="N155" s="1" t="str">
        <f>IF(SUMPRODUCT(--EXACT(M155,$N$12:N154)),"",M155)</f>
        <v/>
      </c>
      <c r="O155" s="54" t="str">
        <f t="shared" ref="O155:O207" si="26">+IF(N155="","",+F155)</f>
        <v/>
      </c>
      <c r="P155" s="53">
        <f t="shared" si="24"/>
        <v>0</v>
      </c>
      <c r="Q155" s="1" t="str">
        <f>IF(SUMPRODUCT(--EXACT(P155,$Q$12:Q154)),"",P155)</f>
        <v/>
      </c>
      <c r="R155" s="54">
        <f t="shared" si="22"/>
        <v>0</v>
      </c>
    </row>
    <row r="156" spans="1:18" x14ac:dyDescent="0.35">
      <c r="A156" s="49"/>
      <c r="B156" s="87" t="str">
        <f>IFERROR(VLOOKUP(A156,Assessors!B:C,2,0),"Indiqueu el núm. Assessor/a")</f>
        <v>Indiqueu el núm. Assessor/a</v>
      </c>
      <c r="C156" s="88" t="str">
        <f>IFERROR(VLOOKUP(A156,Assessors!B:D,3,0),"Indiqueu el núm. Assessor/a")</f>
        <v>Indiqueu el núm. Assessor/a</v>
      </c>
      <c r="D156" s="44"/>
      <c r="E156" s="38"/>
      <c r="F156" s="50"/>
      <c r="G156" s="86"/>
      <c r="H156" s="93">
        <f t="shared" si="23"/>
        <v>0</v>
      </c>
      <c r="I156" s="57">
        <f t="shared" si="20"/>
        <v>0</v>
      </c>
      <c r="J156" s="59">
        <f t="shared" si="21"/>
        <v>0</v>
      </c>
      <c r="M156" s="53">
        <f t="shared" si="25"/>
        <v>0</v>
      </c>
      <c r="N156" s="1" t="str">
        <f>IF(SUMPRODUCT(--EXACT(M156,$N$12:N155)),"",M156)</f>
        <v/>
      </c>
      <c r="O156" s="54" t="str">
        <f t="shared" si="26"/>
        <v/>
      </c>
      <c r="P156" s="53">
        <f t="shared" si="24"/>
        <v>0</v>
      </c>
      <c r="Q156" s="1" t="str">
        <f>IF(SUMPRODUCT(--EXACT(P156,$Q$12:Q155)),"",P156)</f>
        <v/>
      </c>
      <c r="R156" s="54">
        <f t="shared" si="22"/>
        <v>0</v>
      </c>
    </row>
    <row r="157" spans="1:18" x14ac:dyDescent="0.35">
      <c r="A157" s="49"/>
      <c r="B157" s="87" t="str">
        <f>IFERROR(VLOOKUP(A157,Assessors!B:C,2,0),"Indiqueu el núm. Assessor/a")</f>
        <v>Indiqueu el núm. Assessor/a</v>
      </c>
      <c r="C157" s="88" t="str">
        <f>IFERROR(VLOOKUP(A157,Assessors!B:D,3,0),"Indiqueu el núm. Assessor/a")</f>
        <v>Indiqueu el núm. Assessor/a</v>
      </c>
      <c r="D157" s="44"/>
      <c r="E157" s="38"/>
      <c r="F157" s="50"/>
      <c r="G157" s="86"/>
      <c r="H157" s="93">
        <f t="shared" si="23"/>
        <v>0</v>
      </c>
      <c r="I157" s="57">
        <f t="shared" si="20"/>
        <v>0</v>
      </c>
      <c r="J157" s="59">
        <f t="shared" si="21"/>
        <v>0</v>
      </c>
      <c r="M157" s="53">
        <f t="shared" si="25"/>
        <v>0</v>
      </c>
      <c r="N157" s="1" t="str">
        <f>IF(SUMPRODUCT(--EXACT(M157,$N$12:N156)),"",M157)</f>
        <v/>
      </c>
      <c r="O157" s="54" t="str">
        <f t="shared" si="26"/>
        <v/>
      </c>
      <c r="P157" s="53">
        <f t="shared" si="24"/>
        <v>0</v>
      </c>
      <c r="Q157" s="1" t="str">
        <f>IF(SUMPRODUCT(--EXACT(P157,$Q$12:Q156)),"",P157)</f>
        <v/>
      </c>
      <c r="R157" s="54">
        <f t="shared" si="22"/>
        <v>0</v>
      </c>
    </row>
    <row r="158" spans="1:18" x14ac:dyDescent="0.35">
      <c r="A158" s="49"/>
      <c r="B158" s="87" t="str">
        <f>IFERROR(VLOOKUP(A158,Assessors!B:C,2,0),"Indiqueu el núm. Assessor/a")</f>
        <v>Indiqueu el núm. Assessor/a</v>
      </c>
      <c r="C158" s="88" t="str">
        <f>IFERROR(VLOOKUP(A158,Assessors!B:D,3,0),"Indiqueu el núm. Assessor/a")</f>
        <v>Indiqueu el núm. Assessor/a</v>
      </c>
      <c r="D158" s="44"/>
      <c r="E158" s="38"/>
      <c r="F158" s="50"/>
      <c r="G158" s="86"/>
      <c r="H158" s="93">
        <f t="shared" si="23"/>
        <v>0</v>
      </c>
      <c r="I158" s="57">
        <f t="shared" si="20"/>
        <v>0</v>
      </c>
      <c r="J158" s="59">
        <f t="shared" si="21"/>
        <v>0</v>
      </c>
      <c r="M158" s="53">
        <f t="shared" si="25"/>
        <v>0</v>
      </c>
      <c r="N158" s="1" t="str">
        <f>IF(SUMPRODUCT(--EXACT(M158,$N$12:N157)),"",M158)</f>
        <v/>
      </c>
      <c r="O158" s="54" t="str">
        <f t="shared" si="26"/>
        <v/>
      </c>
      <c r="P158" s="53">
        <f t="shared" si="24"/>
        <v>0</v>
      </c>
      <c r="Q158" s="1" t="str">
        <f>IF(SUMPRODUCT(--EXACT(P158,$Q$12:Q157)),"",P158)</f>
        <v/>
      </c>
      <c r="R158" s="54">
        <f t="shared" si="22"/>
        <v>0</v>
      </c>
    </row>
    <row r="159" spans="1:18" x14ac:dyDescent="0.35">
      <c r="A159" s="49"/>
      <c r="B159" s="87" t="str">
        <f>IFERROR(VLOOKUP(A159,Assessors!B:C,2,0),"Indiqueu el núm. Assessor/a")</f>
        <v>Indiqueu el núm. Assessor/a</v>
      </c>
      <c r="C159" s="88" t="str">
        <f>IFERROR(VLOOKUP(A159,Assessors!B:D,3,0),"Indiqueu el núm. Assessor/a")</f>
        <v>Indiqueu el núm. Assessor/a</v>
      </c>
      <c r="D159" s="44"/>
      <c r="E159" s="38"/>
      <c r="F159" s="50"/>
      <c r="G159" s="86"/>
      <c r="H159" s="93">
        <f t="shared" si="23"/>
        <v>0</v>
      </c>
      <c r="I159" s="57">
        <f t="shared" si="20"/>
        <v>0</v>
      </c>
      <c r="J159" s="59">
        <f t="shared" si="21"/>
        <v>0</v>
      </c>
      <c r="M159" s="53">
        <f t="shared" si="25"/>
        <v>0</v>
      </c>
      <c r="N159" s="1" t="str">
        <f>IF(SUMPRODUCT(--EXACT(M159,$N$12:N158)),"",M159)</f>
        <v/>
      </c>
      <c r="O159" s="54" t="str">
        <f t="shared" si="26"/>
        <v/>
      </c>
      <c r="P159" s="53">
        <f t="shared" si="24"/>
        <v>0</v>
      </c>
      <c r="Q159" s="1" t="str">
        <f>IF(SUMPRODUCT(--EXACT(P159,$Q$12:Q158)),"",P159)</f>
        <v/>
      </c>
      <c r="R159" s="54">
        <f t="shared" si="22"/>
        <v>0</v>
      </c>
    </row>
    <row r="160" spans="1:18" x14ac:dyDescent="0.35">
      <c r="A160" s="49"/>
      <c r="B160" s="87" t="str">
        <f>IFERROR(VLOOKUP(A160,Assessors!B:C,2,0),"Indiqueu el núm. Assessor/a")</f>
        <v>Indiqueu el núm. Assessor/a</v>
      </c>
      <c r="C160" s="88" t="str">
        <f>IFERROR(VLOOKUP(A160,Assessors!B:D,3,0),"Indiqueu el núm. Assessor/a")</f>
        <v>Indiqueu el núm. Assessor/a</v>
      </c>
      <c r="D160" s="44"/>
      <c r="E160" s="38"/>
      <c r="F160" s="50"/>
      <c r="G160" s="86"/>
      <c r="H160" s="93">
        <f t="shared" si="23"/>
        <v>0</v>
      </c>
      <c r="I160" s="57">
        <f t="shared" si="20"/>
        <v>0</v>
      </c>
      <c r="J160" s="59">
        <f t="shared" si="21"/>
        <v>0</v>
      </c>
      <c r="M160" s="53">
        <f t="shared" si="25"/>
        <v>0</v>
      </c>
      <c r="N160" s="1" t="str">
        <f>IF(SUMPRODUCT(--EXACT(M160,$N$12:N159)),"",M160)</f>
        <v/>
      </c>
      <c r="O160" s="54" t="str">
        <f t="shared" si="26"/>
        <v/>
      </c>
      <c r="P160" s="53">
        <f t="shared" si="24"/>
        <v>0</v>
      </c>
      <c r="Q160" s="1" t="str">
        <f>IF(SUMPRODUCT(--EXACT(P160,$Q$12:Q159)),"",P160)</f>
        <v/>
      </c>
      <c r="R160" s="54">
        <f t="shared" si="22"/>
        <v>0</v>
      </c>
    </row>
    <row r="161" spans="1:18" x14ac:dyDescent="0.35">
      <c r="A161" s="49"/>
      <c r="B161" s="87" t="str">
        <f>IFERROR(VLOOKUP(A161,Assessors!B:C,2,0),"Indiqueu el núm. Assessor/a")</f>
        <v>Indiqueu el núm. Assessor/a</v>
      </c>
      <c r="C161" s="88" t="str">
        <f>IFERROR(VLOOKUP(A161,Assessors!B:D,3,0),"Indiqueu el núm. Assessor/a")</f>
        <v>Indiqueu el núm. Assessor/a</v>
      </c>
      <c r="D161" s="44"/>
      <c r="E161" s="38"/>
      <c r="F161" s="50"/>
      <c r="G161" s="86"/>
      <c r="H161" s="93">
        <f t="shared" si="23"/>
        <v>0</v>
      </c>
      <c r="I161" s="57">
        <f t="shared" si="20"/>
        <v>0</v>
      </c>
      <c r="J161" s="59">
        <f t="shared" si="21"/>
        <v>0</v>
      </c>
      <c r="M161" s="53">
        <f t="shared" si="25"/>
        <v>0</v>
      </c>
      <c r="N161" s="1" t="str">
        <f>IF(SUMPRODUCT(--EXACT(M161,$N$12:N160)),"",M161)</f>
        <v/>
      </c>
      <c r="O161" s="54" t="str">
        <f t="shared" si="26"/>
        <v/>
      </c>
      <c r="P161" s="53">
        <f t="shared" si="24"/>
        <v>0</v>
      </c>
      <c r="Q161" s="1" t="str">
        <f>IF(SUMPRODUCT(--EXACT(P161,$Q$12:Q160)),"",P161)</f>
        <v/>
      </c>
      <c r="R161" s="54">
        <f t="shared" si="22"/>
        <v>0</v>
      </c>
    </row>
    <row r="162" spans="1:18" x14ac:dyDescent="0.35">
      <c r="A162" s="49"/>
      <c r="B162" s="87" t="str">
        <f>IFERROR(VLOOKUP(A162,Assessors!B:C,2,0),"Indiqueu el núm. Assessor/a")</f>
        <v>Indiqueu el núm. Assessor/a</v>
      </c>
      <c r="C162" s="88" t="str">
        <f>IFERROR(VLOOKUP(A162,Assessors!B:D,3,0),"Indiqueu el núm. Assessor/a")</f>
        <v>Indiqueu el núm. Assessor/a</v>
      </c>
      <c r="D162" s="44"/>
      <c r="E162" s="38"/>
      <c r="F162" s="50"/>
      <c r="G162" s="86"/>
      <c r="H162" s="93">
        <f t="shared" si="23"/>
        <v>0</v>
      </c>
      <c r="I162" s="57">
        <f t="shared" si="20"/>
        <v>0</v>
      </c>
      <c r="J162" s="59">
        <f t="shared" si="21"/>
        <v>0</v>
      </c>
      <c r="M162" s="53">
        <f t="shared" si="25"/>
        <v>0</v>
      </c>
      <c r="N162" s="1" t="str">
        <f>IF(SUMPRODUCT(--EXACT(M162,$N$12:N161)),"",M162)</f>
        <v/>
      </c>
      <c r="O162" s="54" t="str">
        <f t="shared" si="26"/>
        <v/>
      </c>
      <c r="P162" s="53">
        <f t="shared" si="24"/>
        <v>0</v>
      </c>
      <c r="Q162" s="1" t="str">
        <f>IF(SUMPRODUCT(--EXACT(P162,$Q$12:Q161)),"",P162)</f>
        <v/>
      </c>
      <c r="R162" s="54">
        <f t="shared" si="22"/>
        <v>0</v>
      </c>
    </row>
    <row r="163" spans="1:18" x14ac:dyDescent="0.35">
      <c r="A163" s="49"/>
      <c r="B163" s="87" t="str">
        <f>IFERROR(VLOOKUP(A163,Assessors!B:C,2,0),"Indiqueu el núm. Assessor/a")</f>
        <v>Indiqueu el núm. Assessor/a</v>
      </c>
      <c r="C163" s="88" t="str">
        <f>IFERROR(VLOOKUP(A163,Assessors!B:D,3,0),"Indiqueu el núm. Assessor/a")</f>
        <v>Indiqueu el núm. Assessor/a</v>
      </c>
      <c r="D163" s="44"/>
      <c r="E163" s="38"/>
      <c r="F163" s="50"/>
      <c r="G163" s="86"/>
      <c r="H163" s="93">
        <f t="shared" si="23"/>
        <v>0</v>
      </c>
      <c r="I163" s="57">
        <f t="shared" si="20"/>
        <v>0</v>
      </c>
      <c r="J163" s="59">
        <f t="shared" si="21"/>
        <v>0</v>
      </c>
      <c r="M163" s="53">
        <f t="shared" si="25"/>
        <v>0</v>
      </c>
      <c r="N163" s="1" t="str">
        <f>IF(SUMPRODUCT(--EXACT(M163,$N$12:N162)),"",M163)</f>
        <v/>
      </c>
      <c r="O163" s="54" t="str">
        <f t="shared" si="26"/>
        <v/>
      </c>
      <c r="P163" s="53">
        <f t="shared" si="24"/>
        <v>0</v>
      </c>
      <c r="Q163" s="1" t="str">
        <f>IF(SUMPRODUCT(--EXACT(P163,$Q$12:Q162)),"",P163)</f>
        <v/>
      </c>
      <c r="R163" s="54">
        <f t="shared" si="22"/>
        <v>0</v>
      </c>
    </row>
    <row r="164" spans="1:18" x14ac:dyDescent="0.35">
      <c r="A164" s="49"/>
      <c r="B164" s="87" t="str">
        <f>IFERROR(VLOOKUP(A164,Assessors!B:C,2,0),"Indiqueu el núm. Assessor/a")</f>
        <v>Indiqueu el núm. Assessor/a</v>
      </c>
      <c r="C164" s="88" t="str">
        <f>IFERROR(VLOOKUP(A164,Assessors!B:D,3,0),"Indiqueu el núm. Assessor/a")</f>
        <v>Indiqueu el núm. Assessor/a</v>
      </c>
      <c r="D164" s="44"/>
      <c r="E164" s="38"/>
      <c r="F164" s="50"/>
      <c r="G164" s="86"/>
      <c r="H164" s="93">
        <f t="shared" si="23"/>
        <v>0</v>
      </c>
      <c r="I164" s="57">
        <f t="shared" si="20"/>
        <v>0</v>
      </c>
      <c r="J164" s="59">
        <f t="shared" si="21"/>
        <v>0</v>
      </c>
      <c r="M164" s="53">
        <f t="shared" si="25"/>
        <v>0</v>
      </c>
      <c r="N164" s="1" t="str">
        <f>IF(SUMPRODUCT(--EXACT(M164,$N$12:N163)),"",M164)</f>
        <v/>
      </c>
      <c r="O164" s="54" t="str">
        <f t="shared" si="26"/>
        <v/>
      </c>
      <c r="P164" s="53">
        <f t="shared" si="24"/>
        <v>0</v>
      </c>
      <c r="Q164" s="1" t="str">
        <f>IF(SUMPRODUCT(--EXACT(P164,$Q$12:Q163)),"",P164)</f>
        <v/>
      </c>
      <c r="R164" s="54">
        <f t="shared" si="22"/>
        <v>0</v>
      </c>
    </row>
    <row r="165" spans="1:18" x14ac:dyDescent="0.35">
      <c r="A165" s="49"/>
      <c r="B165" s="87" t="str">
        <f>IFERROR(VLOOKUP(A165,Assessors!B:C,2,0),"Indiqueu el núm. Assessor/a")</f>
        <v>Indiqueu el núm. Assessor/a</v>
      </c>
      <c r="C165" s="88" t="str">
        <f>IFERROR(VLOOKUP(A165,Assessors!B:D,3,0),"Indiqueu el núm. Assessor/a")</f>
        <v>Indiqueu el núm. Assessor/a</v>
      </c>
      <c r="D165" s="44"/>
      <c r="E165" s="38"/>
      <c r="F165" s="50"/>
      <c r="G165" s="86"/>
      <c r="H165" s="93">
        <f t="shared" si="23"/>
        <v>0</v>
      </c>
      <c r="I165" s="57">
        <f t="shared" si="20"/>
        <v>0</v>
      </c>
      <c r="J165" s="59">
        <f t="shared" si="21"/>
        <v>0</v>
      </c>
      <c r="M165" s="53">
        <f t="shared" si="25"/>
        <v>0</v>
      </c>
      <c r="N165" s="1" t="str">
        <f>IF(SUMPRODUCT(--EXACT(M165,$N$12:N164)),"",M165)</f>
        <v/>
      </c>
      <c r="O165" s="54" t="str">
        <f t="shared" si="26"/>
        <v/>
      </c>
      <c r="P165" s="53">
        <f t="shared" si="24"/>
        <v>0</v>
      </c>
      <c r="Q165" s="1" t="str">
        <f>IF(SUMPRODUCT(--EXACT(P165,$Q$12:Q164)),"",P165)</f>
        <v/>
      </c>
      <c r="R165" s="54">
        <f t="shared" si="22"/>
        <v>0</v>
      </c>
    </row>
    <row r="166" spans="1:18" x14ac:dyDescent="0.35">
      <c r="A166" s="49"/>
      <c r="B166" s="87" t="str">
        <f>IFERROR(VLOOKUP(A166,Assessors!B:C,2,0),"Indiqueu el núm. Assessor/a")</f>
        <v>Indiqueu el núm. Assessor/a</v>
      </c>
      <c r="C166" s="88" t="str">
        <f>IFERROR(VLOOKUP(A166,Assessors!B:D,3,0),"Indiqueu el núm. Assessor/a")</f>
        <v>Indiqueu el núm. Assessor/a</v>
      </c>
      <c r="D166" s="44"/>
      <c r="E166" s="38"/>
      <c r="F166" s="50"/>
      <c r="G166" s="86"/>
      <c r="H166" s="93">
        <f t="shared" si="23"/>
        <v>0</v>
      </c>
      <c r="I166" s="57">
        <f t="shared" si="20"/>
        <v>0</v>
      </c>
      <c r="J166" s="59">
        <f t="shared" si="21"/>
        <v>0</v>
      </c>
      <c r="M166" s="53">
        <f t="shared" si="25"/>
        <v>0</v>
      </c>
      <c r="N166" s="1" t="str">
        <f>IF(SUMPRODUCT(--EXACT(M166,$N$12:N165)),"",M166)</f>
        <v/>
      </c>
      <c r="O166" s="54" t="str">
        <f t="shared" si="26"/>
        <v/>
      </c>
      <c r="P166" s="53">
        <f t="shared" si="24"/>
        <v>0</v>
      </c>
      <c r="Q166" s="1" t="str">
        <f>IF(SUMPRODUCT(--EXACT(P166,$Q$12:Q165)),"",P166)</f>
        <v/>
      </c>
      <c r="R166" s="54">
        <f t="shared" si="22"/>
        <v>0</v>
      </c>
    </row>
    <row r="167" spans="1:18" x14ac:dyDescent="0.35">
      <c r="A167" s="49"/>
      <c r="B167" s="87" t="str">
        <f>IFERROR(VLOOKUP(A167,Assessors!B:C,2,0),"Indiqueu el núm. Assessor/a")</f>
        <v>Indiqueu el núm. Assessor/a</v>
      </c>
      <c r="C167" s="88" t="str">
        <f>IFERROR(VLOOKUP(A167,Assessors!B:D,3,0),"Indiqueu el núm. Assessor/a")</f>
        <v>Indiqueu el núm. Assessor/a</v>
      </c>
      <c r="D167" s="44"/>
      <c r="E167" s="38"/>
      <c r="F167" s="50"/>
      <c r="G167" s="86"/>
      <c r="H167" s="93">
        <f t="shared" si="23"/>
        <v>0</v>
      </c>
      <c r="I167" s="57">
        <f t="shared" si="20"/>
        <v>0</v>
      </c>
      <c r="J167" s="59">
        <f t="shared" si="21"/>
        <v>0</v>
      </c>
      <c r="M167" s="53">
        <f t="shared" si="25"/>
        <v>0</v>
      </c>
      <c r="N167" s="1" t="str">
        <f>IF(SUMPRODUCT(--EXACT(M167,$N$12:N166)),"",M167)</f>
        <v/>
      </c>
      <c r="O167" s="54" t="str">
        <f t="shared" si="26"/>
        <v/>
      </c>
      <c r="P167" s="53">
        <f t="shared" si="24"/>
        <v>0</v>
      </c>
      <c r="Q167" s="1" t="str">
        <f>IF(SUMPRODUCT(--EXACT(P167,$Q$12:Q166)),"",P167)</f>
        <v/>
      </c>
      <c r="R167" s="54">
        <f t="shared" si="22"/>
        <v>0</v>
      </c>
    </row>
    <row r="168" spans="1:18" x14ac:dyDescent="0.35">
      <c r="A168" s="49"/>
      <c r="B168" s="87" t="str">
        <f>IFERROR(VLOOKUP(A168,Assessors!B:C,2,0),"Indiqueu el núm. Assessor/a")</f>
        <v>Indiqueu el núm. Assessor/a</v>
      </c>
      <c r="C168" s="88" t="str">
        <f>IFERROR(VLOOKUP(A168,Assessors!B:D,3,0),"Indiqueu el núm. Assessor/a")</f>
        <v>Indiqueu el núm. Assessor/a</v>
      </c>
      <c r="D168" s="44"/>
      <c r="E168" s="38"/>
      <c r="F168" s="50"/>
      <c r="G168" s="86"/>
      <c r="H168" s="93">
        <f t="shared" si="23"/>
        <v>0</v>
      </c>
      <c r="I168" s="57">
        <f t="shared" si="20"/>
        <v>0</v>
      </c>
      <c r="J168" s="59">
        <f t="shared" si="21"/>
        <v>0</v>
      </c>
      <c r="M168" s="53">
        <f t="shared" si="25"/>
        <v>0</v>
      </c>
      <c r="N168" s="1" t="str">
        <f>IF(SUMPRODUCT(--EXACT(M168,$N$12:N167)),"",M168)</f>
        <v/>
      </c>
      <c r="O168" s="54" t="str">
        <f t="shared" si="26"/>
        <v/>
      </c>
      <c r="P168" s="53">
        <f t="shared" si="24"/>
        <v>0</v>
      </c>
      <c r="Q168" s="1" t="str">
        <f>IF(SUMPRODUCT(--EXACT(P168,$Q$12:Q167)),"",P168)</f>
        <v/>
      </c>
      <c r="R168" s="54">
        <f t="shared" si="22"/>
        <v>0</v>
      </c>
    </row>
    <row r="169" spans="1:18" x14ac:dyDescent="0.35">
      <c r="A169" s="49"/>
      <c r="B169" s="87" t="str">
        <f>IFERROR(VLOOKUP(A169,Assessors!B:C,2,0),"Indiqueu el núm. Assessor/a")</f>
        <v>Indiqueu el núm. Assessor/a</v>
      </c>
      <c r="C169" s="88" t="str">
        <f>IFERROR(VLOOKUP(A169,Assessors!B:D,3,0),"Indiqueu el núm. Assessor/a")</f>
        <v>Indiqueu el núm. Assessor/a</v>
      </c>
      <c r="D169" s="44"/>
      <c r="E169" s="38"/>
      <c r="F169" s="50"/>
      <c r="G169" s="86"/>
      <c r="H169" s="93">
        <f t="shared" si="23"/>
        <v>0</v>
      </c>
      <c r="I169" s="57">
        <f t="shared" si="20"/>
        <v>0</v>
      </c>
      <c r="J169" s="59">
        <f t="shared" si="21"/>
        <v>0</v>
      </c>
      <c r="M169" s="53">
        <f t="shared" si="25"/>
        <v>0</v>
      </c>
      <c r="N169" s="1" t="str">
        <f>IF(SUMPRODUCT(--EXACT(M169,$N$12:N168)),"",M169)</f>
        <v/>
      </c>
      <c r="O169" s="54" t="str">
        <f t="shared" si="26"/>
        <v/>
      </c>
      <c r="P169" s="53">
        <f t="shared" si="24"/>
        <v>0</v>
      </c>
      <c r="Q169" s="1" t="str">
        <f>IF(SUMPRODUCT(--EXACT(P169,$Q$12:Q168)),"",P169)</f>
        <v/>
      </c>
      <c r="R169" s="54">
        <f t="shared" si="22"/>
        <v>0</v>
      </c>
    </row>
    <row r="170" spans="1:18" x14ac:dyDescent="0.35">
      <c r="A170" s="49"/>
      <c r="B170" s="87" t="str">
        <f>IFERROR(VLOOKUP(A170,Assessors!B:C,2,0),"Indiqueu el núm. Assessor/a")</f>
        <v>Indiqueu el núm. Assessor/a</v>
      </c>
      <c r="C170" s="88" t="str">
        <f>IFERROR(VLOOKUP(A170,Assessors!B:D,3,0),"Indiqueu el núm. Assessor/a")</f>
        <v>Indiqueu el núm. Assessor/a</v>
      </c>
      <c r="D170" s="44"/>
      <c r="E170" s="38"/>
      <c r="F170" s="50"/>
      <c r="G170" s="86"/>
      <c r="H170" s="93">
        <f t="shared" si="23"/>
        <v>0</v>
      </c>
      <c r="I170" s="57">
        <f t="shared" si="20"/>
        <v>0</v>
      </c>
      <c r="J170" s="59">
        <f t="shared" si="21"/>
        <v>0</v>
      </c>
      <c r="M170" s="53">
        <f t="shared" si="25"/>
        <v>0</v>
      </c>
      <c r="N170" s="1" t="str">
        <f>IF(SUMPRODUCT(--EXACT(M170,$N$12:N169)),"",M170)</f>
        <v/>
      </c>
      <c r="O170" s="54" t="str">
        <f t="shared" si="26"/>
        <v/>
      </c>
      <c r="P170" s="53">
        <f t="shared" si="24"/>
        <v>0</v>
      </c>
      <c r="Q170" s="1" t="str">
        <f>IF(SUMPRODUCT(--EXACT(P170,$Q$12:Q169)),"",P170)</f>
        <v/>
      </c>
      <c r="R170" s="54">
        <f t="shared" si="22"/>
        <v>0</v>
      </c>
    </row>
    <row r="171" spans="1:18" x14ac:dyDescent="0.35">
      <c r="A171" s="49"/>
      <c r="B171" s="87" t="str">
        <f>IFERROR(VLOOKUP(A171,Assessors!B:C,2,0),"Indiqueu el núm. Assessor/a")</f>
        <v>Indiqueu el núm. Assessor/a</v>
      </c>
      <c r="C171" s="88" t="str">
        <f>IFERROR(VLOOKUP(A171,Assessors!B:D,3,0),"Indiqueu el núm. Assessor/a")</f>
        <v>Indiqueu el núm. Assessor/a</v>
      </c>
      <c r="D171" s="44"/>
      <c r="E171" s="38"/>
      <c r="F171" s="50"/>
      <c r="G171" s="86"/>
      <c r="H171" s="93">
        <f t="shared" si="23"/>
        <v>0</v>
      </c>
      <c r="I171" s="57">
        <f t="shared" si="20"/>
        <v>0</v>
      </c>
      <c r="J171" s="59">
        <f t="shared" si="21"/>
        <v>0</v>
      </c>
      <c r="M171" s="53">
        <f t="shared" si="25"/>
        <v>0</v>
      </c>
      <c r="N171" s="1" t="str">
        <f>IF(SUMPRODUCT(--EXACT(M171,$N$12:N170)),"",M171)</f>
        <v/>
      </c>
      <c r="O171" s="54" t="str">
        <f t="shared" si="26"/>
        <v/>
      </c>
      <c r="P171" s="53">
        <f t="shared" si="24"/>
        <v>0</v>
      </c>
      <c r="Q171" s="1" t="str">
        <f>IF(SUMPRODUCT(--EXACT(P171,$Q$12:Q170)),"",P171)</f>
        <v/>
      </c>
      <c r="R171" s="54">
        <f t="shared" si="22"/>
        <v>0</v>
      </c>
    </row>
    <row r="172" spans="1:18" x14ac:dyDescent="0.35">
      <c r="A172" s="49"/>
      <c r="B172" s="87" t="str">
        <f>IFERROR(VLOOKUP(A172,Assessors!B:C,2,0),"Indiqueu el núm. Assessor/a")</f>
        <v>Indiqueu el núm. Assessor/a</v>
      </c>
      <c r="C172" s="88" t="str">
        <f>IFERROR(VLOOKUP(A172,Assessors!B:D,3,0),"Indiqueu el núm. Assessor/a")</f>
        <v>Indiqueu el núm. Assessor/a</v>
      </c>
      <c r="D172" s="44"/>
      <c r="E172" s="38"/>
      <c r="F172" s="50"/>
      <c r="G172" s="86"/>
      <c r="H172" s="93">
        <f t="shared" si="23"/>
        <v>0</v>
      </c>
      <c r="I172" s="57">
        <f t="shared" si="20"/>
        <v>0</v>
      </c>
      <c r="J172" s="59">
        <f t="shared" ref="J172:J203" si="27">IF(I172="Excedit topall hores","ERROR",(G172*L$9))</f>
        <v>0</v>
      </c>
      <c r="M172" s="53">
        <f t="shared" si="25"/>
        <v>0</v>
      </c>
      <c r="N172" s="1" t="str">
        <f>IF(SUMPRODUCT(--EXACT(M172,$N$12:N171)),"",M172)</f>
        <v/>
      </c>
      <c r="O172" s="54" t="str">
        <f t="shared" si="26"/>
        <v/>
      </c>
      <c r="P172" s="53">
        <f t="shared" si="24"/>
        <v>0</v>
      </c>
      <c r="Q172" s="1" t="str">
        <f>IF(SUMPRODUCT(--EXACT(P172,$Q$12:Q171)),"",P172)</f>
        <v/>
      </c>
      <c r="R172" s="54">
        <f t="shared" ref="R172:R203" si="28">IFERROR(VLOOKUP(Q172,A:J,8,0),0)</f>
        <v>0</v>
      </c>
    </row>
    <row r="173" spans="1:18" x14ac:dyDescent="0.35">
      <c r="A173" s="49"/>
      <c r="B173" s="87" t="str">
        <f>IFERROR(VLOOKUP(A173,Assessors!B:C,2,0),"Indiqueu el núm. Assessor/a")</f>
        <v>Indiqueu el núm. Assessor/a</v>
      </c>
      <c r="C173" s="88" t="str">
        <f>IFERROR(VLOOKUP(A173,Assessors!B:D,3,0),"Indiqueu el núm. Assessor/a")</f>
        <v>Indiqueu el núm. Assessor/a</v>
      </c>
      <c r="D173" s="44"/>
      <c r="E173" s="38"/>
      <c r="F173" s="50"/>
      <c r="G173" s="86"/>
      <c r="H173" s="93">
        <f t="shared" si="23"/>
        <v>0</v>
      </c>
      <c r="I173" s="57">
        <f t="shared" si="20"/>
        <v>0</v>
      </c>
      <c r="J173" s="59">
        <f t="shared" si="27"/>
        <v>0</v>
      </c>
      <c r="M173" s="53">
        <f t="shared" si="25"/>
        <v>0</v>
      </c>
      <c r="N173" s="1" t="str">
        <f>IF(SUMPRODUCT(--EXACT(M173,$N$12:N172)),"",M173)</f>
        <v/>
      </c>
      <c r="O173" s="54" t="str">
        <f t="shared" si="26"/>
        <v/>
      </c>
      <c r="P173" s="53">
        <f t="shared" si="24"/>
        <v>0</v>
      </c>
      <c r="Q173" s="1" t="str">
        <f>IF(SUMPRODUCT(--EXACT(P173,$Q$12:Q172)),"",P173)</f>
        <v/>
      </c>
      <c r="R173" s="54">
        <f t="shared" si="28"/>
        <v>0</v>
      </c>
    </row>
    <row r="174" spans="1:18" x14ac:dyDescent="0.35">
      <c r="A174" s="49"/>
      <c r="B174" s="87" t="str">
        <f>IFERROR(VLOOKUP(A174,Assessors!B:C,2,0),"Indiqueu el núm. Assessor/a")</f>
        <v>Indiqueu el núm. Assessor/a</v>
      </c>
      <c r="C174" s="88" t="str">
        <f>IFERROR(VLOOKUP(A174,Assessors!B:D,3,0),"Indiqueu el núm. Assessor/a")</f>
        <v>Indiqueu el núm. Assessor/a</v>
      </c>
      <c r="D174" s="44"/>
      <c r="E174" s="38"/>
      <c r="F174" s="50"/>
      <c r="G174" s="86"/>
      <c r="H174" s="93">
        <f t="shared" si="23"/>
        <v>0</v>
      </c>
      <c r="I174" s="57">
        <f t="shared" si="20"/>
        <v>0</v>
      </c>
      <c r="J174" s="59">
        <f t="shared" si="27"/>
        <v>0</v>
      </c>
      <c r="M174" s="53">
        <f t="shared" si="25"/>
        <v>0</v>
      </c>
      <c r="N174" s="1" t="str">
        <f>IF(SUMPRODUCT(--EXACT(M174,$N$12:N173)),"",M174)</f>
        <v/>
      </c>
      <c r="O174" s="54" t="str">
        <f t="shared" si="26"/>
        <v/>
      </c>
      <c r="P174" s="53">
        <f t="shared" si="24"/>
        <v>0</v>
      </c>
      <c r="Q174" s="1" t="str">
        <f>IF(SUMPRODUCT(--EXACT(P174,$Q$12:Q173)),"",P174)</f>
        <v/>
      </c>
      <c r="R174" s="54">
        <f t="shared" si="28"/>
        <v>0</v>
      </c>
    </row>
    <row r="175" spans="1:18" x14ac:dyDescent="0.35">
      <c r="A175" s="49"/>
      <c r="B175" s="87" t="str">
        <f>IFERROR(VLOOKUP(A175,Assessors!B:C,2,0),"Indiqueu el núm. Assessor/a")</f>
        <v>Indiqueu el núm. Assessor/a</v>
      </c>
      <c r="C175" s="88" t="str">
        <f>IFERROR(VLOOKUP(A175,Assessors!B:D,3,0),"Indiqueu el núm. Assessor/a")</f>
        <v>Indiqueu el núm. Assessor/a</v>
      </c>
      <c r="D175" s="44"/>
      <c r="E175" s="38"/>
      <c r="F175" s="50"/>
      <c r="G175" s="86"/>
      <c r="H175" s="93">
        <f t="shared" si="23"/>
        <v>0</v>
      </c>
      <c r="I175" s="57">
        <f t="shared" si="20"/>
        <v>0</v>
      </c>
      <c r="J175" s="59">
        <f t="shared" si="27"/>
        <v>0</v>
      </c>
      <c r="M175" s="53">
        <f t="shared" si="25"/>
        <v>0</v>
      </c>
      <c r="N175" s="1" t="str">
        <f>IF(SUMPRODUCT(--EXACT(M175,$N$12:N174)),"",M175)</f>
        <v/>
      </c>
      <c r="O175" s="54" t="str">
        <f t="shared" si="26"/>
        <v/>
      </c>
      <c r="P175" s="53">
        <f t="shared" si="24"/>
        <v>0</v>
      </c>
      <c r="Q175" s="1" t="str">
        <f>IF(SUMPRODUCT(--EXACT(P175,$Q$12:Q174)),"",P175)</f>
        <v/>
      </c>
      <c r="R175" s="54">
        <f t="shared" si="28"/>
        <v>0</v>
      </c>
    </row>
    <row r="176" spans="1:18" x14ac:dyDescent="0.35">
      <c r="A176" s="49"/>
      <c r="B176" s="87" t="str">
        <f>IFERROR(VLOOKUP(A176,Assessors!B:C,2,0),"Indiqueu el núm. Assessor/a")</f>
        <v>Indiqueu el núm. Assessor/a</v>
      </c>
      <c r="C176" s="88" t="str">
        <f>IFERROR(VLOOKUP(A176,Assessors!B:D,3,0),"Indiqueu el núm. Assessor/a")</f>
        <v>Indiqueu el núm. Assessor/a</v>
      </c>
      <c r="D176" s="44"/>
      <c r="E176" s="38"/>
      <c r="F176" s="50"/>
      <c r="G176" s="86"/>
      <c r="H176" s="93">
        <f t="shared" si="23"/>
        <v>0</v>
      </c>
      <c r="I176" s="57">
        <f t="shared" si="20"/>
        <v>0</v>
      </c>
      <c r="J176" s="59">
        <f t="shared" si="27"/>
        <v>0</v>
      </c>
      <c r="M176" s="53">
        <f t="shared" si="25"/>
        <v>0</v>
      </c>
      <c r="N176" s="1" t="str">
        <f>IF(SUMPRODUCT(--EXACT(M176,$N$12:N175)),"",M176)</f>
        <v/>
      </c>
      <c r="O176" s="54" t="str">
        <f t="shared" si="26"/>
        <v/>
      </c>
      <c r="P176" s="53">
        <f t="shared" si="24"/>
        <v>0</v>
      </c>
      <c r="Q176" s="1" t="str">
        <f>IF(SUMPRODUCT(--EXACT(P176,$Q$12:Q175)),"",P176)</f>
        <v/>
      </c>
      <c r="R176" s="54">
        <f t="shared" si="28"/>
        <v>0</v>
      </c>
    </row>
    <row r="177" spans="1:18" x14ac:dyDescent="0.35">
      <c r="A177" s="49"/>
      <c r="B177" s="87" t="str">
        <f>IFERROR(VLOOKUP(A177,Assessors!B:C,2,0),"Indiqueu el núm. Assessor/a")</f>
        <v>Indiqueu el núm. Assessor/a</v>
      </c>
      <c r="C177" s="88" t="str">
        <f>IFERROR(VLOOKUP(A177,Assessors!B:D,3,0),"Indiqueu el núm. Assessor/a")</f>
        <v>Indiqueu el núm. Assessor/a</v>
      </c>
      <c r="D177" s="44"/>
      <c r="E177" s="38"/>
      <c r="F177" s="50"/>
      <c r="G177" s="86"/>
      <c r="H177" s="93">
        <f t="shared" si="23"/>
        <v>0</v>
      </c>
      <c r="I177" s="57">
        <f t="shared" si="20"/>
        <v>0</v>
      </c>
      <c r="J177" s="59">
        <f t="shared" si="27"/>
        <v>0</v>
      </c>
      <c r="M177" s="53">
        <f t="shared" si="25"/>
        <v>0</v>
      </c>
      <c r="N177" s="1" t="str">
        <f>IF(SUMPRODUCT(--EXACT(M177,$N$12:N176)),"",M177)</f>
        <v/>
      </c>
      <c r="O177" s="54" t="str">
        <f t="shared" si="26"/>
        <v/>
      </c>
      <c r="P177" s="53">
        <f t="shared" si="24"/>
        <v>0</v>
      </c>
      <c r="Q177" s="1" t="str">
        <f>IF(SUMPRODUCT(--EXACT(P177,$Q$12:Q176)),"",P177)</f>
        <v/>
      </c>
      <c r="R177" s="54">
        <f t="shared" si="28"/>
        <v>0</v>
      </c>
    </row>
    <row r="178" spans="1:18" x14ac:dyDescent="0.35">
      <c r="A178" s="49"/>
      <c r="B178" s="87" t="str">
        <f>IFERROR(VLOOKUP(A178,Assessors!B:C,2,0),"Indiqueu el núm. Assessor/a")</f>
        <v>Indiqueu el núm. Assessor/a</v>
      </c>
      <c r="C178" s="88" t="str">
        <f>IFERROR(VLOOKUP(A178,Assessors!B:D,3,0),"Indiqueu el núm. Assessor/a")</f>
        <v>Indiqueu el núm. Assessor/a</v>
      </c>
      <c r="D178" s="44"/>
      <c r="E178" s="38"/>
      <c r="F178" s="50"/>
      <c r="G178" s="86"/>
      <c r="H178" s="93">
        <f t="shared" si="23"/>
        <v>0</v>
      </c>
      <c r="I178" s="57">
        <f t="shared" si="20"/>
        <v>0</v>
      </c>
      <c r="J178" s="59">
        <f t="shared" si="27"/>
        <v>0</v>
      </c>
      <c r="M178" s="53">
        <f t="shared" si="25"/>
        <v>0</v>
      </c>
      <c r="N178" s="1" t="str">
        <f>IF(SUMPRODUCT(--EXACT(M178,$N$12:N177)),"",M178)</f>
        <v/>
      </c>
      <c r="O178" s="54" t="str">
        <f t="shared" si="26"/>
        <v/>
      </c>
      <c r="P178" s="53">
        <f t="shared" si="24"/>
        <v>0</v>
      </c>
      <c r="Q178" s="1" t="str">
        <f>IF(SUMPRODUCT(--EXACT(P178,$Q$12:Q177)),"",P178)</f>
        <v/>
      </c>
      <c r="R178" s="54">
        <f t="shared" si="28"/>
        <v>0</v>
      </c>
    </row>
    <row r="179" spans="1:18" x14ac:dyDescent="0.35">
      <c r="A179" s="49"/>
      <c r="B179" s="87" t="str">
        <f>IFERROR(VLOOKUP(A179,Assessors!B:C,2,0),"Indiqueu el núm. Assessor/a")</f>
        <v>Indiqueu el núm. Assessor/a</v>
      </c>
      <c r="C179" s="88" t="str">
        <f>IFERROR(VLOOKUP(A179,Assessors!B:D,3,0),"Indiqueu el núm. Assessor/a")</f>
        <v>Indiqueu el núm. Assessor/a</v>
      </c>
      <c r="D179" s="44"/>
      <c r="E179" s="38"/>
      <c r="F179" s="50"/>
      <c r="G179" s="86"/>
      <c r="H179" s="93">
        <f t="shared" si="23"/>
        <v>0</v>
      </c>
      <c r="I179" s="57">
        <f t="shared" si="20"/>
        <v>0</v>
      </c>
      <c r="J179" s="59">
        <f t="shared" si="27"/>
        <v>0</v>
      </c>
      <c r="M179" s="53">
        <f t="shared" si="25"/>
        <v>0</v>
      </c>
      <c r="N179" s="1" t="str">
        <f>IF(SUMPRODUCT(--EXACT(M179,$N$12:N178)),"",M179)</f>
        <v/>
      </c>
      <c r="O179" s="54" t="str">
        <f t="shared" si="26"/>
        <v/>
      </c>
      <c r="P179" s="53">
        <f t="shared" si="24"/>
        <v>0</v>
      </c>
      <c r="Q179" s="1" t="str">
        <f>IF(SUMPRODUCT(--EXACT(P179,$Q$12:Q178)),"",P179)</f>
        <v/>
      </c>
      <c r="R179" s="54">
        <f t="shared" si="28"/>
        <v>0</v>
      </c>
    </row>
    <row r="180" spans="1:18" x14ac:dyDescent="0.35">
      <c r="A180" s="49"/>
      <c r="B180" s="87" t="str">
        <f>IFERROR(VLOOKUP(A180,Assessors!B:C,2,0),"Indiqueu el núm. Assessor/a")</f>
        <v>Indiqueu el núm. Assessor/a</v>
      </c>
      <c r="C180" s="88" t="str">
        <f>IFERROR(VLOOKUP(A180,Assessors!B:D,3,0),"Indiqueu el núm. Assessor/a")</f>
        <v>Indiqueu el núm. Assessor/a</v>
      </c>
      <c r="D180" s="44"/>
      <c r="E180" s="38"/>
      <c r="F180" s="50"/>
      <c r="G180" s="86"/>
      <c r="H180" s="93">
        <f t="shared" si="23"/>
        <v>0</v>
      </c>
      <c r="I180" s="57">
        <f t="shared" si="20"/>
        <v>0</v>
      </c>
      <c r="J180" s="59">
        <f t="shared" si="27"/>
        <v>0</v>
      </c>
      <c r="M180" s="53">
        <f t="shared" si="25"/>
        <v>0</v>
      </c>
      <c r="N180" s="1" t="str">
        <f>IF(SUMPRODUCT(--EXACT(M180,$N$12:N179)),"",M180)</f>
        <v/>
      </c>
      <c r="O180" s="54" t="str">
        <f t="shared" si="26"/>
        <v/>
      </c>
      <c r="P180" s="53">
        <f t="shared" si="24"/>
        <v>0</v>
      </c>
      <c r="Q180" s="1" t="str">
        <f>IF(SUMPRODUCT(--EXACT(P180,$Q$12:Q179)),"",P180)</f>
        <v/>
      </c>
      <c r="R180" s="54">
        <f t="shared" si="28"/>
        <v>0</v>
      </c>
    </row>
    <row r="181" spans="1:18" x14ac:dyDescent="0.35">
      <c r="A181" s="49"/>
      <c r="B181" s="87" t="str">
        <f>IFERROR(VLOOKUP(A181,Assessors!B:C,2,0),"Indiqueu el núm. Assessor/a")</f>
        <v>Indiqueu el núm. Assessor/a</v>
      </c>
      <c r="C181" s="88" t="str">
        <f>IFERROR(VLOOKUP(A181,Assessors!B:D,3,0),"Indiqueu el núm. Assessor/a")</f>
        <v>Indiqueu el núm. Assessor/a</v>
      </c>
      <c r="D181" s="44"/>
      <c r="E181" s="38"/>
      <c r="F181" s="50"/>
      <c r="G181" s="86"/>
      <c r="H181" s="93">
        <f t="shared" si="23"/>
        <v>0</v>
      </c>
      <c r="I181" s="57">
        <f t="shared" si="20"/>
        <v>0</v>
      </c>
      <c r="J181" s="59">
        <f t="shared" si="27"/>
        <v>0</v>
      </c>
      <c r="M181" s="53">
        <f t="shared" si="25"/>
        <v>0</v>
      </c>
      <c r="N181" s="1" t="str">
        <f>IF(SUMPRODUCT(--EXACT(M181,$N$12:N180)),"",M181)</f>
        <v/>
      </c>
      <c r="O181" s="54" t="str">
        <f t="shared" si="26"/>
        <v/>
      </c>
      <c r="P181" s="53">
        <f t="shared" si="24"/>
        <v>0</v>
      </c>
      <c r="Q181" s="1" t="str">
        <f>IF(SUMPRODUCT(--EXACT(P181,$Q$12:Q180)),"",P181)</f>
        <v/>
      </c>
      <c r="R181" s="54">
        <f t="shared" si="28"/>
        <v>0</v>
      </c>
    </row>
    <row r="182" spans="1:18" x14ac:dyDescent="0.35">
      <c r="A182" s="49"/>
      <c r="B182" s="87" t="str">
        <f>IFERROR(VLOOKUP(A182,Assessors!B:C,2,0),"Indiqueu el núm. Assessor/a")</f>
        <v>Indiqueu el núm. Assessor/a</v>
      </c>
      <c r="C182" s="88" t="str">
        <f>IFERROR(VLOOKUP(A182,Assessors!B:D,3,0),"Indiqueu el núm. Assessor/a")</f>
        <v>Indiqueu el núm. Assessor/a</v>
      </c>
      <c r="D182" s="44"/>
      <c r="E182" s="38"/>
      <c r="F182" s="50"/>
      <c r="G182" s="86"/>
      <c r="H182" s="93">
        <f t="shared" si="23"/>
        <v>0</v>
      </c>
      <c r="I182" s="57">
        <f t="shared" si="20"/>
        <v>0</v>
      </c>
      <c r="J182" s="59">
        <f t="shared" si="27"/>
        <v>0</v>
      </c>
      <c r="M182" s="53">
        <f t="shared" si="25"/>
        <v>0</v>
      </c>
      <c r="N182" s="1" t="str">
        <f>IF(SUMPRODUCT(--EXACT(M182,$N$12:N181)),"",M182)</f>
        <v/>
      </c>
      <c r="O182" s="54" t="str">
        <f t="shared" si="26"/>
        <v/>
      </c>
      <c r="P182" s="53">
        <f t="shared" si="24"/>
        <v>0</v>
      </c>
      <c r="Q182" s="1" t="str">
        <f>IF(SUMPRODUCT(--EXACT(P182,$Q$12:Q181)),"",P182)</f>
        <v/>
      </c>
      <c r="R182" s="54">
        <f t="shared" si="28"/>
        <v>0</v>
      </c>
    </row>
    <row r="183" spans="1:18" x14ac:dyDescent="0.35">
      <c r="A183" s="49"/>
      <c r="B183" s="87" t="str">
        <f>IFERROR(VLOOKUP(A183,Assessors!B:C,2,0),"Indiqueu el núm. Assessor/a")</f>
        <v>Indiqueu el núm. Assessor/a</v>
      </c>
      <c r="C183" s="88" t="str">
        <f>IFERROR(VLOOKUP(A183,Assessors!B:D,3,0),"Indiqueu el núm. Assessor/a")</f>
        <v>Indiqueu el núm. Assessor/a</v>
      </c>
      <c r="D183" s="44"/>
      <c r="E183" s="38"/>
      <c r="F183" s="50"/>
      <c r="G183" s="86"/>
      <c r="H183" s="93">
        <f t="shared" si="23"/>
        <v>0</v>
      </c>
      <c r="I183" s="57">
        <f t="shared" si="20"/>
        <v>0</v>
      </c>
      <c r="J183" s="59">
        <f t="shared" si="27"/>
        <v>0</v>
      </c>
      <c r="M183" s="53">
        <f t="shared" si="25"/>
        <v>0</v>
      </c>
      <c r="N183" s="1" t="str">
        <f>IF(SUMPRODUCT(--EXACT(M183,$N$12:N182)),"",M183)</f>
        <v/>
      </c>
      <c r="O183" s="54" t="str">
        <f t="shared" si="26"/>
        <v/>
      </c>
      <c r="P183" s="53">
        <f t="shared" si="24"/>
        <v>0</v>
      </c>
      <c r="Q183" s="1" t="str">
        <f>IF(SUMPRODUCT(--EXACT(P183,$Q$12:Q182)),"",P183)</f>
        <v/>
      </c>
      <c r="R183" s="54">
        <f t="shared" si="28"/>
        <v>0</v>
      </c>
    </row>
    <row r="184" spans="1:18" x14ac:dyDescent="0.35">
      <c r="A184" s="49"/>
      <c r="B184" s="87" t="str">
        <f>IFERROR(VLOOKUP(A184,Assessors!B:C,2,0),"Indiqueu el núm. Assessor/a")</f>
        <v>Indiqueu el núm. Assessor/a</v>
      </c>
      <c r="C184" s="88" t="str">
        <f>IFERROR(VLOOKUP(A184,Assessors!B:D,3,0),"Indiqueu el núm. Assessor/a")</f>
        <v>Indiqueu el núm. Assessor/a</v>
      </c>
      <c r="D184" s="44"/>
      <c r="E184" s="38"/>
      <c r="F184" s="50"/>
      <c r="G184" s="86"/>
      <c r="H184" s="93">
        <f t="shared" si="23"/>
        <v>0</v>
      </c>
      <c r="I184" s="57">
        <f t="shared" si="20"/>
        <v>0</v>
      </c>
      <c r="J184" s="59">
        <f t="shared" si="27"/>
        <v>0</v>
      </c>
      <c r="M184" s="53">
        <f t="shared" si="25"/>
        <v>0</v>
      </c>
      <c r="N184" s="1" t="str">
        <f>IF(SUMPRODUCT(--EXACT(M184,$N$12:N183)),"",M184)</f>
        <v/>
      </c>
      <c r="O184" s="54" t="str">
        <f t="shared" si="26"/>
        <v/>
      </c>
      <c r="P184" s="53">
        <f t="shared" si="24"/>
        <v>0</v>
      </c>
      <c r="Q184" s="1" t="str">
        <f>IF(SUMPRODUCT(--EXACT(P184,$Q$12:Q183)),"",P184)</f>
        <v/>
      </c>
      <c r="R184" s="54">
        <f t="shared" si="28"/>
        <v>0</v>
      </c>
    </row>
    <row r="185" spans="1:18" x14ac:dyDescent="0.35">
      <c r="A185" s="49"/>
      <c r="B185" s="87" t="str">
        <f>IFERROR(VLOOKUP(A185,Assessors!B:C,2,0),"Indiqueu el núm. Assessor/a")</f>
        <v>Indiqueu el núm. Assessor/a</v>
      </c>
      <c r="C185" s="88" t="str">
        <f>IFERROR(VLOOKUP(A185,Assessors!B:D,3,0),"Indiqueu el núm. Assessor/a")</f>
        <v>Indiqueu el núm. Assessor/a</v>
      </c>
      <c r="D185" s="44"/>
      <c r="E185" s="38"/>
      <c r="F185" s="50"/>
      <c r="G185" s="86"/>
      <c r="H185" s="93">
        <f t="shared" si="23"/>
        <v>0</v>
      </c>
      <c r="I185" s="57">
        <f t="shared" si="20"/>
        <v>0</v>
      </c>
      <c r="J185" s="59">
        <f t="shared" si="27"/>
        <v>0</v>
      </c>
      <c r="M185" s="53">
        <f t="shared" si="25"/>
        <v>0</v>
      </c>
      <c r="N185" s="1" t="str">
        <f>IF(SUMPRODUCT(--EXACT(M185,$N$12:N184)),"",M185)</f>
        <v/>
      </c>
      <c r="O185" s="54" t="str">
        <f t="shared" si="26"/>
        <v/>
      </c>
      <c r="P185" s="53">
        <f t="shared" si="24"/>
        <v>0</v>
      </c>
      <c r="Q185" s="1" t="str">
        <f>IF(SUMPRODUCT(--EXACT(P185,$Q$12:Q184)),"",P185)</f>
        <v/>
      </c>
      <c r="R185" s="54">
        <f t="shared" si="28"/>
        <v>0</v>
      </c>
    </row>
    <row r="186" spans="1:18" x14ac:dyDescent="0.35">
      <c r="A186" s="49"/>
      <c r="B186" s="87" t="str">
        <f>IFERROR(VLOOKUP(A186,Assessors!B:C,2,0),"Indiqueu el núm. Assessor/a")</f>
        <v>Indiqueu el núm. Assessor/a</v>
      </c>
      <c r="C186" s="88" t="str">
        <f>IFERROR(VLOOKUP(A186,Assessors!B:D,3,0),"Indiqueu el núm. Assessor/a")</f>
        <v>Indiqueu el núm. Assessor/a</v>
      </c>
      <c r="D186" s="44"/>
      <c r="E186" s="38"/>
      <c r="F186" s="50"/>
      <c r="G186" s="86"/>
      <c r="H186" s="93">
        <f t="shared" si="23"/>
        <v>0</v>
      </c>
      <c r="I186" s="57">
        <f t="shared" si="20"/>
        <v>0</v>
      </c>
      <c r="J186" s="59">
        <f t="shared" si="27"/>
        <v>0</v>
      </c>
      <c r="M186" s="53">
        <f t="shared" si="25"/>
        <v>0</v>
      </c>
      <c r="N186" s="1" t="str">
        <f>IF(SUMPRODUCT(--EXACT(M186,$N$12:N185)),"",M186)</f>
        <v/>
      </c>
      <c r="O186" s="54" t="str">
        <f t="shared" si="26"/>
        <v/>
      </c>
      <c r="P186" s="53">
        <f t="shared" si="24"/>
        <v>0</v>
      </c>
      <c r="Q186" s="1" t="str">
        <f>IF(SUMPRODUCT(--EXACT(P186,$Q$12:Q185)),"",P186)</f>
        <v/>
      </c>
      <c r="R186" s="54">
        <f t="shared" si="28"/>
        <v>0</v>
      </c>
    </row>
    <row r="187" spans="1:18" x14ac:dyDescent="0.35">
      <c r="A187" s="49"/>
      <c r="B187" s="87" t="str">
        <f>IFERROR(VLOOKUP(A187,Assessors!B:C,2,0),"Indiqueu el núm. Assessor/a")</f>
        <v>Indiqueu el núm. Assessor/a</v>
      </c>
      <c r="C187" s="88" t="str">
        <f>IFERROR(VLOOKUP(A187,Assessors!B:D,3,0),"Indiqueu el núm. Assessor/a")</f>
        <v>Indiqueu el núm. Assessor/a</v>
      </c>
      <c r="D187" s="44"/>
      <c r="E187" s="38"/>
      <c r="F187" s="50"/>
      <c r="G187" s="86"/>
      <c r="H187" s="93">
        <f t="shared" si="23"/>
        <v>0</v>
      </c>
      <c r="I187" s="57">
        <f t="shared" si="20"/>
        <v>0</v>
      </c>
      <c r="J187" s="59">
        <f t="shared" si="27"/>
        <v>0</v>
      </c>
      <c r="M187" s="53">
        <f t="shared" si="25"/>
        <v>0</v>
      </c>
      <c r="N187" s="1" t="str">
        <f>IF(SUMPRODUCT(--EXACT(M187,$N$12:N186)),"",M187)</f>
        <v/>
      </c>
      <c r="O187" s="54" t="str">
        <f t="shared" si="26"/>
        <v/>
      </c>
      <c r="P187" s="53">
        <f t="shared" si="24"/>
        <v>0</v>
      </c>
      <c r="Q187" s="1" t="str">
        <f>IF(SUMPRODUCT(--EXACT(P187,$Q$12:Q186)),"",P187)</f>
        <v/>
      </c>
      <c r="R187" s="54">
        <f t="shared" si="28"/>
        <v>0</v>
      </c>
    </row>
    <row r="188" spans="1:18" x14ac:dyDescent="0.35">
      <c r="A188" s="49"/>
      <c r="B188" s="87" t="str">
        <f>IFERROR(VLOOKUP(A188,Assessors!B:C,2,0),"Indiqueu el núm. Assessor/a")</f>
        <v>Indiqueu el núm. Assessor/a</v>
      </c>
      <c r="C188" s="88" t="str">
        <f>IFERROR(VLOOKUP(A188,Assessors!B:D,3,0),"Indiqueu el núm. Assessor/a")</f>
        <v>Indiqueu el núm. Assessor/a</v>
      </c>
      <c r="D188" s="44"/>
      <c r="E188" s="38"/>
      <c r="F188" s="50"/>
      <c r="G188" s="86"/>
      <c r="H188" s="93">
        <f t="shared" si="23"/>
        <v>0</v>
      </c>
      <c r="I188" s="57">
        <f t="shared" si="20"/>
        <v>0</v>
      </c>
      <c r="J188" s="59">
        <f t="shared" si="27"/>
        <v>0</v>
      </c>
      <c r="M188" s="53">
        <f t="shared" si="25"/>
        <v>0</v>
      </c>
      <c r="N188" s="1" t="str">
        <f>IF(SUMPRODUCT(--EXACT(M188,$N$12:N187)),"",M188)</f>
        <v/>
      </c>
      <c r="O188" s="54" t="str">
        <f t="shared" si="26"/>
        <v/>
      </c>
      <c r="P188" s="53">
        <f t="shared" si="24"/>
        <v>0</v>
      </c>
      <c r="Q188" s="1" t="str">
        <f>IF(SUMPRODUCT(--EXACT(P188,$Q$12:Q187)),"",P188)</f>
        <v/>
      </c>
      <c r="R188" s="54">
        <f t="shared" si="28"/>
        <v>0</v>
      </c>
    </row>
    <row r="189" spans="1:18" x14ac:dyDescent="0.35">
      <c r="A189" s="49"/>
      <c r="B189" s="87" t="str">
        <f>IFERROR(VLOOKUP(A189,Assessors!B:C,2,0),"Indiqueu el núm. Assessor/a")</f>
        <v>Indiqueu el núm. Assessor/a</v>
      </c>
      <c r="C189" s="88" t="str">
        <f>IFERROR(VLOOKUP(A189,Assessors!B:D,3,0),"Indiqueu el núm. Assessor/a")</f>
        <v>Indiqueu el núm. Assessor/a</v>
      </c>
      <c r="D189" s="44"/>
      <c r="E189" s="38"/>
      <c r="F189" s="50"/>
      <c r="G189" s="86"/>
      <c r="H189" s="93">
        <f t="shared" si="23"/>
        <v>0</v>
      </c>
      <c r="I189" s="57">
        <f t="shared" si="20"/>
        <v>0</v>
      </c>
      <c r="J189" s="59">
        <f t="shared" si="27"/>
        <v>0</v>
      </c>
      <c r="M189" s="53">
        <f t="shared" si="25"/>
        <v>0</v>
      </c>
      <c r="N189" s="1" t="str">
        <f>IF(SUMPRODUCT(--EXACT(M189,$N$12:N188)),"",M189)</f>
        <v/>
      </c>
      <c r="O189" s="54" t="str">
        <f t="shared" si="26"/>
        <v/>
      </c>
      <c r="P189" s="53">
        <f t="shared" si="24"/>
        <v>0</v>
      </c>
      <c r="Q189" s="1" t="str">
        <f>IF(SUMPRODUCT(--EXACT(P189,$Q$12:Q188)),"",P189)</f>
        <v/>
      </c>
      <c r="R189" s="54">
        <f t="shared" si="28"/>
        <v>0</v>
      </c>
    </row>
    <row r="190" spans="1:18" x14ac:dyDescent="0.35">
      <c r="A190" s="49"/>
      <c r="B190" s="87" t="str">
        <f>IFERROR(VLOOKUP(A190,Assessors!B:C,2,0),"Indiqueu el núm. Assessor/a")</f>
        <v>Indiqueu el núm. Assessor/a</v>
      </c>
      <c r="C190" s="88" t="str">
        <f>IFERROR(VLOOKUP(A190,Assessors!B:D,3,0),"Indiqueu el núm. Assessor/a")</f>
        <v>Indiqueu el núm. Assessor/a</v>
      </c>
      <c r="D190" s="44"/>
      <c r="E190" s="38"/>
      <c r="F190" s="50"/>
      <c r="G190" s="86"/>
      <c r="H190" s="93">
        <f t="shared" si="23"/>
        <v>0</v>
      </c>
      <c r="I190" s="57">
        <f t="shared" si="20"/>
        <v>0</v>
      </c>
      <c r="J190" s="59">
        <f t="shared" si="27"/>
        <v>0</v>
      </c>
      <c r="M190" s="53">
        <f t="shared" si="25"/>
        <v>0</v>
      </c>
      <c r="N190" s="1" t="str">
        <f>IF(SUMPRODUCT(--EXACT(M190,$N$12:N189)),"",M190)</f>
        <v/>
      </c>
      <c r="O190" s="54" t="str">
        <f t="shared" si="26"/>
        <v/>
      </c>
      <c r="P190" s="53">
        <f t="shared" si="24"/>
        <v>0</v>
      </c>
      <c r="Q190" s="1" t="str">
        <f>IF(SUMPRODUCT(--EXACT(P190,$Q$12:Q189)),"",P190)</f>
        <v/>
      </c>
      <c r="R190" s="54">
        <f t="shared" si="28"/>
        <v>0</v>
      </c>
    </row>
    <row r="191" spans="1:18" x14ac:dyDescent="0.35">
      <c r="A191" s="49"/>
      <c r="B191" s="87" t="str">
        <f>IFERROR(VLOOKUP(A191,Assessors!B:C,2,0),"Indiqueu el núm. Assessor/a")</f>
        <v>Indiqueu el núm. Assessor/a</v>
      </c>
      <c r="C191" s="88" t="str">
        <f>IFERROR(VLOOKUP(A191,Assessors!B:D,3,0),"Indiqueu el núm. Assessor/a")</f>
        <v>Indiqueu el núm. Assessor/a</v>
      </c>
      <c r="D191" s="44"/>
      <c r="E191" s="38"/>
      <c r="F191" s="50"/>
      <c r="G191" s="86"/>
      <c r="H191" s="93">
        <f t="shared" si="23"/>
        <v>0</v>
      </c>
      <c r="I191" s="57">
        <f t="shared" si="20"/>
        <v>0</v>
      </c>
      <c r="J191" s="59">
        <f t="shared" si="27"/>
        <v>0</v>
      </c>
      <c r="M191" s="53">
        <f t="shared" si="25"/>
        <v>0</v>
      </c>
      <c r="N191" s="1" t="str">
        <f>IF(SUMPRODUCT(--EXACT(M191,$N$12:N190)),"",M191)</f>
        <v/>
      </c>
      <c r="O191" s="54" t="str">
        <f t="shared" si="26"/>
        <v/>
      </c>
      <c r="P191" s="53">
        <f t="shared" si="24"/>
        <v>0</v>
      </c>
      <c r="Q191" s="1" t="str">
        <f>IF(SUMPRODUCT(--EXACT(P191,$Q$12:Q190)),"",P191)</f>
        <v/>
      </c>
      <c r="R191" s="54">
        <f t="shared" si="28"/>
        <v>0</v>
      </c>
    </row>
    <row r="192" spans="1:18" x14ac:dyDescent="0.35">
      <c r="A192" s="49"/>
      <c r="B192" s="87" t="str">
        <f>IFERROR(VLOOKUP(A192,Assessors!B:C,2,0),"Indiqueu el núm. Assessor/a")</f>
        <v>Indiqueu el núm. Assessor/a</v>
      </c>
      <c r="C192" s="88" t="str">
        <f>IFERROR(VLOOKUP(A192,Assessors!B:D,3,0),"Indiqueu el núm. Assessor/a")</f>
        <v>Indiqueu el núm. Assessor/a</v>
      </c>
      <c r="D192" s="44"/>
      <c r="E192" s="38"/>
      <c r="F192" s="50"/>
      <c r="G192" s="86"/>
      <c r="H192" s="93">
        <f t="shared" si="23"/>
        <v>0</v>
      </c>
      <c r="I192" s="57">
        <f t="shared" si="20"/>
        <v>0</v>
      </c>
      <c r="J192" s="59">
        <f t="shared" si="27"/>
        <v>0</v>
      </c>
      <c r="M192" s="53">
        <f t="shared" si="25"/>
        <v>0</v>
      </c>
      <c r="N192" s="1" t="str">
        <f>IF(SUMPRODUCT(--EXACT(M192,$N$12:N191)),"",M192)</f>
        <v/>
      </c>
      <c r="O192" s="54" t="str">
        <f t="shared" si="26"/>
        <v/>
      </c>
      <c r="P192" s="53">
        <f t="shared" si="24"/>
        <v>0</v>
      </c>
      <c r="Q192" s="1" t="str">
        <f>IF(SUMPRODUCT(--EXACT(P192,$Q$12:Q191)),"",P192)</f>
        <v/>
      </c>
      <c r="R192" s="54">
        <f t="shared" si="28"/>
        <v>0</v>
      </c>
    </row>
    <row r="193" spans="1:18" x14ac:dyDescent="0.35">
      <c r="A193" s="49"/>
      <c r="B193" s="87" t="str">
        <f>IFERROR(VLOOKUP(A193,Assessors!B:C,2,0),"Indiqueu el núm. Assessor/a")</f>
        <v>Indiqueu el núm. Assessor/a</v>
      </c>
      <c r="C193" s="88" t="str">
        <f>IFERROR(VLOOKUP(A193,Assessors!B:D,3,0),"Indiqueu el núm. Assessor/a")</f>
        <v>Indiqueu el núm. Assessor/a</v>
      </c>
      <c r="D193" s="44"/>
      <c r="E193" s="38"/>
      <c r="F193" s="50"/>
      <c r="G193" s="86"/>
      <c r="H193" s="93">
        <f t="shared" si="23"/>
        <v>0</v>
      </c>
      <c r="I193" s="57">
        <f t="shared" si="20"/>
        <v>0</v>
      </c>
      <c r="J193" s="59">
        <f t="shared" si="27"/>
        <v>0</v>
      </c>
      <c r="M193" s="53">
        <f t="shared" si="25"/>
        <v>0</v>
      </c>
      <c r="N193" s="1" t="str">
        <f>IF(SUMPRODUCT(--EXACT(M193,$N$12:N192)),"",M193)</f>
        <v/>
      </c>
      <c r="O193" s="54" t="str">
        <f t="shared" si="26"/>
        <v/>
      </c>
      <c r="P193" s="53">
        <f t="shared" si="24"/>
        <v>0</v>
      </c>
      <c r="Q193" s="1" t="str">
        <f>IF(SUMPRODUCT(--EXACT(P193,$Q$12:Q192)),"",P193)</f>
        <v/>
      </c>
      <c r="R193" s="54">
        <f t="shared" si="28"/>
        <v>0</v>
      </c>
    </row>
    <row r="194" spans="1:18" x14ac:dyDescent="0.35">
      <c r="A194" s="49"/>
      <c r="B194" s="87" t="str">
        <f>IFERROR(VLOOKUP(A194,Assessors!B:C,2,0),"Indiqueu el núm. Assessor/a")</f>
        <v>Indiqueu el núm. Assessor/a</v>
      </c>
      <c r="C194" s="88" t="str">
        <f>IFERROR(VLOOKUP(A194,Assessors!B:D,3,0),"Indiqueu el núm. Assessor/a")</f>
        <v>Indiqueu el núm. Assessor/a</v>
      </c>
      <c r="D194" s="44"/>
      <c r="E194" s="38"/>
      <c r="F194" s="50"/>
      <c r="G194" s="86"/>
      <c r="H194" s="93">
        <f t="shared" si="23"/>
        <v>0</v>
      </c>
      <c r="I194" s="57">
        <f t="shared" si="20"/>
        <v>0</v>
      </c>
      <c r="J194" s="59">
        <f t="shared" si="27"/>
        <v>0</v>
      </c>
      <c r="M194" s="53">
        <f t="shared" si="25"/>
        <v>0</v>
      </c>
      <c r="N194" s="1" t="str">
        <f>IF(SUMPRODUCT(--EXACT(M194,$N$12:N193)),"",M194)</f>
        <v/>
      </c>
      <c r="O194" s="54" t="str">
        <f t="shared" si="26"/>
        <v/>
      </c>
      <c r="P194" s="53">
        <f t="shared" si="24"/>
        <v>0</v>
      </c>
      <c r="Q194" s="1" t="str">
        <f>IF(SUMPRODUCT(--EXACT(P194,$Q$12:Q193)),"",P194)</f>
        <v/>
      </c>
      <c r="R194" s="54">
        <f t="shared" si="28"/>
        <v>0</v>
      </c>
    </row>
    <row r="195" spans="1:18" x14ac:dyDescent="0.35">
      <c r="A195" s="49"/>
      <c r="B195" s="87" t="str">
        <f>IFERROR(VLOOKUP(A195,Assessors!B:C,2,0),"Indiqueu el núm. Assessor/a")</f>
        <v>Indiqueu el núm. Assessor/a</v>
      </c>
      <c r="C195" s="88" t="str">
        <f>IFERROR(VLOOKUP(A195,Assessors!B:D,3,0),"Indiqueu el núm. Assessor/a")</f>
        <v>Indiqueu el núm. Assessor/a</v>
      </c>
      <c r="D195" s="44"/>
      <c r="E195" s="38"/>
      <c r="F195" s="50"/>
      <c r="G195" s="86"/>
      <c r="H195" s="93">
        <f t="shared" si="23"/>
        <v>0</v>
      </c>
      <c r="I195" s="57">
        <f t="shared" si="20"/>
        <v>0</v>
      </c>
      <c r="J195" s="59">
        <f t="shared" si="27"/>
        <v>0</v>
      </c>
      <c r="M195" s="53">
        <f t="shared" si="25"/>
        <v>0</v>
      </c>
      <c r="N195" s="1" t="str">
        <f>IF(SUMPRODUCT(--EXACT(M195,$N$12:N194)),"",M195)</f>
        <v/>
      </c>
      <c r="O195" s="54" t="str">
        <f t="shared" si="26"/>
        <v/>
      </c>
      <c r="P195" s="53">
        <f t="shared" si="24"/>
        <v>0</v>
      </c>
      <c r="Q195" s="1" t="str">
        <f>IF(SUMPRODUCT(--EXACT(P195,$Q$12:Q194)),"",P195)</f>
        <v/>
      </c>
      <c r="R195" s="54">
        <f t="shared" si="28"/>
        <v>0</v>
      </c>
    </row>
    <row r="196" spans="1:18" x14ac:dyDescent="0.35">
      <c r="A196" s="49"/>
      <c r="B196" s="87" t="str">
        <f>IFERROR(VLOOKUP(A196,Assessors!B:C,2,0),"Indiqueu el núm. Assessor/a")</f>
        <v>Indiqueu el núm. Assessor/a</v>
      </c>
      <c r="C196" s="88" t="str">
        <f>IFERROR(VLOOKUP(A196,Assessors!B:D,3,0),"Indiqueu el núm. Assessor/a")</f>
        <v>Indiqueu el núm. Assessor/a</v>
      </c>
      <c r="D196" s="44"/>
      <c r="E196" s="38"/>
      <c r="F196" s="50"/>
      <c r="G196" s="86"/>
      <c r="H196" s="93">
        <f t="shared" si="23"/>
        <v>0</v>
      </c>
      <c r="I196" s="57">
        <f t="shared" si="20"/>
        <v>0</v>
      </c>
      <c r="J196" s="59">
        <f t="shared" si="27"/>
        <v>0</v>
      </c>
      <c r="M196" s="53">
        <f t="shared" si="25"/>
        <v>0</v>
      </c>
      <c r="N196" s="1" t="str">
        <f>IF(SUMPRODUCT(--EXACT(M196,$N$12:N195)),"",M196)</f>
        <v/>
      </c>
      <c r="O196" s="54" t="str">
        <f t="shared" si="26"/>
        <v/>
      </c>
      <c r="P196" s="53">
        <f t="shared" si="24"/>
        <v>0</v>
      </c>
      <c r="Q196" s="1" t="str">
        <f>IF(SUMPRODUCT(--EXACT(P196,$Q$12:Q195)),"",P196)</f>
        <v/>
      </c>
      <c r="R196" s="54">
        <f t="shared" si="28"/>
        <v>0</v>
      </c>
    </row>
    <row r="197" spans="1:18" x14ac:dyDescent="0.35">
      <c r="A197" s="49"/>
      <c r="B197" s="87" t="str">
        <f>IFERROR(VLOOKUP(A197,Assessors!B:C,2,0),"Indiqueu el núm. Assessor/a")</f>
        <v>Indiqueu el núm. Assessor/a</v>
      </c>
      <c r="C197" s="88" t="str">
        <f>IFERROR(VLOOKUP(A197,Assessors!B:D,3,0),"Indiqueu el núm. Assessor/a")</f>
        <v>Indiqueu el núm. Assessor/a</v>
      </c>
      <c r="D197" s="44"/>
      <c r="E197" s="38"/>
      <c r="F197" s="50"/>
      <c r="G197" s="86"/>
      <c r="H197" s="93">
        <f t="shared" si="23"/>
        <v>0</v>
      </c>
      <c r="I197" s="57">
        <f t="shared" si="20"/>
        <v>0</v>
      </c>
      <c r="J197" s="59">
        <f t="shared" si="27"/>
        <v>0</v>
      </c>
      <c r="M197" s="53">
        <f t="shared" si="25"/>
        <v>0</v>
      </c>
      <c r="N197" s="1" t="str">
        <f>IF(SUMPRODUCT(--EXACT(M197,$N$12:N196)),"",M197)</f>
        <v/>
      </c>
      <c r="O197" s="54" t="str">
        <f t="shared" si="26"/>
        <v/>
      </c>
      <c r="P197" s="53">
        <f t="shared" si="24"/>
        <v>0</v>
      </c>
      <c r="Q197" s="1" t="str">
        <f>IF(SUMPRODUCT(--EXACT(P197,$Q$12:Q196)),"",P197)</f>
        <v/>
      </c>
      <c r="R197" s="54">
        <f t="shared" si="28"/>
        <v>0</v>
      </c>
    </row>
    <row r="198" spans="1:18" x14ac:dyDescent="0.35">
      <c r="A198" s="49"/>
      <c r="B198" s="87" t="str">
        <f>IFERROR(VLOOKUP(A198,Assessors!B:C,2,0),"Indiqueu el núm. Assessor/a")</f>
        <v>Indiqueu el núm. Assessor/a</v>
      </c>
      <c r="C198" s="88" t="str">
        <f>IFERROR(VLOOKUP(A198,Assessors!B:D,3,0),"Indiqueu el núm. Assessor/a")</f>
        <v>Indiqueu el núm. Assessor/a</v>
      </c>
      <c r="D198" s="44"/>
      <c r="E198" s="38"/>
      <c r="F198" s="50"/>
      <c r="G198" s="86"/>
      <c r="H198" s="93">
        <f t="shared" si="23"/>
        <v>0</v>
      </c>
      <c r="I198" s="57">
        <f t="shared" si="20"/>
        <v>0</v>
      </c>
      <c r="J198" s="59">
        <f t="shared" si="27"/>
        <v>0</v>
      </c>
      <c r="M198" s="53">
        <f t="shared" si="25"/>
        <v>0</v>
      </c>
      <c r="N198" s="1" t="str">
        <f>IF(SUMPRODUCT(--EXACT(M198,$N$12:N197)),"",M198)</f>
        <v/>
      </c>
      <c r="O198" s="54" t="str">
        <f t="shared" si="26"/>
        <v/>
      </c>
      <c r="P198" s="53">
        <f t="shared" si="24"/>
        <v>0</v>
      </c>
      <c r="Q198" s="1" t="str">
        <f>IF(SUMPRODUCT(--EXACT(P198,$Q$12:Q197)),"",P198)</f>
        <v/>
      </c>
      <c r="R198" s="54">
        <f t="shared" si="28"/>
        <v>0</v>
      </c>
    </row>
    <row r="199" spans="1:18" x14ac:dyDescent="0.35">
      <c r="A199" s="49"/>
      <c r="B199" s="87" t="str">
        <f>IFERROR(VLOOKUP(A199,Assessors!B:C,2,0),"Indiqueu el núm. Assessor/a")</f>
        <v>Indiqueu el núm. Assessor/a</v>
      </c>
      <c r="C199" s="88" t="str">
        <f>IFERROR(VLOOKUP(A199,Assessors!B:D,3,0),"Indiqueu el núm. Assessor/a")</f>
        <v>Indiqueu el núm. Assessor/a</v>
      </c>
      <c r="D199" s="44"/>
      <c r="E199" s="38"/>
      <c r="F199" s="50"/>
      <c r="G199" s="86"/>
      <c r="H199" s="93">
        <f t="shared" si="23"/>
        <v>0</v>
      </c>
      <c r="I199" s="57">
        <f t="shared" si="20"/>
        <v>0</v>
      </c>
      <c r="J199" s="59">
        <f t="shared" si="27"/>
        <v>0</v>
      </c>
      <c r="M199" s="53">
        <f t="shared" si="25"/>
        <v>0</v>
      </c>
      <c r="N199" s="1" t="str">
        <f>IF(SUMPRODUCT(--EXACT(M199,$N$12:N198)),"",M199)</f>
        <v/>
      </c>
      <c r="O199" s="54" t="str">
        <f t="shared" si="26"/>
        <v/>
      </c>
      <c r="P199" s="53">
        <f t="shared" si="24"/>
        <v>0</v>
      </c>
      <c r="Q199" s="1" t="str">
        <f>IF(SUMPRODUCT(--EXACT(P199,$Q$12:Q198)),"",P199)</f>
        <v/>
      </c>
      <c r="R199" s="54">
        <f t="shared" si="28"/>
        <v>0</v>
      </c>
    </row>
    <row r="200" spans="1:18" x14ac:dyDescent="0.35">
      <c r="A200" s="49"/>
      <c r="B200" s="87" t="str">
        <f>IFERROR(VLOOKUP(A200,Assessors!B:C,2,0),"Indiqueu el núm. Assessor/a")</f>
        <v>Indiqueu el núm. Assessor/a</v>
      </c>
      <c r="C200" s="88" t="str">
        <f>IFERROR(VLOOKUP(A200,Assessors!B:D,3,0),"Indiqueu el núm. Assessor/a")</f>
        <v>Indiqueu el núm. Assessor/a</v>
      </c>
      <c r="D200" s="44"/>
      <c r="E200" s="38"/>
      <c r="F200" s="50"/>
      <c r="G200" s="86"/>
      <c r="H200" s="93">
        <f t="shared" si="23"/>
        <v>0</v>
      </c>
      <c r="I200" s="57">
        <f t="shared" si="20"/>
        <v>0</v>
      </c>
      <c r="J200" s="59">
        <f t="shared" si="27"/>
        <v>0</v>
      </c>
      <c r="M200" s="53">
        <f t="shared" si="25"/>
        <v>0</v>
      </c>
      <c r="N200" s="1" t="str">
        <f>IF(SUMPRODUCT(--EXACT(M200,$N$12:N199)),"",M200)</f>
        <v/>
      </c>
      <c r="O200" s="54" t="str">
        <f t="shared" si="26"/>
        <v/>
      </c>
      <c r="P200" s="53">
        <f t="shared" si="24"/>
        <v>0</v>
      </c>
      <c r="Q200" s="1" t="str">
        <f>IF(SUMPRODUCT(--EXACT(P200,$Q$12:Q199)),"",P200)</f>
        <v/>
      </c>
      <c r="R200" s="54">
        <f t="shared" si="28"/>
        <v>0</v>
      </c>
    </row>
    <row r="201" spans="1:18" x14ac:dyDescent="0.35">
      <c r="A201" s="49"/>
      <c r="B201" s="87" t="str">
        <f>IFERROR(VLOOKUP(A201,Assessors!B:C,2,0),"Indiqueu el núm. Assessor/a")</f>
        <v>Indiqueu el núm. Assessor/a</v>
      </c>
      <c r="C201" s="88" t="str">
        <f>IFERROR(VLOOKUP(A201,Assessors!B:D,3,0),"Indiqueu el núm. Assessor/a")</f>
        <v>Indiqueu el núm. Assessor/a</v>
      </c>
      <c r="D201" s="44"/>
      <c r="E201" s="38"/>
      <c r="F201" s="50"/>
      <c r="G201" s="86"/>
      <c r="H201" s="93">
        <f t="shared" si="23"/>
        <v>0</v>
      </c>
      <c r="I201" s="57">
        <f t="shared" si="20"/>
        <v>0</v>
      </c>
      <c r="J201" s="59">
        <f t="shared" si="27"/>
        <v>0</v>
      </c>
      <c r="M201" s="53">
        <f t="shared" si="25"/>
        <v>0</v>
      </c>
      <c r="N201" s="1" t="str">
        <f>IF(SUMPRODUCT(--EXACT(M201,$N$12:N200)),"",M201)</f>
        <v/>
      </c>
      <c r="O201" s="54" t="str">
        <f t="shared" si="26"/>
        <v/>
      </c>
      <c r="P201" s="53">
        <f t="shared" si="24"/>
        <v>0</v>
      </c>
      <c r="Q201" s="1" t="str">
        <f>IF(SUMPRODUCT(--EXACT(P201,$Q$12:Q200)),"",P201)</f>
        <v/>
      </c>
      <c r="R201" s="54">
        <f t="shared" si="28"/>
        <v>0</v>
      </c>
    </row>
    <row r="202" spans="1:18" x14ac:dyDescent="0.35">
      <c r="A202" s="49"/>
      <c r="B202" s="87" t="str">
        <f>IFERROR(VLOOKUP(A202,Assessors!B:C,2,0),"Indiqueu el núm. Assessor/a")</f>
        <v>Indiqueu el núm. Assessor/a</v>
      </c>
      <c r="C202" s="88" t="str">
        <f>IFERROR(VLOOKUP(A202,Assessors!B:D,3,0),"Indiqueu el núm. Assessor/a")</f>
        <v>Indiqueu el núm. Assessor/a</v>
      </c>
      <c r="D202" s="44"/>
      <c r="E202" s="38"/>
      <c r="F202" s="50"/>
      <c r="G202" s="86"/>
      <c r="H202" s="93">
        <f t="shared" si="23"/>
        <v>0</v>
      </c>
      <c r="I202" s="57">
        <f t="shared" si="20"/>
        <v>0</v>
      </c>
      <c r="J202" s="59">
        <f t="shared" si="27"/>
        <v>0</v>
      </c>
      <c r="M202" s="53">
        <f t="shared" si="25"/>
        <v>0</v>
      </c>
      <c r="N202" s="1" t="str">
        <f>IF(SUMPRODUCT(--EXACT(M202,$N$12:N201)),"",M202)</f>
        <v/>
      </c>
      <c r="O202" s="54" t="str">
        <f t="shared" si="26"/>
        <v/>
      </c>
      <c r="P202" s="53">
        <f t="shared" si="24"/>
        <v>0</v>
      </c>
      <c r="Q202" s="1" t="str">
        <f>IF(SUMPRODUCT(--EXACT(P202,$Q$12:Q201)),"",P202)</f>
        <v/>
      </c>
      <c r="R202" s="54">
        <f t="shared" si="28"/>
        <v>0</v>
      </c>
    </row>
    <row r="203" spans="1:18" x14ac:dyDescent="0.35">
      <c r="A203" s="49"/>
      <c r="B203" s="87" t="str">
        <f>IFERROR(VLOOKUP(A203,Assessors!B:C,2,0),"Indiqueu el núm. Assessor/a")</f>
        <v>Indiqueu el núm. Assessor/a</v>
      </c>
      <c r="C203" s="88" t="str">
        <f>IFERROR(VLOOKUP(A203,Assessors!B:D,3,0),"Indiqueu el núm. Assessor/a")</f>
        <v>Indiqueu el núm. Assessor/a</v>
      </c>
      <c r="D203" s="44"/>
      <c r="E203" s="38"/>
      <c r="F203" s="50"/>
      <c r="G203" s="86"/>
      <c r="H203" s="93">
        <f t="shared" si="23"/>
        <v>0</v>
      </c>
      <c r="I203" s="57">
        <f t="shared" si="20"/>
        <v>0</v>
      </c>
      <c r="J203" s="59">
        <f t="shared" si="27"/>
        <v>0</v>
      </c>
      <c r="M203" s="53">
        <f t="shared" si="25"/>
        <v>0</v>
      </c>
      <c r="N203" s="1" t="str">
        <f>IF(SUMPRODUCT(--EXACT(M203,$N$12:N202)),"",M203)</f>
        <v/>
      </c>
      <c r="O203" s="54" t="str">
        <f t="shared" si="26"/>
        <v/>
      </c>
      <c r="P203" s="53">
        <f t="shared" si="24"/>
        <v>0</v>
      </c>
      <c r="Q203" s="1" t="str">
        <f>IF(SUMPRODUCT(--EXACT(P203,$Q$12:Q202)),"",P203)</f>
        <v/>
      </c>
      <c r="R203" s="54">
        <f t="shared" si="28"/>
        <v>0</v>
      </c>
    </row>
    <row r="204" spans="1:18" x14ac:dyDescent="0.35">
      <c r="A204" s="49"/>
      <c r="B204" s="87" t="str">
        <f>IFERROR(VLOOKUP(A204,Assessors!B:C,2,0),"Indiqueu el núm. Assessor/a")</f>
        <v>Indiqueu el núm. Assessor/a</v>
      </c>
      <c r="C204" s="88" t="str">
        <f>IFERROR(VLOOKUP(A204,Assessors!B:D,3,0),"Indiqueu el núm. Assessor/a")</f>
        <v>Indiqueu el núm. Assessor/a</v>
      </c>
      <c r="D204" s="44"/>
      <c r="E204" s="38"/>
      <c r="F204" s="50"/>
      <c r="G204" s="86"/>
      <c r="H204" s="93">
        <f t="shared" si="23"/>
        <v>0</v>
      </c>
      <c r="I204" s="57">
        <f t="shared" ref="I204:I207" si="29">IF(ISBLANK(G204),0,((IF(SUMIF(A:A,A204,G:G)&gt;295,"Excedit topall hores",SUMIF(A:A,A204,G:G)))))</f>
        <v>0</v>
      </c>
      <c r="J204" s="59">
        <f t="shared" ref="J204:J207" si="30">IF(I204="Excedit topall hores","ERROR",(G204*L$9))</f>
        <v>0</v>
      </c>
      <c r="M204" s="53">
        <f t="shared" si="25"/>
        <v>0</v>
      </c>
      <c r="N204" s="1" t="str">
        <f>IF(SUMPRODUCT(--EXACT(M204,$N$12:N203)),"",M204)</f>
        <v/>
      </c>
      <c r="O204" s="54" t="str">
        <f t="shared" si="26"/>
        <v/>
      </c>
      <c r="P204" s="53">
        <f t="shared" si="24"/>
        <v>0</v>
      </c>
      <c r="Q204" s="1" t="str">
        <f>IF(SUMPRODUCT(--EXACT(P204,$Q$12:Q203)),"",P204)</f>
        <v/>
      </c>
      <c r="R204" s="54">
        <f t="shared" ref="R204:R207" si="31">IFERROR(VLOOKUP(Q204,A:J,8,0),0)</f>
        <v>0</v>
      </c>
    </row>
    <row r="205" spans="1:18" x14ac:dyDescent="0.35">
      <c r="A205" s="49"/>
      <c r="B205" s="87" t="str">
        <f>IFERROR(VLOOKUP(A205,Assessors!B:C,2,0),"Indiqueu el núm. Assessor/a")</f>
        <v>Indiqueu el núm. Assessor/a</v>
      </c>
      <c r="C205" s="88" t="str">
        <f>IFERROR(VLOOKUP(A205,Assessors!B:D,3,0),"Indiqueu el núm. Assessor/a")</f>
        <v>Indiqueu el núm. Assessor/a</v>
      </c>
      <c r="D205" s="44"/>
      <c r="E205" s="38"/>
      <c r="F205" s="50"/>
      <c r="G205" s="86"/>
      <c r="H205" s="93">
        <f t="shared" ref="H205:H207" si="32">SUMIF(E:E,E205,G:G)</f>
        <v>0</v>
      </c>
      <c r="I205" s="57">
        <f t="shared" si="29"/>
        <v>0</v>
      </c>
      <c r="J205" s="59">
        <f t="shared" si="30"/>
        <v>0</v>
      </c>
      <c r="M205" s="53">
        <f t="shared" si="25"/>
        <v>0</v>
      </c>
      <c r="N205" s="1" t="str">
        <f>IF(SUMPRODUCT(--EXACT(M205,$N$12:N204)),"",M205)</f>
        <v/>
      </c>
      <c r="O205" s="54" t="str">
        <f t="shared" si="26"/>
        <v/>
      </c>
      <c r="P205" s="53">
        <f t="shared" ref="P205:P207" si="33">A205</f>
        <v>0</v>
      </c>
      <c r="Q205" s="1" t="str">
        <f>IF(SUMPRODUCT(--EXACT(P205,$Q$12:Q204)),"",P205)</f>
        <v/>
      </c>
      <c r="R205" s="54">
        <f t="shared" si="31"/>
        <v>0</v>
      </c>
    </row>
    <row r="206" spans="1:18" x14ac:dyDescent="0.35">
      <c r="A206" s="49"/>
      <c r="B206" s="87" t="str">
        <f>IFERROR(VLOOKUP(A206,Assessors!B:C,2,0),"Indiqueu el núm. Assessor/a")</f>
        <v>Indiqueu el núm. Assessor/a</v>
      </c>
      <c r="C206" s="88" t="str">
        <f>IFERROR(VLOOKUP(A206,Assessors!B:D,3,0),"Indiqueu el núm. Assessor/a")</f>
        <v>Indiqueu el núm. Assessor/a</v>
      </c>
      <c r="D206" s="44"/>
      <c r="E206" s="38"/>
      <c r="F206" s="50"/>
      <c r="G206" s="86"/>
      <c r="H206" s="93">
        <f t="shared" si="32"/>
        <v>0</v>
      </c>
      <c r="I206" s="57">
        <f t="shared" si="29"/>
        <v>0</v>
      </c>
      <c r="J206" s="59">
        <f t="shared" si="30"/>
        <v>0</v>
      </c>
      <c r="M206" s="53">
        <f t="shared" si="25"/>
        <v>0</v>
      </c>
      <c r="N206" s="1" t="str">
        <f>IF(SUMPRODUCT(--EXACT(M206,$N$12:N205)),"",M206)</f>
        <v/>
      </c>
      <c r="O206" s="54" t="str">
        <f t="shared" si="26"/>
        <v/>
      </c>
      <c r="P206" s="53">
        <f t="shared" si="33"/>
        <v>0</v>
      </c>
      <c r="Q206" s="1" t="str">
        <f>IF(SUMPRODUCT(--EXACT(P206,$Q$12:Q205)),"",P206)</f>
        <v/>
      </c>
      <c r="R206" s="54">
        <f t="shared" si="31"/>
        <v>0</v>
      </c>
    </row>
    <row r="207" spans="1:18" ht="15" thickBot="1" x14ac:dyDescent="0.4">
      <c r="A207" s="49"/>
      <c r="B207" s="89" t="str">
        <f>IFERROR(VLOOKUP(A207,Assessors!B:C,2,0),"Indiqueu el núm. Assessor/a")</f>
        <v>Indiqueu el núm. Assessor/a</v>
      </c>
      <c r="C207" s="90" t="str">
        <f>IFERROR(VLOOKUP(A207,Assessors!B:D,3,0),"Indiqueu el núm. Assessor/a")</f>
        <v>Indiqueu el núm. Assessor/a</v>
      </c>
      <c r="D207" s="45"/>
      <c r="E207" s="46"/>
      <c r="F207" s="51"/>
      <c r="G207" s="86"/>
      <c r="H207" s="93">
        <f t="shared" si="32"/>
        <v>0</v>
      </c>
      <c r="I207" s="57">
        <f t="shared" si="29"/>
        <v>0</v>
      </c>
      <c r="J207" s="60">
        <f t="shared" si="30"/>
        <v>0</v>
      </c>
      <c r="M207" s="53">
        <f t="shared" si="25"/>
        <v>0</v>
      </c>
      <c r="N207" s="1" t="str">
        <f>IF(SUMPRODUCT(--EXACT(M207,$N$12:N206)),"",M207)</f>
        <v/>
      </c>
      <c r="O207" s="54" t="str">
        <f t="shared" si="26"/>
        <v/>
      </c>
      <c r="P207" s="53">
        <f t="shared" si="33"/>
        <v>0</v>
      </c>
      <c r="Q207" s="1" t="str">
        <f>IF(SUMPRODUCT(--EXACT(P207,$Q$12:Q206)),"",P207)</f>
        <v/>
      </c>
      <c r="R207" s="54">
        <f t="shared" si="31"/>
        <v>0</v>
      </c>
    </row>
  </sheetData>
  <sheetProtection insertRows="0"/>
  <protectedRanges>
    <protectedRange sqref="F12:F207" name="Interval4"/>
    <protectedRange sqref="G12:H207" name="Interval2"/>
    <protectedRange sqref="D12:E207" name="Interval1"/>
    <protectedRange sqref="A12:A207" name="Interval3"/>
  </protectedRanges>
  <customSheetViews>
    <customSheetView guid="{D31FD164-4898-4CFB-B55B-97F53DBD26F3}" scale="40" showGridLines="0" hiddenColumns="1" topLeftCell="A8">
      <selection activeCell="G204" sqref="G9:G204"/>
      <pageMargins left="0" right="0" top="0" bottom="0" header="0" footer="0"/>
      <pageSetup paperSize="9" orientation="portrait" horizontalDpi="1200" verticalDpi="1200" r:id="rId1"/>
    </customSheetView>
  </customSheetViews>
  <mergeCells count="10">
    <mergeCell ref="D10:F10"/>
    <mergeCell ref="A8:J8"/>
    <mergeCell ref="A10:C10"/>
    <mergeCell ref="G10:J10"/>
    <mergeCell ref="M10:N10"/>
    <mergeCell ref="O10:O11"/>
    <mergeCell ref="P10:Q10"/>
    <mergeCell ref="P11:Q11"/>
    <mergeCell ref="R10:R11"/>
    <mergeCell ref="M11:N11"/>
  </mergeCells>
  <conditionalFormatting sqref="B14:C207">
    <cfRule type="cellIs" dxfId="10" priority="6" operator="equal">
      <formula>0</formula>
    </cfRule>
  </conditionalFormatting>
  <conditionalFormatting sqref="E1:E12 E14:E1048576">
    <cfRule type="duplicateValues" dxfId="9" priority="5"/>
  </conditionalFormatting>
  <conditionalFormatting sqref="B13:C13">
    <cfRule type="cellIs" dxfId="8" priority="4" operator="equal">
      <formula>0</formula>
    </cfRule>
  </conditionalFormatting>
  <conditionalFormatting sqref="B12">
    <cfRule type="cellIs" dxfId="7" priority="3" operator="equal">
      <formula>0</formula>
    </cfRule>
  </conditionalFormatting>
  <conditionalFormatting sqref="C12">
    <cfRule type="cellIs" dxfId="6" priority="2" operator="equal">
      <formula>0</formula>
    </cfRule>
  </conditionalFormatting>
  <conditionalFormatting sqref="E13">
    <cfRule type="duplicateValues" dxfId="5" priority="1"/>
  </conditionalFormatting>
  <dataValidations count="8">
    <dataValidation type="decimal" allowBlank="1" showInputMessage="1" showErrorMessage="1" errorTitle="Alerta incompliment" error="Les bases que regulen aquesta convocatòria estipulen un mínim de 5h i un màxim de 13h. " sqref="G11 G9:H9">
      <formula1>5</formula1>
      <formula2>13</formula2>
    </dataValidation>
    <dataValidation type="list" allowBlank="1" showInputMessage="1" showErrorMessage="1" sqref="F12:F207">
      <formula1>$K$8:$K$11</formula1>
    </dataValidation>
    <dataValidation type="textLength" operator="equal" allowBlank="1" showInputMessage="1" showErrorMessage="1" errorTitle="ERROR FORMAT NIF" error="Siusplau indiqueu sense espais, ni guions ni altres signes de puntuació el contingut alfanumèric del NIF " sqref="E12:E1048576">
      <formula1>9</formula1>
    </dataValidation>
    <dataValidation type="list" allowBlank="1" showInputMessage="1" showErrorMessage="1" errorTitle="La cel·la exigeix valor numèric " error="Sisuplau reviseu que el contingut de la cel·la és un valor numèric enter." sqref="A12">
      <formula1>$K$13:$K$33</formula1>
    </dataValidation>
    <dataValidation type="list" allowBlank="1" showInputMessage="1" showErrorMessage="1" errorTitle="La cel·la exigeix valor numèric " error="Sisuplau reviseu que el contingut de la cel·la és un valor numèric enter." sqref="A13:A207">
      <formula1>$K$12:$K$33</formula1>
    </dataValidation>
    <dataValidation type="whole" allowBlank="1" showInputMessage="1" showErrorMessage="1" sqref="G208:G1048576">
      <formula1>0</formula1>
      <formula2>13</formula2>
    </dataValidation>
    <dataValidation type="decimal" allowBlank="1" showInputMessage="1" showErrorMessage="1" sqref="G12:G207">
      <formula1>0</formula1>
      <formula2>13</formula2>
    </dataValidation>
    <dataValidation type="decimal" operator="lessThanOrEqual" showInputMessage="1" showErrorMessage="1" errorTitle="Alerta incompliment" error="Les bases que regulen aquesta convocatòria estableixen un topall de 295h per assesor." sqref="I12:I207">
      <formula1>295</formula1>
    </dataValidation>
  </dataValidations>
  <pageMargins left="0.70866141732283472" right="0.70866141732283472" top="0.74803149606299213" bottom="0.74803149606299213" header="0.31496062992125984" footer="0.31496062992125984"/>
  <pageSetup paperSize="9" scale="50" fitToHeight="0" orientation="landscape" r:id="rId2"/>
  <headerFooter>
    <oddFooter>&amp;RCodi de document: G146NTA-230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5">
    <tabColor theme="9" tint="0.79998168889431442"/>
    <pageSetUpPr fitToPage="1"/>
  </sheetPr>
  <dimension ref="A4:H47"/>
  <sheetViews>
    <sheetView showGridLines="0" workbookViewId="0">
      <selection activeCell="D8" sqref="D8"/>
    </sheetView>
  </sheetViews>
  <sheetFormatPr defaultColWidth="0" defaultRowHeight="14.5" x14ac:dyDescent="0.35"/>
  <cols>
    <col min="1" max="1" width="9.81640625" style="31" bestFit="1" customWidth="1"/>
    <col min="2" max="2" width="10.81640625" style="31" customWidth="1"/>
    <col min="3" max="3" width="23.7265625" style="31" customWidth="1"/>
    <col min="4" max="4" width="16.453125" style="5" customWidth="1"/>
    <col min="5" max="5" width="18.54296875" style="5" customWidth="1"/>
    <col min="6" max="16384" width="11.81640625" style="5" hidden="1"/>
  </cols>
  <sheetData>
    <row r="4" spans="1:8" x14ac:dyDescent="0.35">
      <c r="A4" s="5"/>
      <c r="B4" s="5"/>
      <c r="C4" s="5"/>
    </row>
    <row r="5" spans="1:8" ht="18.5" x14ac:dyDescent="0.35">
      <c r="A5" s="98" t="s">
        <v>128</v>
      </c>
      <c r="B5" s="98"/>
      <c r="C5" s="98"/>
      <c r="D5" s="98"/>
      <c r="E5" s="98"/>
      <c r="F5" s="69"/>
      <c r="G5" s="69"/>
      <c r="H5" s="69"/>
    </row>
    <row r="6" spans="1:8" x14ac:dyDescent="0.35">
      <c r="A6" s="5"/>
      <c r="B6" s="5"/>
      <c r="C6" s="5"/>
    </row>
    <row r="7" spans="1:8" ht="43.5" x14ac:dyDescent="0.35">
      <c r="B7" s="33" t="s">
        <v>129</v>
      </c>
      <c r="C7" s="33" t="s">
        <v>130</v>
      </c>
      <c r="D7" s="33" t="s">
        <v>131</v>
      </c>
      <c r="E7" s="32"/>
    </row>
    <row r="8" spans="1:8" x14ac:dyDescent="0.35">
      <c r="B8" s="75">
        <v>1</v>
      </c>
      <c r="C8" s="76"/>
      <c r="D8" s="76"/>
    </row>
    <row r="9" spans="1:8" x14ac:dyDescent="0.35">
      <c r="B9" s="75">
        <v>2</v>
      </c>
      <c r="C9" s="76"/>
      <c r="D9" s="76"/>
    </row>
    <row r="10" spans="1:8" x14ac:dyDescent="0.35">
      <c r="B10" s="75">
        <v>3</v>
      </c>
      <c r="C10" s="76"/>
      <c r="D10" s="76"/>
    </row>
    <row r="11" spans="1:8" x14ac:dyDescent="0.35">
      <c r="B11" s="75">
        <v>4</v>
      </c>
      <c r="C11" s="76"/>
      <c r="D11" s="76"/>
    </row>
    <row r="12" spans="1:8" x14ac:dyDescent="0.35">
      <c r="B12" s="75">
        <v>5</v>
      </c>
      <c r="C12" s="76"/>
      <c r="D12" s="76"/>
    </row>
    <row r="13" spans="1:8" x14ac:dyDescent="0.35">
      <c r="B13" s="75">
        <v>6</v>
      </c>
      <c r="C13" s="76"/>
      <c r="D13" s="76"/>
    </row>
    <row r="14" spans="1:8" x14ac:dyDescent="0.35">
      <c r="B14" s="75">
        <v>7</v>
      </c>
      <c r="C14" s="76"/>
      <c r="D14" s="76"/>
    </row>
    <row r="15" spans="1:8" x14ac:dyDescent="0.35">
      <c r="B15" s="75">
        <v>8</v>
      </c>
      <c r="C15" s="76"/>
      <c r="D15" s="76"/>
    </row>
    <row r="16" spans="1:8" x14ac:dyDescent="0.35">
      <c r="B16" s="75">
        <v>9</v>
      </c>
      <c r="C16" s="76"/>
      <c r="D16" s="76"/>
    </row>
    <row r="17" spans="2:4" x14ac:dyDescent="0.35">
      <c r="B17" s="75">
        <v>10</v>
      </c>
      <c r="C17" s="76"/>
      <c r="D17" s="76"/>
    </row>
    <row r="18" spans="2:4" x14ac:dyDescent="0.35">
      <c r="B18" s="75">
        <v>11</v>
      </c>
      <c r="C18" s="76"/>
      <c r="D18" s="76"/>
    </row>
    <row r="19" spans="2:4" x14ac:dyDescent="0.35">
      <c r="B19" s="75">
        <v>12</v>
      </c>
      <c r="C19" s="76"/>
      <c r="D19" s="76"/>
    </row>
    <row r="20" spans="2:4" x14ac:dyDescent="0.35">
      <c r="B20" s="75">
        <v>13</v>
      </c>
      <c r="C20" s="76"/>
      <c r="D20" s="76"/>
    </row>
    <row r="21" spans="2:4" x14ac:dyDescent="0.35">
      <c r="B21" s="75">
        <v>14</v>
      </c>
      <c r="C21" s="76"/>
      <c r="D21" s="76"/>
    </row>
    <row r="22" spans="2:4" x14ac:dyDescent="0.35">
      <c r="B22" s="75">
        <v>15</v>
      </c>
      <c r="C22" s="76"/>
      <c r="D22" s="76"/>
    </row>
    <row r="23" spans="2:4" x14ac:dyDescent="0.35">
      <c r="B23" s="75">
        <v>16</v>
      </c>
      <c r="C23" s="76"/>
      <c r="D23" s="76"/>
    </row>
    <row r="24" spans="2:4" x14ac:dyDescent="0.35">
      <c r="B24" s="75">
        <v>17</v>
      </c>
      <c r="C24" s="76"/>
      <c r="D24" s="76"/>
    </row>
    <row r="25" spans="2:4" x14ac:dyDescent="0.35">
      <c r="B25" s="75">
        <v>18</v>
      </c>
      <c r="C25" s="76"/>
      <c r="D25" s="76"/>
    </row>
    <row r="26" spans="2:4" x14ac:dyDescent="0.35">
      <c r="B26" s="75">
        <v>19</v>
      </c>
      <c r="C26" s="76"/>
      <c r="D26" s="76"/>
    </row>
    <row r="27" spans="2:4" x14ac:dyDescent="0.35">
      <c r="B27" s="75">
        <v>20</v>
      </c>
      <c r="C27" s="76"/>
      <c r="D27" s="76"/>
    </row>
    <row r="28" spans="2:4" x14ac:dyDescent="0.35">
      <c r="B28" s="77">
        <v>21</v>
      </c>
    </row>
    <row r="29" spans="2:4" x14ac:dyDescent="0.35">
      <c r="B29" s="77">
        <v>22</v>
      </c>
      <c r="C29" s="31" t="s">
        <v>132</v>
      </c>
    </row>
    <row r="30" spans="2:4" x14ac:dyDescent="0.35">
      <c r="B30" s="77">
        <v>23</v>
      </c>
    </row>
    <row r="31" spans="2:4" x14ac:dyDescent="0.35">
      <c r="B31" s="77">
        <v>24</v>
      </c>
    </row>
    <row r="32" spans="2:4" x14ac:dyDescent="0.35">
      <c r="B32" s="77">
        <v>25</v>
      </c>
    </row>
    <row r="33" spans="2:2" x14ac:dyDescent="0.35">
      <c r="B33" s="77">
        <v>26</v>
      </c>
    </row>
    <row r="34" spans="2:2" x14ac:dyDescent="0.35">
      <c r="B34" s="77">
        <v>27</v>
      </c>
    </row>
    <row r="35" spans="2:2" x14ac:dyDescent="0.35">
      <c r="B35" s="77">
        <v>28</v>
      </c>
    </row>
    <row r="36" spans="2:2" x14ac:dyDescent="0.35">
      <c r="B36" s="77">
        <v>29</v>
      </c>
    </row>
    <row r="37" spans="2:2" x14ac:dyDescent="0.35">
      <c r="B37" s="77">
        <v>30</v>
      </c>
    </row>
    <row r="38" spans="2:2" x14ac:dyDescent="0.35">
      <c r="B38" s="77">
        <v>31</v>
      </c>
    </row>
    <row r="39" spans="2:2" x14ac:dyDescent="0.35">
      <c r="B39" s="77">
        <v>32</v>
      </c>
    </row>
    <row r="40" spans="2:2" x14ac:dyDescent="0.35">
      <c r="B40" s="77">
        <v>33</v>
      </c>
    </row>
    <row r="41" spans="2:2" x14ac:dyDescent="0.35">
      <c r="B41" s="77">
        <v>34</v>
      </c>
    </row>
    <row r="42" spans="2:2" x14ac:dyDescent="0.35">
      <c r="B42" s="77">
        <v>35</v>
      </c>
    </row>
    <row r="43" spans="2:2" x14ac:dyDescent="0.35">
      <c r="B43" s="77">
        <v>36</v>
      </c>
    </row>
    <row r="44" spans="2:2" x14ac:dyDescent="0.35">
      <c r="B44" s="77">
        <v>37</v>
      </c>
    </row>
    <row r="45" spans="2:2" x14ac:dyDescent="0.35">
      <c r="B45" s="77">
        <v>38</v>
      </c>
    </row>
    <row r="46" spans="2:2" x14ac:dyDescent="0.35">
      <c r="B46" s="77">
        <v>39</v>
      </c>
    </row>
    <row r="47" spans="2:2" x14ac:dyDescent="0.35">
      <c r="B47" s="77">
        <v>40</v>
      </c>
    </row>
  </sheetData>
  <sheetProtection insertRows="0"/>
  <protectedRanges>
    <protectedRange sqref="C8:D27" name="Interval3"/>
    <protectedRange sqref="B28:D100" name="Interval2"/>
  </protectedRanges>
  <customSheetViews>
    <customSheetView guid="{D31FD164-4898-4CFB-B55B-97F53DBD26F3}" showGridLines="0" hiddenColumns="1" topLeftCell="A28">
      <selection activeCell="C8" sqref="C8:D47"/>
      <pageMargins left="0" right="0" top="0" bottom="0" header="0" footer="0"/>
    </customSheetView>
  </customSheetViews>
  <mergeCells count="1">
    <mergeCell ref="A5:E5"/>
  </mergeCells>
  <conditionalFormatting sqref="D8:D27">
    <cfRule type="duplicateValues" dxfId="4" priority="1"/>
  </conditionalFormatting>
  <dataValidations count="1">
    <dataValidation type="textLength" errorStyle="warning" operator="equal" allowBlank="1" showInputMessage="1" showErrorMessage="1" errorTitle="Error de format NIF/NIE " error="Siusplau indiqueu sense espais, ni guions ni altres signes de puntuació el contingut alfanumèric del NIF " sqref="C48:C1048576 D8:D47">
      <formula1>9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>&amp;RCodi de document: G146NTA-230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6">
    <tabColor theme="9" tint="0.79998168889431442"/>
    <pageSetUpPr fitToPage="1"/>
  </sheetPr>
  <dimension ref="A4:H47"/>
  <sheetViews>
    <sheetView showGridLines="0" topLeftCell="A26" workbookViewId="0">
      <selection activeCell="D46" sqref="D46"/>
    </sheetView>
  </sheetViews>
  <sheetFormatPr defaultColWidth="0" defaultRowHeight="14.5" x14ac:dyDescent="0.35"/>
  <cols>
    <col min="1" max="1" width="9.81640625" style="31" bestFit="1" customWidth="1"/>
    <col min="2" max="2" width="10.81640625" style="31" customWidth="1"/>
    <col min="3" max="3" width="23.7265625" style="31" customWidth="1"/>
    <col min="4" max="4" width="16.453125" style="5" customWidth="1"/>
    <col min="5" max="5" width="18.54296875" style="5" customWidth="1"/>
    <col min="6" max="16384" width="11.81640625" style="5" hidden="1"/>
  </cols>
  <sheetData>
    <row r="4" spans="1:8" x14ac:dyDescent="0.35">
      <c r="A4" s="5"/>
      <c r="B4" s="5"/>
      <c r="C4" s="5"/>
    </row>
    <row r="5" spans="1:8" ht="18.5" x14ac:dyDescent="0.35">
      <c r="A5" s="98" t="s">
        <v>133</v>
      </c>
      <c r="B5" s="98"/>
      <c r="C5" s="98"/>
      <c r="D5" s="98"/>
      <c r="E5" s="98"/>
      <c r="F5" s="69"/>
      <c r="G5" s="69"/>
      <c r="H5" s="69"/>
    </row>
    <row r="6" spans="1:8" x14ac:dyDescent="0.35">
      <c r="A6" s="5"/>
      <c r="B6" s="5"/>
      <c r="C6" s="5"/>
    </row>
    <row r="7" spans="1:8" ht="29" x14ac:dyDescent="0.35">
      <c r="B7" s="33" t="s">
        <v>134</v>
      </c>
      <c r="C7" s="33" t="s">
        <v>135</v>
      </c>
      <c r="D7" s="33" t="s">
        <v>136</v>
      </c>
      <c r="E7" s="32"/>
    </row>
    <row r="8" spans="1:8" x14ac:dyDescent="0.35">
      <c r="B8" s="75">
        <v>1</v>
      </c>
      <c r="C8" s="76"/>
      <c r="D8" s="76"/>
    </row>
    <row r="9" spans="1:8" x14ac:dyDescent="0.35">
      <c r="B9" s="75">
        <v>2</v>
      </c>
      <c r="C9" s="76"/>
      <c r="D9" s="76"/>
    </row>
    <row r="10" spans="1:8" x14ac:dyDescent="0.35">
      <c r="B10" s="75">
        <v>3</v>
      </c>
      <c r="C10" s="76"/>
      <c r="D10" s="76"/>
    </row>
    <row r="11" spans="1:8" x14ac:dyDescent="0.35">
      <c r="B11" s="75">
        <v>4</v>
      </c>
      <c r="C11" s="76"/>
      <c r="D11" s="76"/>
    </row>
    <row r="12" spans="1:8" x14ac:dyDescent="0.35">
      <c r="B12" s="75">
        <v>5</v>
      </c>
      <c r="C12" s="76"/>
      <c r="D12" s="76"/>
    </row>
    <row r="13" spans="1:8" x14ac:dyDescent="0.35">
      <c r="B13" s="75">
        <v>6</v>
      </c>
      <c r="C13" s="76"/>
      <c r="D13" s="76"/>
    </row>
    <row r="14" spans="1:8" x14ac:dyDescent="0.35">
      <c r="B14" s="75">
        <v>7</v>
      </c>
      <c r="C14" s="76"/>
      <c r="D14" s="76"/>
    </row>
    <row r="15" spans="1:8" x14ac:dyDescent="0.35">
      <c r="B15" s="75">
        <v>8</v>
      </c>
      <c r="C15" s="76"/>
      <c r="D15" s="76"/>
    </row>
    <row r="16" spans="1:8" x14ac:dyDescent="0.35">
      <c r="B16" s="75">
        <v>9</v>
      </c>
      <c r="C16" s="76"/>
      <c r="D16" s="76"/>
    </row>
    <row r="17" spans="2:4" x14ac:dyDescent="0.35">
      <c r="B17" s="75">
        <v>10</v>
      </c>
      <c r="C17" s="76"/>
      <c r="D17" s="76"/>
    </row>
    <row r="18" spans="2:4" x14ac:dyDescent="0.35">
      <c r="B18" s="75">
        <v>11</v>
      </c>
      <c r="C18" s="76"/>
      <c r="D18" s="76"/>
    </row>
    <row r="19" spans="2:4" x14ac:dyDescent="0.35">
      <c r="B19" s="75">
        <v>12</v>
      </c>
      <c r="C19" s="76"/>
      <c r="D19" s="76"/>
    </row>
    <row r="20" spans="2:4" x14ac:dyDescent="0.35">
      <c r="B20" s="75">
        <v>13</v>
      </c>
      <c r="C20" s="76"/>
      <c r="D20" s="76"/>
    </row>
    <row r="21" spans="2:4" x14ac:dyDescent="0.35">
      <c r="B21" s="75">
        <v>14</v>
      </c>
      <c r="C21" s="76"/>
      <c r="D21" s="76"/>
    </row>
    <row r="22" spans="2:4" x14ac:dyDescent="0.35">
      <c r="B22" s="75">
        <v>15</v>
      </c>
      <c r="C22" s="76"/>
      <c r="D22" s="76"/>
    </row>
    <row r="23" spans="2:4" x14ac:dyDescent="0.35">
      <c r="B23" s="75">
        <v>16</v>
      </c>
      <c r="C23" s="76"/>
      <c r="D23" s="76"/>
    </row>
    <row r="24" spans="2:4" x14ac:dyDescent="0.35">
      <c r="B24" s="75">
        <v>17</v>
      </c>
      <c r="C24" s="76"/>
      <c r="D24" s="76"/>
    </row>
    <row r="25" spans="2:4" x14ac:dyDescent="0.35">
      <c r="B25" s="75">
        <v>18</v>
      </c>
      <c r="C25" s="76"/>
      <c r="D25" s="76"/>
    </row>
    <row r="26" spans="2:4" x14ac:dyDescent="0.35">
      <c r="B26" s="75">
        <v>19</v>
      </c>
      <c r="C26" s="76"/>
      <c r="D26" s="76"/>
    </row>
    <row r="27" spans="2:4" x14ac:dyDescent="0.35">
      <c r="B27" s="75">
        <v>20</v>
      </c>
      <c r="C27" s="76"/>
      <c r="D27" s="76"/>
    </row>
    <row r="28" spans="2:4" x14ac:dyDescent="0.35">
      <c r="B28" s="75">
        <v>21</v>
      </c>
      <c r="C28" s="76"/>
      <c r="D28" s="76"/>
    </row>
    <row r="29" spans="2:4" x14ac:dyDescent="0.35">
      <c r="B29" s="75">
        <v>22</v>
      </c>
      <c r="C29" s="76"/>
      <c r="D29" s="76"/>
    </row>
    <row r="30" spans="2:4" x14ac:dyDescent="0.35">
      <c r="B30" s="75">
        <v>23</v>
      </c>
      <c r="C30" s="76"/>
      <c r="D30" s="76"/>
    </row>
    <row r="31" spans="2:4" x14ac:dyDescent="0.35">
      <c r="B31" s="75">
        <v>24</v>
      </c>
      <c r="C31" s="76"/>
      <c r="D31" s="76"/>
    </row>
    <row r="32" spans="2:4" x14ac:dyDescent="0.35">
      <c r="B32" s="75">
        <v>25</v>
      </c>
      <c r="C32" s="76"/>
      <c r="D32" s="76"/>
    </row>
    <row r="33" spans="2:4" x14ac:dyDescent="0.35">
      <c r="B33" s="75">
        <v>26</v>
      </c>
      <c r="C33" s="76"/>
      <c r="D33" s="76"/>
    </row>
    <row r="34" spans="2:4" x14ac:dyDescent="0.35">
      <c r="B34" s="75">
        <v>27</v>
      </c>
      <c r="C34" s="76"/>
      <c r="D34" s="76"/>
    </row>
    <row r="35" spans="2:4" x14ac:dyDescent="0.35">
      <c r="B35" s="75">
        <v>28</v>
      </c>
      <c r="C35" s="76"/>
      <c r="D35" s="76"/>
    </row>
    <row r="36" spans="2:4" x14ac:dyDescent="0.35">
      <c r="B36" s="75">
        <v>29</v>
      </c>
      <c r="C36" s="76"/>
      <c r="D36" s="76"/>
    </row>
    <row r="37" spans="2:4" x14ac:dyDescent="0.35">
      <c r="B37" s="75">
        <v>30</v>
      </c>
      <c r="C37" s="76"/>
      <c r="D37" s="76"/>
    </row>
    <row r="38" spans="2:4" x14ac:dyDescent="0.35">
      <c r="B38" s="75">
        <v>31</v>
      </c>
      <c r="C38" s="76"/>
      <c r="D38" s="76"/>
    </row>
    <row r="39" spans="2:4" x14ac:dyDescent="0.35">
      <c r="B39" s="75">
        <v>32</v>
      </c>
      <c r="C39" s="76"/>
      <c r="D39" s="76"/>
    </row>
    <row r="40" spans="2:4" x14ac:dyDescent="0.35">
      <c r="B40" s="75">
        <v>33</v>
      </c>
      <c r="C40" s="76"/>
      <c r="D40" s="76"/>
    </row>
    <row r="41" spans="2:4" x14ac:dyDescent="0.35">
      <c r="B41" s="75">
        <v>34</v>
      </c>
      <c r="C41" s="76"/>
      <c r="D41" s="76"/>
    </row>
    <row r="42" spans="2:4" x14ac:dyDescent="0.35">
      <c r="B42" s="75">
        <v>35</v>
      </c>
      <c r="C42" s="76"/>
      <c r="D42" s="76"/>
    </row>
    <row r="43" spans="2:4" x14ac:dyDescent="0.35">
      <c r="B43" s="75">
        <v>36</v>
      </c>
      <c r="C43" s="76"/>
      <c r="D43" s="76"/>
    </row>
    <row r="44" spans="2:4" x14ac:dyDescent="0.35">
      <c r="B44" s="75">
        <v>37</v>
      </c>
      <c r="C44" s="76"/>
      <c r="D44" s="76"/>
    </row>
    <row r="45" spans="2:4" x14ac:dyDescent="0.35">
      <c r="B45" s="75">
        <v>38</v>
      </c>
      <c r="C45" s="76"/>
      <c r="D45" s="76"/>
    </row>
    <row r="46" spans="2:4" x14ac:dyDescent="0.35">
      <c r="B46" s="75">
        <v>39</v>
      </c>
      <c r="C46" s="76"/>
      <c r="D46" s="76"/>
    </row>
    <row r="47" spans="2:4" x14ac:dyDescent="0.35">
      <c r="B47" s="75">
        <v>40</v>
      </c>
      <c r="C47" s="76"/>
      <c r="D47" s="76"/>
    </row>
  </sheetData>
  <sheetProtection insertRows="0"/>
  <protectedRanges>
    <protectedRange sqref="C8:D47" name="Interval1"/>
  </protectedRanges>
  <customSheetViews>
    <customSheetView guid="{D31FD164-4898-4CFB-B55B-97F53DBD26F3}" showGridLines="0" hiddenColumns="1" topLeftCell="A28">
      <selection activeCell="C8" sqref="C8:D47"/>
      <pageMargins left="0" right="0" top="0" bottom="0" header="0" footer="0"/>
      <pageSetup paperSize="9" orientation="portrait" r:id="rId1"/>
    </customSheetView>
  </customSheetViews>
  <mergeCells count="1">
    <mergeCell ref="A5:E5"/>
  </mergeCells>
  <conditionalFormatting sqref="D8:D47">
    <cfRule type="duplicateValues" dxfId="3" priority="1"/>
  </conditionalFormatting>
  <dataValidations count="2">
    <dataValidation type="whole" allowBlank="1" showInputMessage="1" showErrorMessage="1" errorTitle="Alerta: infringit topall d'hores" error="Les bases reguladores d'aquesta convocatòria estipulen topalls amb un mínim de 2h i un màxim de 15h per píndola" sqref="D1:D7 D48 D50:D1048576">
      <formula1>2</formula1>
      <formula2>15</formula2>
    </dataValidation>
    <dataValidation type="decimal" allowBlank="1" showInputMessage="1" showErrorMessage="1" errorTitle="Alerta: infringit topall d'hores" error="Les bases reguladores defineixen topalls d'un mínim de 2h i un màxim de 15h per píndola" sqref="D8:D47">
      <formula1>2</formula1>
      <formula2>15</formula2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landscape" r:id="rId2"/>
  <headerFooter>
    <oddFooter>&amp;RCodi de document: G146NTA-230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7">
    <tabColor theme="7" tint="0.79998168889431442"/>
    <pageSetUpPr fitToPage="1"/>
  </sheetPr>
  <dimension ref="A9:XFC208"/>
  <sheetViews>
    <sheetView showGridLines="0" topLeftCell="C4" zoomScale="60" zoomScaleNormal="60" workbookViewId="0">
      <selection activeCell="H19" sqref="H19"/>
    </sheetView>
  </sheetViews>
  <sheetFormatPr defaultColWidth="0" defaultRowHeight="14.5" x14ac:dyDescent="0.35"/>
  <cols>
    <col min="1" max="1" width="28.26953125" bestFit="1" customWidth="1"/>
    <col min="2" max="2" width="47.453125" customWidth="1"/>
    <col min="3" max="3" width="30.453125" bestFit="1" customWidth="1"/>
    <col min="4" max="4" width="24.1796875" bestFit="1" customWidth="1"/>
    <col min="5" max="5" width="18.1796875" bestFit="1" customWidth="1"/>
    <col min="6" max="6" width="28.7265625" bestFit="1" customWidth="1"/>
    <col min="7" max="7" width="26.7265625" style="6" bestFit="1" customWidth="1"/>
    <col min="8" max="8" width="17.81640625" style="6" customWidth="1"/>
    <col min="9" max="9" width="19.54296875" customWidth="1"/>
    <col min="10" max="10" width="22.1796875" customWidth="1"/>
    <col min="11" max="11" width="48.54296875" customWidth="1"/>
    <col min="12" max="16383" width="10.453125" hidden="1"/>
    <col min="16384" max="16384" width="29.1796875" hidden="1"/>
  </cols>
  <sheetData>
    <row r="9" spans="1:17" x14ac:dyDescent="0.35">
      <c r="G9"/>
      <c r="H9"/>
      <c r="L9" t="s">
        <v>137</v>
      </c>
    </row>
    <row r="10" spans="1:17" ht="30.65" customHeight="1" thickBot="1" x14ac:dyDescent="0.4">
      <c r="A10" s="108" t="s">
        <v>138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27">
        <v>79.41</v>
      </c>
    </row>
    <row r="11" spans="1:17" ht="15" thickBot="1" x14ac:dyDescent="0.4">
      <c r="M11" s="101" t="s">
        <v>139</v>
      </c>
      <c r="N11" s="102"/>
      <c r="O11" s="109" t="s">
        <v>140</v>
      </c>
      <c r="P11" s="109" t="s">
        <v>141</v>
      </c>
      <c r="Q11" s="109" t="s">
        <v>142</v>
      </c>
    </row>
    <row r="12" spans="1:17" s="4" customFormat="1" ht="16" thickBot="1" x14ac:dyDescent="0.4">
      <c r="A12" s="114" t="s">
        <v>143</v>
      </c>
      <c r="B12" s="115"/>
      <c r="C12" s="115"/>
      <c r="D12" s="116"/>
      <c r="E12" s="105" t="s">
        <v>144</v>
      </c>
      <c r="F12" s="106"/>
      <c r="G12" s="107"/>
      <c r="H12" s="105" t="s">
        <v>145</v>
      </c>
      <c r="I12" s="106"/>
      <c r="J12" s="106"/>
      <c r="K12" s="107"/>
      <c r="M12" s="103" t="s">
        <v>146</v>
      </c>
      <c r="N12" s="104"/>
      <c r="O12" s="110"/>
      <c r="P12" s="110"/>
      <c r="Q12" s="110"/>
    </row>
    <row r="13" spans="1:17" s="7" customFormat="1" ht="140.15" customHeight="1" x14ac:dyDescent="0.35">
      <c r="A13" s="26" t="s">
        <v>147</v>
      </c>
      <c r="B13" s="26" t="s">
        <v>148</v>
      </c>
      <c r="C13" s="7" t="s">
        <v>149</v>
      </c>
      <c r="D13" s="12" t="s">
        <v>150</v>
      </c>
      <c r="E13" s="26" t="s">
        <v>151</v>
      </c>
      <c r="F13" s="26" t="s">
        <v>130</v>
      </c>
      <c r="G13" s="26" t="s">
        <v>131</v>
      </c>
      <c r="H13" s="37" t="s">
        <v>152</v>
      </c>
      <c r="I13" s="37" t="s">
        <v>153</v>
      </c>
      <c r="J13" s="26" t="s">
        <v>154</v>
      </c>
      <c r="K13" s="37" t="s">
        <v>155</v>
      </c>
      <c r="L13" s="28"/>
      <c r="M13" s="112" t="s">
        <v>126</v>
      </c>
      <c r="N13" s="113"/>
      <c r="O13" s="111"/>
      <c r="P13" s="111"/>
      <c r="Q13" s="111"/>
    </row>
    <row r="14" spans="1:17" s="1" customFormat="1" x14ac:dyDescent="0.35">
      <c r="A14" s="52"/>
      <c r="B14" s="91" t="str">
        <f>IFERROR(VLOOKUP(A14,Píndoles!B:D,2,0),"Indiqueu el Núm píndola")</f>
        <v>Indiqueu el Núm píndola</v>
      </c>
      <c r="C14" s="91" t="str">
        <f>IFERROR(VLOOKUP(A14,Píndoles!B:D,3,9),"Indiqueu el Núm de Píndola")</f>
        <v>Indiqueu el Núm de Píndola</v>
      </c>
      <c r="D14" s="91" t="str">
        <f t="shared" ref="D14:D45" si="0">IFERROR((C14*L$10),"Indiqueu el Núm píndola")</f>
        <v>Indiqueu el Núm píndola</v>
      </c>
      <c r="E14" s="52"/>
      <c r="F14" s="91" t="str">
        <f>IFERROR(VLOOKUP(E14,Formadors!B:C,2,0),"Indiqueu el Núm Formador/a")</f>
        <v>Indiqueu el Núm Formador/a</v>
      </c>
      <c r="G14" s="91" t="str">
        <f>IFERROR(VLOOKUP(E14,Formadors!B:D,3,0),"indiqueu Núm Formador/a")</f>
        <v>indiqueu Núm Formador/a</v>
      </c>
      <c r="H14" s="39"/>
      <c r="I14" s="39"/>
      <c r="J14" s="39"/>
      <c r="K14" s="92" t="str">
        <f t="shared" ref="K14:K45" si="1">IF((SUMIF(A:A,A14,H:H)+SUMIF(A:A,A14,I:I)+SUMIF(A:A,A14,J:J)=0),"Indiqueu el detall de Nre. Participants per gènere",(SUMIF(A:A,A14,H:H)+SUMIF(A:A,A14,I:I)+SUMIF(A:A,A14,J:J)))</f>
        <v>Indiqueu el detall de Nre. Participants per gènere</v>
      </c>
      <c r="L14" s="29"/>
      <c r="M14" s="53">
        <f>A14</f>
        <v>0</v>
      </c>
      <c r="N14" s="1">
        <f>M14</f>
        <v>0</v>
      </c>
      <c r="O14" s="54">
        <f t="shared" ref="O14:O45" si="2">IFERROR(VLOOKUP(N14,A:H,8,0),0)</f>
        <v>0</v>
      </c>
      <c r="P14" s="54">
        <f t="shared" ref="P14:P45" si="3">IFERROR(VLOOKUP(N14,A:I,9,0),0)</f>
        <v>0</v>
      </c>
      <c r="Q14" s="54">
        <f t="shared" ref="Q14:Q45" si="4">IFERROR(VLOOKUP(N14,A:J,10,0),0)</f>
        <v>0</v>
      </c>
    </row>
    <row r="15" spans="1:17" s="1" customFormat="1" x14ac:dyDescent="0.35">
      <c r="A15" s="52"/>
      <c r="B15" s="91" t="str">
        <f>IFERROR(VLOOKUP(A15,Píndoles!B:D,2,0),"Indiqueu el Núm píndola")</f>
        <v>Indiqueu el Núm píndola</v>
      </c>
      <c r="C15" s="91" t="str">
        <f>IFERROR(VLOOKUP(A15,Píndoles!B:D,3,9),"Indiqueu el Núm de Píndola")</f>
        <v>Indiqueu el Núm de Píndola</v>
      </c>
      <c r="D15" s="91" t="str">
        <f t="shared" si="0"/>
        <v>Indiqueu el Núm píndola</v>
      </c>
      <c r="E15" s="52"/>
      <c r="F15" s="91" t="str">
        <f>IFERROR(VLOOKUP(E15,Formadors!B:C,2,0),"Indiqueu el Núm Formador/a")</f>
        <v>Indiqueu el Núm Formador/a</v>
      </c>
      <c r="G15" s="91" t="str">
        <f>IFERROR(VLOOKUP(E15,Formadors!B:D,3,0),"indiqueu Núm Formador/a")</f>
        <v>indiqueu Núm Formador/a</v>
      </c>
      <c r="H15" s="39"/>
      <c r="I15" s="39"/>
      <c r="J15" s="39"/>
      <c r="K15" s="92" t="str">
        <f t="shared" si="1"/>
        <v>Indiqueu el detall de Nre. Participants per gènere</v>
      </c>
      <c r="L15" s="29"/>
      <c r="M15" s="53">
        <f t="shared" ref="M15:M78" si="5">A15</f>
        <v>0</v>
      </c>
      <c r="N15" s="1" t="str">
        <f>IF(SUMPRODUCT(--EXACT(M15,$N$14:N14)),"",M15)</f>
        <v/>
      </c>
      <c r="O15" s="54">
        <f t="shared" si="2"/>
        <v>0</v>
      </c>
      <c r="P15" s="54">
        <f t="shared" si="3"/>
        <v>0</v>
      </c>
      <c r="Q15" s="54">
        <f t="shared" si="4"/>
        <v>0</v>
      </c>
    </row>
    <row r="16" spans="1:17" s="1" customFormat="1" x14ac:dyDescent="0.35">
      <c r="A16" s="52"/>
      <c r="B16" s="91" t="str">
        <f>IFERROR(VLOOKUP(A16,Píndoles!B:D,2,0),"Indiqueu el Núm píndola")</f>
        <v>Indiqueu el Núm píndola</v>
      </c>
      <c r="C16" s="91" t="str">
        <f>IFERROR(VLOOKUP(A16,Píndoles!B:D,3,9),"Indiqueu el Núm de Píndola")</f>
        <v>Indiqueu el Núm de Píndola</v>
      </c>
      <c r="D16" s="91" t="str">
        <f t="shared" si="0"/>
        <v>Indiqueu el Núm píndola</v>
      </c>
      <c r="E16" s="52"/>
      <c r="F16" s="91" t="str">
        <f>IFERROR(VLOOKUP(E16,Formadors!B:C,2,0),"Indiqueu el Núm Formador/a")</f>
        <v>Indiqueu el Núm Formador/a</v>
      </c>
      <c r="G16" s="91" t="str">
        <f>IFERROR(VLOOKUP(E16,Formadors!B:D,3,0),"indiqueu Núm Formador/a")</f>
        <v>indiqueu Núm Formador/a</v>
      </c>
      <c r="H16" s="40"/>
      <c r="I16" s="40"/>
      <c r="J16" s="40"/>
      <c r="K16" s="92" t="str">
        <f t="shared" si="1"/>
        <v>Indiqueu el detall de Nre. Participants per gènere</v>
      </c>
      <c r="L16" s="29"/>
      <c r="M16" s="53">
        <f t="shared" si="5"/>
        <v>0</v>
      </c>
      <c r="N16" s="1" t="str">
        <f>IF(SUMPRODUCT(--EXACT(M16,$N$14:N15)),"",M16)</f>
        <v/>
      </c>
      <c r="O16" s="54">
        <f t="shared" si="2"/>
        <v>0</v>
      </c>
      <c r="P16" s="54">
        <f t="shared" si="3"/>
        <v>0</v>
      </c>
      <c r="Q16" s="54">
        <f t="shared" si="4"/>
        <v>0</v>
      </c>
    </row>
    <row r="17" spans="1:17" s="1" customFormat="1" x14ac:dyDescent="0.35">
      <c r="A17" s="52"/>
      <c r="B17" s="91" t="str">
        <f>IFERROR(VLOOKUP(A17,Píndoles!B:D,2,0),"Indiqueu el Núm píndola")</f>
        <v>Indiqueu el Núm píndola</v>
      </c>
      <c r="C17" s="91" t="str">
        <f>IFERROR(VLOOKUP(A17,Píndoles!B:D,3,9),"Indiqueu el Núm de Píndola")</f>
        <v>Indiqueu el Núm de Píndola</v>
      </c>
      <c r="D17" s="91" t="str">
        <f t="shared" si="0"/>
        <v>Indiqueu el Núm píndola</v>
      </c>
      <c r="E17" s="52"/>
      <c r="F17" s="91" t="str">
        <f>IFERROR(VLOOKUP(E17,Formadors!B:C,2,0),"Indiqueu el Núm Formador/a")</f>
        <v>Indiqueu el Núm Formador/a</v>
      </c>
      <c r="G17" s="91" t="str">
        <f>IFERROR(VLOOKUP(E17,Formadors!B:D,3,0),"indiqueu Núm Formador/a")</f>
        <v>indiqueu Núm Formador/a</v>
      </c>
      <c r="H17" s="40"/>
      <c r="I17" s="40"/>
      <c r="J17" s="40"/>
      <c r="K17" s="92" t="str">
        <f t="shared" si="1"/>
        <v>Indiqueu el detall de Nre. Participants per gènere</v>
      </c>
      <c r="L17" s="29"/>
      <c r="M17" s="53">
        <f t="shared" si="5"/>
        <v>0</v>
      </c>
      <c r="N17" s="1" t="str">
        <f>IF(SUMPRODUCT(--EXACT(M17,$N$14:N16)),"",M17)</f>
        <v/>
      </c>
      <c r="O17" s="54">
        <f t="shared" si="2"/>
        <v>0</v>
      </c>
      <c r="P17" s="54">
        <f t="shared" si="3"/>
        <v>0</v>
      </c>
      <c r="Q17" s="54">
        <f t="shared" si="4"/>
        <v>0</v>
      </c>
    </row>
    <row r="18" spans="1:17" s="1" customFormat="1" x14ac:dyDescent="0.35">
      <c r="A18" s="52"/>
      <c r="B18" s="91" t="str">
        <f>IFERROR(VLOOKUP(A18,Píndoles!B:D,2,0),"Indiqueu el Núm píndola")</f>
        <v>Indiqueu el Núm píndola</v>
      </c>
      <c r="C18" s="91" t="str">
        <f>IFERROR(VLOOKUP(A18,Píndoles!B:D,3,9),"Indiqueu el Núm de Píndola")</f>
        <v>Indiqueu el Núm de Píndola</v>
      </c>
      <c r="D18" s="91" t="str">
        <f t="shared" si="0"/>
        <v>Indiqueu el Núm píndola</v>
      </c>
      <c r="E18" s="52"/>
      <c r="F18" s="91" t="str">
        <f>IFERROR(VLOOKUP(E18,Formadors!B:C,2,0),"Indiqueu el Núm Formador/a")</f>
        <v>Indiqueu el Núm Formador/a</v>
      </c>
      <c r="G18" s="91" t="str">
        <f>IFERROR(VLOOKUP(E18,Formadors!B:D,3,0),"indiqueu Núm Formador/a")</f>
        <v>indiqueu Núm Formador/a</v>
      </c>
      <c r="H18" s="40"/>
      <c r="I18" s="40"/>
      <c r="J18" s="40"/>
      <c r="K18" s="92" t="str">
        <f t="shared" si="1"/>
        <v>Indiqueu el detall de Nre. Participants per gènere</v>
      </c>
      <c r="L18" s="29"/>
      <c r="M18" s="53">
        <f t="shared" si="5"/>
        <v>0</v>
      </c>
      <c r="N18" s="1" t="str">
        <f>IF(SUMPRODUCT(--EXACT(M18,$N$14:N17)),"",M18)</f>
        <v/>
      </c>
      <c r="O18" s="54">
        <f t="shared" si="2"/>
        <v>0</v>
      </c>
      <c r="P18" s="54">
        <f t="shared" si="3"/>
        <v>0</v>
      </c>
      <c r="Q18" s="54">
        <f t="shared" si="4"/>
        <v>0</v>
      </c>
    </row>
    <row r="19" spans="1:17" s="1" customFormat="1" x14ac:dyDescent="0.35">
      <c r="A19" s="52"/>
      <c r="B19" s="91" t="str">
        <f>IFERROR(VLOOKUP(A19,Píndoles!B:D,2,0),"Indiqueu el Núm píndola")</f>
        <v>Indiqueu el Núm píndola</v>
      </c>
      <c r="C19" s="91" t="str">
        <f>IFERROR(VLOOKUP(A19,Píndoles!B:D,3,9),"Indiqueu el Núm de Píndola")</f>
        <v>Indiqueu el Núm de Píndola</v>
      </c>
      <c r="D19" s="91" t="str">
        <f t="shared" si="0"/>
        <v>Indiqueu el Núm píndola</v>
      </c>
      <c r="E19" s="52"/>
      <c r="F19" s="91" t="str">
        <f>IFERROR(VLOOKUP(E19,Formadors!B:C,2,0),"Indiqueu el Núm Formador/a")</f>
        <v>Indiqueu el Núm Formador/a</v>
      </c>
      <c r="G19" s="91" t="str">
        <f>IFERROR(VLOOKUP(E19,Formadors!B:D,3,0),"indiqueu Núm Formador/a")</f>
        <v>indiqueu Núm Formador/a</v>
      </c>
      <c r="H19" s="40"/>
      <c r="I19" s="40"/>
      <c r="J19" s="40"/>
      <c r="K19" s="92" t="str">
        <f t="shared" si="1"/>
        <v>Indiqueu el detall de Nre. Participants per gènere</v>
      </c>
      <c r="L19" s="29"/>
      <c r="M19" s="53">
        <f t="shared" si="5"/>
        <v>0</v>
      </c>
      <c r="N19" s="1" t="str">
        <f>IF(SUMPRODUCT(--EXACT(M19,$N$14:N18)),"",M19)</f>
        <v/>
      </c>
      <c r="O19" s="54">
        <f t="shared" si="2"/>
        <v>0</v>
      </c>
      <c r="P19" s="54">
        <f t="shared" si="3"/>
        <v>0</v>
      </c>
      <c r="Q19" s="54">
        <f t="shared" si="4"/>
        <v>0</v>
      </c>
    </row>
    <row r="20" spans="1:17" s="1" customFormat="1" x14ac:dyDescent="0.35">
      <c r="A20" s="52"/>
      <c r="B20" s="91" t="str">
        <f>IFERROR(VLOOKUP(A20,Píndoles!B:D,2,0),"Indiqueu el Núm píndola")</f>
        <v>Indiqueu el Núm píndola</v>
      </c>
      <c r="C20" s="91" t="str">
        <f>IFERROR(VLOOKUP(A20,Píndoles!B:D,3,9),"Indiqueu el Núm de Píndola")</f>
        <v>Indiqueu el Núm de Píndola</v>
      </c>
      <c r="D20" s="91" t="str">
        <f t="shared" si="0"/>
        <v>Indiqueu el Núm píndola</v>
      </c>
      <c r="E20" s="52"/>
      <c r="F20" s="91" t="str">
        <f>IFERROR(VLOOKUP(E20,Formadors!B:C,2,0),"Indiqueu el Núm Formador/a")</f>
        <v>Indiqueu el Núm Formador/a</v>
      </c>
      <c r="G20" s="91" t="str">
        <f>IFERROR(VLOOKUP(E20,Formadors!B:D,3,0),"indiqueu Núm Formador/a")</f>
        <v>indiqueu Núm Formador/a</v>
      </c>
      <c r="H20" s="40"/>
      <c r="I20" s="40"/>
      <c r="J20" s="40"/>
      <c r="K20" s="92" t="str">
        <f t="shared" si="1"/>
        <v>Indiqueu el detall de Nre. Participants per gènere</v>
      </c>
      <c r="L20" s="29"/>
      <c r="M20" s="53">
        <f t="shared" si="5"/>
        <v>0</v>
      </c>
      <c r="N20" s="1" t="str">
        <f>IF(SUMPRODUCT(--EXACT(M20,$N$14:N19)),"",M20)</f>
        <v/>
      </c>
      <c r="O20" s="54">
        <f t="shared" si="2"/>
        <v>0</v>
      </c>
      <c r="P20" s="54">
        <f t="shared" si="3"/>
        <v>0</v>
      </c>
      <c r="Q20" s="54">
        <f t="shared" si="4"/>
        <v>0</v>
      </c>
    </row>
    <row r="21" spans="1:17" s="1" customFormat="1" x14ac:dyDescent="0.35">
      <c r="A21" s="52"/>
      <c r="B21" s="91" t="str">
        <f>IFERROR(VLOOKUP(A21,Píndoles!B:D,2,0),"Indiqueu el Núm píndola")</f>
        <v>Indiqueu el Núm píndola</v>
      </c>
      <c r="C21" s="91" t="str">
        <f>IFERROR(VLOOKUP(A21,Píndoles!B:D,3,9),"Indiqueu el Núm de Píndola")</f>
        <v>Indiqueu el Núm de Píndola</v>
      </c>
      <c r="D21" s="91" t="str">
        <f t="shared" si="0"/>
        <v>Indiqueu el Núm píndola</v>
      </c>
      <c r="E21" s="52"/>
      <c r="F21" s="91" t="str">
        <f>IFERROR(VLOOKUP(E21,Formadors!B:C,2,0),"Indiqueu el Núm Formador/a")</f>
        <v>Indiqueu el Núm Formador/a</v>
      </c>
      <c r="G21" s="91" t="str">
        <f>IFERROR(VLOOKUP(E21,Formadors!B:D,3,0),"indiqueu Núm Formador/a")</f>
        <v>indiqueu Núm Formador/a</v>
      </c>
      <c r="H21" s="40"/>
      <c r="I21" s="40"/>
      <c r="J21" s="40"/>
      <c r="K21" s="92" t="str">
        <f t="shared" si="1"/>
        <v>Indiqueu el detall de Nre. Participants per gènere</v>
      </c>
      <c r="L21" s="29"/>
      <c r="M21" s="53">
        <f t="shared" si="5"/>
        <v>0</v>
      </c>
      <c r="N21" s="1" t="str">
        <f>IF(SUMPRODUCT(--EXACT(M21,$N$14:N20)),"",M21)</f>
        <v/>
      </c>
      <c r="O21" s="54">
        <f t="shared" si="2"/>
        <v>0</v>
      </c>
      <c r="P21" s="54">
        <f t="shared" si="3"/>
        <v>0</v>
      </c>
      <c r="Q21" s="54">
        <f t="shared" si="4"/>
        <v>0</v>
      </c>
    </row>
    <row r="22" spans="1:17" s="1" customFormat="1" x14ac:dyDescent="0.35">
      <c r="A22" s="52"/>
      <c r="B22" s="91" t="str">
        <f>IFERROR(VLOOKUP(A22,Píndoles!B:D,2,0),"Indiqueu el Núm píndola")</f>
        <v>Indiqueu el Núm píndola</v>
      </c>
      <c r="C22" s="91" t="str">
        <f>IFERROR(VLOOKUP(A22,Píndoles!B:D,3,9),"Indiqueu el Núm de Píndola")</f>
        <v>Indiqueu el Núm de Píndola</v>
      </c>
      <c r="D22" s="91" t="str">
        <f t="shared" si="0"/>
        <v>Indiqueu el Núm píndola</v>
      </c>
      <c r="E22" s="52"/>
      <c r="F22" s="91" t="str">
        <f>IFERROR(VLOOKUP(E22,Formadors!B:C,2,0),"Indiqueu el Núm Formador/a")</f>
        <v>Indiqueu el Núm Formador/a</v>
      </c>
      <c r="G22" s="91" t="str">
        <f>IFERROR(VLOOKUP(E22,Formadors!B:D,3,0),"indiqueu Núm Formador/a")</f>
        <v>indiqueu Núm Formador/a</v>
      </c>
      <c r="H22" s="40"/>
      <c r="I22" s="40"/>
      <c r="J22" s="40"/>
      <c r="K22" s="92" t="str">
        <f t="shared" si="1"/>
        <v>Indiqueu el detall de Nre. Participants per gènere</v>
      </c>
      <c r="L22" s="29"/>
      <c r="M22" s="53">
        <f t="shared" si="5"/>
        <v>0</v>
      </c>
      <c r="N22" s="1" t="str">
        <f>IF(SUMPRODUCT(--EXACT(M22,$N$14:N21)),"",M22)</f>
        <v/>
      </c>
      <c r="O22" s="54">
        <f t="shared" si="2"/>
        <v>0</v>
      </c>
      <c r="P22" s="54">
        <f t="shared" si="3"/>
        <v>0</v>
      </c>
      <c r="Q22" s="54">
        <f t="shared" si="4"/>
        <v>0</v>
      </c>
    </row>
    <row r="23" spans="1:17" s="1" customFormat="1" x14ac:dyDescent="0.35">
      <c r="A23" s="52"/>
      <c r="B23" s="91" t="str">
        <f>IFERROR(VLOOKUP(A23,Píndoles!B:D,2,0),"Indiqueu el Núm píndola")</f>
        <v>Indiqueu el Núm píndola</v>
      </c>
      <c r="C23" s="91" t="str">
        <f>IFERROR(VLOOKUP(A23,Píndoles!B:D,3,9),"Indiqueu el Núm de Píndola")</f>
        <v>Indiqueu el Núm de Píndola</v>
      </c>
      <c r="D23" s="91" t="str">
        <f t="shared" si="0"/>
        <v>Indiqueu el Núm píndola</v>
      </c>
      <c r="E23" s="52"/>
      <c r="F23" s="91" t="str">
        <f>IFERROR(VLOOKUP(E23,Formadors!B:C,2,0),"Indiqueu el Núm Formador/a")</f>
        <v>Indiqueu el Núm Formador/a</v>
      </c>
      <c r="G23" s="91" t="str">
        <f>IFERROR(VLOOKUP(E23,Formadors!B:D,3,0),"indiqueu Núm Formador/a")</f>
        <v>indiqueu Núm Formador/a</v>
      </c>
      <c r="H23" s="40"/>
      <c r="I23" s="40"/>
      <c r="J23" s="40"/>
      <c r="K23" s="92" t="str">
        <f t="shared" si="1"/>
        <v>Indiqueu el detall de Nre. Participants per gènere</v>
      </c>
      <c r="L23" s="29"/>
      <c r="M23" s="53">
        <f t="shared" si="5"/>
        <v>0</v>
      </c>
      <c r="N23" s="1" t="str">
        <f>IF(SUMPRODUCT(--EXACT(M23,$N$14:N22)),"",M23)</f>
        <v/>
      </c>
      <c r="O23" s="54">
        <f t="shared" si="2"/>
        <v>0</v>
      </c>
      <c r="P23" s="54">
        <f t="shared" si="3"/>
        <v>0</v>
      </c>
      <c r="Q23" s="54">
        <f t="shared" si="4"/>
        <v>0</v>
      </c>
    </row>
    <row r="24" spans="1:17" s="1" customFormat="1" x14ac:dyDescent="0.35">
      <c r="A24" s="52"/>
      <c r="B24" s="91" t="str">
        <f>IFERROR(VLOOKUP(A24,Píndoles!B:D,2,0),"Indiqueu el Núm píndola")</f>
        <v>Indiqueu el Núm píndola</v>
      </c>
      <c r="C24" s="91" t="str">
        <f>IFERROR(VLOOKUP(A24,Píndoles!B:D,3,9),"Indiqueu el Núm de Píndola")</f>
        <v>Indiqueu el Núm de Píndola</v>
      </c>
      <c r="D24" s="91" t="str">
        <f t="shared" si="0"/>
        <v>Indiqueu el Núm píndola</v>
      </c>
      <c r="E24" s="52"/>
      <c r="F24" s="91" t="str">
        <f>IFERROR(VLOOKUP(E24,Formadors!B:C,2,0),"Indiqueu el Núm Formador/a")</f>
        <v>Indiqueu el Núm Formador/a</v>
      </c>
      <c r="G24" s="91" t="str">
        <f>IFERROR(VLOOKUP(E24,Formadors!B:D,3,0),"indiqueu Núm Formador/a")</f>
        <v>indiqueu Núm Formador/a</v>
      </c>
      <c r="H24" s="40"/>
      <c r="I24" s="40"/>
      <c r="J24" s="40"/>
      <c r="K24" s="92" t="str">
        <f t="shared" si="1"/>
        <v>Indiqueu el detall de Nre. Participants per gènere</v>
      </c>
      <c r="L24" s="29"/>
      <c r="M24" s="53">
        <f t="shared" si="5"/>
        <v>0</v>
      </c>
      <c r="N24" s="1" t="str">
        <f>IF(SUMPRODUCT(--EXACT(M24,$N$14:N23)),"",M24)</f>
        <v/>
      </c>
      <c r="O24" s="54">
        <f t="shared" si="2"/>
        <v>0</v>
      </c>
      <c r="P24" s="54">
        <f t="shared" si="3"/>
        <v>0</v>
      </c>
      <c r="Q24" s="54">
        <f t="shared" si="4"/>
        <v>0</v>
      </c>
    </row>
    <row r="25" spans="1:17" s="1" customFormat="1" x14ac:dyDescent="0.35">
      <c r="A25" s="52"/>
      <c r="B25" s="91" t="str">
        <f>IFERROR(VLOOKUP(A25,Píndoles!B:D,2,0),"Indiqueu el Núm píndola")</f>
        <v>Indiqueu el Núm píndola</v>
      </c>
      <c r="C25" s="91" t="str">
        <f>IFERROR(VLOOKUP(A25,Píndoles!B:D,3,9),"Indiqueu el Núm de Píndola")</f>
        <v>Indiqueu el Núm de Píndola</v>
      </c>
      <c r="D25" s="91" t="str">
        <f t="shared" si="0"/>
        <v>Indiqueu el Núm píndola</v>
      </c>
      <c r="E25" s="52"/>
      <c r="F25" s="91" t="str">
        <f>IFERROR(VLOOKUP(E25,Formadors!B:C,2,0),"Indiqueu el Núm Formador/a")</f>
        <v>Indiqueu el Núm Formador/a</v>
      </c>
      <c r="G25" s="91" t="str">
        <f>IFERROR(VLOOKUP(E25,Formadors!B:D,3,0),"indiqueu Núm Formador/a")</f>
        <v>indiqueu Núm Formador/a</v>
      </c>
      <c r="H25" s="40"/>
      <c r="I25" s="40"/>
      <c r="J25" s="40"/>
      <c r="K25" s="92" t="str">
        <f t="shared" si="1"/>
        <v>Indiqueu el detall de Nre. Participants per gènere</v>
      </c>
      <c r="L25" s="29"/>
      <c r="M25" s="53">
        <f t="shared" si="5"/>
        <v>0</v>
      </c>
      <c r="N25" s="1" t="str">
        <f>IF(SUMPRODUCT(--EXACT(M25,$N$14:N24)),"",M25)</f>
        <v/>
      </c>
      <c r="O25" s="54">
        <f t="shared" si="2"/>
        <v>0</v>
      </c>
      <c r="P25" s="54">
        <f t="shared" si="3"/>
        <v>0</v>
      </c>
      <c r="Q25" s="54">
        <f t="shared" si="4"/>
        <v>0</v>
      </c>
    </row>
    <row r="26" spans="1:17" s="1" customFormat="1" x14ac:dyDescent="0.35">
      <c r="A26" s="52"/>
      <c r="B26" s="91" t="str">
        <f>IFERROR(VLOOKUP(A26,Píndoles!B:D,2,0),"Indiqueu el Núm píndola")</f>
        <v>Indiqueu el Núm píndola</v>
      </c>
      <c r="C26" s="91" t="str">
        <f>IFERROR(VLOOKUP(A26,Píndoles!B:D,3,9),"Indiqueu el Núm de Píndola")</f>
        <v>Indiqueu el Núm de Píndola</v>
      </c>
      <c r="D26" s="91" t="str">
        <f t="shared" si="0"/>
        <v>Indiqueu el Núm píndola</v>
      </c>
      <c r="E26" s="52"/>
      <c r="F26" s="91" t="str">
        <f>IFERROR(VLOOKUP(E26,Formadors!B:C,2,0),"Indiqueu el Núm Formador/a")</f>
        <v>Indiqueu el Núm Formador/a</v>
      </c>
      <c r="G26" s="91" t="str">
        <f>IFERROR(VLOOKUP(E26,Formadors!B:D,3,0),"indiqueu Núm Formador/a")</f>
        <v>indiqueu Núm Formador/a</v>
      </c>
      <c r="H26" s="40"/>
      <c r="I26" s="40"/>
      <c r="J26" s="40"/>
      <c r="K26" s="92" t="str">
        <f t="shared" si="1"/>
        <v>Indiqueu el detall de Nre. Participants per gènere</v>
      </c>
      <c r="L26" s="29"/>
      <c r="M26" s="53">
        <f t="shared" si="5"/>
        <v>0</v>
      </c>
      <c r="N26" s="1" t="str">
        <f>IF(SUMPRODUCT(--EXACT(M26,$N$14:N25)),"",M26)</f>
        <v/>
      </c>
      <c r="O26" s="54">
        <f t="shared" si="2"/>
        <v>0</v>
      </c>
      <c r="P26" s="54">
        <f t="shared" si="3"/>
        <v>0</v>
      </c>
      <c r="Q26" s="54">
        <f t="shared" si="4"/>
        <v>0</v>
      </c>
    </row>
    <row r="27" spans="1:17" s="1" customFormat="1" x14ac:dyDescent="0.35">
      <c r="A27" s="52"/>
      <c r="B27" s="91" t="str">
        <f>IFERROR(VLOOKUP(A27,Píndoles!B:D,2,0),"Indiqueu el Núm píndola")</f>
        <v>Indiqueu el Núm píndola</v>
      </c>
      <c r="C27" s="91" t="str">
        <f>IFERROR(VLOOKUP(A27,Píndoles!B:D,3,9),"Indiqueu el Núm de Píndola")</f>
        <v>Indiqueu el Núm de Píndola</v>
      </c>
      <c r="D27" s="91" t="str">
        <f t="shared" si="0"/>
        <v>Indiqueu el Núm píndola</v>
      </c>
      <c r="E27" s="52"/>
      <c r="F27" s="91" t="str">
        <f>IFERROR(VLOOKUP(E27,Formadors!B:C,2,0),"Indiqueu el Núm Formador/a")</f>
        <v>Indiqueu el Núm Formador/a</v>
      </c>
      <c r="G27" s="91" t="str">
        <f>IFERROR(VLOOKUP(E27,Formadors!B:D,3,0),"indiqueu Núm Formador/a")</f>
        <v>indiqueu Núm Formador/a</v>
      </c>
      <c r="H27" s="40"/>
      <c r="I27" s="40"/>
      <c r="J27" s="40"/>
      <c r="K27" s="92" t="str">
        <f t="shared" si="1"/>
        <v>Indiqueu el detall de Nre. Participants per gènere</v>
      </c>
      <c r="L27" s="29"/>
      <c r="M27" s="53">
        <f t="shared" si="5"/>
        <v>0</v>
      </c>
      <c r="N27" s="1" t="str">
        <f>IF(SUMPRODUCT(--EXACT(M27,$N$14:N26)),"",M27)</f>
        <v/>
      </c>
      <c r="O27" s="54">
        <f t="shared" si="2"/>
        <v>0</v>
      </c>
      <c r="P27" s="54">
        <f t="shared" si="3"/>
        <v>0</v>
      </c>
      <c r="Q27" s="54">
        <f t="shared" si="4"/>
        <v>0</v>
      </c>
    </row>
    <row r="28" spans="1:17" s="1" customFormat="1" x14ac:dyDescent="0.35">
      <c r="A28" s="52"/>
      <c r="B28" s="91" t="str">
        <f>IFERROR(VLOOKUP(A28,Píndoles!B:D,2,0),"Indiqueu el Núm píndola")</f>
        <v>Indiqueu el Núm píndola</v>
      </c>
      <c r="C28" s="91" t="str">
        <f>IFERROR(VLOOKUP(A28,Píndoles!B:D,3,9),"Indiqueu el Núm de Píndola")</f>
        <v>Indiqueu el Núm de Píndola</v>
      </c>
      <c r="D28" s="91" t="str">
        <f t="shared" si="0"/>
        <v>Indiqueu el Núm píndola</v>
      </c>
      <c r="E28" s="52"/>
      <c r="F28" s="91" t="str">
        <f>IFERROR(VLOOKUP(E28,Formadors!B:C,2,0),"Indiqueu el Núm Formador/a")</f>
        <v>Indiqueu el Núm Formador/a</v>
      </c>
      <c r="G28" s="91" t="str">
        <f>IFERROR(VLOOKUP(E28,Formadors!B:D,3,0),"indiqueu Núm Formador/a")</f>
        <v>indiqueu Núm Formador/a</v>
      </c>
      <c r="H28" s="40"/>
      <c r="I28" s="40"/>
      <c r="J28" s="40"/>
      <c r="K28" s="92" t="str">
        <f t="shared" si="1"/>
        <v>Indiqueu el detall de Nre. Participants per gènere</v>
      </c>
      <c r="L28" s="29"/>
      <c r="M28" s="53">
        <f t="shared" si="5"/>
        <v>0</v>
      </c>
      <c r="N28" s="1" t="str">
        <f>IF(SUMPRODUCT(--EXACT(M28,$N$14:N27)),"",M28)</f>
        <v/>
      </c>
      <c r="O28" s="54">
        <f t="shared" si="2"/>
        <v>0</v>
      </c>
      <c r="P28" s="54">
        <f t="shared" si="3"/>
        <v>0</v>
      </c>
      <c r="Q28" s="54">
        <f t="shared" si="4"/>
        <v>0</v>
      </c>
    </row>
    <row r="29" spans="1:17" s="1" customFormat="1" x14ac:dyDescent="0.35">
      <c r="A29" s="52"/>
      <c r="B29" s="91" t="str">
        <f>IFERROR(VLOOKUP(A29,Píndoles!B:D,2,0),"Indiqueu el Núm píndola")</f>
        <v>Indiqueu el Núm píndola</v>
      </c>
      <c r="C29" s="91" t="str">
        <f>IFERROR(VLOOKUP(A29,Píndoles!B:D,3,9),"Indiqueu el Núm de Píndola")</f>
        <v>Indiqueu el Núm de Píndola</v>
      </c>
      <c r="D29" s="91" t="str">
        <f t="shared" si="0"/>
        <v>Indiqueu el Núm píndola</v>
      </c>
      <c r="E29" s="52"/>
      <c r="F29" s="91" t="str">
        <f>IFERROR(VLOOKUP(E29,Formadors!B:C,2,0),"Indiqueu el Núm Formador/a")</f>
        <v>Indiqueu el Núm Formador/a</v>
      </c>
      <c r="G29" s="91" t="str">
        <f>IFERROR(VLOOKUP(E29,Formadors!B:D,3,0),"indiqueu Núm Formador/a")</f>
        <v>indiqueu Núm Formador/a</v>
      </c>
      <c r="H29" s="40"/>
      <c r="I29" s="40"/>
      <c r="J29" s="40"/>
      <c r="K29" s="92" t="str">
        <f t="shared" si="1"/>
        <v>Indiqueu el detall de Nre. Participants per gènere</v>
      </c>
      <c r="L29" s="29"/>
      <c r="M29" s="53">
        <f t="shared" si="5"/>
        <v>0</v>
      </c>
      <c r="N29" s="1" t="str">
        <f>IF(SUMPRODUCT(--EXACT(M29,$N$14:N28)),"",M29)</f>
        <v/>
      </c>
      <c r="O29" s="54">
        <f t="shared" si="2"/>
        <v>0</v>
      </c>
      <c r="P29" s="54">
        <f t="shared" si="3"/>
        <v>0</v>
      </c>
      <c r="Q29" s="54">
        <f t="shared" si="4"/>
        <v>0</v>
      </c>
    </row>
    <row r="30" spans="1:17" s="1" customFormat="1" x14ac:dyDescent="0.35">
      <c r="A30" s="52"/>
      <c r="B30" s="91" t="str">
        <f>IFERROR(VLOOKUP(A30,Píndoles!B:D,2,0),"Indiqueu el Núm píndola")</f>
        <v>Indiqueu el Núm píndola</v>
      </c>
      <c r="C30" s="91" t="str">
        <f>IFERROR(VLOOKUP(A30,Píndoles!B:D,3,9),"Indiqueu el Núm de Píndola")</f>
        <v>Indiqueu el Núm de Píndola</v>
      </c>
      <c r="D30" s="91" t="str">
        <f t="shared" si="0"/>
        <v>Indiqueu el Núm píndola</v>
      </c>
      <c r="E30" s="52"/>
      <c r="F30" s="91" t="str">
        <f>IFERROR(VLOOKUP(E30,Formadors!B:C,2,0),"Indiqueu el Núm Formador/a")</f>
        <v>Indiqueu el Núm Formador/a</v>
      </c>
      <c r="G30" s="91" t="str">
        <f>IFERROR(VLOOKUP(E30,Formadors!B:D,3,0),"indiqueu Núm Formador/a")</f>
        <v>indiqueu Núm Formador/a</v>
      </c>
      <c r="H30" s="40"/>
      <c r="I30" s="40"/>
      <c r="J30" s="40"/>
      <c r="K30" s="92" t="str">
        <f t="shared" si="1"/>
        <v>Indiqueu el detall de Nre. Participants per gènere</v>
      </c>
      <c r="L30" s="29"/>
      <c r="M30" s="53">
        <f t="shared" si="5"/>
        <v>0</v>
      </c>
      <c r="N30" s="1" t="str">
        <f>IF(SUMPRODUCT(--EXACT(M30,$N$14:N29)),"",M30)</f>
        <v/>
      </c>
      <c r="O30" s="54">
        <f t="shared" si="2"/>
        <v>0</v>
      </c>
      <c r="P30" s="54">
        <f t="shared" si="3"/>
        <v>0</v>
      </c>
      <c r="Q30" s="54">
        <f t="shared" si="4"/>
        <v>0</v>
      </c>
    </row>
    <row r="31" spans="1:17" s="1" customFormat="1" x14ac:dyDescent="0.35">
      <c r="A31" s="52"/>
      <c r="B31" s="91" t="str">
        <f>IFERROR(VLOOKUP(A31,Píndoles!B:D,2,0),"Indiqueu el Núm píndola")</f>
        <v>Indiqueu el Núm píndola</v>
      </c>
      <c r="C31" s="91" t="str">
        <f>IFERROR(VLOOKUP(A31,Píndoles!B:D,3,9),"Indiqueu el Núm de Píndola")</f>
        <v>Indiqueu el Núm de Píndola</v>
      </c>
      <c r="D31" s="91" t="str">
        <f t="shared" si="0"/>
        <v>Indiqueu el Núm píndola</v>
      </c>
      <c r="E31" s="52"/>
      <c r="F31" s="91" t="str">
        <f>IFERROR(VLOOKUP(E31,Formadors!B:C,2,0),"Indiqueu el Núm Formador/a")</f>
        <v>Indiqueu el Núm Formador/a</v>
      </c>
      <c r="G31" s="91" t="str">
        <f>IFERROR(VLOOKUP(E31,Formadors!B:D,3,0),"indiqueu Núm Formador/a")</f>
        <v>indiqueu Núm Formador/a</v>
      </c>
      <c r="H31" s="40"/>
      <c r="I31" s="40"/>
      <c r="J31" s="40"/>
      <c r="K31" s="92" t="str">
        <f t="shared" si="1"/>
        <v>Indiqueu el detall de Nre. Participants per gènere</v>
      </c>
      <c r="L31" s="29"/>
      <c r="M31" s="53">
        <f t="shared" si="5"/>
        <v>0</v>
      </c>
      <c r="N31" s="1" t="str">
        <f>IF(SUMPRODUCT(--EXACT(M31,$N$14:N30)),"",M31)</f>
        <v/>
      </c>
      <c r="O31" s="54">
        <f t="shared" si="2"/>
        <v>0</v>
      </c>
      <c r="P31" s="54">
        <f t="shared" si="3"/>
        <v>0</v>
      </c>
      <c r="Q31" s="54">
        <f t="shared" si="4"/>
        <v>0</v>
      </c>
    </row>
    <row r="32" spans="1:17" s="1" customFormat="1" x14ac:dyDescent="0.35">
      <c r="A32" s="52"/>
      <c r="B32" s="91" t="str">
        <f>IFERROR(VLOOKUP(A32,Píndoles!B:D,2,0),"Indiqueu el Núm píndola")</f>
        <v>Indiqueu el Núm píndola</v>
      </c>
      <c r="C32" s="91" t="str">
        <f>IFERROR(VLOOKUP(A32,Píndoles!B:D,3,9),"Indiqueu el Núm de Píndola")</f>
        <v>Indiqueu el Núm de Píndola</v>
      </c>
      <c r="D32" s="91" t="str">
        <f t="shared" si="0"/>
        <v>Indiqueu el Núm píndola</v>
      </c>
      <c r="E32" s="52"/>
      <c r="F32" s="91" t="str">
        <f>IFERROR(VLOOKUP(E32,Formadors!B:C,2,0),"Indiqueu el Núm Formador/a")</f>
        <v>Indiqueu el Núm Formador/a</v>
      </c>
      <c r="G32" s="91" t="str">
        <f>IFERROR(VLOOKUP(E32,Formadors!B:D,3,0),"indiqueu Núm Formador/a")</f>
        <v>indiqueu Núm Formador/a</v>
      </c>
      <c r="H32" s="40"/>
      <c r="I32" s="40"/>
      <c r="J32" s="40"/>
      <c r="K32" s="92" t="str">
        <f t="shared" si="1"/>
        <v>Indiqueu el detall de Nre. Participants per gènere</v>
      </c>
      <c r="L32" s="29"/>
      <c r="M32" s="53">
        <f t="shared" si="5"/>
        <v>0</v>
      </c>
      <c r="N32" s="1" t="str">
        <f>IF(SUMPRODUCT(--EXACT(M32,$N$14:N31)),"",M32)</f>
        <v/>
      </c>
      <c r="O32" s="54">
        <f t="shared" si="2"/>
        <v>0</v>
      </c>
      <c r="P32" s="54">
        <f t="shared" si="3"/>
        <v>0</v>
      </c>
      <c r="Q32" s="54">
        <f t="shared" si="4"/>
        <v>0</v>
      </c>
    </row>
    <row r="33" spans="1:17" s="1" customFormat="1" x14ac:dyDescent="0.35">
      <c r="A33" s="52"/>
      <c r="B33" s="91" t="str">
        <f>IFERROR(VLOOKUP(A33,Píndoles!B:D,2,0),"Indiqueu el Núm píndola")</f>
        <v>Indiqueu el Núm píndola</v>
      </c>
      <c r="C33" s="91" t="str">
        <f>IFERROR(VLOOKUP(A33,Píndoles!B:D,3,9),"Indiqueu el Núm de Píndola")</f>
        <v>Indiqueu el Núm de Píndola</v>
      </c>
      <c r="D33" s="91" t="str">
        <f t="shared" si="0"/>
        <v>Indiqueu el Núm píndola</v>
      </c>
      <c r="E33" s="52"/>
      <c r="F33" s="91" t="str">
        <f>IFERROR(VLOOKUP(E33,Formadors!B:C,2,0),"Indiqueu el Núm Formador/a")</f>
        <v>Indiqueu el Núm Formador/a</v>
      </c>
      <c r="G33" s="91" t="str">
        <f>IFERROR(VLOOKUP(E33,Formadors!B:D,3,0),"indiqueu Núm Formador/a")</f>
        <v>indiqueu Núm Formador/a</v>
      </c>
      <c r="H33" s="40"/>
      <c r="I33" s="40"/>
      <c r="J33" s="40"/>
      <c r="K33" s="92" t="str">
        <f t="shared" si="1"/>
        <v>Indiqueu el detall de Nre. Participants per gènere</v>
      </c>
      <c r="L33" s="29"/>
      <c r="M33" s="53">
        <f t="shared" si="5"/>
        <v>0</v>
      </c>
      <c r="N33" s="1" t="str">
        <f>IF(SUMPRODUCT(--EXACT(M33,$N$14:N32)),"",M33)</f>
        <v/>
      </c>
      <c r="O33" s="54">
        <f t="shared" si="2"/>
        <v>0</v>
      </c>
      <c r="P33" s="54">
        <f t="shared" si="3"/>
        <v>0</v>
      </c>
      <c r="Q33" s="54">
        <f t="shared" si="4"/>
        <v>0</v>
      </c>
    </row>
    <row r="34" spans="1:17" s="1" customFormat="1" x14ac:dyDescent="0.35">
      <c r="A34" s="52"/>
      <c r="B34" s="91" t="str">
        <f>IFERROR(VLOOKUP(A34,Píndoles!B:D,2,0),"Indiqueu el Núm píndola")</f>
        <v>Indiqueu el Núm píndola</v>
      </c>
      <c r="C34" s="91" t="str">
        <f>IFERROR(VLOOKUP(A34,Píndoles!B:D,3,9),"Indiqueu el Núm de Píndola")</f>
        <v>Indiqueu el Núm de Píndola</v>
      </c>
      <c r="D34" s="91" t="str">
        <f t="shared" si="0"/>
        <v>Indiqueu el Núm píndola</v>
      </c>
      <c r="E34" s="52"/>
      <c r="F34" s="91" t="str">
        <f>IFERROR(VLOOKUP(E34,Formadors!B:C,2,0),"Indiqueu el Núm Formador/a")</f>
        <v>Indiqueu el Núm Formador/a</v>
      </c>
      <c r="G34" s="91" t="str">
        <f>IFERROR(VLOOKUP(E34,Formadors!B:D,3,0),"indiqueu Núm Formador/a")</f>
        <v>indiqueu Núm Formador/a</v>
      </c>
      <c r="H34" s="40"/>
      <c r="I34" s="40"/>
      <c r="J34" s="40"/>
      <c r="K34" s="92" t="str">
        <f t="shared" si="1"/>
        <v>Indiqueu el detall de Nre. Participants per gènere</v>
      </c>
      <c r="L34" s="29"/>
      <c r="M34" s="53">
        <f t="shared" si="5"/>
        <v>0</v>
      </c>
      <c r="N34" s="1" t="str">
        <f>IF(SUMPRODUCT(--EXACT(M34,$N$14:N33)),"",M34)</f>
        <v/>
      </c>
      <c r="O34" s="54">
        <f t="shared" si="2"/>
        <v>0</v>
      </c>
      <c r="P34" s="54">
        <f t="shared" si="3"/>
        <v>0</v>
      </c>
      <c r="Q34" s="54">
        <f t="shared" si="4"/>
        <v>0</v>
      </c>
    </row>
    <row r="35" spans="1:17" s="1" customFormat="1" x14ac:dyDescent="0.35">
      <c r="A35" s="52"/>
      <c r="B35" s="91" t="str">
        <f>IFERROR(VLOOKUP(A35,Píndoles!B:D,2,0),"Indiqueu el Núm píndola")</f>
        <v>Indiqueu el Núm píndola</v>
      </c>
      <c r="C35" s="91" t="str">
        <f>IFERROR(VLOOKUP(A35,Píndoles!B:D,3,9),"Indiqueu el Núm de Píndola")</f>
        <v>Indiqueu el Núm de Píndola</v>
      </c>
      <c r="D35" s="91" t="str">
        <f t="shared" si="0"/>
        <v>Indiqueu el Núm píndola</v>
      </c>
      <c r="E35" s="52"/>
      <c r="F35" s="91" t="str">
        <f>IFERROR(VLOOKUP(E35,Formadors!B:C,2,0),"Indiqueu el Núm Formador/a")</f>
        <v>Indiqueu el Núm Formador/a</v>
      </c>
      <c r="G35" s="91" t="str">
        <f>IFERROR(VLOOKUP(E35,Formadors!B:D,3,0),"indiqueu Núm Formador/a")</f>
        <v>indiqueu Núm Formador/a</v>
      </c>
      <c r="H35" s="40"/>
      <c r="I35" s="40"/>
      <c r="J35" s="40"/>
      <c r="K35" s="92" t="str">
        <f t="shared" si="1"/>
        <v>Indiqueu el detall de Nre. Participants per gènere</v>
      </c>
      <c r="L35" s="29"/>
      <c r="M35" s="53">
        <f t="shared" si="5"/>
        <v>0</v>
      </c>
      <c r="N35" s="1" t="str">
        <f>IF(SUMPRODUCT(--EXACT(M35,$N$14:N34)),"",M35)</f>
        <v/>
      </c>
      <c r="O35" s="54">
        <f t="shared" si="2"/>
        <v>0</v>
      </c>
      <c r="P35" s="54">
        <f t="shared" si="3"/>
        <v>0</v>
      </c>
      <c r="Q35" s="54">
        <f t="shared" si="4"/>
        <v>0</v>
      </c>
    </row>
    <row r="36" spans="1:17" s="1" customFormat="1" x14ac:dyDescent="0.35">
      <c r="A36" s="52"/>
      <c r="B36" s="91" t="str">
        <f>IFERROR(VLOOKUP(A36,Píndoles!B:D,2,0),"Indiqueu el Núm píndola")</f>
        <v>Indiqueu el Núm píndola</v>
      </c>
      <c r="C36" s="91" t="str">
        <f>IFERROR(VLOOKUP(A36,Píndoles!B:D,3,9),"Indiqueu el Núm de Píndola")</f>
        <v>Indiqueu el Núm de Píndola</v>
      </c>
      <c r="D36" s="91" t="str">
        <f t="shared" si="0"/>
        <v>Indiqueu el Núm píndola</v>
      </c>
      <c r="E36" s="52"/>
      <c r="F36" s="91" t="str">
        <f>IFERROR(VLOOKUP(E36,Formadors!B:C,2,0),"Indiqueu el Núm Formador/a")</f>
        <v>Indiqueu el Núm Formador/a</v>
      </c>
      <c r="G36" s="91" t="str">
        <f>IFERROR(VLOOKUP(E36,Formadors!B:D,3,0),"indiqueu Núm Formador/a")</f>
        <v>indiqueu Núm Formador/a</v>
      </c>
      <c r="H36" s="40"/>
      <c r="I36" s="40"/>
      <c r="J36" s="40"/>
      <c r="K36" s="92" t="str">
        <f t="shared" si="1"/>
        <v>Indiqueu el detall de Nre. Participants per gènere</v>
      </c>
      <c r="L36" s="29"/>
      <c r="M36" s="53">
        <f t="shared" si="5"/>
        <v>0</v>
      </c>
      <c r="N36" s="1" t="str">
        <f>IF(SUMPRODUCT(--EXACT(M36,$N$14:N35)),"",M36)</f>
        <v/>
      </c>
      <c r="O36" s="54">
        <f t="shared" si="2"/>
        <v>0</v>
      </c>
      <c r="P36" s="54">
        <f t="shared" si="3"/>
        <v>0</v>
      </c>
      <c r="Q36" s="54">
        <f t="shared" si="4"/>
        <v>0</v>
      </c>
    </row>
    <row r="37" spans="1:17" s="1" customFormat="1" x14ac:dyDescent="0.35">
      <c r="A37" s="52"/>
      <c r="B37" s="91" t="str">
        <f>IFERROR(VLOOKUP(A37,Píndoles!B:D,2,0),"Indiqueu el Núm píndola")</f>
        <v>Indiqueu el Núm píndola</v>
      </c>
      <c r="C37" s="91" t="str">
        <f>IFERROR(VLOOKUP(A37,Píndoles!B:D,3,9),"Indiqueu el Núm de Píndola")</f>
        <v>Indiqueu el Núm de Píndola</v>
      </c>
      <c r="D37" s="91" t="str">
        <f t="shared" si="0"/>
        <v>Indiqueu el Núm píndola</v>
      </c>
      <c r="E37" s="52"/>
      <c r="F37" s="91" t="str">
        <f>IFERROR(VLOOKUP(E37,Formadors!B:C,2,0),"Indiqueu el Núm Formador/a")</f>
        <v>Indiqueu el Núm Formador/a</v>
      </c>
      <c r="G37" s="91" t="str">
        <f>IFERROR(VLOOKUP(E37,Formadors!B:D,3,0),"indiqueu Núm Formador/a")</f>
        <v>indiqueu Núm Formador/a</v>
      </c>
      <c r="H37" s="40"/>
      <c r="I37" s="40"/>
      <c r="J37" s="40"/>
      <c r="K37" s="92" t="str">
        <f t="shared" si="1"/>
        <v>Indiqueu el detall de Nre. Participants per gènere</v>
      </c>
      <c r="L37" s="29"/>
      <c r="M37" s="53">
        <f t="shared" si="5"/>
        <v>0</v>
      </c>
      <c r="N37" s="1" t="str">
        <f>IF(SUMPRODUCT(--EXACT(M37,$N$14:N36)),"",M37)</f>
        <v/>
      </c>
      <c r="O37" s="54">
        <f t="shared" si="2"/>
        <v>0</v>
      </c>
      <c r="P37" s="54">
        <f t="shared" si="3"/>
        <v>0</v>
      </c>
      <c r="Q37" s="54">
        <f t="shared" si="4"/>
        <v>0</v>
      </c>
    </row>
    <row r="38" spans="1:17" x14ac:dyDescent="0.35">
      <c r="A38" s="52"/>
      <c r="B38" s="91" t="str">
        <f>IFERROR(VLOOKUP(A38,Píndoles!B:D,2,0),"Indiqueu el Núm píndola")</f>
        <v>Indiqueu el Núm píndola</v>
      </c>
      <c r="C38" s="91" t="str">
        <f>IFERROR(VLOOKUP(A38,Píndoles!B:D,3,9),"Indiqueu el Núm de Píndola")</f>
        <v>Indiqueu el Núm de Píndola</v>
      </c>
      <c r="D38" s="91" t="str">
        <f t="shared" si="0"/>
        <v>Indiqueu el Núm píndola</v>
      </c>
      <c r="E38" s="52"/>
      <c r="F38" s="91" t="str">
        <f>IFERROR(VLOOKUP(E38,Formadors!B:C,2,0),"Indiqueu el Núm Formador/a")</f>
        <v>Indiqueu el Núm Formador/a</v>
      </c>
      <c r="G38" s="91" t="str">
        <f>IFERROR(VLOOKUP(E38,Formadors!B:D,3,0),"indiqueu Núm Formador/a")</f>
        <v>indiqueu Núm Formador/a</v>
      </c>
      <c r="H38" s="40"/>
      <c r="I38" s="40"/>
      <c r="J38" s="40"/>
      <c r="K38" s="92" t="str">
        <f t="shared" si="1"/>
        <v>Indiqueu el detall de Nre. Participants per gènere</v>
      </c>
      <c r="L38" s="29"/>
      <c r="M38" s="53">
        <f t="shared" si="5"/>
        <v>0</v>
      </c>
      <c r="N38" s="1" t="str">
        <f>IF(SUMPRODUCT(--EXACT(M38,$N$14:N37)),"",M38)</f>
        <v/>
      </c>
      <c r="O38" s="54">
        <f t="shared" si="2"/>
        <v>0</v>
      </c>
      <c r="P38" s="54">
        <f t="shared" si="3"/>
        <v>0</v>
      </c>
      <c r="Q38" s="54">
        <f t="shared" si="4"/>
        <v>0</v>
      </c>
    </row>
    <row r="39" spans="1:17" x14ac:dyDescent="0.35">
      <c r="A39" s="52"/>
      <c r="B39" s="91" t="str">
        <f>IFERROR(VLOOKUP(A39,Píndoles!B:D,2,0),"Indiqueu el Núm píndola")</f>
        <v>Indiqueu el Núm píndola</v>
      </c>
      <c r="C39" s="91" t="str">
        <f>IFERROR(VLOOKUP(A39,Píndoles!B:D,3,9),"Indiqueu el Núm de Píndola")</f>
        <v>Indiqueu el Núm de Píndola</v>
      </c>
      <c r="D39" s="91" t="str">
        <f t="shared" si="0"/>
        <v>Indiqueu el Núm píndola</v>
      </c>
      <c r="E39" s="52"/>
      <c r="F39" s="91" t="str">
        <f>IFERROR(VLOOKUP(E39,Formadors!B:C,2,0),"Indiqueu el Núm Formador/a")</f>
        <v>Indiqueu el Núm Formador/a</v>
      </c>
      <c r="G39" s="91" t="str">
        <f>IFERROR(VLOOKUP(E39,Formadors!B:D,3,0),"indiqueu Núm Formador/a")</f>
        <v>indiqueu Núm Formador/a</v>
      </c>
      <c r="H39" s="40"/>
      <c r="I39" s="40"/>
      <c r="J39" s="40"/>
      <c r="K39" s="92" t="str">
        <f t="shared" si="1"/>
        <v>Indiqueu el detall de Nre. Participants per gènere</v>
      </c>
      <c r="L39" s="29"/>
      <c r="M39" s="53">
        <f t="shared" si="5"/>
        <v>0</v>
      </c>
      <c r="N39" s="1" t="str">
        <f>IF(SUMPRODUCT(--EXACT(M39,$N$14:N38)),"",M39)</f>
        <v/>
      </c>
      <c r="O39" s="54">
        <f t="shared" si="2"/>
        <v>0</v>
      </c>
      <c r="P39" s="54">
        <f t="shared" si="3"/>
        <v>0</v>
      </c>
      <c r="Q39" s="54">
        <f t="shared" si="4"/>
        <v>0</v>
      </c>
    </row>
    <row r="40" spans="1:17" x14ac:dyDescent="0.35">
      <c r="A40" s="52"/>
      <c r="B40" s="91" t="str">
        <f>IFERROR(VLOOKUP(A40,Píndoles!B:D,2,0),"Indiqueu el Núm píndola")</f>
        <v>Indiqueu el Núm píndola</v>
      </c>
      <c r="C40" s="91" t="str">
        <f>IFERROR(VLOOKUP(A40,Píndoles!B:D,3,9),"Indiqueu el Núm de Píndola")</f>
        <v>Indiqueu el Núm de Píndola</v>
      </c>
      <c r="D40" s="91" t="str">
        <f t="shared" si="0"/>
        <v>Indiqueu el Núm píndola</v>
      </c>
      <c r="E40" s="52"/>
      <c r="F40" s="91" t="str">
        <f>IFERROR(VLOOKUP(E40,Formadors!B:C,2,0),"Indiqueu el Núm Formador/a")</f>
        <v>Indiqueu el Núm Formador/a</v>
      </c>
      <c r="G40" s="91" t="str">
        <f>IFERROR(VLOOKUP(E40,Formadors!B:D,3,0),"indiqueu Núm Formador/a")</f>
        <v>indiqueu Núm Formador/a</v>
      </c>
      <c r="H40" s="40"/>
      <c r="I40" s="40"/>
      <c r="J40" s="40"/>
      <c r="K40" s="92" t="str">
        <f t="shared" si="1"/>
        <v>Indiqueu el detall de Nre. Participants per gènere</v>
      </c>
      <c r="L40" s="29"/>
      <c r="M40" s="53">
        <f t="shared" si="5"/>
        <v>0</v>
      </c>
      <c r="N40" s="1" t="str">
        <f>IF(SUMPRODUCT(--EXACT(M40,$N$14:N39)),"",M40)</f>
        <v/>
      </c>
      <c r="O40" s="54">
        <f t="shared" si="2"/>
        <v>0</v>
      </c>
      <c r="P40" s="54">
        <f t="shared" si="3"/>
        <v>0</v>
      </c>
      <c r="Q40" s="54">
        <f t="shared" si="4"/>
        <v>0</v>
      </c>
    </row>
    <row r="41" spans="1:17" x14ac:dyDescent="0.35">
      <c r="A41" s="52"/>
      <c r="B41" s="91" t="str">
        <f>IFERROR(VLOOKUP(A41,Píndoles!B:D,2,0),"Indiqueu el Núm píndola")</f>
        <v>Indiqueu el Núm píndola</v>
      </c>
      <c r="C41" s="91" t="str">
        <f>IFERROR(VLOOKUP(A41,Píndoles!B:D,3,9),"Indiqueu el Núm de Píndola")</f>
        <v>Indiqueu el Núm de Píndola</v>
      </c>
      <c r="D41" s="91" t="str">
        <f t="shared" si="0"/>
        <v>Indiqueu el Núm píndola</v>
      </c>
      <c r="E41" s="52"/>
      <c r="F41" s="91" t="str">
        <f>IFERROR(VLOOKUP(E41,Formadors!B:C,2,0),"Indiqueu el Núm Formador/a")</f>
        <v>Indiqueu el Núm Formador/a</v>
      </c>
      <c r="G41" s="91" t="str">
        <f>IFERROR(VLOOKUP(E41,Formadors!B:D,3,0),"indiqueu Núm Formador/a")</f>
        <v>indiqueu Núm Formador/a</v>
      </c>
      <c r="H41" s="40"/>
      <c r="I41" s="40"/>
      <c r="J41" s="40"/>
      <c r="K41" s="92" t="str">
        <f t="shared" si="1"/>
        <v>Indiqueu el detall de Nre. Participants per gènere</v>
      </c>
      <c r="L41" s="29"/>
      <c r="M41" s="53">
        <f t="shared" si="5"/>
        <v>0</v>
      </c>
      <c r="N41" s="1" t="str">
        <f>IF(SUMPRODUCT(--EXACT(M41,$N$14:N40)),"",M41)</f>
        <v/>
      </c>
      <c r="O41" s="54">
        <f t="shared" si="2"/>
        <v>0</v>
      </c>
      <c r="P41" s="54">
        <f t="shared" si="3"/>
        <v>0</v>
      </c>
      <c r="Q41" s="54">
        <f t="shared" si="4"/>
        <v>0</v>
      </c>
    </row>
    <row r="42" spans="1:17" x14ac:dyDescent="0.35">
      <c r="A42" s="52"/>
      <c r="B42" s="91" t="str">
        <f>IFERROR(VLOOKUP(A42,Píndoles!B:D,2,0),"Indiqueu el Núm píndola")</f>
        <v>Indiqueu el Núm píndola</v>
      </c>
      <c r="C42" s="91" t="str">
        <f>IFERROR(VLOOKUP(A42,Píndoles!B:D,3,9),"Indiqueu el Núm de Píndola")</f>
        <v>Indiqueu el Núm de Píndola</v>
      </c>
      <c r="D42" s="91" t="str">
        <f t="shared" si="0"/>
        <v>Indiqueu el Núm píndola</v>
      </c>
      <c r="E42" s="52"/>
      <c r="F42" s="91" t="str">
        <f>IFERROR(VLOOKUP(E42,Formadors!B:C,2,0),"Indiqueu el Núm Formador/a")</f>
        <v>Indiqueu el Núm Formador/a</v>
      </c>
      <c r="G42" s="91" t="str">
        <f>IFERROR(VLOOKUP(E42,Formadors!B:D,3,0),"indiqueu Núm Formador/a")</f>
        <v>indiqueu Núm Formador/a</v>
      </c>
      <c r="H42" s="40"/>
      <c r="I42" s="40"/>
      <c r="J42" s="40"/>
      <c r="K42" s="92" t="str">
        <f t="shared" si="1"/>
        <v>Indiqueu el detall de Nre. Participants per gènere</v>
      </c>
      <c r="L42" s="29"/>
      <c r="M42" s="53">
        <f t="shared" si="5"/>
        <v>0</v>
      </c>
      <c r="N42" s="1" t="str">
        <f>IF(SUMPRODUCT(--EXACT(M42,$N$14:N41)),"",M42)</f>
        <v/>
      </c>
      <c r="O42" s="54">
        <f t="shared" si="2"/>
        <v>0</v>
      </c>
      <c r="P42" s="54">
        <f t="shared" si="3"/>
        <v>0</v>
      </c>
      <c r="Q42" s="54">
        <f t="shared" si="4"/>
        <v>0</v>
      </c>
    </row>
    <row r="43" spans="1:17" x14ac:dyDescent="0.35">
      <c r="A43" s="52"/>
      <c r="B43" s="91" t="str">
        <f>IFERROR(VLOOKUP(A43,Píndoles!B:D,2,0),"Indiqueu el Núm píndola")</f>
        <v>Indiqueu el Núm píndola</v>
      </c>
      <c r="C43" s="91" t="str">
        <f>IFERROR(VLOOKUP(A43,Píndoles!B:D,3,9),"Indiqueu el Núm de Píndola")</f>
        <v>Indiqueu el Núm de Píndola</v>
      </c>
      <c r="D43" s="91" t="str">
        <f t="shared" si="0"/>
        <v>Indiqueu el Núm píndola</v>
      </c>
      <c r="E43" s="52"/>
      <c r="F43" s="91" t="str">
        <f>IFERROR(VLOOKUP(E43,Formadors!B:C,2,0),"Indiqueu el Núm Formador/a")</f>
        <v>Indiqueu el Núm Formador/a</v>
      </c>
      <c r="G43" s="91" t="str">
        <f>IFERROR(VLOOKUP(E43,Formadors!B:D,3,0),"indiqueu Núm Formador/a")</f>
        <v>indiqueu Núm Formador/a</v>
      </c>
      <c r="H43" s="40"/>
      <c r="I43" s="40"/>
      <c r="J43" s="40"/>
      <c r="K43" s="92" t="str">
        <f t="shared" si="1"/>
        <v>Indiqueu el detall de Nre. Participants per gènere</v>
      </c>
      <c r="L43" s="29"/>
      <c r="M43" s="53">
        <f t="shared" si="5"/>
        <v>0</v>
      </c>
      <c r="N43" s="1" t="str">
        <f>IF(SUMPRODUCT(--EXACT(M43,$N$14:N42)),"",M43)</f>
        <v/>
      </c>
      <c r="O43" s="54">
        <f t="shared" si="2"/>
        <v>0</v>
      </c>
      <c r="P43" s="54">
        <f t="shared" si="3"/>
        <v>0</v>
      </c>
      <c r="Q43" s="54">
        <f t="shared" si="4"/>
        <v>0</v>
      </c>
    </row>
    <row r="44" spans="1:17" x14ac:dyDescent="0.35">
      <c r="A44" s="52"/>
      <c r="B44" s="91" t="str">
        <f>IFERROR(VLOOKUP(A44,Píndoles!B:D,2,0),"Indiqueu el Núm píndola")</f>
        <v>Indiqueu el Núm píndola</v>
      </c>
      <c r="C44" s="91" t="str">
        <f>IFERROR(VLOOKUP(A44,Píndoles!B:D,3,9),"Indiqueu el Núm de Píndola")</f>
        <v>Indiqueu el Núm de Píndola</v>
      </c>
      <c r="D44" s="91" t="str">
        <f t="shared" si="0"/>
        <v>Indiqueu el Núm píndola</v>
      </c>
      <c r="E44" s="52"/>
      <c r="F44" s="91" t="str">
        <f>IFERROR(VLOOKUP(E44,Formadors!B:C,2,0),"Indiqueu el Núm Formador/a")</f>
        <v>Indiqueu el Núm Formador/a</v>
      </c>
      <c r="G44" s="91" t="str">
        <f>IFERROR(VLOOKUP(E44,Formadors!B:D,3,0),"indiqueu Núm Formador/a")</f>
        <v>indiqueu Núm Formador/a</v>
      </c>
      <c r="H44" s="40"/>
      <c r="I44" s="40"/>
      <c r="J44" s="40"/>
      <c r="K44" s="92" t="str">
        <f t="shared" si="1"/>
        <v>Indiqueu el detall de Nre. Participants per gènere</v>
      </c>
      <c r="L44" s="29"/>
      <c r="M44" s="53">
        <f t="shared" si="5"/>
        <v>0</v>
      </c>
      <c r="N44" s="1" t="str">
        <f>IF(SUMPRODUCT(--EXACT(M44,$N$14:N43)),"",M44)</f>
        <v/>
      </c>
      <c r="O44" s="54">
        <f t="shared" si="2"/>
        <v>0</v>
      </c>
      <c r="P44" s="54">
        <f t="shared" si="3"/>
        <v>0</v>
      </c>
      <c r="Q44" s="54">
        <f t="shared" si="4"/>
        <v>0</v>
      </c>
    </row>
    <row r="45" spans="1:17" x14ac:dyDescent="0.35">
      <c r="A45" s="52"/>
      <c r="B45" s="91" t="str">
        <f>IFERROR(VLOOKUP(A45,Píndoles!B:D,2,0),"Indiqueu el Núm píndola")</f>
        <v>Indiqueu el Núm píndola</v>
      </c>
      <c r="C45" s="91" t="str">
        <f>IFERROR(VLOOKUP(A45,Píndoles!B:D,3,9),"Indiqueu el Núm de Píndola")</f>
        <v>Indiqueu el Núm de Píndola</v>
      </c>
      <c r="D45" s="91" t="str">
        <f t="shared" si="0"/>
        <v>Indiqueu el Núm píndola</v>
      </c>
      <c r="E45" s="52"/>
      <c r="F45" s="91" t="str">
        <f>IFERROR(VLOOKUP(E45,Formadors!B:C,2,0),"Indiqueu el Núm Formador/a")</f>
        <v>Indiqueu el Núm Formador/a</v>
      </c>
      <c r="G45" s="91" t="str">
        <f>IFERROR(VLOOKUP(E45,Formadors!B:D,3,0),"indiqueu Núm Formador/a")</f>
        <v>indiqueu Núm Formador/a</v>
      </c>
      <c r="H45" s="40"/>
      <c r="I45" s="40"/>
      <c r="J45" s="40"/>
      <c r="K45" s="92" t="str">
        <f t="shared" si="1"/>
        <v>Indiqueu el detall de Nre. Participants per gènere</v>
      </c>
      <c r="L45" s="29"/>
      <c r="M45" s="53">
        <f t="shared" si="5"/>
        <v>0</v>
      </c>
      <c r="N45" s="1" t="str">
        <f>IF(SUMPRODUCT(--EXACT(M45,$N$14:N44)),"",M45)</f>
        <v/>
      </c>
      <c r="O45" s="54">
        <f t="shared" si="2"/>
        <v>0</v>
      </c>
      <c r="P45" s="54">
        <f t="shared" si="3"/>
        <v>0</v>
      </c>
      <c r="Q45" s="54">
        <f t="shared" si="4"/>
        <v>0</v>
      </c>
    </row>
    <row r="46" spans="1:17" x14ac:dyDescent="0.35">
      <c r="A46" s="52"/>
      <c r="B46" s="91" t="str">
        <f>IFERROR(VLOOKUP(A46,Píndoles!B:D,2,0),"Indiqueu el Núm píndola")</f>
        <v>Indiqueu el Núm píndola</v>
      </c>
      <c r="C46" s="91" t="str">
        <f>IFERROR(VLOOKUP(A46,Píndoles!B:D,3,9),"Indiqueu el Núm de Píndola")</f>
        <v>Indiqueu el Núm de Píndola</v>
      </c>
      <c r="D46" s="91" t="str">
        <f t="shared" ref="D46:D77" si="6">IFERROR((C46*L$10),"Indiqueu el Núm píndola")</f>
        <v>Indiqueu el Núm píndola</v>
      </c>
      <c r="E46" s="52"/>
      <c r="F46" s="91" t="str">
        <f>IFERROR(VLOOKUP(E46,Formadors!B:C,2,0),"Indiqueu el Núm Formador/a")</f>
        <v>Indiqueu el Núm Formador/a</v>
      </c>
      <c r="G46" s="91" t="str">
        <f>IFERROR(VLOOKUP(E46,Formadors!B:D,3,0),"indiqueu Núm Formador/a")</f>
        <v>indiqueu Núm Formador/a</v>
      </c>
      <c r="H46" s="40"/>
      <c r="I46" s="40"/>
      <c r="J46" s="40"/>
      <c r="K46" s="92" t="str">
        <f t="shared" ref="K46:K77" si="7">IF((SUMIF(A:A,A46,H:H)+SUMIF(A:A,A46,I:I)+SUMIF(A:A,A46,J:J)=0),"Indiqueu el detall de Nre. Participants per gènere",(SUMIF(A:A,A46,H:H)+SUMIF(A:A,A46,I:I)+SUMIF(A:A,A46,J:J)))</f>
        <v>Indiqueu el detall de Nre. Participants per gènere</v>
      </c>
      <c r="L46" s="29"/>
      <c r="M46" s="53">
        <f t="shared" si="5"/>
        <v>0</v>
      </c>
      <c r="N46" s="1" t="str">
        <f>IF(SUMPRODUCT(--EXACT(M46,$N$14:N45)),"",M46)</f>
        <v/>
      </c>
      <c r="O46" s="54">
        <f t="shared" ref="O46:O77" si="8">IFERROR(VLOOKUP(N46,A:H,8,0),0)</f>
        <v>0</v>
      </c>
      <c r="P46" s="54">
        <f t="shared" ref="P46:P77" si="9">IFERROR(VLOOKUP(N46,A:I,9,0),0)</f>
        <v>0</v>
      </c>
      <c r="Q46" s="54">
        <f t="shared" ref="Q46:Q77" si="10">IFERROR(VLOOKUP(N46,A:J,10,0),0)</f>
        <v>0</v>
      </c>
    </row>
    <row r="47" spans="1:17" x14ac:dyDescent="0.35">
      <c r="A47" s="52"/>
      <c r="B47" s="91" t="str">
        <f>IFERROR(VLOOKUP(A47,Píndoles!B:D,2,0),"Indiqueu el Núm píndola")</f>
        <v>Indiqueu el Núm píndola</v>
      </c>
      <c r="C47" s="91" t="str">
        <f>IFERROR(VLOOKUP(A47,Píndoles!B:D,3,9),"Indiqueu el Núm de Píndola")</f>
        <v>Indiqueu el Núm de Píndola</v>
      </c>
      <c r="D47" s="91" t="str">
        <f t="shared" si="6"/>
        <v>Indiqueu el Núm píndola</v>
      </c>
      <c r="E47" s="52"/>
      <c r="F47" s="91" t="str">
        <f>IFERROR(VLOOKUP(E47,Formadors!B:C,2,0),"Indiqueu el Núm Formador/a")</f>
        <v>Indiqueu el Núm Formador/a</v>
      </c>
      <c r="G47" s="91" t="str">
        <f>IFERROR(VLOOKUP(E47,Formadors!B:D,3,0),"indiqueu Núm Formador/a")</f>
        <v>indiqueu Núm Formador/a</v>
      </c>
      <c r="H47" s="40"/>
      <c r="I47" s="40"/>
      <c r="J47" s="40"/>
      <c r="K47" s="92" t="str">
        <f t="shared" si="7"/>
        <v>Indiqueu el detall de Nre. Participants per gènere</v>
      </c>
      <c r="L47" s="29"/>
      <c r="M47" s="53">
        <f t="shared" si="5"/>
        <v>0</v>
      </c>
      <c r="N47" s="1" t="str">
        <f>IF(SUMPRODUCT(--EXACT(M47,$N$14:N46)),"",M47)</f>
        <v/>
      </c>
      <c r="O47" s="54">
        <f t="shared" si="8"/>
        <v>0</v>
      </c>
      <c r="P47" s="54">
        <f t="shared" si="9"/>
        <v>0</v>
      </c>
      <c r="Q47" s="54">
        <f t="shared" si="10"/>
        <v>0</v>
      </c>
    </row>
    <row r="48" spans="1:17" x14ac:dyDescent="0.35">
      <c r="A48" s="52"/>
      <c r="B48" s="91" t="str">
        <f>IFERROR(VLOOKUP(A48,Píndoles!B:D,2,0),"Indiqueu el Núm píndola")</f>
        <v>Indiqueu el Núm píndola</v>
      </c>
      <c r="C48" s="91" t="str">
        <f>IFERROR(VLOOKUP(A48,Píndoles!B:D,3,9),"Indiqueu el Núm de Píndola")</f>
        <v>Indiqueu el Núm de Píndola</v>
      </c>
      <c r="D48" s="91" t="str">
        <f t="shared" si="6"/>
        <v>Indiqueu el Núm píndola</v>
      </c>
      <c r="E48" s="52"/>
      <c r="F48" s="91" t="str">
        <f>IFERROR(VLOOKUP(E48,Formadors!B:C,2,0),"Indiqueu el Núm Formador/a")</f>
        <v>Indiqueu el Núm Formador/a</v>
      </c>
      <c r="G48" s="91" t="str">
        <f>IFERROR(VLOOKUP(E48,Formadors!B:D,3,0),"indiqueu Núm Formador/a")</f>
        <v>indiqueu Núm Formador/a</v>
      </c>
      <c r="H48" s="40"/>
      <c r="I48" s="40"/>
      <c r="J48" s="40"/>
      <c r="K48" s="92" t="str">
        <f t="shared" si="7"/>
        <v>Indiqueu el detall de Nre. Participants per gènere</v>
      </c>
      <c r="L48" s="29"/>
      <c r="M48" s="53">
        <f t="shared" si="5"/>
        <v>0</v>
      </c>
      <c r="N48" s="1" t="str">
        <f>IF(SUMPRODUCT(--EXACT(M48,$N$14:N47)),"",M48)</f>
        <v/>
      </c>
      <c r="O48" s="54">
        <f t="shared" si="8"/>
        <v>0</v>
      </c>
      <c r="P48" s="54">
        <f t="shared" si="9"/>
        <v>0</v>
      </c>
      <c r="Q48" s="54">
        <f t="shared" si="10"/>
        <v>0</v>
      </c>
    </row>
    <row r="49" spans="1:17" x14ac:dyDescent="0.35">
      <c r="A49" s="52"/>
      <c r="B49" s="91" t="str">
        <f>IFERROR(VLOOKUP(A49,Píndoles!B:D,2,0),"Indiqueu el Núm píndola")</f>
        <v>Indiqueu el Núm píndola</v>
      </c>
      <c r="C49" s="91" t="str">
        <f>IFERROR(VLOOKUP(A49,Píndoles!B:D,3,9),"Indiqueu el Núm de Píndola")</f>
        <v>Indiqueu el Núm de Píndola</v>
      </c>
      <c r="D49" s="91" t="str">
        <f t="shared" si="6"/>
        <v>Indiqueu el Núm píndola</v>
      </c>
      <c r="E49" s="52"/>
      <c r="F49" s="91" t="str">
        <f>IFERROR(VLOOKUP(E49,Formadors!B:C,2,0),"Indiqueu el Núm Formador/a")</f>
        <v>Indiqueu el Núm Formador/a</v>
      </c>
      <c r="G49" s="91" t="str">
        <f>IFERROR(VLOOKUP(E49,Formadors!B:D,3,0),"indiqueu Núm Formador/a")</f>
        <v>indiqueu Núm Formador/a</v>
      </c>
      <c r="H49" s="40"/>
      <c r="I49" s="40"/>
      <c r="J49" s="40"/>
      <c r="K49" s="92" t="str">
        <f t="shared" si="7"/>
        <v>Indiqueu el detall de Nre. Participants per gènere</v>
      </c>
      <c r="L49" s="29"/>
      <c r="M49" s="53">
        <f t="shared" si="5"/>
        <v>0</v>
      </c>
      <c r="N49" s="1" t="str">
        <f>IF(SUMPRODUCT(--EXACT(M49,$N$14:N48)),"",M49)</f>
        <v/>
      </c>
      <c r="O49" s="54">
        <f t="shared" si="8"/>
        <v>0</v>
      </c>
      <c r="P49" s="54">
        <f t="shared" si="9"/>
        <v>0</v>
      </c>
      <c r="Q49" s="54">
        <f t="shared" si="10"/>
        <v>0</v>
      </c>
    </row>
    <row r="50" spans="1:17" x14ac:dyDescent="0.35">
      <c r="A50" s="52"/>
      <c r="B50" s="91" t="str">
        <f>IFERROR(VLOOKUP(A50,Píndoles!B:D,2,0),"Indiqueu el Núm píndola")</f>
        <v>Indiqueu el Núm píndola</v>
      </c>
      <c r="C50" s="91" t="str">
        <f>IFERROR(VLOOKUP(A50,Píndoles!B:D,3,9),"Indiqueu el Núm de Píndola")</f>
        <v>Indiqueu el Núm de Píndola</v>
      </c>
      <c r="D50" s="91" t="str">
        <f t="shared" si="6"/>
        <v>Indiqueu el Núm píndola</v>
      </c>
      <c r="E50" s="52"/>
      <c r="F50" s="91" t="str">
        <f>IFERROR(VLOOKUP(E50,Formadors!B:C,2,0),"Indiqueu el Núm Formador/a")</f>
        <v>Indiqueu el Núm Formador/a</v>
      </c>
      <c r="G50" s="91" t="str">
        <f>IFERROR(VLOOKUP(E50,Formadors!B:D,3,0),"indiqueu Núm Formador/a")</f>
        <v>indiqueu Núm Formador/a</v>
      </c>
      <c r="H50" s="40"/>
      <c r="I50" s="40"/>
      <c r="J50" s="40"/>
      <c r="K50" s="92" t="str">
        <f t="shared" si="7"/>
        <v>Indiqueu el detall de Nre. Participants per gènere</v>
      </c>
      <c r="L50" s="29"/>
      <c r="M50" s="53">
        <f t="shared" si="5"/>
        <v>0</v>
      </c>
      <c r="N50" s="1" t="str">
        <f>IF(SUMPRODUCT(--EXACT(M50,$N$14:N49)),"",M50)</f>
        <v/>
      </c>
      <c r="O50" s="54">
        <f t="shared" si="8"/>
        <v>0</v>
      </c>
      <c r="P50" s="54">
        <f t="shared" si="9"/>
        <v>0</v>
      </c>
      <c r="Q50" s="54">
        <f t="shared" si="10"/>
        <v>0</v>
      </c>
    </row>
    <row r="51" spans="1:17" x14ac:dyDescent="0.35">
      <c r="A51" s="52"/>
      <c r="B51" s="91" t="str">
        <f>IFERROR(VLOOKUP(A51,Píndoles!B:D,2,0),"Indiqueu el Núm píndola")</f>
        <v>Indiqueu el Núm píndola</v>
      </c>
      <c r="C51" s="91" t="str">
        <f>IFERROR(VLOOKUP(A51,Píndoles!B:D,3,9),"Indiqueu el Núm de Píndola")</f>
        <v>Indiqueu el Núm de Píndola</v>
      </c>
      <c r="D51" s="91" t="str">
        <f t="shared" si="6"/>
        <v>Indiqueu el Núm píndola</v>
      </c>
      <c r="E51" s="52"/>
      <c r="F51" s="91" t="str">
        <f>IFERROR(VLOOKUP(E51,Formadors!B:C,2,0),"Indiqueu el Núm Formador/a")</f>
        <v>Indiqueu el Núm Formador/a</v>
      </c>
      <c r="G51" s="91" t="str">
        <f>IFERROR(VLOOKUP(E51,Formadors!B:D,3,0),"indiqueu Núm Formador/a")</f>
        <v>indiqueu Núm Formador/a</v>
      </c>
      <c r="H51" s="40"/>
      <c r="I51" s="40"/>
      <c r="J51" s="40"/>
      <c r="K51" s="92" t="str">
        <f t="shared" si="7"/>
        <v>Indiqueu el detall de Nre. Participants per gènere</v>
      </c>
      <c r="L51" s="29"/>
      <c r="M51" s="53">
        <f t="shared" si="5"/>
        <v>0</v>
      </c>
      <c r="N51" s="1" t="str">
        <f>IF(SUMPRODUCT(--EXACT(M51,$N$14:N50)),"",M51)</f>
        <v/>
      </c>
      <c r="O51" s="54">
        <f t="shared" si="8"/>
        <v>0</v>
      </c>
      <c r="P51" s="54">
        <f t="shared" si="9"/>
        <v>0</v>
      </c>
      <c r="Q51" s="54">
        <f t="shared" si="10"/>
        <v>0</v>
      </c>
    </row>
    <row r="52" spans="1:17" x14ac:dyDescent="0.35">
      <c r="A52" s="52"/>
      <c r="B52" s="91" t="str">
        <f>IFERROR(VLOOKUP(A52,Píndoles!B:D,2,0),"Indiqueu el Núm píndola")</f>
        <v>Indiqueu el Núm píndola</v>
      </c>
      <c r="C52" s="91" t="str">
        <f>IFERROR(VLOOKUP(A52,Píndoles!B:D,3,9),"Indiqueu el Núm de Píndola")</f>
        <v>Indiqueu el Núm de Píndola</v>
      </c>
      <c r="D52" s="91" t="str">
        <f t="shared" si="6"/>
        <v>Indiqueu el Núm píndola</v>
      </c>
      <c r="E52" s="52"/>
      <c r="F52" s="91" t="str">
        <f>IFERROR(VLOOKUP(E52,Formadors!B:C,2,0),"Indiqueu el Núm Formador/a")</f>
        <v>Indiqueu el Núm Formador/a</v>
      </c>
      <c r="G52" s="91" t="str">
        <f>IFERROR(VLOOKUP(E52,Formadors!B:D,3,0),"indiqueu Núm Formador/a")</f>
        <v>indiqueu Núm Formador/a</v>
      </c>
      <c r="H52" s="40"/>
      <c r="I52" s="40"/>
      <c r="J52" s="40"/>
      <c r="K52" s="92" t="str">
        <f t="shared" si="7"/>
        <v>Indiqueu el detall de Nre. Participants per gènere</v>
      </c>
      <c r="L52" s="29"/>
      <c r="M52" s="53">
        <f t="shared" si="5"/>
        <v>0</v>
      </c>
      <c r="N52" s="1" t="str">
        <f>IF(SUMPRODUCT(--EXACT(M52,$N$14:N51)),"",M52)</f>
        <v/>
      </c>
      <c r="O52" s="54">
        <f t="shared" si="8"/>
        <v>0</v>
      </c>
      <c r="P52" s="54">
        <f t="shared" si="9"/>
        <v>0</v>
      </c>
      <c r="Q52" s="54">
        <f t="shared" si="10"/>
        <v>0</v>
      </c>
    </row>
    <row r="53" spans="1:17" x14ac:dyDescent="0.35">
      <c r="A53" s="52"/>
      <c r="B53" s="91" t="str">
        <f>IFERROR(VLOOKUP(A53,Píndoles!B:D,2,0),"Indiqueu el Núm píndola")</f>
        <v>Indiqueu el Núm píndola</v>
      </c>
      <c r="C53" s="91" t="str">
        <f>IFERROR(VLOOKUP(A53,Píndoles!B:D,3,9),"Indiqueu el Núm de Píndola")</f>
        <v>Indiqueu el Núm de Píndola</v>
      </c>
      <c r="D53" s="91" t="str">
        <f t="shared" si="6"/>
        <v>Indiqueu el Núm píndola</v>
      </c>
      <c r="E53" s="52"/>
      <c r="F53" s="91" t="str">
        <f>IFERROR(VLOOKUP(E53,Formadors!B:C,2,0),"Indiqueu el Núm Formador/a")</f>
        <v>Indiqueu el Núm Formador/a</v>
      </c>
      <c r="G53" s="91" t="str">
        <f>IFERROR(VLOOKUP(E53,Formadors!B:D,3,0),"indiqueu Núm Formador/a")</f>
        <v>indiqueu Núm Formador/a</v>
      </c>
      <c r="H53" s="40"/>
      <c r="I53" s="40"/>
      <c r="J53" s="40"/>
      <c r="K53" s="92" t="str">
        <f t="shared" si="7"/>
        <v>Indiqueu el detall de Nre. Participants per gènere</v>
      </c>
      <c r="L53" s="29"/>
      <c r="M53" s="53">
        <f t="shared" si="5"/>
        <v>0</v>
      </c>
      <c r="N53" s="1" t="str">
        <f>IF(SUMPRODUCT(--EXACT(M53,$N$14:N52)),"",M53)</f>
        <v/>
      </c>
      <c r="O53" s="54">
        <f t="shared" si="8"/>
        <v>0</v>
      </c>
      <c r="P53" s="54">
        <f t="shared" si="9"/>
        <v>0</v>
      </c>
      <c r="Q53" s="54">
        <f t="shared" si="10"/>
        <v>0</v>
      </c>
    </row>
    <row r="54" spans="1:17" x14ac:dyDescent="0.35">
      <c r="A54" s="52"/>
      <c r="B54" s="91" t="str">
        <f>IFERROR(VLOOKUP(A54,Píndoles!B:D,2,0),"Indiqueu el Núm píndola")</f>
        <v>Indiqueu el Núm píndola</v>
      </c>
      <c r="C54" s="91" t="str">
        <f>IFERROR(VLOOKUP(A54,Píndoles!B:D,3,9),"Indiqueu el Núm de Píndola")</f>
        <v>Indiqueu el Núm de Píndola</v>
      </c>
      <c r="D54" s="91" t="str">
        <f t="shared" si="6"/>
        <v>Indiqueu el Núm píndola</v>
      </c>
      <c r="E54" s="52"/>
      <c r="F54" s="91" t="str">
        <f>IFERROR(VLOOKUP(E54,Formadors!B:C,2,0),"Indiqueu el Núm Formador/a")</f>
        <v>Indiqueu el Núm Formador/a</v>
      </c>
      <c r="G54" s="91" t="str">
        <f>IFERROR(VLOOKUP(E54,Formadors!B:D,3,0),"indiqueu Núm Formador/a")</f>
        <v>indiqueu Núm Formador/a</v>
      </c>
      <c r="H54" s="40"/>
      <c r="I54" s="40"/>
      <c r="J54" s="40"/>
      <c r="K54" s="92" t="str">
        <f t="shared" si="7"/>
        <v>Indiqueu el detall de Nre. Participants per gènere</v>
      </c>
      <c r="L54" s="29"/>
      <c r="M54" s="53">
        <f t="shared" si="5"/>
        <v>0</v>
      </c>
      <c r="N54" s="1" t="str">
        <f>IF(SUMPRODUCT(--EXACT(M54,$N$14:N53)),"",M54)</f>
        <v/>
      </c>
      <c r="O54" s="54">
        <f t="shared" si="8"/>
        <v>0</v>
      </c>
      <c r="P54" s="54">
        <f t="shared" si="9"/>
        <v>0</v>
      </c>
      <c r="Q54" s="54">
        <f t="shared" si="10"/>
        <v>0</v>
      </c>
    </row>
    <row r="55" spans="1:17" x14ac:dyDescent="0.35">
      <c r="A55" s="52"/>
      <c r="B55" s="91" t="str">
        <f>IFERROR(VLOOKUP(A55,Píndoles!B:D,2,0),"Indiqueu el Núm píndola")</f>
        <v>Indiqueu el Núm píndola</v>
      </c>
      <c r="C55" s="91" t="str">
        <f>IFERROR(VLOOKUP(A55,Píndoles!B:D,3,9),"Indiqueu el Núm de Píndola")</f>
        <v>Indiqueu el Núm de Píndola</v>
      </c>
      <c r="D55" s="91" t="str">
        <f t="shared" si="6"/>
        <v>Indiqueu el Núm píndola</v>
      </c>
      <c r="E55" s="52"/>
      <c r="F55" s="91" t="str">
        <f>IFERROR(VLOOKUP(E55,Formadors!B:C,2,0),"Indiqueu el Núm Formador/a")</f>
        <v>Indiqueu el Núm Formador/a</v>
      </c>
      <c r="G55" s="91" t="str">
        <f>IFERROR(VLOOKUP(E55,Formadors!B:D,3,0),"indiqueu Núm Formador/a")</f>
        <v>indiqueu Núm Formador/a</v>
      </c>
      <c r="H55" s="40"/>
      <c r="I55" s="40"/>
      <c r="J55" s="40"/>
      <c r="K55" s="92" t="str">
        <f t="shared" si="7"/>
        <v>Indiqueu el detall de Nre. Participants per gènere</v>
      </c>
      <c r="L55" s="29"/>
      <c r="M55" s="53">
        <f t="shared" si="5"/>
        <v>0</v>
      </c>
      <c r="N55" s="1" t="str">
        <f>IF(SUMPRODUCT(--EXACT(M55,$N$14:N54)),"",M55)</f>
        <v/>
      </c>
      <c r="O55" s="54">
        <f t="shared" si="8"/>
        <v>0</v>
      </c>
      <c r="P55" s="54">
        <f t="shared" si="9"/>
        <v>0</v>
      </c>
      <c r="Q55" s="54">
        <f t="shared" si="10"/>
        <v>0</v>
      </c>
    </row>
    <row r="56" spans="1:17" x14ac:dyDescent="0.35">
      <c r="A56" s="52"/>
      <c r="B56" s="91" t="str">
        <f>IFERROR(VLOOKUP(A56,Píndoles!B:D,2,0),"Indiqueu el Núm píndola")</f>
        <v>Indiqueu el Núm píndola</v>
      </c>
      <c r="C56" s="91" t="str">
        <f>IFERROR(VLOOKUP(A56,Píndoles!B:D,3,9),"Indiqueu el Núm de Píndola")</f>
        <v>Indiqueu el Núm de Píndola</v>
      </c>
      <c r="D56" s="91" t="str">
        <f t="shared" si="6"/>
        <v>Indiqueu el Núm píndola</v>
      </c>
      <c r="E56" s="52"/>
      <c r="F56" s="91" t="str">
        <f>IFERROR(VLOOKUP(E56,Formadors!B:C,2,0),"Indiqueu el Núm Formador/a")</f>
        <v>Indiqueu el Núm Formador/a</v>
      </c>
      <c r="G56" s="91" t="str">
        <f>IFERROR(VLOOKUP(E56,Formadors!B:D,3,0),"indiqueu Núm Formador/a")</f>
        <v>indiqueu Núm Formador/a</v>
      </c>
      <c r="H56" s="40"/>
      <c r="I56" s="40"/>
      <c r="J56" s="40"/>
      <c r="K56" s="92" t="str">
        <f t="shared" si="7"/>
        <v>Indiqueu el detall de Nre. Participants per gènere</v>
      </c>
      <c r="L56" s="29"/>
      <c r="M56" s="53">
        <f t="shared" si="5"/>
        <v>0</v>
      </c>
      <c r="N56" s="1" t="str">
        <f>IF(SUMPRODUCT(--EXACT(M56,$N$14:N55)),"",M56)</f>
        <v/>
      </c>
      <c r="O56" s="54">
        <f t="shared" si="8"/>
        <v>0</v>
      </c>
      <c r="P56" s="54">
        <f t="shared" si="9"/>
        <v>0</v>
      </c>
      <c r="Q56" s="54">
        <f t="shared" si="10"/>
        <v>0</v>
      </c>
    </row>
    <row r="57" spans="1:17" x14ac:dyDescent="0.35">
      <c r="A57" s="52"/>
      <c r="B57" s="91" t="str">
        <f>IFERROR(VLOOKUP(A57,Píndoles!B:D,2,0),"Indiqueu el Núm píndola")</f>
        <v>Indiqueu el Núm píndola</v>
      </c>
      <c r="C57" s="91" t="str">
        <f>IFERROR(VLOOKUP(A57,Píndoles!B:D,3,9),"Indiqueu el Núm de Píndola")</f>
        <v>Indiqueu el Núm de Píndola</v>
      </c>
      <c r="D57" s="91" t="str">
        <f t="shared" si="6"/>
        <v>Indiqueu el Núm píndola</v>
      </c>
      <c r="E57" s="52"/>
      <c r="F57" s="91" t="str">
        <f>IFERROR(VLOOKUP(E57,Formadors!B:C,2,0),"Indiqueu el Núm Formador/a")</f>
        <v>Indiqueu el Núm Formador/a</v>
      </c>
      <c r="G57" s="91" t="str">
        <f>IFERROR(VLOOKUP(E57,Formadors!B:D,3,0),"indiqueu Núm Formador/a")</f>
        <v>indiqueu Núm Formador/a</v>
      </c>
      <c r="H57" s="40"/>
      <c r="I57" s="40"/>
      <c r="J57" s="40"/>
      <c r="K57" s="92" t="str">
        <f t="shared" si="7"/>
        <v>Indiqueu el detall de Nre. Participants per gènere</v>
      </c>
      <c r="L57" s="29"/>
      <c r="M57" s="53">
        <f t="shared" si="5"/>
        <v>0</v>
      </c>
      <c r="N57" s="1" t="str">
        <f>IF(SUMPRODUCT(--EXACT(M57,$N$14:N56)),"",M57)</f>
        <v/>
      </c>
      <c r="O57" s="54">
        <f t="shared" si="8"/>
        <v>0</v>
      </c>
      <c r="P57" s="54">
        <f t="shared" si="9"/>
        <v>0</v>
      </c>
      <c r="Q57" s="54">
        <f t="shared" si="10"/>
        <v>0</v>
      </c>
    </row>
    <row r="58" spans="1:17" x14ac:dyDescent="0.35">
      <c r="A58" s="52"/>
      <c r="B58" s="91" t="str">
        <f>IFERROR(VLOOKUP(A58,Píndoles!B:D,2,0),"Indiqueu el Núm píndola")</f>
        <v>Indiqueu el Núm píndola</v>
      </c>
      <c r="C58" s="91" t="str">
        <f>IFERROR(VLOOKUP(A58,Píndoles!B:D,3,9),"Indiqueu el Núm de Píndola")</f>
        <v>Indiqueu el Núm de Píndola</v>
      </c>
      <c r="D58" s="91" t="str">
        <f t="shared" si="6"/>
        <v>Indiqueu el Núm píndola</v>
      </c>
      <c r="E58" s="52"/>
      <c r="F58" s="91" t="str">
        <f>IFERROR(VLOOKUP(E58,Formadors!B:C,2,0),"Indiqueu el Núm Formador/a")</f>
        <v>Indiqueu el Núm Formador/a</v>
      </c>
      <c r="G58" s="91" t="str">
        <f>IFERROR(VLOOKUP(E58,Formadors!B:D,3,0),"indiqueu Núm Formador/a")</f>
        <v>indiqueu Núm Formador/a</v>
      </c>
      <c r="H58" s="40"/>
      <c r="I58" s="40"/>
      <c r="J58" s="40"/>
      <c r="K58" s="92" t="str">
        <f t="shared" si="7"/>
        <v>Indiqueu el detall de Nre. Participants per gènere</v>
      </c>
      <c r="L58" s="29"/>
      <c r="M58" s="53">
        <f t="shared" si="5"/>
        <v>0</v>
      </c>
      <c r="N58" s="1" t="str">
        <f>IF(SUMPRODUCT(--EXACT(M58,$N$14:N57)),"",M58)</f>
        <v/>
      </c>
      <c r="O58" s="54">
        <f t="shared" si="8"/>
        <v>0</v>
      </c>
      <c r="P58" s="54">
        <f t="shared" si="9"/>
        <v>0</v>
      </c>
      <c r="Q58" s="54">
        <f t="shared" si="10"/>
        <v>0</v>
      </c>
    </row>
    <row r="59" spans="1:17" x14ac:dyDescent="0.35">
      <c r="A59" s="52"/>
      <c r="B59" s="91" t="str">
        <f>IFERROR(VLOOKUP(A59,Píndoles!B:D,2,0),"Indiqueu el Núm píndola")</f>
        <v>Indiqueu el Núm píndola</v>
      </c>
      <c r="C59" s="91" t="str">
        <f>IFERROR(VLOOKUP(A59,Píndoles!B:D,3,9),"Indiqueu el Núm de Píndola")</f>
        <v>Indiqueu el Núm de Píndola</v>
      </c>
      <c r="D59" s="91" t="str">
        <f t="shared" si="6"/>
        <v>Indiqueu el Núm píndola</v>
      </c>
      <c r="E59" s="52"/>
      <c r="F59" s="91" t="str">
        <f>IFERROR(VLOOKUP(E59,Formadors!B:C,2,0),"Indiqueu el Núm Formador/a")</f>
        <v>Indiqueu el Núm Formador/a</v>
      </c>
      <c r="G59" s="91" t="str">
        <f>IFERROR(VLOOKUP(E59,Formadors!B:D,3,0),"indiqueu Núm Formador/a")</f>
        <v>indiqueu Núm Formador/a</v>
      </c>
      <c r="H59" s="40"/>
      <c r="I59" s="40"/>
      <c r="J59" s="40"/>
      <c r="K59" s="92" t="str">
        <f t="shared" si="7"/>
        <v>Indiqueu el detall de Nre. Participants per gènere</v>
      </c>
      <c r="L59" s="29"/>
      <c r="M59" s="53">
        <f t="shared" si="5"/>
        <v>0</v>
      </c>
      <c r="N59" s="1" t="str">
        <f>IF(SUMPRODUCT(--EXACT(M59,$N$14:N58)),"",M59)</f>
        <v/>
      </c>
      <c r="O59" s="54">
        <f t="shared" si="8"/>
        <v>0</v>
      </c>
      <c r="P59" s="54">
        <f t="shared" si="9"/>
        <v>0</v>
      </c>
      <c r="Q59" s="54">
        <f t="shared" si="10"/>
        <v>0</v>
      </c>
    </row>
    <row r="60" spans="1:17" x14ac:dyDescent="0.35">
      <c r="A60" s="52"/>
      <c r="B60" s="91" t="str">
        <f>IFERROR(VLOOKUP(A60,Píndoles!B:D,2,0),"Indiqueu el Núm píndola")</f>
        <v>Indiqueu el Núm píndola</v>
      </c>
      <c r="C60" s="91" t="str">
        <f>IFERROR(VLOOKUP(A60,Píndoles!B:D,3,9),"Indiqueu el Núm de Píndola")</f>
        <v>Indiqueu el Núm de Píndola</v>
      </c>
      <c r="D60" s="91" t="str">
        <f t="shared" si="6"/>
        <v>Indiqueu el Núm píndola</v>
      </c>
      <c r="E60" s="52"/>
      <c r="F60" s="91" t="str">
        <f>IFERROR(VLOOKUP(E60,Formadors!B:C,2,0),"Indiqueu el Núm Formador/a")</f>
        <v>Indiqueu el Núm Formador/a</v>
      </c>
      <c r="G60" s="91" t="str">
        <f>IFERROR(VLOOKUP(E60,Formadors!B:D,3,0),"indiqueu Núm Formador/a")</f>
        <v>indiqueu Núm Formador/a</v>
      </c>
      <c r="H60" s="40"/>
      <c r="I60" s="40"/>
      <c r="J60" s="40"/>
      <c r="K60" s="92" t="str">
        <f t="shared" si="7"/>
        <v>Indiqueu el detall de Nre. Participants per gènere</v>
      </c>
      <c r="L60" s="29"/>
      <c r="M60" s="53">
        <f t="shared" si="5"/>
        <v>0</v>
      </c>
      <c r="N60" s="1" t="str">
        <f>IF(SUMPRODUCT(--EXACT(M60,$N$14:N59)),"",M60)</f>
        <v/>
      </c>
      <c r="O60" s="54">
        <f t="shared" si="8"/>
        <v>0</v>
      </c>
      <c r="P60" s="54">
        <f t="shared" si="9"/>
        <v>0</v>
      </c>
      <c r="Q60" s="54">
        <f t="shared" si="10"/>
        <v>0</v>
      </c>
    </row>
    <row r="61" spans="1:17" x14ac:dyDescent="0.35">
      <c r="A61" s="52"/>
      <c r="B61" s="91" t="str">
        <f>IFERROR(VLOOKUP(A61,Píndoles!B:D,2,0),"Indiqueu el Núm píndola")</f>
        <v>Indiqueu el Núm píndola</v>
      </c>
      <c r="C61" s="91" t="str">
        <f>IFERROR(VLOOKUP(A61,Píndoles!B:D,3,9),"Indiqueu el Núm de Píndola")</f>
        <v>Indiqueu el Núm de Píndola</v>
      </c>
      <c r="D61" s="91" t="str">
        <f t="shared" si="6"/>
        <v>Indiqueu el Núm píndola</v>
      </c>
      <c r="E61" s="52"/>
      <c r="F61" s="91" t="str">
        <f>IFERROR(VLOOKUP(E61,Formadors!B:C,2,0),"Indiqueu el Núm Formador/a")</f>
        <v>Indiqueu el Núm Formador/a</v>
      </c>
      <c r="G61" s="91" t="str">
        <f>IFERROR(VLOOKUP(E61,Formadors!B:D,3,0),"indiqueu Núm Formador/a")</f>
        <v>indiqueu Núm Formador/a</v>
      </c>
      <c r="H61" s="40"/>
      <c r="I61" s="40"/>
      <c r="J61" s="40"/>
      <c r="K61" s="92" t="str">
        <f t="shared" si="7"/>
        <v>Indiqueu el detall de Nre. Participants per gènere</v>
      </c>
      <c r="L61" s="29"/>
      <c r="M61" s="53">
        <f t="shared" si="5"/>
        <v>0</v>
      </c>
      <c r="N61" s="1" t="str">
        <f>IF(SUMPRODUCT(--EXACT(M61,$N$14:N60)),"",M61)</f>
        <v/>
      </c>
      <c r="O61" s="54">
        <f t="shared" si="8"/>
        <v>0</v>
      </c>
      <c r="P61" s="54">
        <f t="shared" si="9"/>
        <v>0</v>
      </c>
      <c r="Q61" s="54">
        <f t="shared" si="10"/>
        <v>0</v>
      </c>
    </row>
    <row r="62" spans="1:17" x14ac:dyDescent="0.35">
      <c r="A62" s="52"/>
      <c r="B62" s="91" t="str">
        <f>IFERROR(VLOOKUP(A62,Píndoles!B:D,2,0),"Indiqueu el Núm píndola")</f>
        <v>Indiqueu el Núm píndola</v>
      </c>
      <c r="C62" s="91" t="str">
        <f>IFERROR(VLOOKUP(A62,Píndoles!B:D,3,9),"Indiqueu el Núm de Píndola")</f>
        <v>Indiqueu el Núm de Píndola</v>
      </c>
      <c r="D62" s="91" t="str">
        <f t="shared" si="6"/>
        <v>Indiqueu el Núm píndola</v>
      </c>
      <c r="E62" s="52"/>
      <c r="F62" s="91" t="str">
        <f>IFERROR(VLOOKUP(E62,Formadors!B:C,2,0),"Indiqueu el Núm Formador/a")</f>
        <v>Indiqueu el Núm Formador/a</v>
      </c>
      <c r="G62" s="91" t="str">
        <f>IFERROR(VLOOKUP(E62,Formadors!B:D,3,0),"indiqueu Núm Formador/a")</f>
        <v>indiqueu Núm Formador/a</v>
      </c>
      <c r="H62" s="40"/>
      <c r="I62" s="40"/>
      <c r="J62" s="40"/>
      <c r="K62" s="92" t="str">
        <f t="shared" si="7"/>
        <v>Indiqueu el detall de Nre. Participants per gènere</v>
      </c>
      <c r="L62" s="29"/>
      <c r="M62" s="53">
        <f t="shared" si="5"/>
        <v>0</v>
      </c>
      <c r="N62" s="1" t="str">
        <f>IF(SUMPRODUCT(--EXACT(M62,$N$14:N61)),"",M62)</f>
        <v/>
      </c>
      <c r="O62" s="54">
        <f t="shared" si="8"/>
        <v>0</v>
      </c>
      <c r="P62" s="54">
        <f t="shared" si="9"/>
        <v>0</v>
      </c>
      <c r="Q62" s="54">
        <f t="shared" si="10"/>
        <v>0</v>
      </c>
    </row>
    <row r="63" spans="1:17" x14ac:dyDescent="0.35">
      <c r="A63" s="52"/>
      <c r="B63" s="91" t="str">
        <f>IFERROR(VLOOKUP(A63,Píndoles!B:D,2,0),"Indiqueu el Núm píndola")</f>
        <v>Indiqueu el Núm píndola</v>
      </c>
      <c r="C63" s="91" t="str">
        <f>IFERROR(VLOOKUP(A63,Píndoles!B:D,3,9),"Indiqueu el Núm de Píndola")</f>
        <v>Indiqueu el Núm de Píndola</v>
      </c>
      <c r="D63" s="91" t="str">
        <f t="shared" si="6"/>
        <v>Indiqueu el Núm píndola</v>
      </c>
      <c r="E63" s="52"/>
      <c r="F63" s="91" t="str">
        <f>IFERROR(VLOOKUP(E63,Formadors!B:C,2,0),"Indiqueu el Núm Formador/a")</f>
        <v>Indiqueu el Núm Formador/a</v>
      </c>
      <c r="G63" s="91" t="str">
        <f>IFERROR(VLOOKUP(E63,Formadors!B:D,3,0),"indiqueu Núm Formador/a")</f>
        <v>indiqueu Núm Formador/a</v>
      </c>
      <c r="H63" s="40"/>
      <c r="I63" s="40"/>
      <c r="J63" s="40"/>
      <c r="K63" s="92" t="str">
        <f t="shared" si="7"/>
        <v>Indiqueu el detall de Nre. Participants per gènere</v>
      </c>
      <c r="L63" s="29"/>
      <c r="M63" s="53">
        <f t="shared" si="5"/>
        <v>0</v>
      </c>
      <c r="N63" s="1" t="str">
        <f>IF(SUMPRODUCT(--EXACT(M63,$N$14:N62)),"",M63)</f>
        <v/>
      </c>
      <c r="O63" s="54">
        <f t="shared" si="8"/>
        <v>0</v>
      </c>
      <c r="P63" s="54">
        <f t="shared" si="9"/>
        <v>0</v>
      </c>
      <c r="Q63" s="54">
        <f t="shared" si="10"/>
        <v>0</v>
      </c>
    </row>
    <row r="64" spans="1:17" x14ac:dyDescent="0.35">
      <c r="A64" s="52"/>
      <c r="B64" s="91" t="str">
        <f>IFERROR(VLOOKUP(A64,Píndoles!B:D,2,0),"Indiqueu el Núm píndola")</f>
        <v>Indiqueu el Núm píndola</v>
      </c>
      <c r="C64" s="91" t="str">
        <f>IFERROR(VLOOKUP(A64,Píndoles!B:D,3,9),"Indiqueu el Núm de Píndola")</f>
        <v>Indiqueu el Núm de Píndola</v>
      </c>
      <c r="D64" s="91" t="str">
        <f t="shared" si="6"/>
        <v>Indiqueu el Núm píndola</v>
      </c>
      <c r="E64" s="52"/>
      <c r="F64" s="91" t="str">
        <f>IFERROR(VLOOKUP(E64,Formadors!B:C,2,0),"Indiqueu el Núm Formador/a")</f>
        <v>Indiqueu el Núm Formador/a</v>
      </c>
      <c r="G64" s="91" t="str">
        <f>IFERROR(VLOOKUP(E64,Formadors!B:D,3,0),"indiqueu Núm Formador/a")</f>
        <v>indiqueu Núm Formador/a</v>
      </c>
      <c r="H64" s="40"/>
      <c r="I64" s="40"/>
      <c r="J64" s="40"/>
      <c r="K64" s="92" t="str">
        <f t="shared" si="7"/>
        <v>Indiqueu el detall de Nre. Participants per gènere</v>
      </c>
      <c r="L64" s="29"/>
      <c r="M64" s="53">
        <f t="shared" si="5"/>
        <v>0</v>
      </c>
      <c r="N64" s="1" t="str">
        <f>IF(SUMPRODUCT(--EXACT(M64,$N$14:N63)),"",M64)</f>
        <v/>
      </c>
      <c r="O64" s="54">
        <f t="shared" si="8"/>
        <v>0</v>
      </c>
      <c r="P64" s="54">
        <f t="shared" si="9"/>
        <v>0</v>
      </c>
      <c r="Q64" s="54">
        <f t="shared" si="10"/>
        <v>0</v>
      </c>
    </row>
    <row r="65" spans="1:17" x14ac:dyDescent="0.35">
      <c r="A65" s="52"/>
      <c r="B65" s="91" t="str">
        <f>IFERROR(VLOOKUP(A65,Píndoles!B:D,2,0),"Indiqueu el Núm píndola")</f>
        <v>Indiqueu el Núm píndola</v>
      </c>
      <c r="C65" s="91" t="str">
        <f>IFERROR(VLOOKUP(A65,Píndoles!B:D,3,9),"Indiqueu el Núm de Píndola")</f>
        <v>Indiqueu el Núm de Píndola</v>
      </c>
      <c r="D65" s="91" t="str">
        <f t="shared" si="6"/>
        <v>Indiqueu el Núm píndola</v>
      </c>
      <c r="E65" s="52"/>
      <c r="F65" s="91" t="str">
        <f>IFERROR(VLOOKUP(E65,Formadors!B:C,2,0),"Indiqueu el Núm Formador/a")</f>
        <v>Indiqueu el Núm Formador/a</v>
      </c>
      <c r="G65" s="91" t="str">
        <f>IFERROR(VLOOKUP(E65,Formadors!B:D,3,0),"indiqueu Núm Formador/a")</f>
        <v>indiqueu Núm Formador/a</v>
      </c>
      <c r="H65" s="40"/>
      <c r="I65" s="40"/>
      <c r="J65" s="40"/>
      <c r="K65" s="92" t="str">
        <f t="shared" si="7"/>
        <v>Indiqueu el detall de Nre. Participants per gènere</v>
      </c>
      <c r="L65" s="29"/>
      <c r="M65" s="53">
        <f t="shared" si="5"/>
        <v>0</v>
      </c>
      <c r="N65" s="1" t="str">
        <f>IF(SUMPRODUCT(--EXACT(M65,$N$14:N64)),"",M65)</f>
        <v/>
      </c>
      <c r="O65" s="54">
        <f t="shared" si="8"/>
        <v>0</v>
      </c>
      <c r="P65" s="54">
        <f t="shared" si="9"/>
        <v>0</v>
      </c>
      <c r="Q65" s="54">
        <f t="shared" si="10"/>
        <v>0</v>
      </c>
    </row>
    <row r="66" spans="1:17" x14ac:dyDescent="0.35">
      <c r="A66" s="52"/>
      <c r="B66" s="91" t="str">
        <f>IFERROR(VLOOKUP(A66,Píndoles!B:D,2,0),"Indiqueu el Núm píndola")</f>
        <v>Indiqueu el Núm píndola</v>
      </c>
      <c r="C66" s="91" t="str">
        <f>IFERROR(VLOOKUP(A66,Píndoles!B:D,3,9),"Indiqueu el Núm de Píndola")</f>
        <v>Indiqueu el Núm de Píndola</v>
      </c>
      <c r="D66" s="91" t="str">
        <f t="shared" si="6"/>
        <v>Indiqueu el Núm píndola</v>
      </c>
      <c r="E66" s="52"/>
      <c r="F66" s="91" t="str">
        <f>IFERROR(VLOOKUP(E66,Formadors!B:C,2,0),"Indiqueu el Núm Formador/a")</f>
        <v>Indiqueu el Núm Formador/a</v>
      </c>
      <c r="G66" s="91" t="str">
        <f>IFERROR(VLOOKUP(E66,Formadors!B:D,3,0),"indiqueu Núm Formador/a")</f>
        <v>indiqueu Núm Formador/a</v>
      </c>
      <c r="H66" s="40"/>
      <c r="I66" s="40"/>
      <c r="J66" s="40"/>
      <c r="K66" s="92" t="str">
        <f t="shared" si="7"/>
        <v>Indiqueu el detall de Nre. Participants per gènere</v>
      </c>
      <c r="L66" s="29"/>
      <c r="M66" s="53">
        <f t="shared" si="5"/>
        <v>0</v>
      </c>
      <c r="N66" s="1" t="str">
        <f>IF(SUMPRODUCT(--EXACT(M66,$N$14:N65)),"",M66)</f>
        <v/>
      </c>
      <c r="O66" s="54">
        <f t="shared" si="8"/>
        <v>0</v>
      </c>
      <c r="P66" s="54">
        <f t="shared" si="9"/>
        <v>0</v>
      </c>
      <c r="Q66" s="54">
        <f t="shared" si="10"/>
        <v>0</v>
      </c>
    </row>
    <row r="67" spans="1:17" x14ac:dyDescent="0.35">
      <c r="A67" s="52"/>
      <c r="B67" s="91" t="str">
        <f>IFERROR(VLOOKUP(A67,Píndoles!B:D,2,0),"Indiqueu el Núm píndola")</f>
        <v>Indiqueu el Núm píndola</v>
      </c>
      <c r="C67" s="91" t="str">
        <f>IFERROR(VLOOKUP(A67,Píndoles!B:D,3,9),"Indiqueu el Núm de Píndola")</f>
        <v>Indiqueu el Núm de Píndola</v>
      </c>
      <c r="D67" s="91" t="str">
        <f t="shared" si="6"/>
        <v>Indiqueu el Núm píndola</v>
      </c>
      <c r="E67" s="52"/>
      <c r="F67" s="91" t="str">
        <f>IFERROR(VLOOKUP(E67,Formadors!B:C,2,0),"Indiqueu el Núm Formador/a")</f>
        <v>Indiqueu el Núm Formador/a</v>
      </c>
      <c r="G67" s="91" t="str">
        <f>IFERROR(VLOOKUP(E67,Formadors!B:D,3,0),"indiqueu Núm Formador/a")</f>
        <v>indiqueu Núm Formador/a</v>
      </c>
      <c r="H67" s="40"/>
      <c r="I67" s="40"/>
      <c r="J67" s="40"/>
      <c r="K67" s="92" t="str">
        <f t="shared" si="7"/>
        <v>Indiqueu el detall de Nre. Participants per gènere</v>
      </c>
      <c r="L67" s="29"/>
      <c r="M67" s="53">
        <f t="shared" si="5"/>
        <v>0</v>
      </c>
      <c r="N67" s="1" t="str">
        <f>IF(SUMPRODUCT(--EXACT(M67,$N$14:N66)),"",M67)</f>
        <v/>
      </c>
      <c r="O67" s="54">
        <f t="shared" si="8"/>
        <v>0</v>
      </c>
      <c r="P67" s="54">
        <f t="shared" si="9"/>
        <v>0</v>
      </c>
      <c r="Q67" s="54">
        <f t="shared" si="10"/>
        <v>0</v>
      </c>
    </row>
    <row r="68" spans="1:17" x14ac:dyDescent="0.35">
      <c r="A68" s="52"/>
      <c r="B68" s="91" t="str">
        <f>IFERROR(VLOOKUP(A68,Píndoles!B:D,2,0),"Indiqueu el Núm píndola")</f>
        <v>Indiqueu el Núm píndola</v>
      </c>
      <c r="C68" s="91" t="str">
        <f>IFERROR(VLOOKUP(A68,Píndoles!B:D,3,9),"Indiqueu el Núm de Píndola")</f>
        <v>Indiqueu el Núm de Píndola</v>
      </c>
      <c r="D68" s="91" t="str">
        <f t="shared" si="6"/>
        <v>Indiqueu el Núm píndola</v>
      </c>
      <c r="E68" s="52"/>
      <c r="F68" s="91" t="str">
        <f>IFERROR(VLOOKUP(E68,Formadors!B:C,2,0),"Indiqueu el Núm Formador/a")</f>
        <v>Indiqueu el Núm Formador/a</v>
      </c>
      <c r="G68" s="91" t="str">
        <f>IFERROR(VLOOKUP(E68,Formadors!B:D,3,0),"indiqueu Núm Formador/a")</f>
        <v>indiqueu Núm Formador/a</v>
      </c>
      <c r="H68" s="40"/>
      <c r="I68" s="40"/>
      <c r="J68" s="40"/>
      <c r="K68" s="92" t="str">
        <f t="shared" si="7"/>
        <v>Indiqueu el detall de Nre. Participants per gènere</v>
      </c>
      <c r="L68" s="29"/>
      <c r="M68" s="53">
        <f t="shared" si="5"/>
        <v>0</v>
      </c>
      <c r="N68" s="1" t="str">
        <f>IF(SUMPRODUCT(--EXACT(M68,$N$14:N67)),"",M68)</f>
        <v/>
      </c>
      <c r="O68" s="54">
        <f t="shared" si="8"/>
        <v>0</v>
      </c>
      <c r="P68" s="54">
        <f t="shared" si="9"/>
        <v>0</v>
      </c>
      <c r="Q68" s="54">
        <f t="shared" si="10"/>
        <v>0</v>
      </c>
    </row>
    <row r="69" spans="1:17" x14ac:dyDescent="0.35">
      <c r="A69" s="52"/>
      <c r="B69" s="91" t="str">
        <f>IFERROR(VLOOKUP(A69,Píndoles!B:D,2,0),"Indiqueu el Núm píndola")</f>
        <v>Indiqueu el Núm píndola</v>
      </c>
      <c r="C69" s="91" t="str">
        <f>IFERROR(VLOOKUP(A69,Píndoles!B:D,3,9),"Indiqueu el Núm de Píndola")</f>
        <v>Indiqueu el Núm de Píndola</v>
      </c>
      <c r="D69" s="91" t="str">
        <f t="shared" si="6"/>
        <v>Indiqueu el Núm píndola</v>
      </c>
      <c r="E69" s="52"/>
      <c r="F69" s="91" t="str">
        <f>IFERROR(VLOOKUP(E69,Formadors!B:C,2,0),"Indiqueu el Núm Formador/a")</f>
        <v>Indiqueu el Núm Formador/a</v>
      </c>
      <c r="G69" s="91" t="str">
        <f>IFERROR(VLOOKUP(E69,Formadors!B:D,3,0),"indiqueu Núm Formador/a")</f>
        <v>indiqueu Núm Formador/a</v>
      </c>
      <c r="H69" s="40"/>
      <c r="I69" s="40"/>
      <c r="J69" s="40"/>
      <c r="K69" s="92" t="str">
        <f t="shared" si="7"/>
        <v>Indiqueu el detall de Nre. Participants per gènere</v>
      </c>
      <c r="L69" s="29"/>
      <c r="M69" s="53">
        <f t="shared" si="5"/>
        <v>0</v>
      </c>
      <c r="N69" s="1" t="str">
        <f>IF(SUMPRODUCT(--EXACT(M69,$N$14:N68)),"",M69)</f>
        <v/>
      </c>
      <c r="O69" s="54">
        <f t="shared" si="8"/>
        <v>0</v>
      </c>
      <c r="P69" s="54">
        <f t="shared" si="9"/>
        <v>0</v>
      </c>
      <c r="Q69" s="54">
        <f t="shared" si="10"/>
        <v>0</v>
      </c>
    </row>
    <row r="70" spans="1:17" x14ac:dyDescent="0.35">
      <c r="A70" s="52"/>
      <c r="B70" s="91" t="str">
        <f>IFERROR(VLOOKUP(A70,Píndoles!B:D,2,0),"Indiqueu el Núm píndola")</f>
        <v>Indiqueu el Núm píndola</v>
      </c>
      <c r="C70" s="91" t="str">
        <f>IFERROR(VLOOKUP(A70,Píndoles!B:D,3,9),"Indiqueu el Núm de Píndola")</f>
        <v>Indiqueu el Núm de Píndola</v>
      </c>
      <c r="D70" s="91" t="str">
        <f t="shared" si="6"/>
        <v>Indiqueu el Núm píndola</v>
      </c>
      <c r="E70" s="52"/>
      <c r="F70" s="91" t="str">
        <f>IFERROR(VLOOKUP(E70,Formadors!B:C,2,0),"Indiqueu el Núm Formador/a")</f>
        <v>Indiqueu el Núm Formador/a</v>
      </c>
      <c r="G70" s="91" t="str">
        <f>IFERROR(VLOOKUP(E70,Formadors!B:D,3,0),"indiqueu Núm Formador/a")</f>
        <v>indiqueu Núm Formador/a</v>
      </c>
      <c r="H70" s="40"/>
      <c r="I70" s="40"/>
      <c r="J70" s="40"/>
      <c r="K70" s="92" t="str">
        <f t="shared" si="7"/>
        <v>Indiqueu el detall de Nre. Participants per gènere</v>
      </c>
      <c r="L70" s="29"/>
      <c r="M70" s="53">
        <f t="shared" si="5"/>
        <v>0</v>
      </c>
      <c r="N70" s="1" t="str">
        <f>IF(SUMPRODUCT(--EXACT(M70,$N$14:N69)),"",M70)</f>
        <v/>
      </c>
      <c r="O70" s="54">
        <f t="shared" si="8"/>
        <v>0</v>
      </c>
      <c r="P70" s="54">
        <f t="shared" si="9"/>
        <v>0</v>
      </c>
      <c r="Q70" s="54">
        <f t="shared" si="10"/>
        <v>0</v>
      </c>
    </row>
    <row r="71" spans="1:17" x14ac:dyDescent="0.35">
      <c r="A71" s="52"/>
      <c r="B71" s="91" t="str">
        <f>IFERROR(VLOOKUP(A71,Píndoles!B:D,2,0),"Indiqueu el Núm píndola")</f>
        <v>Indiqueu el Núm píndola</v>
      </c>
      <c r="C71" s="91" t="str">
        <f>IFERROR(VLOOKUP(A71,Píndoles!B:D,3,9),"Indiqueu el Núm de Píndola")</f>
        <v>Indiqueu el Núm de Píndola</v>
      </c>
      <c r="D71" s="91" t="str">
        <f t="shared" si="6"/>
        <v>Indiqueu el Núm píndola</v>
      </c>
      <c r="E71" s="52"/>
      <c r="F71" s="91" t="str">
        <f>IFERROR(VLOOKUP(E71,Formadors!B:C,2,0),"Indiqueu el Núm Formador/a")</f>
        <v>Indiqueu el Núm Formador/a</v>
      </c>
      <c r="G71" s="91" t="str">
        <f>IFERROR(VLOOKUP(E71,Formadors!B:D,3,0),"indiqueu Núm Formador/a")</f>
        <v>indiqueu Núm Formador/a</v>
      </c>
      <c r="H71" s="40"/>
      <c r="I71" s="40"/>
      <c r="J71" s="40"/>
      <c r="K71" s="92" t="str">
        <f t="shared" si="7"/>
        <v>Indiqueu el detall de Nre. Participants per gènere</v>
      </c>
      <c r="L71" s="29"/>
      <c r="M71" s="53">
        <f t="shared" si="5"/>
        <v>0</v>
      </c>
      <c r="N71" s="1" t="str">
        <f>IF(SUMPRODUCT(--EXACT(M71,$N$14:N70)),"",M71)</f>
        <v/>
      </c>
      <c r="O71" s="54">
        <f t="shared" si="8"/>
        <v>0</v>
      </c>
      <c r="P71" s="54">
        <f t="shared" si="9"/>
        <v>0</v>
      </c>
      <c r="Q71" s="54">
        <f t="shared" si="10"/>
        <v>0</v>
      </c>
    </row>
    <row r="72" spans="1:17" x14ac:dyDescent="0.35">
      <c r="A72" s="52"/>
      <c r="B72" s="91" t="str">
        <f>IFERROR(VLOOKUP(A72,Píndoles!B:D,2,0),"Indiqueu el Núm píndola")</f>
        <v>Indiqueu el Núm píndola</v>
      </c>
      <c r="C72" s="91" t="str">
        <f>IFERROR(VLOOKUP(A72,Píndoles!B:D,3,9),"Indiqueu el Núm de Píndola")</f>
        <v>Indiqueu el Núm de Píndola</v>
      </c>
      <c r="D72" s="91" t="str">
        <f t="shared" si="6"/>
        <v>Indiqueu el Núm píndola</v>
      </c>
      <c r="E72" s="52"/>
      <c r="F72" s="91" t="str">
        <f>IFERROR(VLOOKUP(E72,Formadors!B:C,2,0),"Indiqueu el Núm Formador/a")</f>
        <v>Indiqueu el Núm Formador/a</v>
      </c>
      <c r="G72" s="91" t="str">
        <f>IFERROR(VLOOKUP(E72,Formadors!B:D,3,0),"indiqueu Núm Formador/a")</f>
        <v>indiqueu Núm Formador/a</v>
      </c>
      <c r="H72" s="40"/>
      <c r="I72" s="40"/>
      <c r="J72" s="40"/>
      <c r="K72" s="92" t="str">
        <f t="shared" si="7"/>
        <v>Indiqueu el detall de Nre. Participants per gènere</v>
      </c>
      <c r="L72" s="29"/>
      <c r="M72" s="53">
        <f t="shared" si="5"/>
        <v>0</v>
      </c>
      <c r="N72" s="1" t="str">
        <f>IF(SUMPRODUCT(--EXACT(M72,$N$14:N71)),"",M72)</f>
        <v/>
      </c>
      <c r="O72" s="54">
        <f t="shared" si="8"/>
        <v>0</v>
      </c>
      <c r="P72" s="54">
        <f t="shared" si="9"/>
        <v>0</v>
      </c>
      <c r="Q72" s="54">
        <f t="shared" si="10"/>
        <v>0</v>
      </c>
    </row>
    <row r="73" spans="1:17" x14ac:dyDescent="0.35">
      <c r="A73" s="52"/>
      <c r="B73" s="91" t="str">
        <f>IFERROR(VLOOKUP(A73,Píndoles!B:D,2,0),"Indiqueu el Núm píndola")</f>
        <v>Indiqueu el Núm píndola</v>
      </c>
      <c r="C73" s="91" t="str">
        <f>IFERROR(VLOOKUP(A73,Píndoles!B:D,3,9),"Indiqueu el Núm de Píndola")</f>
        <v>Indiqueu el Núm de Píndola</v>
      </c>
      <c r="D73" s="91" t="str">
        <f t="shared" si="6"/>
        <v>Indiqueu el Núm píndola</v>
      </c>
      <c r="E73" s="52"/>
      <c r="F73" s="91" t="str">
        <f>IFERROR(VLOOKUP(E73,Formadors!B:C,2,0),"Indiqueu el Núm Formador/a")</f>
        <v>Indiqueu el Núm Formador/a</v>
      </c>
      <c r="G73" s="91" t="str">
        <f>IFERROR(VLOOKUP(E73,Formadors!B:D,3,0),"indiqueu Núm Formador/a")</f>
        <v>indiqueu Núm Formador/a</v>
      </c>
      <c r="H73" s="40"/>
      <c r="I73" s="40"/>
      <c r="J73" s="40"/>
      <c r="K73" s="92" t="str">
        <f t="shared" si="7"/>
        <v>Indiqueu el detall de Nre. Participants per gènere</v>
      </c>
      <c r="L73" s="29"/>
      <c r="M73" s="53">
        <f t="shared" si="5"/>
        <v>0</v>
      </c>
      <c r="N73" s="1" t="str">
        <f>IF(SUMPRODUCT(--EXACT(M73,$N$14:N72)),"",M73)</f>
        <v/>
      </c>
      <c r="O73" s="54">
        <f t="shared" si="8"/>
        <v>0</v>
      </c>
      <c r="P73" s="54">
        <f t="shared" si="9"/>
        <v>0</v>
      </c>
      <c r="Q73" s="54">
        <f t="shared" si="10"/>
        <v>0</v>
      </c>
    </row>
    <row r="74" spans="1:17" x14ac:dyDescent="0.35">
      <c r="A74" s="52"/>
      <c r="B74" s="91" t="str">
        <f>IFERROR(VLOOKUP(A74,Píndoles!B:D,2,0),"Indiqueu el Núm píndola")</f>
        <v>Indiqueu el Núm píndola</v>
      </c>
      <c r="C74" s="91" t="str">
        <f>IFERROR(VLOOKUP(A74,Píndoles!B:D,3,9),"Indiqueu el Núm de Píndola")</f>
        <v>Indiqueu el Núm de Píndola</v>
      </c>
      <c r="D74" s="91" t="str">
        <f t="shared" si="6"/>
        <v>Indiqueu el Núm píndola</v>
      </c>
      <c r="E74" s="52"/>
      <c r="F74" s="91" t="str">
        <f>IFERROR(VLOOKUP(E74,Formadors!B:C,2,0),"Indiqueu el Núm Formador/a")</f>
        <v>Indiqueu el Núm Formador/a</v>
      </c>
      <c r="G74" s="91" t="str">
        <f>IFERROR(VLOOKUP(E74,Formadors!B:D,3,0),"indiqueu Núm Formador/a")</f>
        <v>indiqueu Núm Formador/a</v>
      </c>
      <c r="H74" s="40"/>
      <c r="I74" s="40"/>
      <c r="J74" s="40"/>
      <c r="K74" s="92" t="str">
        <f t="shared" si="7"/>
        <v>Indiqueu el detall de Nre. Participants per gènere</v>
      </c>
      <c r="L74" s="29"/>
      <c r="M74" s="53">
        <f t="shared" si="5"/>
        <v>0</v>
      </c>
      <c r="N74" s="1" t="str">
        <f>IF(SUMPRODUCT(--EXACT(M74,$N$14:N73)),"",M74)</f>
        <v/>
      </c>
      <c r="O74" s="54">
        <f t="shared" si="8"/>
        <v>0</v>
      </c>
      <c r="P74" s="54">
        <f t="shared" si="9"/>
        <v>0</v>
      </c>
      <c r="Q74" s="54">
        <f t="shared" si="10"/>
        <v>0</v>
      </c>
    </row>
    <row r="75" spans="1:17" x14ac:dyDescent="0.35">
      <c r="A75" s="52"/>
      <c r="B75" s="91" t="str">
        <f>IFERROR(VLOOKUP(A75,Píndoles!B:D,2,0),"Indiqueu el Núm píndola")</f>
        <v>Indiqueu el Núm píndola</v>
      </c>
      <c r="C75" s="91" t="str">
        <f>IFERROR(VLOOKUP(A75,Píndoles!B:D,3,9),"Indiqueu el Núm de Píndola")</f>
        <v>Indiqueu el Núm de Píndola</v>
      </c>
      <c r="D75" s="91" t="str">
        <f t="shared" si="6"/>
        <v>Indiqueu el Núm píndola</v>
      </c>
      <c r="E75" s="52"/>
      <c r="F75" s="91" t="str">
        <f>IFERROR(VLOOKUP(E75,Formadors!B:C,2,0),"Indiqueu el Núm Formador/a")</f>
        <v>Indiqueu el Núm Formador/a</v>
      </c>
      <c r="G75" s="91" t="str">
        <f>IFERROR(VLOOKUP(E75,Formadors!B:D,3,0),"indiqueu Núm Formador/a")</f>
        <v>indiqueu Núm Formador/a</v>
      </c>
      <c r="H75" s="40"/>
      <c r="I75" s="40"/>
      <c r="J75" s="40"/>
      <c r="K75" s="92" t="str">
        <f t="shared" si="7"/>
        <v>Indiqueu el detall de Nre. Participants per gènere</v>
      </c>
      <c r="L75" s="29"/>
      <c r="M75" s="53">
        <f t="shared" si="5"/>
        <v>0</v>
      </c>
      <c r="N75" s="1" t="str">
        <f>IF(SUMPRODUCT(--EXACT(M75,$N$14:N74)),"",M75)</f>
        <v/>
      </c>
      <c r="O75" s="54">
        <f t="shared" si="8"/>
        <v>0</v>
      </c>
      <c r="P75" s="54">
        <f t="shared" si="9"/>
        <v>0</v>
      </c>
      <c r="Q75" s="54">
        <f t="shared" si="10"/>
        <v>0</v>
      </c>
    </row>
    <row r="76" spans="1:17" x14ac:dyDescent="0.35">
      <c r="A76" s="52"/>
      <c r="B76" s="91" t="str">
        <f>IFERROR(VLOOKUP(A76,Píndoles!B:D,2,0),"Indiqueu el Núm píndola")</f>
        <v>Indiqueu el Núm píndola</v>
      </c>
      <c r="C76" s="91" t="str">
        <f>IFERROR(VLOOKUP(A76,Píndoles!B:D,3,9),"Indiqueu el Núm de Píndola")</f>
        <v>Indiqueu el Núm de Píndola</v>
      </c>
      <c r="D76" s="91" t="str">
        <f t="shared" si="6"/>
        <v>Indiqueu el Núm píndola</v>
      </c>
      <c r="E76" s="52"/>
      <c r="F76" s="91" t="str">
        <f>IFERROR(VLOOKUP(E76,Formadors!B:C,2,0),"Indiqueu el Núm Formador/a")</f>
        <v>Indiqueu el Núm Formador/a</v>
      </c>
      <c r="G76" s="91" t="str">
        <f>IFERROR(VLOOKUP(E76,Formadors!B:D,3,0),"indiqueu Núm Formador/a")</f>
        <v>indiqueu Núm Formador/a</v>
      </c>
      <c r="H76" s="40"/>
      <c r="I76" s="40"/>
      <c r="J76" s="40"/>
      <c r="K76" s="92" t="str">
        <f t="shared" si="7"/>
        <v>Indiqueu el detall de Nre. Participants per gènere</v>
      </c>
      <c r="L76" s="29"/>
      <c r="M76" s="53">
        <f t="shared" si="5"/>
        <v>0</v>
      </c>
      <c r="N76" s="1" t="str">
        <f>IF(SUMPRODUCT(--EXACT(M76,$N$14:N75)),"",M76)</f>
        <v/>
      </c>
      <c r="O76" s="54">
        <f t="shared" si="8"/>
        <v>0</v>
      </c>
      <c r="P76" s="54">
        <f t="shared" si="9"/>
        <v>0</v>
      </c>
      <c r="Q76" s="54">
        <f t="shared" si="10"/>
        <v>0</v>
      </c>
    </row>
    <row r="77" spans="1:17" x14ac:dyDescent="0.35">
      <c r="A77" s="52"/>
      <c r="B77" s="91" t="str">
        <f>IFERROR(VLOOKUP(A77,Píndoles!B:D,2,0),"Indiqueu el Núm píndola")</f>
        <v>Indiqueu el Núm píndola</v>
      </c>
      <c r="C77" s="91" t="str">
        <f>IFERROR(VLOOKUP(A77,Píndoles!B:D,3,9),"Indiqueu el Núm de Píndola")</f>
        <v>Indiqueu el Núm de Píndola</v>
      </c>
      <c r="D77" s="91" t="str">
        <f t="shared" si="6"/>
        <v>Indiqueu el Núm píndola</v>
      </c>
      <c r="E77" s="52"/>
      <c r="F77" s="91" t="str">
        <f>IFERROR(VLOOKUP(E77,Formadors!B:C,2,0),"Indiqueu el Núm Formador/a")</f>
        <v>Indiqueu el Núm Formador/a</v>
      </c>
      <c r="G77" s="91" t="str">
        <f>IFERROR(VLOOKUP(E77,Formadors!B:D,3,0),"indiqueu Núm Formador/a")</f>
        <v>indiqueu Núm Formador/a</v>
      </c>
      <c r="H77" s="40"/>
      <c r="I77" s="40"/>
      <c r="J77" s="40"/>
      <c r="K77" s="92" t="str">
        <f t="shared" si="7"/>
        <v>Indiqueu el detall de Nre. Participants per gènere</v>
      </c>
      <c r="L77" s="29"/>
      <c r="M77" s="53">
        <f t="shared" si="5"/>
        <v>0</v>
      </c>
      <c r="N77" s="1" t="str">
        <f>IF(SUMPRODUCT(--EXACT(M77,$N$14:N76)),"",M77)</f>
        <v/>
      </c>
      <c r="O77" s="54">
        <f t="shared" si="8"/>
        <v>0</v>
      </c>
      <c r="P77" s="54">
        <f t="shared" si="9"/>
        <v>0</v>
      </c>
      <c r="Q77" s="54">
        <f t="shared" si="10"/>
        <v>0</v>
      </c>
    </row>
    <row r="78" spans="1:17" x14ac:dyDescent="0.35">
      <c r="A78" s="52"/>
      <c r="B78" s="91" t="str">
        <f>IFERROR(VLOOKUP(A78,Píndoles!B:D,2,0),"Indiqueu el Núm píndola")</f>
        <v>Indiqueu el Núm píndola</v>
      </c>
      <c r="C78" s="91" t="str">
        <f>IFERROR(VLOOKUP(A78,Píndoles!B:D,3,9),"Indiqueu el Núm de Píndola")</f>
        <v>Indiqueu el Núm de Píndola</v>
      </c>
      <c r="D78" s="91" t="str">
        <f t="shared" ref="D78:D109" si="11">IFERROR((C78*L$10),"Indiqueu el Núm píndola")</f>
        <v>Indiqueu el Núm píndola</v>
      </c>
      <c r="E78" s="52"/>
      <c r="F78" s="91" t="str">
        <f>IFERROR(VLOOKUP(E78,Formadors!B:C,2,0),"Indiqueu el Núm Formador/a")</f>
        <v>Indiqueu el Núm Formador/a</v>
      </c>
      <c r="G78" s="91" t="str">
        <f>IFERROR(VLOOKUP(E78,Formadors!B:D,3,0),"indiqueu Núm Formador/a")</f>
        <v>indiqueu Núm Formador/a</v>
      </c>
      <c r="H78" s="40"/>
      <c r="I78" s="40"/>
      <c r="J78" s="40"/>
      <c r="K78" s="92" t="str">
        <f t="shared" ref="K78:K109" si="12">IF((SUMIF(A:A,A78,H:H)+SUMIF(A:A,A78,I:I)+SUMIF(A:A,A78,J:J)=0),"Indiqueu el detall de Nre. Participants per gènere",(SUMIF(A:A,A78,H:H)+SUMIF(A:A,A78,I:I)+SUMIF(A:A,A78,J:J)))</f>
        <v>Indiqueu el detall de Nre. Participants per gènere</v>
      </c>
      <c r="L78" s="29"/>
      <c r="M78" s="53">
        <f t="shared" si="5"/>
        <v>0</v>
      </c>
      <c r="N78" s="1" t="str">
        <f>IF(SUMPRODUCT(--EXACT(M78,$N$14:N77)),"",M78)</f>
        <v/>
      </c>
      <c r="O78" s="54">
        <f t="shared" ref="O78:O109" si="13">IFERROR(VLOOKUP(N78,A:H,8,0),0)</f>
        <v>0</v>
      </c>
      <c r="P78" s="54">
        <f t="shared" ref="P78:P109" si="14">IFERROR(VLOOKUP(N78,A:I,9,0),0)</f>
        <v>0</v>
      </c>
      <c r="Q78" s="54">
        <f t="shared" ref="Q78:Q109" si="15">IFERROR(VLOOKUP(N78,A:J,10,0),0)</f>
        <v>0</v>
      </c>
    </row>
    <row r="79" spans="1:17" x14ac:dyDescent="0.35">
      <c r="A79" s="52"/>
      <c r="B79" s="91" t="str">
        <f>IFERROR(VLOOKUP(A79,Píndoles!B:D,2,0),"Indiqueu el Núm píndola")</f>
        <v>Indiqueu el Núm píndola</v>
      </c>
      <c r="C79" s="91" t="str">
        <f>IFERROR(VLOOKUP(A79,Píndoles!B:D,3,9),"Indiqueu el Núm de Píndola")</f>
        <v>Indiqueu el Núm de Píndola</v>
      </c>
      <c r="D79" s="91" t="str">
        <f t="shared" si="11"/>
        <v>Indiqueu el Núm píndola</v>
      </c>
      <c r="E79" s="52"/>
      <c r="F79" s="91" t="str">
        <f>IFERROR(VLOOKUP(E79,Formadors!B:C,2,0),"Indiqueu el Núm Formador/a")</f>
        <v>Indiqueu el Núm Formador/a</v>
      </c>
      <c r="G79" s="91" t="str">
        <f>IFERROR(VLOOKUP(E79,Formadors!B:D,3,0),"indiqueu Núm Formador/a")</f>
        <v>indiqueu Núm Formador/a</v>
      </c>
      <c r="H79" s="40"/>
      <c r="I79" s="40"/>
      <c r="J79" s="40"/>
      <c r="K79" s="92" t="str">
        <f t="shared" si="12"/>
        <v>Indiqueu el detall de Nre. Participants per gènere</v>
      </c>
      <c r="L79" s="29"/>
      <c r="M79" s="53">
        <f t="shared" ref="M79:M142" si="16">A79</f>
        <v>0</v>
      </c>
      <c r="N79" s="1" t="str">
        <f>IF(SUMPRODUCT(--EXACT(M79,$N$14:N78)),"",M79)</f>
        <v/>
      </c>
      <c r="O79" s="54">
        <f t="shared" si="13"/>
        <v>0</v>
      </c>
      <c r="P79" s="54">
        <f t="shared" si="14"/>
        <v>0</v>
      </c>
      <c r="Q79" s="54">
        <f t="shared" si="15"/>
        <v>0</v>
      </c>
    </row>
    <row r="80" spans="1:17" x14ac:dyDescent="0.35">
      <c r="A80" s="52"/>
      <c r="B80" s="91" t="str">
        <f>IFERROR(VLOOKUP(A80,Píndoles!B:D,2,0),"Indiqueu el Núm píndola")</f>
        <v>Indiqueu el Núm píndola</v>
      </c>
      <c r="C80" s="91" t="str">
        <f>IFERROR(VLOOKUP(A80,Píndoles!B:D,3,9),"Indiqueu el Núm de Píndola")</f>
        <v>Indiqueu el Núm de Píndola</v>
      </c>
      <c r="D80" s="91" t="str">
        <f t="shared" si="11"/>
        <v>Indiqueu el Núm píndola</v>
      </c>
      <c r="E80" s="52"/>
      <c r="F80" s="91" t="str">
        <f>IFERROR(VLOOKUP(E80,Formadors!B:C,2,0),"Indiqueu el Núm Formador/a")</f>
        <v>Indiqueu el Núm Formador/a</v>
      </c>
      <c r="G80" s="91" t="str">
        <f>IFERROR(VLOOKUP(E80,Formadors!B:D,3,0),"indiqueu Núm Formador/a")</f>
        <v>indiqueu Núm Formador/a</v>
      </c>
      <c r="H80" s="40"/>
      <c r="I80" s="40"/>
      <c r="J80" s="40"/>
      <c r="K80" s="92" t="str">
        <f t="shared" si="12"/>
        <v>Indiqueu el detall de Nre. Participants per gènere</v>
      </c>
      <c r="L80" s="29"/>
      <c r="M80" s="53">
        <f t="shared" si="16"/>
        <v>0</v>
      </c>
      <c r="N80" s="1" t="str">
        <f>IF(SUMPRODUCT(--EXACT(M80,$N$14:N79)),"",M80)</f>
        <v/>
      </c>
      <c r="O80" s="54">
        <f t="shared" si="13"/>
        <v>0</v>
      </c>
      <c r="P80" s="54">
        <f t="shared" si="14"/>
        <v>0</v>
      </c>
      <c r="Q80" s="54">
        <f t="shared" si="15"/>
        <v>0</v>
      </c>
    </row>
    <row r="81" spans="1:17" x14ac:dyDescent="0.35">
      <c r="A81" s="52"/>
      <c r="B81" s="91" t="str">
        <f>IFERROR(VLOOKUP(A81,Píndoles!B:D,2,0),"Indiqueu el Núm píndola")</f>
        <v>Indiqueu el Núm píndola</v>
      </c>
      <c r="C81" s="91" t="str">
        <f>IFERROR(VLOOKUP(A81,Píndoles!B:D,3,9),"Indiqueu el Núm de Píndola")</f>
        <v>Indiqueu el Núm de Píndola</v>
      </c>
      <c r="D81" s="91" t="str">
        <f t="shared" si="11"/>
        <v>Indiqueu el Núm píndola</v>
      </c>
      <c r="E81" s="52"/>
      <c r="F81" s="91" t="str">
        <f>IFERROR(VLOOKUP(E81,Formadors!B:C,2,0),"Indiqueu el Núm Formador/a")</f>
        <v>Indiqueu el Núm Formador/a</v>
      </c>
      <c r="G81" s="91" t="str">
        <f>IFERROR(VLOOKUP(E81,Formadors!B:D,3,0),"indiqueu Núm Formador/a")</f>
        <v>indiqueu Núm Formador/a</v>
      </c>
      <c r="H81" s="40"/>
      <c r="I81" s="40"/>
      <c r="J81" s="40"/>
      <c r="K81" s="92" t="str">
        <f t="shared" si="12"/>
        <v>Indiqueu el detall de Nre. Participants per gènere</v>
      </c>
      <c r="L81" s="29"/>
      <c r="M81" s="53">
        <f t="shared" si="16"/>
        <v>0</v>
      </c>
      <c r="N81" s="1" t="str">
        <f>IF(SUMPRODUCT(--EXACT(M81,$N$14:N80)),"",M81)</f>
        <v/>
      </c>
      <c r="O81" s="54">
        <f t="shared" si="13"/>
        <v>0</v>
      </c>
      <c r="P81" s="54">
        <f t="shared" si="14"/>
        <v>0</v>
      </c>
      <c r="Q81" s="54">
        <f t="shared" si="15"/>
        <v>0</v>
      </c>
    </row>
    <row r="82" spans="1:17" x14ac:dyDescent="0.35">
      <c r="A82" s="52"/>
      <c r="B82" s="91" t="str">
        <f>IFERROR(VLOOKUP(A82,Píndoles!B:D,2,0),"Indiqueu el Núm píndola")</f>
        <v>Indiqueu el Núm píndola</v>
      </c>
      <c r="C82" s="91" t="str">
        <f>IFERROR(VLOOKUP(A82,Píndoles!B:D,3,9),"Indiqueu el Núm de Píndola")</f>
        <v>Indiqueu el Núm de Píndola</v>
      </c>
      <c r="D82" s="91" t="str">
        <f t="shared" si="11"/>
        <v>Indiqueu el Núm píndola</v>
      </c>
      <c r="E82" s="52"/>
      <c r="F82" s="91" t="str">
        <f>IFERROR(VLOOKUP(E82,Formadors!B:C,2,0),"Indiqueu el Núm Formador/a")</f>
        <v>Indiqueu el Núm Formador/a</v>
      </c>
      <c r="G82" s="91" t="str">
        <f>IFERROR(VLOOKUP(E82,Formadors!B:D,3,0),"indiqueu Núm Formador/a")</f>
        <v>indiqueu Núm Formador/a</v>
      </c>
      <c r="H82" s="40"/>
      <c r="I82" s="40"/>
      <c r="J82" s="40"/>
      <c r="K82" s="92" t="str">
        <f t="shared" si="12"/>
        <v>Indiqueu el detall de Nre. Participants per gènere</v>
      </c>
      <c r="L82" s="29"/>
      <c r="M82" s="53">
        <f t="shared" si="16"/>
        <v>0</v>
      </c>
      <c r="N82" s="1" t="str">
        <f>IF(SUMPRODUCT(--EXACT(M82,$N$14:N81)),"",M82)</f>
        <v/>
      </c>
      <c r="O82" s="54">
        <f t="shared" si="13"/>
        <v>0</v>
      </c>
      <c r="P82" s="54">
        <f t="shared" si="14"/>
        <v>0</v>
      </c>
      <c r="Q82" s="54">
        <f t="shared" si="15"/>
        <v>0</v>
      </c>
    </row>
    <row r="83" spans="1:17" x14ac:dyDescent="0.35">
      <c r="A83" s="52"/>
      <c r="B83" s="91" t="str">
        <f>IFERROR(VLOOKUP(A83,Píndoles!B:D,2,0),"Indiqueu el Núm píndola")</f>
        <v>Indiqueu el Núm píndola</v>
      </c>
      <c r="C83" s="91" t="str">
        <f>IFERROR(VLOOKUP(A83,Píndoles!B:D,3,9),"Indiqueu el Núm de Píndola")</f>
        <v>Indiqueu el Núm de Píndola</v>
      </c>
      <c r="D83" s="91" t="str">
        <f t="shared" si="11"/>
        <v>Indiqueu el Núm píndola</v>
      </c>
      <c r="E83" s="52"/>
      <c r="F83" s="91" t="str">
        <f>IFERROR(VLOOKUP(E83,Formadors!B:C,2,0),"Indiqueu el Núm Formador/a")</f>
        <v>Indiqueu el Núm Formador/a</v>
      </c>
      <c r="G83" s="91" t="str">
        <f>IFERROR(VLOOKUP(E83,Formadors!B:D,3,0),"indiqueu Núm Formador/a")</f>
        <v>indiqueu Núm Formador/a</v>
      </c>
      <c r="H83" s="40"/>
      <c r="I83" s="40"/>
      <c r="J83" s="40"/>
      <c r="K83" s="92" t="str">
        <f t="shared" si="12"/>
        <v>Indiqueu el detall de Nre. Participants per gènere</v>
      </c>
      <c r="L83" s="29"/>
      <c r="M83" s="53">
        <f t="shared" si="16"/>
        <v>0</v>
      </c>
      <c r="N83" s="1" t="str">
        <f>IF(SUMPRODUCT(--EXACT(M83,$N$14:N82)),"",M83)</f>
        <v/>
      </c>
      <c r="O83" s="54">
        <f t="shared" si="13"/>
        <v>0</v>
      </c>
      <c r="P83" s="54">
        <f t="shared" si="14"/>
        <v>0</v>
      </c>
      <c r="Q83" s="54">
        <f t="shared" si="15"/>
        <v>0</v>
      </c>
    </row>
    <row r="84" spans="1:17" x14ac:dyDescent="0.35">
      <c r="A84" s="52"/>
      <c r="B84" s="91" t="str">
        <f>IFERROR(VLOOKUP(A84,Píndoles!B:D,2,0),"Indiqueu el Núm píndola")</f>
        <v>Indiqueu el Núm píndola</v>
      </c>
      <c r="C84" s="91" t="str">
        <f>IFERROR(VLOOKUP(A84,Píndoles!B:D,3,9),"Indiqueu el Núm de Píndola")</f>
        <v>Indiqueu el Núm de Píndola</v>
      </c>
      <c r="D84" s="91" t="str">
        <f t="shared" si="11"/>
        <v>Indiqueu el Núm píndola</v>
      </c>
      <c r="E84" s="52"/>
      <c r="F84" s="91" t="str">
        <f>IFERROR(VLOOKUP(E84,Formadors!B:C,2,0),"Indiqueu el Núm Formador/a")</f>
        <v>Indiqueu el Núm Formador/a</v>
      </c>
      <c r="G84" s="91" t="str">
        <f>IFERROR(VLOOKUP(E84,Formadors!B:D,3,0),"indiqueu Núm Formador/a")</f>
        <v>indiqueu Núm Formador/a</v>
      </c>
      <c r="H84" s="40"/>
      <c r="I84" s="40"/>
      <c r="J84" s="40"/>
      <c r="K84" s="92" t="str">
        <f t="shared" si="12"/>
        <v>Indiqueu el detall de Nre. Participants per gènere</v>
      </c>
      <c r="L84" s="29"/>
      <c r="M84" s="53">
        <f t="shared" si="16"/>
        <v>0</v>
      </c>
      <c r="N84" s="1" t="str">
        <f>IF(SUMPRODUCT(--EXACT(M84,$N$14:N83)),"",M84)</f>
        <v/>
      </c>
      <c r="O84" s="54">
        <f t="shared" si="13"/>
        <v>0</v>
      </c>
      <c r="P84" s="54">
        <f t="shared" si="14"/>
        <v>0</v>
      </c>
      <c r="Q84" s="54">
        <f t="shared" si="15"/>
        <v>0</v>
      </c>
    </row>
    <row r="85" spans="1:17" x14ac:dyDescent="0.35">
      <c r="A85" s="52"/>
      <c r="B85" s="91" t="str">
        <f>IFERROR(VLOOKUP(A85,Píndoles!B:D,2,0),"Indiqueu el Núm píndola")</f>
        <v>Indiqueu el Núm píndola</v>
      </c>
      <c r="C85" s="91" t="str">
        <f>IFERROR(VLOOKUP(A85,Píndoles!B:D,3,9),"Indiqueu el Núm de Píndola")</f>
        <v>Indiqueu el Núm de Píndola</v>
      </c>
      <c r="D85" s="91" t="str">
        <f t="shared" si="11"/>
        <v>Indiqueu el Núm píndola</v>
      </c>
      <c r="E85" s="52"/>
      <c r="F85" s="91" t="str">
        <f>IFERROR(VLOOKUP(E85,Formadors!B:C,2,0),"Indiqueu el Núm Formador/a")</f>
        <v>Indiqueu el Núm Formador/a</v>
      </c>
      <c r="G85" s="91" t="str">
        <f>IFERROR(VLOOKUP(E85,Formadors!B:D,3,0),"indiqueu Núm Formador/a")</f>
        <v>indiqueu Núm Formador/a</v>
      </c>
      <c r="H85" s="40"/>
      <c r="I85" s="40"/>
      <c r="J85" s="40"/>
      <c r="K85" s="92" t="str">
        <f t="shared" si="12"/>
        <v>Indiqueu el detall de Nre. Participants per gènere</v>
      </c>
      <c r="L85" s="29"/>
      <c r="M85" s="53">
        <f t="shared" si="16"/>
        <v>0</v>
      </c>
      <c r="N85" s="1" t="str">
        <f>IF(SUMPRODUCT(--EXACT(M85,$N$14:N84)),"",M85)</f>
        <v/>
      </c>
      <c r="O85" s="54">
        <f t="shared" si="13"/>
        <v>0</v>
      </c>
      <c r="P85" s="54">
        <f t="shared" si="14"/>
        <v>0</v>
      </c>
      <c r="Q85" s="54">
        <f t="shared" si="15"/>
        <v>0</v>
      </c>
    </row>
    <row r="86" spans="1:17" x14ac:dyDescent="0.35">
      <c r="A86" s="52"/>
      <c r="B86" s="91" t="str">
        <f>IFERROR(VLOOKUP(A86,Píndoles!B:D,2,0),"Indiqueu el Núm píndola")</f>
        <v>Indiqueu el Núm píndola</v>
      </c>
      <c r="C86" s="91" t="str">
        <f>IFERROR(VLOOKUP(A86,Píndoles!B:D,3,9),"Indiqueu el Núm de Píndola")</f>
        <v>Indiqueu el Núm de Píndola</v>
      </c>
      <c r="D86" s="91" t="str">
        <f t="shared" si="11"/>
        <v>Indiqueu el Núm píndola</v>
      </c>
      <c r="E86" s="52"/>
      <c r="F86" s="91" t="str">
        <f>IFERROR(VLOOKUP(E86,Formadors!B:C,2,0),"Indiqueu el Núm Formador/a")</f>
        <v>Indiqueu el Núm Formador/a</v>
      </c>
      <c r="G86" s="91" t="str">
        <f>IFERROR(VLOOKUP(E86,Formadors!B:D,3,0),"indiqueu Núm Formador/a")</f>
        <v>indiqueu Núm Formador/a</v>
      </c>
      <c r="H86" s="40"/>
      <c r="I86" s="40"/>
      <c r="J86" s="40"/>
      <c r="K86" s="92" t="str">
        <f t="shared" si="12"/>
        <v>Indiqueu el detall de Nre. Participants per gènere</v>
      </c>
      <c r="L86" s="29"/>
      <c r="M86" s="53">
        <f t="shared" si="16"/>
        <v>0</v>
      </c>
      <c r="N86" s="1" t="str">
        <f>IF(SUMPRODUCT(--EXACT(M86,$N$14:N85)),"",M86)</f>
        <v/>
      </c>
      <c r="O86" s="54">
        <f t="shared" si="13"/>
        <v>0</v>
      </c>
      <c r="P86" s="54">
        <f t="shared" si="14"/>
        <v>0</v>
      </c>
      <c r="Q86" s="54">
        <f t="shared" si="15"/>
        <v>0</v>
      </c>
    </row>
    <row r="87" spans="1:17" x14ac:dyDescent="0.35">
      <c r="A87" s="52"/>
      <c r="B87" s="91" t="str">
        <f>IFERROR(VLOOKUP(A87,Píndoles!B:D,2,0),"Indiqueu el Núm píndola")</f>
        <v>Indiqueu el Núm píndola</v>
      </c>
      <c r="C87" s="91" t="str">
        <f>IFERROR(VLOOKUP(A87,Píndoles!B:D,3,9),"Indiqueu el Núm de Píndola")</f>
        <v>Indiqueu el Núm de Píndola</v>
      </c>
      <c r="D87" s="91" t="str">
        <f t="shared" si="11"/>
        <v>Indiqueu el Núm píndola</v>
      </c>
      <c r="E87" s="52"/>
      <c r="F87" s="91" t="str">
        <f>IFERROR(VLOOKUP(E87,Formadors!B:C,2,0),"Indiqueu el Núm Formador/a")</f>
        <v>Indiqueu el Núm Formador/a</v>
      </c>
      <c r="G87" s="91" t="str">
        <f>IFERROR(VLOOKUP(E87,Formadors!B:D,3,0),"indiqueu Núm Formador/a")</f>
        <v>indiqueu Núm Formador/a</v>
      </c>
      <c r="H87" s="40"/>
      <c r="I87" s="40"/>
      <c r="J87" s="40"/>
      <c r="K87" s="92" t="str">
        <f t="shared" si="12"/>
        <v>Indiqueu el detall de Nre. Participants per gènere</v>
      </c>
      <c r="L87" s="29"/>
      <c r="M87" s="53">
        <f t="shared" si="16"/>
        <v>0</v>
      </c>
      <c r="N87" s="1" t="str">
        <f>IF(SUMPRODUCT(--EXACT(M87,$N$14:N86)),"",M87)</f>
        <v/>
      </c>
      <c r="O87" s="54">
        <f t="shared" si="13"/>
        <v>0</v>
      </c>
      <c r="P87" s="54">
        <f t="shared" si="14"/>
        <v>0</v>
      </c>
      <c r="Q87" s="54">
        <f t="shared" si="15"/>
        <v>0</v>
      </c>
    </row>
    <row r="88" spans="1:17" x14ac:dyDescent="0.35">
      <c r="A88" s="52"/>
      <c r="B88" s="91" t="str">
        <f>IFERROR(VLOOKUP(A88,Píndoles!B:D,2,0),"Indiqueu el Núm píndola")</f>
        <v>Indiqueu el Núm píndola</v>
      </c>
      <c r="C88" s="91" t="str">
        <f>IFERROR(VLOOKUP(A88,Píndoles!B:D,3,9),"Indiqueu el Núm de Píndola")</f>
        <v>Indiqueu el Núm de Píndola</v>
      </c>
      <c r="D88" s="91" t="str">
        <f t="shared" si="11"/>
        <v>Indiqueu el Núm píndola</v>
      </c>
      <c r="E88" s="52"/>
      <c r="F88" s="91" t="str">
        <f>IFERROR(VLOOKUP(E88,Formadors!B:C,2,0),"Indiqueu el Núm Formador/a")</f>
        <v>Indiqueu el Núm Formador/a</v>
      </c>
      <c r="G88" s="91" t="str">
        <f>IFERROR(VLOOKUP(E88,Formadors!B:D,3,0),"indiqueu Núm Formador/a")</f>
        <v>indiqueu Núm Formador/a</v>
      </c>
      <c r="H88" s="40"/>
      <c r="I88" s="40"/>
      <c r="J88" s="40"/>
      <c r="K88" s="92" t="str">
        <f t="shared" si="12"/>
        <v>Indiqueu el detall de Nre. Participants per gènere</v>
      </c>
      <c r="L88" s="29"/>
      <c r="M88" s="53">
        <f t="shared" si="16"/>
        <v>0</v>
      </c>
      <c r="N88" s="1" t="str">
        <f>IF(SUMPRODUCT(--EXACT(M88,$N$14:N87)),"",M88)</f>
        <v/>
      </c>
      <c r="O88" s="54">
        <f t="shared" si="13"/>
        <v>0</v>
      </c>
      <c r="P88" s="54">
        <f t="shared" si="14"/>
        <v>0</v>
      </c>
      <c r="Q88" s="54">
        <f t="shared" si="15"/>
        <v>0</v>
      </c>
    </row>
    <row r="89" spans="1:17" x14ac:dyDescent="0.35">
      <c r="A89" s="52"/>
      <c r="B89" s="91" t="str">
        <f>IFERROR(VLOOKUP(A89,Píndoles!B:D,2,0),"Indiqueu el Núm píndola")</f>
        <v>Indiqueu el Núm píndola</v>
      </c>
      <c r="C89" s="91" t="str">
        <f>IFERROR(VLOOKUP(A89,Píndoles!B:D,3,9),"Indiqueu el Núm de Píndola")</f>
        <v>Indiqueu el Núm de Píndola</v>
      </c>
      <c r="D89" s="91" t="str">
        <f t="shared" si="11"/>
        <v>Indiqueu el Núm píndola</v>
      </c>
      <c r="E89" s="52"/>
      <c r="F89" s="91" t="str">
        <f>IFERROR(VLOOKUP(E89,Formadors!B:C,2,0),"Indiqueu el Núm Formador/a")</f>
        <v>Indiqueu el Núm Formador/a</v>
      </c>
      <c r="G89" s="91" t="str">
        <f>IFERROR(VLOOKUP(E89,Formadors!B:D,3,0),"indiqueu Núm Formador/a")</f>
        <v>indiqueu Núm Formador/a</v>
      </c>
      <c r="H89" s="40"/>
      <c r="I89" s="40"/>
      <c r="J89" s="40"/>
      <c r="K89" s="92" t="str">
        <f t="shared" si="12"/>
        <v>Indiqueu el detall de Nre. Participants per gènere</v>
      </c>
      <c r="L89" s="29"/>
      <c r="M89" s="53">
        <f t="shared" si="16"/>
        <v>0</v>
      </c>
      <c r="N89" s="1" t="str">
        <f>IF(SUMPRODUCT(--EXACT(M89,$N$14:N88)),"",M89)</f>
        <v/>
      </c>
      <c r="O89" s="54">
        <f t="shared" si="13"/>
        <v>0</v>
      </c>
      <c r="P89" s="54">
        <f t="shared" si="14"/>
        <v>0</v>
      </c>
      <c r="Q89" s="54">
        <f t="shared" si="15"/>
        <v>0</v>
      </c>
    </row>
    <row r="90" spans="1:17" x14ac:dyDescent="0.35">
      <c r="A90" s="52"/>
      <c r="B90" s="91" t="str">
        <f>IFERROR(VLOOKUP(A90,Píndoles!B:D,2,0),"Indiqueu el Núm píndola")</f>
        <v>Indiqueu el Núm píndola</v>
      </c>
      <c r="C90" s="91" t="str">
        <f>IFERROR(VLOOKUP(A90,Píndoles!B:D,3,9),"Indiqueu el Núm de Píndola")</f>
        <v>Indiqueu el Núm de Píndola</v>
      </c>
      <c r="D90" s="91" t="str">
        <f t="shared" si="11"/>
        <v>Indiqueu el Núm píndola</v>
      </c>
      <c r="E90" s="52"/>
      <c r="F90" s="91" t="str">
        <f>IFERROR(VLOOKUP(E90,Formadors!B:C,2,0),"Indiqueu el Núm Formador/a")</f>
        <v>Indiqueu el Núm Formador/a</v>
      </c>
      <c r="G90" s="91" t="str">
        <f>IFERROR(VLOOKUP(E90,Formadors!B:D,3,0),"indiqueu Núm Formador/a")</f>
        <v>indiqueu Núm Formador/a</v>
      </c>
      <c r="H90" s="40"/>
      <c r="I90" s="40"/>
      <c r="J90" s="40"/>
      <c r="K90" s="92" t="str">
        <f t="shared" si="12"/>
        <v>Indiqueu el detall de Nre. Participants per gènere</v>
      </c>
      <c r="L90" s="29"/>
      <c r="M90" s="53">
        <f t="shared" si="16"/>
        <v>0</v>
      </c>
      <c r="N90" s="1" t="str">
        <f>IF(SUMPRODUCT(--EXACT(M90,$N$14:N89)),"",M90)</f>
        <v/>
      </c>
      <c r="O90" s="54">
        <f t="shared" si="13"/>
        <v>0</v>
      </c>
      <c r="P90" s="54">
        <f t="shared" si="14"/>
        <v>0</v>
      </c>
      <c r="Q90" s="54">
        <f t="shared" si="15"/>
        <v>0</v>
      </c>
    </row>
    <row r="91" spans="1:17" x14ac:dyDescent="0.35">
      <c r="A91" s="52"/>
      <c r="B91" s="91" t="str">
        <f>IFERROR(VLOOKUP(A91,Píndoles!B:D,2,0),"Indiqueu el Núm píndola")</f>
        <v>Indiqueu el Núm píndola</v>
      </c>
      <c r="C91" s="91" t="str">
        <f>IFERROR(VLOOKUP(A91,Píndoles!B:D,3,9),"Indiqueu el Núm de Píndola")</f>
        <v>Indiqueu el Núm de Píndola</v>
      </c>
      <c r="D91" s="91" t="str">
        <f t="shared" si="11"/>
        <v>Indiqueu el Núm píndola</v>
      </c>
      <c r="E91" s="52"/>
      <c r="F91" s="91" t="str">
        <f>IFERROR(VLOOKUP(E91,Formadors!B:C,2,0),"Indiqueu el Núm Formador/a")</f>
        <v>Indiqueu el Núm Formador/a</v>
      </c>
      <c r="G91" s="91" t="str">
        <f>IFERROR(VLOOKUP(E91,Formadors!B:D,3,0),"indiqueu Núm Formador/a")</f>
        <v>indiqueu Núm Formador/a</v>
      </c>
      <c r="H91" s="40"/>
      <c r="I91" s="40"/>
      <c r="J91" s="40"/>
      <c r="K91" s="92" t="str">
        <f t="shared" si="12"/>
        <v>Indiqueu el detall de Nre. Participants per gènere</v>
      </c>
      <c r="L91" s="29"/>
      <c r="M91" s="53">
        <f t="shared" si="16"/>
        <v>0</v>
      </c>
      <c r="N91" s="1" t="str">
        <f>IF(SUMPRODUCT(--EXACT(M91,$N$14:N90)),"",M91)</f>
        <v/>
      </c>
      <c r="O91" s="54">
        <f t="shared" si="13"/>
        <v>0</v>
      </c>
      <c r="P91" s="54">
        <f t="shared" si="14"/>
        <v>0</v>
      </c>
      <c r="Q91" s="54">
        <f t="shared" si="15"/>
        <v>0</v>
      </c>
    </row>
    <row r="92" spans="1:17" x14ac:dyDescent="0.35">
      <c r="A92" s="52"/>
      <c r="B92" s="91" t="str">
        <f>IFERROR(VLOOKUP(A92,Píndoles!B:D,2,0),"Indiqueu el Núm píndola")</f>
        <v>Indiqueu el Núm píndola</v>
      </c>
      <c r="C92" s="91" t="str">
        <f>IFERROR(VLOOKUP(A92,Píndoles!B:D,3,9),"Indiqueu el Núm de Píndola")</f>
        <v>Indiqueu el Núm de Píndola</v>
      </c>
      <c r="D92" s="91" t="str">
        <f t="shared" si="11"/>
        <v>Indiqueu el Núm píndola</v>
      </c>
      <c r="E92" s="52"/>
      <c r="F92" s="91" t="str">
        <f>IFERROR(VLOOKUP(E92,Formadors!B:C,2,0),"Indiqueu el Núm Formador/a")</f>
        <v>Indiqueu el Núm Formador/a</v>
      </c>
      <c r="G92" s="91" t="str">
        <f>IFERROR(VLOOKUP(E92,Formadors!B:D,3,0),"indiqueu Núm Formador/a")</f>
        <v>indiqueu Núm Formador/a</v>
      </c>
      <c r="H92" s="40"/>
      <c r="I92" s="40"/>
      <c r="J92" s="40"/>
      <c r="K92" s="92" t="str">
        <f t="shared" si="12"/>
        <v>Indiqueu el detall de Nre. Participants per gènere</v>
      </c>
      <c r="L92" s="29"/>
      <c r="M92" s="53">
        <f t="shared" si="16"/>
        <v>0</v>
      </c>
      <c r="N92" s="1" t="str">
        <f>IF(SUMPRODUCT(--EXACT(M92,$N$14:N91)),"",M92)</f>
        <v/>
      </c>
      <c r="O92" s="54">
        <f t="shared" si="13"/>
        <v>0</v>
      </c>
      <c r="P92" s="54">
        <f t="shared" si="14"/>
        <v>0</v>
      </c>
      <c r="Q92" s="54">
        <f t="shared" si="15"/>
        <v>0</v>
      </c>
    </row>
    <row r="93" spans="1:17" x14ac:dyDescent="0.35">
      <c r="A93" s="52"/>
      <c r="B93" s="91" t="str">
        <f>IFERROR(VLOOKUP(A93,Píndoles!B:D,2,0),"Indiqueu el Núm píndola")</f>
        <v>Indiqueu el Núm píndola</v>
      </c>
      <c r="C93" s="91" t="str">
        <f>IFERROR(VLOOKUP(A93,Píndoles!B:D,3,9),"Indiqueu el Núm de Píndola")</f>
        <v>Indiqueu el Núm de Píndola</v>
      </c>
      <c r="D93" s="91" t="str">
        <f t="shared" si="11"/>
        <v>Indiqueu el Núm píndola</v>
      </c>
      <c r="E93" s="52"/>
      <c r="F93" s="91" t="str">
        <f>IFERROR(VLOOKUP(E93,Formadors!B:C,2,0),"Indiqueu el Núm Formador/a")</f>
        <v>Indiqueu el Núm Formador/a</v>
      </c>
      <c r="G93" s="91" t="str">
        <f>IFERROR(VLOOKUP(E93,Formadors!B:D,3,0),"indiqueu Núm Formador/a")</f>
        <v>indiqueu Núm Formador/a</v>
      </c>
      <c r="H93" s="40"/>
      <c r="I93" s="40"/>
      <c r="J93" s="40"/>
      <c r="K93" s="92" t="str">
        <f t="shared" si="12"/>
        <v>Indiqueu el detall de Nre. Participants per gènere</v>
      </c>
      <c r="L93" s="29"/>
      <c r="M93" s="53">
        <f t="shared" si="16"/>
        <v>0</v>
      </c>
      <c r="N93" s="1" t="str">
        <f>IF(SUMPRODUCT(--EXACT(M93,$N$14:N92)),"",M93)</f>
        <v/>
      </c>
      <c r="O93" s="54">
        <f t="shared" si="13"/>
        <v>0</v>
      </c>
      <c r="P93" s="54">
        <f t="shared" si="14"/>
        <v>0</v>
      </c>
      <c r="Q93" s="54">
        <f t="shared" si="15"/>
        <v>0</v>
      </c>
    </row>
    <row r="94" spans="1:17" x14ac:dyDescent="0.35">
      <c r="A94" s="52"/>
      <c r="B94" s="91" t="str">
        <f>IFERROR(VLOOKUP(A94,Píndoles!B:D,2,0),"Indiqueu el Núm píndola")</f>
        <v>Indiqueu el Núm píndola</v>
      </c>
      <c r="C94" s="91" t="str">
        <f>IFERROR(VLOOKUP(A94,Píndoles!B:D,3,9),"Indiqueu el Núm de Píndola")</f>
        <v>Indiqueu el Núm de Píndola</v>
      </c>
      <c r="D94" s="91" t="str">
        <f t="shared" si="11"/>
        <v>Indiqueu el Núm píndola</v>
      </c>
      <c r="E94" s="52"/>
      <c r="F94" s="91" t="str">
        <f>IFERROR(VLOOKUP(E94,Formadors!B:C,2,0),"Indiqueu el Núm Formador/a")</f>
        <v>Indiqueu el Núm Formador/a</v>
      </c>
      <c r="G94" s="91" t="str">
        <f>IFERROR(VLOOKUP(E94,Formadors!B:D,3,0),"indiqueu Núm Formador/a")</f>
        <v>indiqueu Núm Formador/a</v>
      </c>
      <c r="H94" s="40"/>
      <c r="I94" s="40"/>
      <c r="J94" s="40"/>
      <c r="K94" s="92" t="str">
        <f t="shared" si="12"/>
        <v>Indiqueu el detall de Nre. Participants per gènere</v>
      </c>
      <c r="L94" s="29"/>
      <c r="M94" s="53">
        <f t="shared" si="16"/>
        <v>0</v>
      </c>
      <c r="N94" s="1" t="str">
        <f>IF(SUMPRODUCT(--EXACT(M94,$N$14:N93)),"",M94)</f>
        <v/>
      </c>
      <c r="O94" s="54">
        <f t="shared" si="13"/>
        <v>0</v>
      </c>
      <c r="P94" s="54">
        <f t="shared" si="14"/>
        <v>0</v>
      </c>
      <c r="Q94" s="54">
        <f t="shared" si="15"/>
        <v>0</v>
      </c>
    </row>
    <row r="95" spans="1:17" x14ac:dyDescent="0.35">
      <c r="A95" s="52"/>
      <c r="B95" s="91" t="str">
        <f>IFERROR(VLOOKUP(A95,Píndoles!B:D,2,0),"Indiqueu el Núm píndola")</f>
        <v>Indiqueu el Núm píndola</v>
      </c>
      <c r="C95" s="91" t="str">
        <f>IFERROR(VLOOKUP(A95,Píndoles!B:D,3,9),"Indiqueu el Núm de Píndola")</f>
        <v>Indiqueu el Núm de Píndola</v>
      </c>
      <c r="D95" s="91" t="str">
        <f t="shared" si="11"/>
        <v>Indiqueu el Núm píndola</v>
      </c>
      <c r="E95" s="52"/>
      <c r="F95" s="91" t="str">
        <f>IFERROR(VLOOKUP(E95,Formadors!B:C,2,0),"Indiqueu el Núm Formador/a")</f>
        <v>Indiqueu el Núm Formador/a</v>
      </c>
      <c r="G95" s="91" t="str">
        <f>IFERROR(VLOOKUP(E95,Formadors!B:D,3,0),"indiqueu Núm Formador/a")</f>
        <v>indiqueu Núm Formador/a</v>
      </c>
      <c r="H95" s="40"/>
      <c r="I95" s="40"/>
      <c r="J95" s="40"/>
      <c r="K95" s="92" t="str">
        <f t="shared" si="12"/>
        <v>Indiqueu el detall de Nre. Participants per gènere</v>
      </c>
      <c r="L95" s="29"/>
      <c r="M95" s="53">
        <f t="shared" si="16"/>
        <v>0</v>
      </c>
      <c r="N95" s="1" t="str">
        <f>IF(SUMPRODUCT(--EXACT(M95,$N$14:N94)),"",M95)</f>
        <v/>
      </c>
      <c r="O95" s="54">
        <f t="shared" si="13"/>
        <v>0</v>
      </c>
      <c r="P95" s="54">
        <f t="shared" si="14"/>
        <v>0</v>
      </c>
      <c r="Q95" s="54">
        <f t="shared" si="15"/>
        <v>0</v>
      </c>
    </row>
    <row r="96" spans="1:17" x14ac:dyDescent="0.35">
      <c r="A96" s="52"/>
      <c r="B96" s="91" t="str">
        <f>IFERROR(VLOOKUP(A96,Píndoles!B:D,2,0),"Indiqueu el Núm píndola")</f>
        <v>Indiqueu el Núm píndola</v>
      </c>
      <c r="C96" s="91" t="str">
        <f>IFERROR(VLOOKUP(A96,Píndoles!B:D,3,9),"Indiqueu el Núm de Píndola")</f>
        <v>Indiqueu el Núm de Píndola</v>
      </c>
      <c r="D96" s="91" t="str">
        <f t="shared" si="11"/>
        <v>Indiqueu el Núm píndola</v>
      </c>
      <c r="E96" s="52"/>
      <c r="F96" s="91" t="str">
        <f>IFERROR(VLOOKUP(E96,Formadors!B:C,2,0),"Indiqueu el Núm Formador/a")</f>
        <v>Indiqueu el Núm Formador/a</v>
      </c>
      <c r="G96" s="91" t="str">
        <f>IFERROR(VLOOKUP(E96,Formadors!B:D,3,0),"indiqueu Núm Formador/a")</f>
        <v>indiqueu Núm Formador/a</v>
      </c>
      <c r="H96" s="40"/>
      <c r="I96" s="40"/>
      <c r="J96" s="40"/>
      <c r="K96" s="92" t="str">
        <f t="shared" si="12"/>
        <v>Indiqueu el detall de Nre. Participants per gènere</v>
      </c>
      <c r="L96" s="29"/>
      <c r="M96" s="53">
        <f t="shared" si="16"/>
        <v>0</v>
      </c>
      <c r="N96" s="1" t="str">
        <f>IF(SUMPRODUCT(--EXACT(M96,$N$14:N95)),"",M96)</f>
        <v/>
      </c>
      <c r="O96" s="54">
        <f t="shared" si="13"/>
        <v>0</v>
      </c>
      <c r="P96" s="54">
        <f t="shared" si="14"/>
        <v>0</v>
      </c>
      <c r="Q96" s="54">
        <f t="shared" si="15"/>
        <v>0</v>
      </c>
    </row>
    <row r="97" spans="1:17" x14ac:dyDescent="0.35">
      <c r="A97" s="52"/>
      <c r="B97" s="91" t="str">
        <f>IFERROR(VLOOKUP(A97,Píndoles!B:D,2,0),"Indiqueu el Núm píndola")</f>
        <v>Indiqueu el Núm píndola</v>
      </c>
      <c r="C97" s="91" t="str">
        <f>IFERROR(VLOOKUP(A97,Píndoles!B:D,3,9),"Indiqueu el Núm de Píndola")</f>
        <v>Indiqueu el Núm de Píndola</v>
      </c>
      <c r="D97" s="91" t="str">
        <f t="shared" si="11"/>
        <v>Indiqueu el Núm píndola</v>
      </c>
      <c r="E97" s="52"/>
      <c r="F97" s="91" t="str">
        <f>IFERROR(VLOOKUP(E97,Formadors!B:C,2,0),"Indiqueu el Núm Formador/a")</f>
        <v>Indiqueu el Núm Formador/a</v>
      </c>
      <c r="G97" s="91" t="str">
        <f>IFERROR(VLOOKUP(E97,Formadors!B:D,3,0),"indiqueu Núm Formador/a")</f>
        <v>indiqueu Núm Formador/a</v>
      </c>
      <c r="H97" s="40"/>
      <c r="I97" s="40"/>
      <c r="J97" s="40"/>
      <c r="K97" s="92" t="str">
        <f t="shared" si="12"/>
        <v>Indiqueu el detall de Nre. Participants per gènere</v>
      </c>
      <c r="L97" s="29"/>
      <c r="M97" s="53">
        <f t="shared" si="16"/>
        <v>0</v>
      </c>
      <c r="N97" s="1" t="str">
        <f>IF(SUMPRODUCT(--EXACT(M97,$N$14:N96)),"",M97)</f>
        <v/>
      </c>
      <c r="O97" s="54">
        <f t="shared" si="13"/>
        <v>0</v>
      </c>
      <c r="P97" s="54">
        <f t="shared" si="14"/>
        <v>0</v>
      </c>
      <c r="Q97" s="54">
        <f t="shared" si="15"/>
        <v>0</v>
      </c>
    </row>
    <row r="98" spans="1:17" x14ac:dyDescent="0.35">
      <c r="A98" s="52"/>
      <c r="B98" s="91" t="str">
        <f>IFERROR(VLOOKUP(A98,Píndoles!B:D,2,0),"Indiqueu el Núm píndola")</f>
        <v>Indiqueu el Núm píndola</v>
      </c>
      <c r="C98" s="91" t="str">
        <f>IFERROR(VLOOKUP(A98,Píndoles!B:D,3,9),"Indiqueu el Núm de Píndola")</f>
        <v>Indiqueu el Núm de Píndola</v>
      </c>
      <c r="D98" s="91" t="str">
        <f t="shared" si="11"/>
        <v>Indiqueu el Núm píndola</v>
      </c>
      <c r="E98" s="52"/>
      <c r="F98" s="91" t="str">
        <f>IFERROR(VLOOKUP(E98,Formadors!B:C,2,0),"Indiqueu el Núm Formador/a")</f>
        <v>Indiqueu el Núm Formador/a</v>
      </c>
      <c r="G98" s="91" t="str">
        <f>IFERROR(VLOOKUP(E98,Formadors!B:D,3,0),"indiqueu Núm Formador/a")</f>
        <v>indiqueu Núm Formador/a</v>
      </c>
      <c r="H98" s="40"/>
      <c r="I98" s="40"/>
      <c r="J98" s="40"/>
      <c r="K98" s="92" t="str">
        <f t="shared" si="12"/>
        <v>Indiqueu el detall de Nre. Participants per gènere</v>
      </c>
      <c r="L98" s="29"/>
      <c r="M98" s="53">
        <f t="shared" si="16"/>
        <v>0</v>
      </c>
      <c r="N98" s="1" t="str">
        <f>IF(SUMPRODUCT(--EXACT(M98,$N$14:N97)),"",M98)</f>
        <v/>
      </c>
      <c r="O98" s="54">
        <f t="shared" si="13"/>
        <v>0</v>
      </c>
      <c r="P98" s="54">
        <f t="shared" si="14"/>
        <v>0</v>
      </c>
      <c r="Q98" s="54">
        <f t="shared" si="15"/>
        <v>0</v>
      </c>
    </row>
    <row r="99" spans="1:17" x14ac:dyDescent="0.35">
      <c r="A99" s="52"/>
      <c r="B99" s="91" t="str">
        <f>IFERROR(VLOOKUP(A99,Píndoles!B:D,2,0),"Indiqueu el Núm píndola")</f>
        <v>Indiqueu el Núm píndola</v>
      </c>
      <c r="C99" s="91" t="str">
        <f>IFERROR(VLOOKUP(A99,Píndoles!B:D,3,9),"Indiqueu el Núm de Píndola")</f>
        <v>Indiqueu el Núm de Píndola</v>
      </c>
      <c r="D99" s="91" t="str">
        <f t="shared" si="11"/>
        <v>Indiqueu el Núm píndola</v>
      </c>
      <c r="E99" s="52"/>
      <c r="F99" s="91" t="str">
        <f>IFERROR(VLOOKUP(E99,Formadors!B:C,2,0),"Indiqueu el Núm Formador/a")</f>
        <v>Indiqueu el Núm Formador/a</v>
      </c>
      <c r="G99" s="91" t="str">
        <f>IFERROR(VLOOKUP(E99,Formadors!B:D,3,0),"indiqueu Núm Formador/a")</f>
        <v>indiqueu Núm Formador/a</v>
      </c>
      <c r="H99" s="40"/>
      <c r="I99" s="40"/>
      <c r="J99" s="40"/>
      <c r="K99" s="92" t="str">
        <f t="shared" si="12"/>
        <v>Indiqueu el detall de Nre. Participants per gènere</v>
      </c>
      <c r="L99" s="29"/>
      <c r="M99" s="53">
        <f t="shared" si="16"/>
        <v>0</v>
      </c>
      <c r="N99" s="1" t="str">
        <f>IF(SUMPRODUCT(--EXACT(M99,$N$14:N98)),"",M99)</f>
        <v/>
      </c>
      <c r="O99" s="54">
        <f t="shared" si="13"/>
        <v>0</v>
      </c>
      <c r="P99" s="54">
        <f t="shared" si="14"/>
        <v>0</v>
      </c>
      <c r="Q99" s="54">
        <f t="shared" si="15"/>
        <v>0</v>
      </c>
    </row>
    <row r="100" spans="1:17" x14ac:dyDescent="0.35">
      <c r="A100" s="52"/>
      <c r="B100" s="91" t="str">
        <f>IFERROR(VLOOKUP(A100,Píndoles!B:D,2,0),"Indiqueu el Núm píndola")</f>
        <v>Indiqueu el Núm píndola</v>
      </c>
      <c r="C100" s="91" t="str">
        <f>IFERROR(VLOOKUP(A100,Píndoles!B:D,3,9),"Indiqueu el Núm de Píndola")</f>
        <v>Indiqueu el Núm de Píndola</v>
      </c>
      <c r="D100" s="91" t="str">
        <f t="shared" si="11"/>
        <v>Indiqueu el Núm píndola</v>
      </c>
      <c r="E100" s="52"/>
      <c r="F100" s="91" t="str">
        <f>IFERROR(VLOOKUP(E100,Formadors!B:C,2,0),"Indiqueu el Núm Formador/a")</f>
        <v>Indiqueu el Núm Formador/a</v>
      </c>
      <c r="G100" s="91" t="str">
        <f>IFERROR(VLOOKUP(E100,Formadors!B:D,3,0),"indiqueu Núm Formador/a")</f>
        <v>indiqueu Núm Formador/a</v>
      </c>
      <c r="H100" s="40"/>
      <c r="I100" s="40"/>
      <c r="J100" s="40"/>
      <c r="K100" s="92" t="str">
        <f t="shared" si="12"/>
        <v>Indiqueu el detall de Nre. Participants per gènere</v>
      </c>
      <c r="L100" s="29"/>
      <c r="M100" s="53">
        <f t="shared" si="16"/>
        <v>0</v>
      </c>
      <c r="N100" s="1" t="str">
        <f>IF(SUMPRODUCT(--EXACT(M100,$N$14:N99)),"",M100)</f>
        <v/>
      </c>
      <c r="O100" s="54">
        <f t="shared" si="13"/>
        <v>0</v>
      </c>
      <c r="P100" s="54">
        <f t="shared" si="14"/>
        <v>0</v>
      </c>
      <c r="Q100" s="54">
        <f t="shared" si="15"/>
        <v>0</v>
      </c>
    </row>
    <row r="101" spans="1:17" x14ac:dyDescent="0.35">
      <c r="A101" s="52"/>
      <c r="B101" s="91" t="str">
        <f>IFERROR(VLOOKUP(A101,Píndoles!B:D,2,0),"Indiqueu el Núm píndola")</f>
        <v>Indiqueu el Núm píndola</v>
      </c>
      <c r="C101" s="91" t="str">
        <f>IFERROR(VLOOKUP(A101,Píndoles!B:D,3,9),"Indiqueu el Núm de Píndola")</f>
        <v>Indiqueu el Núm de Píndola</v>
      </c>
      <c r="D101" s="91" t="str">
        <f t="shared" si="11"/>
        <v>Indiqueu el Núm píndola</v>
      </c>
      <c r="E101" s="52"/>
      <c r="F101" s="91" t="str">
        <f>IFERROR(VLOOKUP(E101,Formadors!B:C,2,0),"Indiqueu el Núm Formador/a")</f>
        <v>Indiqueu el Núm Formador/a</v>
      </c>
      <c r="G101" s="91" t="str">
        <f>IFERROR(VLOOKUP(E101,Formadors!B:D,3,0),"indiqueu Núm Formador/a")</f>
        <v>indiqueu Núm Formador/a</v>
      </c>
      <c r="H101" s="40"/>
      <c r="I101" s="40"/>
      <c r="J101" s="40"/>
      <c r="K101" s="92" t="str">
        <f t="shared" si="12"/>
        <v>Indiqueu el detall de Nre. Participants per gènere</v>
      </c>
      <c r="L101" s="29"/>
      <c r="M101" s="53">
        <f t="shared" si="16"/>
        <v>0</v>
      </c>
      <c r="N101" s="1" t="str">
        <f>IF(SUMPRODUCT(--EXACT(M101,$N$14:N100)),"",M101)</f>
        <v/>
      </c>
      <c r="O101" s="54">
        <f t="shared" si="13"/>
        <v>0</v>
      </c>
      <c r="P101" s="54">
        <f t="shared" si="14"/>
        <v>0</v>
      </c>
      <c r="Q101" s="54">
        <f t="shared" si="15"/>
        <v>0</v>
      </c>
    </row>
    <row r="102" spans="1:17" x14ac:dyDescent="0.35">
      <c r="A102" s="52"/>
      <c r="B102" s="91" t="str">
        <f>IFERROR(VLOOKUP(A102,Píndoles!B:D,2,0),"Indiqueu el Núm píndola")</f>
        <v>Indiqueu el Núm píndola</v>
      </c>
      <c r="C102" s="91" t="str">
        <f>IFERROR(VLOOKUP(A102,Píndoles!B:D,3,9),"Indiqueu el Núm de Píndola")</f>
        <v>Indiqueu el Núm de Píndola</v>
      </c>
      <c r="D102" s="91" t="str">
        <f t="shared" si="11"/>
        <v>Indiqueu el Núm píndola</v>
      </c>
      <c r="E102" s="52"/>
      <c r="F102" s="91" t="str">
        <f>IFERROR(VLOOKUP(E102,Formadors!B:C,2,0),"Indiqueu el Núm Formador/a")</f>
        <v>Indiqueu el Núm Formador/a</v>
      </c>
      <c r="G102" s="91" t="str">
        <f>IFERROR(VLOOKUP(E102,Formadors!B:D,3,0),"indiqueu Núm Formador/a")</f>
        <v>indiqueu Núm Formador/a</v>
      </c>
      <c r="H102" s="40"/>
      <c r="I102" s="40"/>
      <c r="J102" s="40"/>
      <c r="K102" s="92" t="str">
        <f t="shared" si="12"/>
        <v>Indiqueu el detall de Nre. Participants per gènere</v>
      </c>
      <c r="L102" s="29"/>
      <c r="M102" s="53">
        <f t="shared" si="16"/>
        <v>0</v>
      </c>
      <c r="N102" s="1" t="str">
        <f>IF(SUMPRODUCT(--EXACT(M102,$N$14:N101)),"",M102)</f>
        <v/>
      </c>
      <c r="O102" s="54">
        <f t="shared" si="13"/>
        <v>0</v>
      </c>
      <c r="P102" s="54">
        <f t="shared" si="14"/>
        <v>0</v>
      </c>
      <c r="Q102" s="54">
        <f t="shared" si="15"/>
        <v>0</v>
      </c>
    </row>
    <row r="103" spans="1:17" x14ac:dyDescent="0.35">
      <c r="A103" s="52"/>
      <c r="B103" s="91" t="str">
        <f>IFERROR(VLOOKUP(A103,Píndoles!B:D,2,0),"Indiqueu el Núm píndola")</f>
        <v>Indiqueu el Núm píndola</v>
      </c>
      <c r="C103" s="91" t="str">
        <f>IFERROR(VLOOKUP(A103,Píndoles!B:D,3,9),"Indiqueu el Núm de Píndola")</f>
        <v>Indiqueu el Núm de Píndola</v>
      </c>
      <c r="D103" s="91" t="str">
        <f t="shared" si="11"/>
        <v>Indiqueu el Núm píndola</v>
      </c>
      <c r="E103" s="52"/>
      <c r="F103" s="91" t="str">
        <f>IFERROR(VLOOKUP(E103,Formadors!B:C,2,0),"Indiqueu el Núm Formador/a")</f>
        <v>Indiqueu el Núm Formador/a</v>
      </c>
      <c r="G103" s="91" t="str">
        <f>IFERROR(VLOOKUP(E103,Formadors!B:D,3,0),"indiqueu Núm Formador/a")</f>
        <v>indiqueu Núm Formador/a</v>
      </c>
      <c r="H103" s="40"/>
      <c r="I103" s="40"/>
      <c r="J103" s="40"/>
      <c r="K103" s="92" t="str">
        <f t="shared" si="12"/>
        <v>Indiqueu el detall de Nre. Participants per gènere</v>
      </c>
      <c r="L103" s="29"/>
      <c r="M103" s="53">
        <f t="shared" si="16"/>
        <v>0</v>
      </c>
      <c r="N103" s="1" t="str">
        <f>IF(SUMPRODUCT(--EXACT(M103,$N$14:N102)),"",M103)</f>
        <v/>
      </c>
      <c r="O103" s="54">
        <f t="shared" si="13"/>
        <v>0</v>
      </c>
      <c r="P103" s="54">
        <f t="shared" si="14"/>
        <v>0</v>
      </c>
      <c r="Q103" s="54">
        <f t="shared" si="15"/>
        <v>0</v>
      </c>
    </row>
    <row r="104" spans="1:17" x14ac:dyDescent="0.35">
      <c r="A104" s="52"/>
      <c r="B104" s="91" t="str">
        <f>IFERROR(VLOOKUP(A104,Píndoles!B:D,2,0),"Indiqueu el Núm píndola")</f>
        <v>Indiqueu el Núm píndola</v>
      </c>
      <c r="C104" s="91" t="str">
        <f>IFERROR(VLOOKUP(A104,Píndoles!B:D,3,9),"Indiqueu el Núm de Píndola")</f>
        <v>Indiqueu el Núm de Píndola</v>
      </c>
      <c r="D104" s="91" t="str">
        <f t="shared" si="11"/>
        <v>Indiqueu el Núm píndola</v>
      </c>
      <c r="E104" s="52"/>
      <c r="F104" s="91" t="str">
        <f>IFERROR(VLOOKUP(E104,Formadors!B:C,2,0),"Indiqueu el Núm Formador/a")</f>
        <v>Indiqueu el Núm Formador/a</v>
      </c>
      <c r="G104" s="91" t="str">
        <f>IFERROR(VLOOKUP(E104,Formadors!B:D,3,0),"indiqueu Núm Formador/a")</f>
        <v>indiqueu Núm Formador/a</v>
      </c>
      <c r="H104" s="40"/>
      <c r="I104" s="40"/>
      <c r="J104" s="40"/>
      <c r="K104" s="92" t="str">
        <f t="shared" si="12"/>
        <v>Indiqueu el detall de Nre. Participants per gènere</v>
      </c>
      <c r="L104" s="29"/>
      <c r="M104" s="53">
        <f t="shared" si="16"/>
        <v>0</v>
      </c>
      <c r="N104" s="1" t="str">
        <f>IF(SUMPRODUCT(--EXACT(M104,$N$14:N103)),"",M104)</f>
        <v/>
      </c>
      <c r="O104" s="54">
        <f t="shared" si="13"/>
        <v>0</v>
      </c>
      <c r="P104" s="54">
        <f t="shared" si="14"/>
        <v>0</v>
      </c>
      <c r="Q104" s="54">
        <f t="shared" si="15"/>
        <v>0</v>
      </c>
    </row>
    <row r="105" spans="1:17" x14ac:dyDescent="0.35">
      <c r="A105" s="52"/>
      <c r="B105" s="91" t="str">
        <f>IFERROR(VLOOKUP(A105,Píndoles!B:D,2,0),"Indiqueu el Núm píndola")</f>
        <v>Indiqueu el Núm píndola</v>
      </c>
      <c r="C105" s="91" t="str">
        <f>IFERROR(VLOOKUP(A105,Píndoles!B:D,3,9),"Indiqueu el Núm de Píndola")</f>
        <v>Indiqueu el Núm de Píndola</v>
      </c>
      <c r="D105" s="91" t="str">
        <f t="shared" si="11"/>
        <v>Indiqueu el Núm píndola</v>
      </c>
      <c r="E105" s="52"/>
      <c r="F105" s="91" t="str">
        <f>IFERROR(VLOOKUP(E105,Formadors!B:C,2,0),"Indiqueu el Núm Formador/a")</f>
        <v>Indiqueu el Núm Formador/a</v>
      </c>
      <c r="G105" s="91" t="str">
        <f>IFERROR(VLOOKUP(E105,Formadors!B:D,3,0),"indiqueu Núm Formador/a")</f>
        <v>indiqueu Núm Formador/a</v>
      </c>
      <c r="H105" s="40"/>
      <c r="I105" s="40"/>
      <c r="J105" s="40"/>
      <c r="K105" s="92" t="str">
        <f t="shared" si="12"/>
        <v>Indiqueu el detall de Nre. Participants per gènere</v>
      </c>
      <c r="L105" s="29"/>
      <c r="M105" s="53">
        <f t="shared" si="16"/>
        <v>0</v>
      </c>
      <c r="N105" s="1" t="str">
        <f>IF(SUMPRODUCT(--EXACT(M105,$N$14:N104)),"",M105)</f>
        <v/>
      </c>
      <c r="O105" s="54">
        <f t="shared" si="13"/>
        <v>0</v>
      </c>
      <c r="P105" s="54">
        <f t="shared" si="14"/>
        <v>0</v>
      </c>
      <c r="Q105" s="54">
        <f t="shared" si="15"/>
        <v>0</v>
      </c>
    </row>
    <row r="106" spans="1:17" x14ac:dyDescent="0.35">
      <c r="A106" s="52"/>
      <c r="B106" s="91" t="str">
        <f>IFERROR(VLOOKUP(A106,Píndoles!B:D,2,0),"Indiqueu el Núm píndola")</f>
        <v>Indiqueu el Núm píndola</v>
      </c>
      <c r="C106" s="91" t="str">
        <f>IFERROR(VLOOKUP(A106,Píndoles!B:D,3,9),"Indiqueu el Núm de Píndola")</f>
        <v>Indiqueu el Núm de Píndola</v>
      </c>
      <c r="D106" s="91" t="str">
        <f t="shared" si="11"/>
        <v>Indiqueu el Núm píndola</v>
      </c>
      <c r="E106" s="52"/>
      <c r="F106" s="91" t="str">
        <f>IFERROR(VLOOKUP(E106,Formadors!B:C,2,0),"Indiqueu el Núm Formador/a")</f>
        <v>Indiqueu el Núm Formador/a</v>
      </c>
      <c r="G106" s="91" t="str">
        <f>IFERROR(VLOOKUP(E106,Formadors!B:D,3,0),"indiqueu Núm Formador/a")</f>
        <v>indiqueu Núm Formador/a</v>
      </c>
      <c r="H106" s="40"/>
      <c r="I106" s="40"/>
      <c r="J106" s="40"/>
      <c r="K106" s="92" t="str">
        <f t="shared" si="12"/>
        <v>Indiqueu el detall de Nre. Participants per gènere</v>
      </c>
      <c r="L106" s="29"/>
      <c r="M106" s="53">
        <f t="shared" si="16"/>
        <v>0</v>
      </c>
      <c r="N106" s="1" t="str">
        <f>IF(SUMPRODUCT(--EXACT(M106,$N$14:N105)),"",M106)</f>
        <v/>
      </c>
      <c r="O106" s="54">
        <f t="shared" si="13"/>
        <v>0</v>
      </c>
      <c r="P106" s="54">
        <f t="shared" si="14"/>
        <v>0</v>
      </c>
      <c r="Q106" s="54">
        <f t="shared" si="15"/>
        <v>0</v>
      </c>
    </row>
    <row r="107" spans="1:17" x14ac:dyDescent="0.35">
      <c r="A107" s="52"/>
      <c r="B107" s="91" t="str">
        <f>IFERROR(VLOOKUP(A107,Píndoles!B:D,2,0),"Indiqueu el Núm píndola")</f>
        <v>Indiqueu el Núm píndola</v>
      </c>
      <c r="C107" s="91" t="str">
        <f>IFERROR(VLOOKUP(A107,Píndoles!B:D,3,9),"Indiqueu el Núm de Píndola")</f>
        <v>Indiqueu el Núm de Píndola</v>
      </c>
      <c r="D107" s="91" t="str">
        <f t="shared" si="11"/>
        <v>Indiqueu el Núm píndola</v>
      </c>
      <c r="E107" s="52"/>
      <c r="F107" s="91" t="str">
        <f>IFERROR(VLOOKUP(E107,Formadors!B:C,2,0),"Indiqueu el Núm Formador/a")</f>
        <v>Indiqueu el Núm Formador/a</v>
      </c>
      <c r="G107" s="91" t="str">
        <f>IFERROR(VLOOKUP(E107,Formadors!B:D,3,0),"indiqueu Núm Formador/a")</f>
        <v>indiqueu Núm Formador/a</v>
      </c>
      <c r="H107" s="40"/>
      <c r="I107" s="40"/>
      <c r="J107" s="40"/>
      <c r="K107" s="92" t="str">
        <f t="shared" si="12"/>
        <v>Indiqueu el detall de Nre. Participants per gènere</v>
      </c>
      <c r="L107" s="29"/>
      <c r="M107" s="53">
        <f t="shared" si="16"/>
        <v>0</v>
      </c>
      <c r="N107" s="1" t="str">
        <f>IF(SUMPRODUCT(--EXACT(M107,$N$14:N106)),"",M107)</f>
        <v/>
      </c>
      <c r="O107" s="54">
        <f t="shared" si="13"/>
        <v>0</v>
      </c>
      <c r="P107" s="54">
        <f t="shared" si="14"/>
        <v>0</v>
      </c>
      <c r="Q107" s="54">
        <f t="shared" si="15"/>
        <v>0</v>
      </c>
    </row>
    <row r="108" spans="1:17" x14ac:dyDescent="0.35">
      <c r="A108" s="52"/>
      <c r="B108" s="91" t="str">
        <f>IFERROR(VLOOKUP(A108,Píndoles!B:D,2,0),"Indiqueu el Núm píndola")</f>
        <v>Indiqueu el Núm píndola</v>
      </c>
      <c r="C108" s="91" t="str">
        <f>IFERROR(VLOOKUP(A108,Píndoles!B:D,3,9),"Indiqueu el Núm de Píndola")</f>
        <v>Indiqueu el Núm de Píndola</v>
      </c>
      <c r="D108" s="91" t="str">
        <f t="shared" si="11"/>
        <v>Indiqueu el Núm píndola</v>
      </c>
      <c r="E108" s="52"/>
      <c r="F108" s="91" t="str">
        <f>IFERROR(VLOOKUP(E108,Formadors!B:C,2,0),"Indiqueu el Núm Formador/a")</f>
        <v>Indiqueu el Núm Formador/a</v>
      </c>
      <c r="G108" s="91" t="str">
        <f>IFERROR(VLOOKUP(E108,Formadors!B:D,3,0),"indiqueu Núm Formador/a")</f>
        <v>indiqueu Núm Formador/a</v>
      </c>
      <c r="H108" s="40"/>
      <c r="I108" s="40"/>
      <c r="J108" s="40"/>
      <c r="K108" s="92" t="str">
        <f t="shared" si="12"/>
        <v>Indiqueu el detall de Nre. Participants per gènere</v>
      </c>
      <c r="L108" s="29"/>
      <c r="M108" s="53">
        <f t="shared" si="16"/>
        <v>0</v>
      </c>
      <c r="N108" s="1" t="str">
        <f>IF(SUMPRODUCT(--EXACT(M108,$N$14:N107)),"",M108)</f>
        <v/>
      </c>
      <c r="O108" s="54">
        <f t="shared" si="13"/>
        <v>0</v>
      </c>
      <c r="P108" s="54">
        <f t="shared" si="14"/>
        <v>0</v>
      </c>
      <c r="Q108" s="54">
        <f t="shared" si="15"/>
        <v>0</v>
      </c>
    </row>
    <row r="109" spans="1:17" x14ac:dyDescent="0.35">
      <c r="A109" s="52"/>
      <c r="B109" s="91" t="str">
        <f>IFERROR(VLOOKUP(A109,Píndoles!B:D,2,0),"Indiqueu el Núm píndola")</f>
        <v>Indiqueu el Núm píndola</v>
      </c>
      <c r="C109" s="91" t="str">
        <f>IFERROR(VLOOKUP(A109,Píndoles!B:D,3,9),"Indiqueu el Núm de Píndola")</f>
        <v>Indiqueu el Núm de Píndola</v>
      </c>
      <c r="D109" s="91" t="str">
        <f t="shared" si="11"/>
        <v>Indiqueu el Núm píndola</v>
      </c>
      <c r="E109" s="52"/>
      <c r="F109" s="91" t="str">
        <f>IFERROR(VLOOKUP(E109,Formadors!B:C,2,0),"Indiqueu el Núm Formador/a")</f>
        <v>Indiqueu el Núm Formador/a</v>
      </c>
      <c r="G109" s="91" t="str">
        <f>IFERROR(VLOOKUP(E109,Formadors!B:D,3,0),"indiqueu Núm Formador/a")</f>
        <v>indiqueu Núm Formador/a</v>
      </c>
      <c r="H109" s="40"/>
      <c r="I109" s="40"/>
      <c r="J109" s="40"/>
      <c r="K109" s="92" t="str">
        <f t="shared" si="12"/>
        <v>Indiqueu el detall de Nre. Participants per gènere</v>
      </c>
      <c r="L109" s="29"/>
      <c r="M109" s="53">
        <f t="shared" si="16"/>
        <v>0</v>
      </c>
      <c r="N109" s="1" t="str">
        <f>IF(SUMPRODUCT(--EXACT(M109,$N$14:N108)),"",M109)</f>
        <v/>
      </c>
      <c r="O109" s="54">
        <f t="shared" si="13"/>
        <v>0</v>
      </c>
      <c r="P109" s="54">
        <f t="shared" si="14"/>
        <v>0</v>
      </c>
      <c r="Q109" s="54">
        <f t="shared" si="15"/>
        <v>0</v>
      </c>
    </row>
    <row r="110" spans="1:17" x14ac:dyDescent="0.35">
      <c r="A110" s="52"/>
      <c r="B110" s="91" t="str">
        <f>IFERROR(VLOOKUP(A110,Píndoles!B:D,2,0),"Indiqueu el Núm píndola")</f>
        <v>Indiqueu el Núm píndola</v>
      </c>
      <c r="C110" s="91" t="str">
        <f>IFERROR(VLOOKUP(A110,Píndoles!B:D,3,9),"Indiqueu el Núm de Píndola")</f>
        <v>Indiqueu el Núm de Píndola</v>
      </c>
      <c r="D110" s="91" t="str">
        <f t="shared" ref="D110:D141" si="17">IFERROR((C110*L$10),"Indiqueu el Núm píndola")</f>
        <v>Indiqueu el Núm píndola</v>
      </c>
      <c r="E110" s="52"/>
      <c r="F110" s="91" t="str">
        <f>IFERROR(VLOOKUP(E110,Formadors!B:C,2,0),"Indiqueu el Núm Formador/a")</f>
        <v>Indiqueu el Núm Formador/a</v>
      </c>
      <c r="G110" s="91" t="str">
        <f>IFERROR(VLOOKUP(E110,Formadors!B:D,3,0),"indiqueu Núm Formador/a")</f>
        <v>indiqueu Núm Formador/a</v>
      </c>
      <c r="H110" s="40"/>
      <c r="I110" s="40"/>
      <c r="J110" s="40"/>
      <c r="K110" s="92" t="str">
        <f t="shared" ref="K110:K141" si="18">IF((SUMIF(A:A,A110,H:H)+SUMIF(A:A,A110,I:I)+SUMIF(A:A,A110,J:J)=0),"Indiqueu el detall de Nre. Participants per gènere",(SUMIF(A:A,A110,H:H)+SUMIF(A:A,A110,I:I)+SUMIF(A:A,A110,J:J)))</f>
        <v>Indiqueu el detall de Nre. Participants per gènere</v>
      </c>
      <c r="L110" s="29"/>
      <c r="M110" s="53">
        <f t="shared" si="16"/>
        <v>0</v>
      </c>
      <c r="N110" s="1" t="str">
        <f>IF(SUMPRODUCT(--EXACT(M110,$N$14:N109)),"",M110)</f>
        <v/>
      </c>
      <c r="O110" s="54">
        <f t="shared" ref="O110:O141" si="19">IFERROR(VLOOKUP(N110,A:H,8,0),0)</f>
        <v>0</v>
      </c>
      <c r="P110" s="54">
        <f t="shared" ref="P110:P141" si="20">IFERROR(VLOOKUP(N110,A:I,9,0),0)</f>
        <v>0</v>
      </c>
      <c r="Q110" s="54">
        <f t="shared" ref="Q110:Q141" si="21">IFERROR(VLOOKUP(N110,A:J,10,0),0)</f>
        <v>0</v>
      </c>
    </row>
    <row r="111" spans="1:17" x14ac:dyDescent="0.35">
      <c r="A111" s="52"/>
      <c r="B111" s="91" t="str">
        <f>IFERROR(VLOOKUP(A111,Píndoles!B:D,2,0),"Indiqueu el Núm píndola")</f>
        <v>Indiqueu el Núm píndola</v>
      </c>
      <c r="C111" s="91" t="str">
        <f>IFERROR(VLOOKUP(A111,Píndoles!B:D,3,9),"Indiqueu el Núm de Píndola")</f>
        <v>Indiqueu el Núm de Píndola</v>
      </c>
      <c r="D111" s="91" t="str">
        <f t="shared" si="17"/>
        <v>Indiqueu el Núm píndola</v>
      </c>
      <c r="E111" s="52"/>
      <c r="F111" s="91" t="str">
        <f>IFERROR(VLOOKUP(E111,Formadors!B:C,2,0),"Indiqueu el Núm Formador/a")</f>
        <v>Indiqueu el Núm Formador/a</v>
      </c>
      <c r="G111" s="91" t="str">
        <f>IFERROR(VLOOKUP(E111,Formadors!B:D,3,0),"indiqueu Núm Formador/a")</f>
        <v>indiqueu Núm Formador/a</v>
      </c>
      <c r="H111" s="40"/>
      <c r="I111" s="40"/>
      <c r="J111" s="40"/>
      <c r="K111" s="92" t="str">
        <f t="shared" si="18"/>
        <v>Indiqueu el detall de Nre. Participants per gènere</v>
      </c>
      <c r="L111" s="29"/>
      <c r="M111" s="53">
        <f t="shared" si="16"/>
        <v>0</v>
      </c>
      <c r="N111" s="1" t="str">
        <f>IF(SUMPRODUCT(--EXACT(M111,$N$14:N110)),"",M111)</f>
        <v/>
      </c>
      <c r="O111" s="54">
        <f t="shared" si="19"/>
        <v>0</v>
      </c>
      <c r="P111" s="54">
        <f t="shared" si="20"/>
        <v>0</v>
      </c>
      <c r="Q111" s="54">
        <f t="shared" si="21"/>
        <v>0</v>
      </c>
    </row>
    <row r="112" spans="1:17" x14ac:dyDescent="0.35">
      <c r="A112" s="52"/>
      <c r="B112" s="91" t="str">
        <f>IFERROR(VLOOKUP(A112,Píndoles!B:D,2,0),"Indiqueu el Núm píndola")</f>
        <v>Indiqueu el Núm píndola</v>
      </c>
      <c r="C112" s="91" t="str">
        <f>IFERROR(VLOOKUP(A112,Píndoles!B:D,3,9),"Indiqueu el Núm de Píndola")</f>
        <v>Indiqueu el Núm de Píndola</v>
      </c>
      <c r="D112" s="91" t="str">
        <f t="shared" si="17"/>
        <v>Indiqueu el Núm píndola</v>
      </c>
      <c r="E112" s="52"/>
      <c r="F112" s="91" t="str">
        <f>IFERROR(VLOOKUP(E112,Formadors!B:C,2,0),"Indiqueu el Núm Formador/a")</f>
        <v>Indiqueu el Núm Formador/a</v>
      </c>
      <c r="G112" s="91" t="str">
        <f>IFERROR(VLOOKUP(E112,Formadors!B:D,3,0),"indiqueu Núm Formador/a")</f>
        <v>indiqueu Núm Formador/a</v>
      </c>
      <c r="H112" s="40"/>
      <c r="I112" s="40"/>
      <c r="J112" s="40"/>
      <c r="K112" s="92" t="str">
        <f t="shared" si="18"/>
        <v>Indiqueu el detall de Nre. Participants per gènere</v>
      </c>
      <c r="L112" s="29"/>
      <c r="M112" s="53">
        <f t="shared" si="16"/>
        <v>0</v>
      </c>
      <c r="N112" s="1" t="str">
        <f>IF(SUMPRODUCT(--EXACT(M112,$N$14:N111)),"",M112)</f>
        <v/>
      </c>
      <c r="O112" s="54">
        <f t="shared" si="19"/>
        <v>0</v>
      </c>
      <c r="P112" s="54">
        <f t="shared" si="20"/>
        <v>0</v>
      </c>
      <c r="Q112" s="54">
        <f t="shared" si="21"/>
        <v>0</v>
      </c>
    </row>
    <row r="113" spans="1:17" x14ac:dyDescent="0.35">
      <c r="A113" s="52"/>
      <c r="B113" s="91" t="str">
        <f>IFERROR(VLOOKUP(A113,Píndoles!B:D,2,0),"Indiqueu el Núm píndola")</f>
        <v>Indiqueu el Núm píndola</v>
      </c>
      <c r="C113" s="91" t="str">
        <f>IFERROR(VLOOKUP(A113,Píndoles!B:D,3,9),"Indiqueu el Núm de Píndola")</f>
        <v>Indiqueu el Núm de Píndola</v>
      </c>
      <c r="D113" s="91" t="str">
        <f t="shared" si="17"/>
        <v>Indiqueu el Núm píndola</v>
      </c>
      <c r="E113" s="52"/>
      <c r="F113" s="91" t="str">
        <f>IFERROR(VLOOKUP(E113,Formadors!B:C,2,0),"Indiqueu el Núm Formador/a")</f>
        <v>Indiqueu el Núm Formador/a</v>
      </c>
      <c r="G113" s="91" t="str">
        <f>IFERROR(VLOOKUP(E113,Formadors!B:D,3,0),"indiqueu Núm Formador/a")</f>
        <v>indiqueu Núm Formador/a</v>
      </c>
      <c r="H113" s="40"/>
      <c r="I113" s="40"/>
      <c r="J113" s="40"/>
      <c r="K113" s="92" t="str">
        <f t="shared" si="18"/>
        <v>Indiqueu el detall de Nre. Participants per gènere</v>
      </c>
      <c r="L113" s="29"/>
      <c r="M113" s="53">
        <f t="shared" si="16"/>
        <v>0</v>
      </c>
      <c r="N113" s="1" t="str">
        <f>IF(SUMPRODUCT(--EXACT(M113,$N$14:N112)),"",M113)</f>
        <v/>
      </c>
      <c r="O113" s="54">
        <f t="shared" si="19"/>
        <v>0</v>
      </c>
      <c r="P113" s="54">
        <f t="shared" si="20"/>
        <v>0</v>
      </c>
      <c r="Q113" s="54">
        <f t="shared" si="21"/>
        <v>0</v>
      </c>
    </row>
    <row r="114" spans="1:17" x14ac:dyDescent="0.35">
      <c r="A114" s="52"/>
      <c r="B114" s="91" t="str">
        <f>IFERROR(VLOOKUP(A114,Píndoles!B:D,2,0),"Indiqueu el Núm píndola")</f>
        <v>Indiqueu el Núm píndola</v>
      </c>
      <c r="C114" s="91" t="str">
        <f>IFERROR(VLOOKUP(A114,Píndoles!B:D,3,9),"Indiqueu el Núm de Píndola")</f>
        <v>Indiqueu el Núm de Píndola</v>
      </c>
      <c r="D114" s="91" t="str">
        <f t="shared" si="17"/>
        <v>Indiqueu el Núm píndola</v>
      </c>
      <c r="E114" s="52"/>
      <c r="F114" s="91" t="str">
        <f>IFERROR(VLOOKUP(E114,Formadors!B:C,2,0),"Indiqueu el Núm Formador/a")</f>
        <v>Indiqueu el Núm Formador/a</v>
      </c>
      <c r="G114" s="91" t="str">
        <f>IFERROR(VLOOKUP(E114,Formadors!B:D,3,0),"indiqueu Núm Formador/a")</f>
        <v>indiqueu Núm Formador/a</v>
      </c>
      <c r="H114" s="40"/>
      <c r="I114" s="40"/>
      <c r="J114" s="40"/>
      <c r="K114" s="92" t="str">
        <f t="shared" si="18"/>
        <v>Indiqueu el detall de Nre. Participants per gènere</v>
      </c>
      <c r="L114" s="29"/>
      <c r="M114" s="53">
        <f t="shared" si="16"/>
        <v>0</v>
      </c>
      <c r="N114" s="1" t="str">
        <f>IF(SUMPRODUCT(--EXACT(M114,$N$14:N113)),"",M114)</f>
        <v/>
      </c>
      <c r="O114" s="54">
        <f t="shared" si="19"/>
        <v>0</v>
      </c>
      <c r="P114" s="54">
        <f t="shared" si="20"/>
        <v>0</v>
      </c>
      <c r="Q114" s="54">
        <f t="shared" si="21"/>
        <v>0</v>
      </c>
    </row>
    <row r="115" spans="1:17" x14ac:dyDescent="0.35">
      <c r="A115" s="52"/>
      <c r="B115" s="91" t="str">
        <f>IFERROR(VLOOKUP(A115,Píndoles!B:D,2,0),"Indiqueu el Núm píndola")</f>
        <v>Indiqueu el Núm píndola</v>
      </c>
      <c r="C115" s="91" t="str">
        <f>IFERROR(VLOOKUP(A115,Píndoles!B:D,3,9),"Indiqueu el Núm de Píndola")</f>
        <v>Indiqueu el Núm de Píndola</v>
      </c>
      <c r="D115" s="91" t="str">
        <f t="shared" si="17"/>
        <v>Indiqueu el Núm píndola</v>
      </c>
      <c r="E115" s="52"/>
      <c r="F115" s="91" t="str">
        <f>IFERROR(VLOOKUP(E115,Formadors!B:C,2,0),"Indiqueu el Núm Formador/a")</f>
        <v>Indiqueu el Núm Formador/a</v>
      </c>
      <c r="G115" s="91" t="str">
        <f>IFERROR(VLOOKUP(E115,Formadors!B:D,3,0),"indiqueu Núm Formador/a")</f>
        <v>indiqueu Núm Formador/a</v>
      </c>
      <c r="H115" s="40"/>
      <c r="I115" s="40"/>
      <c r="J115" s="40"/>
      <c r="K115" s="92" t="str">
        <f t="shared" si="18"/>
        <v>Indiqueu el detall de Nre. Participants per gènere</v>
      </c>
      <c r="L115" s="29"/>
      <c r="M115" s="53">
        <f t="shared" si="16"/>
        <v>0</v>
      </c>
      <c r="N115" s="1" t="str">
        <f>IF(SUMPRODUCT(--EXACT(M115,$N$14:N114)),"",M115)</f>
        <v/>
      </c>
      <c r="O115" s="54">
        <f t="shared" si="19"/>
        <v>0</v>
      </c>
      <c r="P115" s="54">
        <f t="shared" si="20"/>
        <v>0</v>
      </c>
      <c r="Q115" s="54">
        <f t="shared" si="21"/>
        <v>0</v>
      </c>
    </row>
    <row r="116" spans="1:17" x14ac:dyDescent="0.35">
      <c r="A116" s="52"/>
      <c r="B116" s="91" t="str">
        <f>IFERROR(VLOOKUP(A116,Píndoles!B:D,2,0),"Indiqueu el Núm píndola")</f>
        <v>Indiqueu el Núm píndola</v>
      </c>
      <c r="C116" s="91" t="str">
        <f>IFERROR(VLOOKUP(A116,Píndoles!B:D,3,9),"Indiqueu el Núm de Píndola")</f>
        <v>Indiqueu el Núm de Píndola</v>
      </c>
      <c r="D116" s="91" t="str">
        <f t="shared" si="17"/>
        <v>Indiqueu el Núm píndola</v>
      </c>
      <c r="E116" s="52"/>
      <c r="F116" s="91" t="str">
        <f>IFERROR(VLOOKUP(E116,Formadors!B:C,2,0),"Indiqueu el Núm Formador/a")</f>
        <v>Indiqueu el Núm Formador/a</v>
      </c>
      <c r="G116" s="91" t="str">
        <f>IFERROR(VLOOKUP(E116,Formadors!B:D,3,0),"indiqueu Núm Formador/a")</f>
        <v>indiqueu Núm Formador/a</v>
      </c>
      <c r="H116" s="40"/>
      <c r="I116" s="40"/>
      <c r="J116" s="40"/>
      <c r="K116" s="92" t="str">
        <f t="shared" si="18"/>
        <v>Indiqueu el detall de Nre. Participants per gènere</v>
      </c>
      <c r="L116" s="29"/>
      <c r="M116" s="53">
        <f t="shared" si="16"/>
        <v>0</v>
      </c>
      <c r="N116" s="1" t="str">
        <f>IF(SUMPRODUCT(--EXACT(M116,$N$14:N115)),"",M116)</f>
        <v/>
      </c>
      <c r="O116" s="54">
        <f t="shared" si="19"/>
        <v>0</v>
      </c>
      <c r="P116" s="54">
        <f t="shared" si="20"/>
        <v>0</v>
      </c>
      <c r="Q116" s="54">
        <f t="shared" si="21"/>
        <v>0</v>
      </c>
    </row>
    <row r="117" spans="1:17" x14ac:dyDescent="0.35">
      <c r="A117" s="52"/>
      <c r="B117" s="91" t="str">
        <f>IFERROR(VLOOKUP(A117,Píndoles!B:D,2,0),"Indiqueu el Núm píndola")</f>
        <v>Indiqueu el Núm píndola</v>
      </c>
      <c r="C117" s="91" t="str">
        <f>IFERROR(VLOOKUP(A117,Píndoles!B:D,3,9),"Indiqueu el Núm de Píndola")</f>
        <v>Indiqueu el Núm de Píndola</v>
      </c>
      <c r="D117" s="91" t="str">
        <f t="shared" si="17"/>
        <v>Indiqueu el Núm píndola</v>
      </c>
      <c r="E117" s="52"/>
      <c r="F117" s="91" t="str">
        <f>IFERROR(VLOOKUP(E117,Formadors!B:C,2,0),"Indiqueu el Núm Formador/a")</f>
        <v>Indiqueu el Núm Formador/a</v>
      </c>
      <c r="G117" s="91" t="str">
        <f>IFERROR(VLOOKUP(E117,Formadors!B:D,3,0),"indiqueu Núm Formador/a")</f>
        <v>indiqueu Núm Formador/a</v>
      </c>
      <c r="H117" s="40"/>
      <c r="I117" s="40"/>
      <c r="J117" s="40"/>
      <c r="K117" s="92" t="str">
        <f t="shared" si="18"/>
        <v>Indiqueu el detall de Nre. Participants per gènere</v>
      </c>
      <c r="L117" s="29"/>
      <c r="M117" s="53">
        <f t="shared" si="16"/>
        <v>0</v>
      </c>
      <c r="N117" s="1" t="str">
        <f>IF(SUMPRODUCT(--EXACT(M117,$N$14:N116)),"",M117)</f>
        <v/>
      </c>
      <c r="O117" s="54">
        <f t="shared" si="19"/>
        <v>0</v>
      </c>
      <c r="P117" s="54">
        <f t="shared" si="20"/>
        <v>0</v>
      </c>
      <c r="Q117" s="54">
        <f t="shared" si="21"/>
        <v>0</v>
      </c>
    </row>
    <row r="118" spans="1:17" x14ac:dyDescent="0.35">
      <c r="A118" s="52"/>
      <c r="B118" s="91" t="str">
        <f>IFERROR(VLOOKUP(A118,Píndoles!B:D,2,0),"Indiqueu el Núm píndola")</f>
        <v>Indiqueu el Núm píndola</v>
      </c>
      <c r="C118" s="91" t="str">
        <f>IFERROR(VLOOKUP(A118,Píndoles!B:D,3,9),"Indiqueu el Núm de Píndola")</f>
        <v>Indiqueu el Núm de Píndola</v>
      </c>
      <c r="D118" s="91" t="str">
        <f t="shared" si="17"/>
        <v>Indiqueu el Núm píndola</v>
      </c>
      <c r="E118" s="52"/>
      <c r="F118" s="91" t="str">
        <f>IFERROR(VLOOKUP(E118,Formadors!B:C,2,0),"Indiqueu el Núm Formador/a")</f>
        <v>Indiqueu el Núm Formador/a</v>
      </c>
      <c r="G118" s="91" t="str">
        <f>IFERROR(VLOOKUP(E118,Formadors!B:D,3,0),"indiqueu Núm Formador/a")</f>
        <v>indiqueu Núm Formador/a</v>
      </c>
      <c r="H118" s="40"/>
      <c r="I118" s="40"/>
      <c r="J118" s="40"/>
      <c r="K118" s="92" t="str">
        <f t="shared" si="18"/>
        <v>Indiqueu el detall de Nre. Participants per gènere</v>
      </c>
      <c r="L118" s="29"/>
      <c r="M118" s="53">
        <f t="shared" si="16"/>
        <v>0</v>
      </c>
      <c r="N118" s="1" t="str">
        <f>IF(SUMPRODUCT(--EXACT(M118,$N$14:N117)),"",M118)</f>
        <v/>
      </c>
      <c r="O118" s="54">
        <f t="shared" si="19"/>
        <v>0</v>
      </c>
      <c r="P118" s="54">
        <f t="shared" si="20"/>
        <v>0</v>
      </c>
      <c r="Q118" s="54">
        <f t="shared" si="21"/>
        <v>0</v>
      </c>
    </row>
    <row r="119" spans="1:17" x14ac:dyDescent="0.35">
      <c r="A119" s="52"/>
      <c r="B119" s="91" t="str">
        <f>IFERROR(VLOOKUP(A119,Píndoles!B:D,2,0),"Indiqueu el Núm píndola")</f>
        <v>Indiqueu el Núm píndola</v>
      </c>
      <c r="C119" s="91" t="str">
        <f>IFERROR(VLOOKUP(A119,Píndoles!B:D,3,9),"Indiqueu el Núm de Píndola")</f>
        <v>Indiqueu el Núm de Píndola</v>
      </c>
      <c r="D119" s="91" t="str">
        <f t="shared" si="17"/>
        <v>Indiqueu el Núm píndola</v>
      </c>
      <c r="E119" s="52"/>
      <c r="F119" s="91" t="str">
        <f>IFERROR(VLOOKUP(E119,Formadors!B:C,2,0),"Indiqueu el Núm Formador/a")</f>
        <v>Indiqueu el Núm Formador/a</v>
      </c>
      <c r="G119" s="91" t="str">
        <f>IFERROR(VLOOKUP(E119,Formadors!B:D,3,0),"indiqueu Núm Formador/a")</f>
        <v>indiqueu Núm Formador/a</v>
      </c>
      <c r="H119" s="40"/>
      <c r="I119" s="40"/>
      <c r="J119" s="40"/>
      <c r="K119" s="92" t="str">
        <f t="shared" si="18"/>
        <v>Indiqueu el detall de Nre. Participants per gènere</v>
      </c>
      <c r="L119" s="29"/>
      <c r="M119" s="53">
        <f t="shared" si="16"/>
        <v>0</v>
      </c>
      <c r="N119" s="1" t="str">
        <f>IF(SUMPRODUCT(--EXACT(M119,$N$14:N118)),"",M119)</f>
        <v/>
      </c>
      <c r="O119" s="54">
        <f t="shared" si="19"/>
        <v>0</v>
      </c>
      <c r="P119" s="54">
        <f t="shared" si="20"/>
        <v>0</v>
      </c>
      <c r="Q119" s="54">
        <f t="shared" si="21"/>
        <v>0</v>
      </c>
    </row>
    <row r="120" spans="1:17" x14ac:dyDescent="0.35">
      <c r="A120" s="52"/>
      <c r="B120" s="91" t="str">
        <f>IFERROR(VLOOKUP(A120,Píndoles!B:D,2,0),"Indiqueu el Núm píndola")</f>
        <v>Indiqueu el Núm píndola</v>
      </c>
      <c r="C120" s="91" t="str">
        <f>IFERROR(VLOOKUP(A120,Píndoles!B:D,3,9),"Indiqueu el Núm de Píndola")</f>
        <v>Indiqueu el Núm de Píndola</v>
      </c>
      <c r="D120" s="91" t="str">
        <f t="shared" si="17"/>
        <v>Indiqueu el Núm píndola</v>
      </c>
      <c r="E120" s="52"/>
      <c r="F120" s="91" t="str">
        <f>IFERROR(VLOOKUP(E120,Formadors!B:C,2,0),"Indiqueu el Núm Formador/a")</f>
        <v>Indiqueu el Núm Formador/a</v>
      </c>
      <c r="G120" s="91" t="str">
        <f>IFERROR(VLOOKUP(E120,Formadors!B:D,3,0),"indiqueu Núm Formador/a")</f>
        <v>indiqueu Núm Formador/a</v>
      </c>
      <c r="H120" s="40"/>
      <c r="I120" s="40"/>
      <c r="J120" s="40"/>
      <c r="K120" s="92" t="str">
        <f t="shared" si="18"/>
        <v>Indiqueu el detall de Nre. Participants per gènere</v>
      </c>
      <c r="L120" s="29"/>
      <c r="M120" s="53">
        <f t="shared" si="16"/>
        <v>0</v>
      </c>
      <c r="N120" s="1" t="str">
        <f>IF(SUMPRODUCT(--EXACT(M120,$N$14:N119)),"",M120)</f>
        <v/>
      </c>
      <c r="O120" s="54">
        <f t="shared" si="19"/>
        <v>0</v>
      </c>
      <c r="P120" s="54">
        <f t="shared" si="20"/>
        <v>0</v>
      </c>
      <c r="Q120" s="54">
        <f t="shared" si="21"/>
        <v>0</v>
      </c>
    </row>
    <row r="121" spans="1:17" x14ac:dyDescent="0.35">
      <c r="A121" s="52"/>
      <c r="B121" s="91" t="str">
        <f>IFERROR(VLOOKUP(A121,Píndoles!B:D,2,0),"Indiqueu el Núm píndola")</f>
        <v>Indiqueu el Núm píndola</v>
      </c>
      <c r="C121" s="91" t="str">
        <f>IFERROR(VLOOKUP(A121,Píndoles!B:D,3,9),"Indiqueu el Núm de Píndola")</f>
        <v>Indiqueu el Núm de Píndola</v>
      </c>
      <c r="D121" s="91" t="str">
        <f t="shared" si="17"/>
        <v>Indiqueu el Núm píndola</v>
      </c>
      <c r="E121" s="52"/>
      <c r="F121" s="91" t="str">
        <f>IFERROR(VLOOKUP(E121,Formadors!B:C,2,0),"Indiqueu el Núm Formador/a")</f>
        <v>Indiqueu el Núm Formador/a</v>
      </c>
      <c r="G121" s="91" t="str">
        <f>IFERROR(VLOOKUP(E121,Formadors!B:D,3,0),"indiqueu Núm Formador/a")</f>
        <v>indiqueu Núm Formador/a</v>
      </c>
      <c r="H121" s="40"/>
      <c r="I121" s="40"/>
      <c r="J121" s="40"/>
      <c r="K121" s="92" t="str">
        <f t="shared" si="18"/>
        <v>Indiqueu el detall de Nre. Participants per gènere</v>
      </c>
      <c r="L121" s="29"/>
      <c r="M121" s="53">
        <f t="shared" si="16"/>
        <v>0</v>
      </c>
      <c r="N121" s="1" t="str">
        <f>IF(SUMPRODUCT(--EXACT(M121,$N$14:N120)),"",M121)</f>
        <v/>
      </c>
      <c r="O121" s="54">
        <f t="shared" si="19"/>
        <v>0</v>
      </c>
      <c r="P121" s="54">
        <f t="shared" si="20"/>
        <v>0</v>
      </c>
      <c r="Q121" s="54">
        <f t="shared" si="21"/>
        <v>0</v>
      </c>
    </row>
    <row r="122" spans="1:17" x14ac:dyDescent="0.35">
      <c r="A122" s="52"/>
      <c r="B122" s="91" t="str">
        <f>IFERROR(VLOOKUP(A122,Píndoles!B:D,2,0),"Indiqueu el Núm píndola")</f>
        <v>Indiqueu el Núm píndola</v>
      </c>
      <c r="C122" s="91" t="str">
        <f>IFERROR(VLOOKUP(A122,Píndoles!B:D,3,9),"Indiqueu el Núm de Píndola")</f>
        <v>Indiqueu el Núm de Píndola</v>
      </c>
      <c r="D122" s="91" t="str">
        <f t="shared" si="17"/>
        <v>Indiqueu el Núm píndola</v>
      </c>
      <c r="E122" s="52"/>
      <c r="F122" s="91" t="str">
        <f>IFERROR(VLOOKUP(E122,Formadors!B:C,2,0),"Indiqueu el Núm Formador/a")</f>
        <v>Indiqueu el Núm Formador/a</v>
      </c>
      <c r="G122" s="91" t="str">
        <f>IFERROR(VLOOKUP(E122,Formadors!B:D,3,0),"indiqueu Núm Formador/a")</f>
        <v>indiqueu Núm Formador/a</v>
      </c>
      <c r="H122" s="40"/>
      <c r="I122" s="40"/>
      <c r="J122" s="40"/>
      <c r="K122" s="92" t="str">
        <f t="shared" si="18"/>
        <v>Indiqueu el detall de Nre. Participants per gènere</v>
      </c>
      <c r="L122" s="29"/>
      <c r="M122" s="53">
        <f t="shared" si="16"/>
        <v>0</v>
      </c>
      <c r="N122" s="1" t="str">
        <f>IF(SUMPRODUCT(--EXACT(M122,$N$14:N121)),"",M122)</f>
        <v/>
      </c>
      <c r="O122" s="54">
        <f t="shared" si="19"/>
        <v>0</v>
      </c>
      <c r="P122" s="54">
        <f t="shared" si="20"/>
        <v>0</v>
      </c>
      <c r="Q122" s="54">
        <f t="shared" si="21"/>
        <v>0</v>
      </c>
    </row>
    <row r="123" spans="1:17" x14ac:dyDescent="0.35">
      <c r="A123" s="52"/>
      <c r="B123" s="91" t="str">
        <f>IFERROR(VLOOKUP(A123,Píndoles!B:D,2,0),"Indiqueu el Núm píndola")</f>
        <v>Indiqueu el Núm píndola</v>
      </c>
      <c r="C123" s="91" t="str">
        <f>IFERROR(VLOOKUP(A123,Píndoles!B:D,3,9),"Indiqueu el Núm de Píndola")</f>
        <v>Indiqueu el Núm de Píndola</v>
      </c>
      <c r="D123" s="91" t="str">
        <f t="shared" si="17"/>
        <v>Indiqueu el Núm píndola</v>
      </c>
      <c r="E123" s="52"/>
      <c r="F123" s="91" t="str">
        <f>IFERROR(VLOOKUP(E123,Formadors!B:C,2,0),"Indiqueu el Núm Formador/a")</f>
        <v>Indiqueu el Núm Formador/a</v>
      </c>
      <c r="G123" s="91" t="str">
        <f>IFERROR(VLOOKUP(E123,Formadors!B:D,3,0),"indiqueu Núm Formador/a")</f>
        <v>indiqueu Núm Formador/a</v>
      </c>
      <c r="H123" s="40"/>
      <c r="I123" s="40"/>
      <c r="J123" s="40"/>
      <c r="K123" s="92" t="str">
        <f t="shared" si="18"/>
        <v>Indiqueu el detall de Nre. Participants per gènere</v>
      </c>
      <c r="L123" s="29"/>
      <c r="M123" s="53">
        <f t="shared" si="16"/>
        <v>0</v>
      </c>
      <c r="N123" s="1" t="str">
        <f>IF(SUMPRODUCT(--EXACT(M123,$N$14:N122)),"",M123)</f>
        <v/>
      </c>
      <c r="O123" s="54">
        <f t="shared" si="19"/>
        <v>0</v>
      </c>
      <c r="P123" s="54">
        <f t="shared" si="20"/>
        <v>0</v>
      </c>
      <c r="Q123" s="54">
        <f t="shared" si="21"/>
        <v>0</v>
      </c>
    </row>
    <row r="124" spans="1:17" x14ac:dyDescent="0.35">
      <c r="A124" s="52"/>
      <c r="B124" s="91" t="str">
        <f>IFERROR(VLOOKUP(A124,Píndoles!B:D,2,0),"Indiqueu el Núm píndola")</f>
        <v>Indiqueu el Núm píndola</v>
      </c>
      <c r="C124" s="91" t="str">
        <f>IFERROR(VLOOKUP(A124,Píndoles!B:D,3,9),"Indiqueu el Núm de Píndola")</f>
        <v>Indiqueu el Núm de Píndola</v>
      </c>
      <c r="D124" s="91" t="str">
        <f t="shared" si="17"/>
        <v>Indiqueu el Núm píndola</v>
      </c>
      <c r="E124" s="52"/>
      <c r="F124" s="91" t="str">
        <f>IFERROR(VLOOKUP(E124,Formadors!B:C,2,0),"Indiqueu el Núm Formador/a")</f>
        <v>Indiqueu el Núm Formador/a</v>
      </c>
      <c r="G124" s="91" t="str">
        <f>IFERROR(VLOOKUP(E124,Formadors!B:D,3,0),"indiqueu Núm Formador/a")</f>
        <v>indiqueu Núm Formador/a</v>
      </c>
      <c r="H124" s="40"/>
      <c r="I124" s="40"/>
      <c r="J124" s="40"/>
      <c r="K124" s="92" t="str">
        <f t="shared" si="18"/>
        <v>Indiqueu el detall de Nre. Participants per gènere</v>
      </c>
      <c r="L124" s="29"/>
      <c r="M124" s="53">
        <f t="shared" si="16"/>
        <v>0</v>
      </c>
      <c r="N124" s="1" t="str">
        <f>IF(SUMPRODUCT(--EXACT(M124,$N$14:N123)),"",M124)</f>
        <v/>
      </c>
      <c r="O124" s="54">
        <f t="shared" si="19"/>
        <v>0</v>
      </c>
      <c r="P124" s="54">
        <f t="shared" si="20"/>
        <v>0</v>
      </c>
      <c r="Q124" s="54">
        <f t="shared" si="21"/>
        <v>0</v>
      </c>
    </row>
    <row r="125" spans="1:17" x14ac:dyDescent="0.35">
      <c r="A125" s="52"/>
      <c r="B125" s="91" t="str">
        <f>IFERROR(VLOOKUP(A125,Píndoles!B:D,2,0),"Indiqueu el Núm píndola")</f>
        <v>Indiqueu el Núm píndola</v>
      </c>
      <c r="C125" s="91" t="str">
        <f>IFERROR(VLOOKUP(A125,Píndoles!B:D,3,9),"Indiqueu el Núm de Píndola")</f>
        <v>Indiqueu el Núm de Píndola</v>
      </c>
      <c r="D125" s="91" t="str">
        <f t="shared" si="17"/>
        <v>Indiqueu el Núm píndola</v>
      </c>
      <c r="E125" s="52"/>
      <c r="F125" s="91" t="str">
        <f>IFERROR(VLOOKUP(E125,Formadors!B:C,2,0),"Indiqueu el Núm Formador/a")</f>
        <v>Indiqueu el Núm Formador/a</v>
      </c>
      <c r="G125" s="91" t="str">
        <f>IFERROR(VLOOKUP(E125,Formadors!B:D,3,0),"indiqueu Núm Formador/a")</f>
        <v>indiqueu Núm Formador/a</v>
      </c>
      <c r="H125" s="40"/>
      <c r="I125" s="40"/>
      <c r="J125" s="40"/>
      <c r="K125" s="92" t="str">
        <f t="shared" si="18"/>
        <v>Indiqueu el detall de Nre. Participants per gènere</v>
      </c>
      <c r="L125" s="29"/>
      <c r="M125" s="53">
        <f t="shared" si="16"/>
        <v>0</v>
      </c>
      <c r="N125" s="1" t="str">
        <f>IF(SUMPRODUCT(--EXACT(M125,$N$14:N124)),"",M125)</f>
        <v/>
      </c>
      <c r="O125" s="54">
        <f t="shared" si="19"/>
        <v>0</v>
      </c>
      <c r="P125" s="54">
        <f t="shared" si="20"/>
        <v>0</v>
      </c>
      <c r="Q125" s="54">
        <f t="shared" si="21"/>
        <v>0</v>
      </c>
    </row>
    <row r="126" spans="1:17" x14ac:dyDescent="0.35">
      <c r="A126" s="52"/>
      <c r="B126" s="91" t="str">
        <f>IFERROR(VLOOKUP(A126,Píndoles!B:D,2,0),"Indiqueu el Núm píndola")</f>
        <v>Indiqueu el Núm píndola</v>
      </c>
      <c r="C126" s="91" t="str">
        <f>IFERROR(VLOOKUP(A126,Píndoles!B:D,3,9),"Indiqueu el Núm de Píndola")</f>
        <v>Indiqueu el Núm de Píndola</v>
      </c>
      <c r="D126" s="91" t="str">
        <f t="shared" si="17"/>
        <v>Indiqueu el Núm píndola</v>
      </c>
      <c r="E126" s="52"/>
      <c r="F126" s="91" t="str">
        <f>IFERROR(VLOOKUP(E126,Formadors!B:C,2,0),"Indiqueu el Núm Formador/a")</f>
        <v>Indiqueu el Núm Formador/a</v>
      </c>
      <c r="G126" s="91" t="str">
        <f>IFERROR(VLOOKUP(E126,Formadors!B:D,3,0),"indiqueu Núm Formador/a")</f>
        <v>indiqueu Núm Formador/a</v>
      </c>
      <c r="H126" s="40"/>
      <c r="I126" s="40"/>
      <c r="J126" s="40"/>
      <c r="K126" s="92" t="str">
        <f t="shared" si="18"/>
        <v>Indiqueu el detall de Nre. Participants per gènere</v>
      </c>
      <c r="L126" s="29"/>
      <c r="M126" s="53">
        <f t="shared" si="16"/>
        <v>0</v>
      </c>
      <c r="N126" s="1" t="str">
        <f>IF(SUMPRODUCT(--EXACT(M126,$N$14:N125)),"",M126)</f>
        <v/>
      </c>
      <c r="O126" s="54">
        <f t="shared" si="19"/>
        <v>0</v>
      </c>
      <c r="P126" s="54">
        <f t="shared" si="20"/>
        <v>0</v>
      </c>
      <c r="Q126" s="54">
        <f t="shared" si="21"/>
        <v>0</v>
      </c>
    </row>
    <row r="127" spans="1:17" x14ac:dyDescent="0.35">
      <c r="A127" s="52"/>
      <c r="B127" s="91" t="str">
        <f>IFERROR(VLOOKUP(A127,Píndoles!B:D,2,0),"Indiqueu el Núm píndola")</f>
        <v>Indiqueu el Núm píndola</v>
      </c>
      <c r="C127" s="91" t="str">
        <f>IFERROR(VLOOKUP(A127,Píndoles!B:D,3,9),"Indiqueu el Núm de Píndola")</f>
        <v>Indiqueu el Núm de Píndola</v>
      </c>
      <c r="D127" s="91" t="str">
        <f t="shared" si="17"/>
        <v>Indiqueu el Núm píndola</v>
      </c>
      <c r="E127" s="52"/>
      <c r="F127" s="91" t="str">
        <f>IFERROR(VLOOKUP(E127,Formadors!B:C,2,0),"Indiqueu el Núm Formador/a")</f>
        <v>Indiqueu el Núm Formador/a</v>
      </c>
      <c r="G127" s="91" t="str">
        <f>IFERROR(VLOOKUP(E127,Formadors!B:D,3,0),"indiqueu Núm Formador/a")</f>
        <v>indiqueu Núm Formador/a</v>
      </c>
      <c r="H127" s="40"/>
      <c r="I127" s="40"/>
      <c r="J127" s="40"/>
      <c r="K127" s="92" t="str">
        <f t="shared" si="18"/>
        <v>Indiqueu el detall de Nre. Participants per gènere</v>
      </c>
      <c r="L127" s="29"/>
      <c r="M127" s="53">
        <f t="shared" si="16"/>
        <v>0</v>
      </c>
      <c r="N127" s="1" t="str">
        <f>IF(SUMPRODUCT(--EXACT(M127,$N$14:N126)),"",M127)</f>
        <v/>
      </c>
      <c r="O127" s="54">
        <f t="shared" si="19"/>
        <v>0</v>
      </c>
      <c r="P127" s="54">
        <f t="shared" si="20"/>
        <v>0</v>
      </c>
      <c r="Q127" s="54">
        <f t="shared" si="21"/>
        <v>0</v>
      </c>
    </row>
    <row r="128" spans="1:17" x14ac:dyDescent="0.35">
      <c r="A128" s="52"/>
      <c r="B128" s="91" t="str">
        <f>IFERROR(VLOOKUP(A128,Píndoles!B:D,2,0),"Indiqueu el Núm píndola")</f>
        <v>Indiqueu el Núm píndola</v>
      </c>
      <c r="C128" s="91" t="str">
        <f>IFERROR(VLOOKUP(A128,Píndoles!B:D,3,9),"Indiqueu el Núm de Píndola")</f>
        <v>Indiqueu el Núm de Píndola</v>
      </c>
      <c r="D128" s="91" t="str">
        <f t="shared" si="17"/>
        <v>Indiqueu el Núm píndola</v>
      </c>
      <c r="E128" s="52"/>
      <c r="F128" s="91" t="str">
        <f>IFERROR(VLOOKUP(E128,Formadors!B:C,2,0),"Indiqueu el Núm Formador/a")</f>
        <v>Indiqueu el Núm Formador/a</v>
      </c>
      <c r="G128" s="91" t="str">
        <f>IFERROR(VLOOKUP(E128,Formadors!B:D,3,0),"indiqueu Núm Formador/a")</f>
        <v>indiqueu Núm Formador/a</v>
      </c>
      <c r="H128" s="40"/>
      <c r="I128" s="40"/>
      <c r="J128" s="40"/>
      <c r="K128" s="92" t="str">
        <f t="shared" si="18"/>
        <v>Indiqueu el detall de Nre. Participants per gènere</v>
      </c>
      <c r="L128" s="29"/>
      <c r="M128" s="53">
        <f t="shared" si="16"/>
        <v>0</v>
      </c>
      <c r="N128" s="1" t="str">
        <f>IF(SUMPRODUCT(--EXACT(M128,$N$14:N127)),"",M128)</f>
        <v/>
      </c>
      <c r="O128" s="54">
        <f t="shared" si="19"/>
        <v>0</v>
      </c>
      <c r="P128" s="54">
        <f t="shared" si="20"/>
        <v>0</v>
      </c>
      <c r="Q128" s="54">
        <f t="shared" si="21"/>
        <v>0</v>
      </c>
    </row>
    <row r="129" spans="1:17" x14ac:dyDescent="0.35">
      <c r="A129" s="52"/>
      <c r="B129" s="91" t="str">
        <f>IFERROR(VLOOKUP(A129,Píndoles!B:D,2,0),"Indiqueu el Núm píndola")</f>
        <v>Indiqueu el Núm píndola</v>
      </c>
      <c r="C129" s="91" t="str">
        <f>IFERROR(VLOOKUP(A129,Píndoles!B:D,3,9),"Indiqueu el Núm de Píndola")</f>
        <v>Indiqueu el Núm de Píndola</v>
      </c>
      <c r="D129" s="91" t="str">
        <f t="shared" si="17"/>
        <v>Indiqueu el Núm píndola</v>
      </c>
      <c r="E129" s="52"/>
      <c r="F129" s="91" t="str">
        <f>IFERROR(VLOOKUP(E129,Formadors!B:C,2,0),"Indiqueu el Núm Formador/a")</f>
        <v>Indiqueu el Núm Formador/a</v>
      </c>
      <c r="G129" s="91" t="str">
        <f>IFERROR(VLOOKUP(E129,Formadors!B:D,3,0),"indiqueu Núm Formador/a")</f>
        <v>indiqueu Núm Formador/a</v>
      </c>
      <c r="H129" s="40"/>
      <c r="I129" s="40"/>
      <c r="J129" s="40"/>
      <c r="K129" s="92" t="str">
        <f t="shared" si="18"/>
        <v>Indiqueu el detall de Nre. Participants per gènere</v>
      </c>
      <c r="L129" s="29"/>
      <c r="M129" s="53">
        <f t="shared" si="16"/>
        <v>0</v>
      </c>
      <c r="N129" s="1" t="str">
        <f>IF(SUMPRODUCT(--EXACT(M129,$N$14:N128)),"",M129)</f>
        <v/>
      </c>
      <c r="O129" s="54">
        <f t="shared" si="19"/>
        <v>0</v>
      </c>
      <c r="P129" s="54">
        <f t="shared" si="20"/>
        <v>0</v>
      </c>
      <c r="Q129" s="54">
        <f t="shared" si="21"/>
        <v>0</v>
      </c>
    </row>
    <row r="130" spans="1:17" x14ac:dyDescent="0.35">
      <c r="A130" s="52"/>
      <c r="B130" s="91" t="str">
        <f>IFERROR(VLOOKUP(A130,Píndoles!B:D,2,0),"Indiqueu el Núm píndola")</f>
        <v>Indiqueu el Núm píndola</v>
      </c>
      <c r="C130" s="91" t="str">
        <f>IFERROR(VLOOKUP(A130,Píndoles!B:D,3,9),"Indiqueu el Núm de Píndola")</f>
        <v>Indiqueu el Núm de Píndola</v>
      </c>
      <c r="D130" s="91" t="str">
        <f t="shared" si="17"/>
        <v>Indiqueu el Núm píndola</v>
      </c>
      <c r="E130" s="52"/>
      <c r="F130" s="91" t="str">
        <f>IFERROR(VLOOKUP(E130,Formadors!B:C,2,0),"Indiqueu el Núm Formador/a")</f>
        <v>Indiqueu el Núm Formador/a</v>
      </c>
      <c r="G130" s="91" t="str">
        <f>IFERROR(VLOOKUP(E130,Formadors!B:D,3,0),"indiqueu Núm Formador/a")</f>
        <v>indiqueu Núm Formador/a</v>
      </c>
      <c r="H130" s="40"/>
      <c r="I130" s="40"/>
      <c r="J130" s="40"/>
      <c r="K130" s="92" t="str">
        <f t="shared" si="18"/>
        <v>Indiqueu el detall de Nre. Participants per gènere</v>
      </c>
      <c r="L130" s="29"/>
      <c r="M130" s="53">
        <f t="shared" si="16"/>
        <v>0</v>
      </c>
      <c r="N130" s="1" t="str">
        <f>IF(SUMPRODUCT(--EXACT(M130,$N$14:N129)),"",M130)</f>
        <v/>
      </c>
      <c r="O130" s="54">
        <f t="shared" si="19"/>
        <v>0</v>
      </c>
      <c r="P130" s="54">
        <f t="shared" si="20"/>
        <v>0</v>
      </c>
      <c r="Q130" s="54">
        <f t="shared" si="21"/>
        <v>0</v>
      </c>
    </row>
    <row r="131" spans="1:17" x14ac:dyDescent="0.35">
      <c r="A131" s="52"/>
      <c r="B131" s="91" t="str">
        <f>IFERROR(VLOOKUP(A131,Píndoles!B:D,2,0),"Indiqueu el Núm píndola")</f>
        <v>Indiqueu el Núm píndola</v>
      </c>
      <c r="C131" s="91" t="str">
        <f>IFERROR(VLOOKUP(A131,Píndoles!B:D,3,9),"Indiqueu el Núm de Píndola")</f>
        <v>Indiqueu el Núm de Píndola</v>
      </c>
      <c r="D131" s="91" t="str">
        <f t="shared" si="17"/>
        <v>Indiqueu el Núm píndola</v>
      </c>
      <c r="E131" s="52"/>
      <c r="F131" s="91" t="str">
        <f>IFERROR(VLOOKUP(E131,Formadors!B:C,2,0),"Indiqueu el Núm Formador/a")</f>
        <v>Indiqueu el Núm Formador/a</v>
      </c>
      <c r="G131" s="91" t="str">
        <f>IFERROR(VLOOKUP(E131,Formadors!B:D,3,0),"indiqueu Núm Formador/a")</f>
        <v>indiqueu Núm Formador/a</v>
      </c>
      <c r="H131" s="40"/>
      <c r="I131" s="40"/>
      <c r="J131" s="40"/>
      <c r="K131" s="92" t="str">
        <f t="shared" si="18"/>
        <v>Indiqueu el detall de Nre. Participants per gènere</v>
      </c>
      <c r="L131" s="29"/>
      <c r="M131" s="53">
        <f t="shared" si="16"/>
        <v>0</v>
      </c>
      <c r="N131" s="1" t="str">
        <f>IF(SUMPRODUCT(--EXACT(M131,$N$14:N130)),"",M131)</f>
        <v/>
      </c>
      <c r="O131" s="54">
        <f t="shared" si="19"/>
        <v>0</v>
      </c>
      <c r="P131" s="54">
        <f t="shared" si="20"/>
        <v>0</v>
      </c>
      <c r="Q131" s="54">
        <f t="shared" si="21"/>
        <v>0</v>
      </c>
    </row>
    <row r="132" spans="1:17" x14ac:dyDescent="0.35">
      <c r="A132" s="52"/>
      <c r="B132" s="91" t="str">
        <f>IFERROR(VLOOKUP(A132,Píndoles!B:D,2,0),"Indiqueu el Núm píndola")</f>
        <v>Indiqueu el Núm píndola</v>
      </c>
      <c r="C132" s="91" t="str">
        <f>IFERROR(VLOOKUP(A132,Píndoles!B:D,3,9),"Indiqueu el Núm de Píndola")</f>
        <v>Indiqueu el Núm de Píndola</v>
      </c>
      <c r="D132" s="91" t="str">
        <f t="shared" si="17"/>
        <v>Indiqueu el Núm píndola</v>
      </c>
      <c r="E132" s="52"/>
      <c r="F132" s="91" t="str">
        <f>IFERROR(VLOOKUP(E132,Formadors!B:C,2,0),"Indiqueu el Núm Formador/a")</f>
        <v>Indiqueu el Núm Formador/a</v>
      </c>
      <c r="G132" s="91" t="str">
        <f>IFERROR(VLOOKUP(E132,Formadors!B:D,3,0),"indiqueu Núm Formador/a")</f>
        <v>indiqueu Núm Formador/a</v>
      </c>
      <c r="H132" s="40"/>
      <c r="I132" s="40"/>
      <c r="J132" s="40"/>
      <c r="K132" s="92" t="str">
        <f t="shared" si="18"/>
        <v>Indiqueu el detall de Nre. Participants per gènere</v>
      </c>
      <c r="L132" s="29"/>
      <c r="M132" s="53">
        <f t="shared" si="16"/>
        <v>0</v>
      </c>
      <c r="N132" s="1" t="str">
        <f>IF(SUMPRODUCT(--EXACT(M132,$N$14:N131)),"",M132)</f>
        <v/>
      </c>
      <c r="O132" s="54">
        <f t="shared" si="19"/>
        <v>0</v>
      </c>
      <c r="P132" s="54">
        <f t="shared" si="20"/>
        <v>0</v>
      </c>
      <c r="Q132" s="54">
        <f t="shared" si="21"/>
        <v>0</v>
      </c>
    </row>
    <row r="133" spans="1:17" x14ac:dyDescent="0.35">
      <c r="A133" s="52"/>
      <c r="B133" s="91" t="str">
        <f>IFERROR(VLOOKUP(A133,Píndoles!B:D,2,0),"Indiqueu el Núm píndola")</f>
        <v>Indiqueu el Núm píndola</v>
      </c>
      <c r="C133" s="91" t="str">
        <f>IFERROR(VLOOKUP(A133,Píndoles!B:D,3,9),"Indiqueu el Núm de Píndola")</f>
        <v>Indiqueu el Núm de Píndola</v>
      </c>
      <c r="D133" s="91" t="str">
        <f t="shared" si="17"/>
        <v>Indiqueu el Núm píndola</v>
      </c>
      <c r="E133" s="52"/>
      <c r="F133" s="91" t="str">
        <f>IFERROR(VLOOKUP(E133,Formadors!B:C,2,0),"Indiqueu el Núm Formador/a")</f>
        <v>Indiqueu el Núm Formador/a</v>
      </c>
      <c r="G133" s="91" t="str">
        <f>IFERROR(VLOOKUP(E133,Formadors!B:D,3,0),"indiqueu Núm Formador/a")</f>
        <v>indiqueu Núm Formador/a</v>
      </c>
      <c r="H133" s="40"/>
      <c r="I133" s="40"/>
      <c r="J133" s="40"/>
      <c r="K133" s="92" t="str">
        <f t="shared" si="18"/>
        <v>Indiqueu el detall de Nre. Participants per gènere</v>
      </c>
      <c r="L133" s="29"/>
      <c r="M133" s="53">
        <f t="shared" si="16"/>
        <v>0</v>
      </c>
      <c r="N133" s="1" t="str">
        <f>IF(SUMPRODUCT(--EXACT(M133,$N$14:N132)),"",M133)</f>
        <v/>
      </c>
      <c r="O133" s="54">
        <f t="shared" si="19"/>
        <v>0</v>
      </c>
      <c r="P133" s="54">
        <f t="shared" si="20"/>
        <v>0</v>
      </c>
      <c r="Q133" s="54">
        <f t="shared" si="21"/>
        <v>0</v>
      </c>
    </row>
    <row r="134" spans="1:17" x14ac:dyDescent="0.35">
      <c r="A134" s="52"/>
      <c r="B134" s="91" t="str">
        <f>IFERROR(VLOOKUP(A134,Píndoles!B:D,2,0),"Indiqueu el Núm píndola")</f>
        <v>Indiqueu el Núm píndola</v>
      </c>
      <c r="C134" s="91" t="str">
        <f>IFERROR(VLOOKUP(A134,Píndoles!B:D,3,9),"Indiqueu el Núm de Píndola")</f>
        <v>Indiqueu el Núm de Píndola</v>
      </c>
      <c r="D134" s="91" t="str">
        <f t="shared" si="17"/>
        <v>Indiqueu el Núm píndola</v>
      </c>
      <c r="E134" s="52"/>
      <c r="F134" s="91" t="str">
        <f>IFERROR(VLOOKUP(E134,Formadors!B:C,2,0),"Indiqueu el Núm Formador/a")</f>
        <v>Indiqueu el Núm Formador/a</v>
      </c>
      <c r="G134" s="91" t="str">
        <f>IFERROR(VLOOKUP(E134,Formadors!B:D,3,0),"indiqueu Núm Formador/a")</f>
        <v>indiqueu Núm Formador/a</v>
      </c>
      <c r="H134" s="40"/>
      <c r="I134" s="40"/>
      <c r="J134" s="40"/>
      <c r="K134" s="92" t="str">
        <f t="shared" si="18"/>
        <v>Indiqueu el detall de Nre. Participants per gènere</v>
      </c>
      <c r="L134" s="29"/>
      <c r="M134" s="53">
        <f t="shared" si="16"/>
        <v>0</v>
      </c>
      <c r="N134" s="1" t="str">
        <f>IF(SUMPRODUCT(--EXACT(M134,$N$14:N133)),"",M134)</f>
        <v/>
      </c>
      <c r="O134" s="54">
        <f t="shared" si="19"/>
        <v>0</v>
      </c>
      <c r="P134" s="54">
        <f t="shared" si="20"/>
        <v>0</v>
      </c>
      <c r="Q134" s="54">
        <f t="shared" si="21"/>
        <v>0</v>
      </c>
    </row>
    <row r="135" spans="1:17" x14ac:dyDescent="0.35">
      <c r="A135" s="52"/>
      <c r="B135" s="91" t="str">
        <f>IFERROR(VLOOKUP(A135,Píndoles!B:D,2,0),"Indiqueu el Núm píndola")</f>
        <v>Indiqueu el Núm píndola</v>
      </c>
      <c r="C135" s="91" t="str">
        <f>IFERROR(VLOOKUP(A135,Píndoles!B:D,3,9),"Indiqueu el Núm de Píndola")</f>
        <v>Indiqueu el Núm de Píndola</v>
      </c>
      <c r="D135" s="91" t="str">
        <f t="shared" si="17"/>
        <v>Indiqueu el Núm píndola</v>
      </c>
      <c r="E135" s="52"/>
      <c r="F135" s="91" t="str">
        <f>IFERROR(VLOOKUP(E135,Formadors!B:C,2,0),"Indiqueu el Núm Formador/a")</f>
        <v>Indiqueu el Núm Formador/a</v>
      </c>
      <c r="G135" s="91" t="str">
        <f>IFERROR(VLOOKUP(E135,Formadors!B:D,3,0),"indiqueu Núm Formador/a")</f>
        <v>indiqueu Núm Formador/a</v>
      </c>
      <c r="H135" s="40"/>
      <c r="I135" s="40"/>
      <c r="J135" s="40"/>
      <c r="K135" s="92" t="str">
        <f t="shared" si="18"/>
        <v>Indiqueu el detall de Nre. Participants per gènere</v>
      </c>
      <c r="L135" s="29"/>
      <c r="M135" s="53">
        <f t="shared" si="16"/>
        <v>0</v>
      </c>
      <c r="N135" s="1" t="str">
        <f>IF(SUMPRODUCT(--EXACT(M135,$N$14:N134)),"",M135)</f>
        <v/>
      </c>
      <c r="O135" s="54">
        <f t="shared" si="19"/>
        <v>0</v>
      </c>
      <c r="P135" s="54">
        <f t="shared" si="20"/>
        <v>0</v>
      </c>
      <c r="Q135" s="54">
        <f t="shared" si="21"/>
        <v>0</v>
      </c>
    </row>
    <row r="136" spans="1:17" x14ac:dyDescent="0.35">
      <c r="A136" s="52"/>
      <c r="B136" s="91" t="str">
        <f>IFERROR(VLOOKUP(A136,Píndoles!B:D,2,0),"Indiqueu el Núm píndola")</f>
        <v>Indiqueu el Núm píndola</v>
      </c>
      <c r="C136" s="91" t="str">
        <f>IFERROR(VLOOKUP(A136,Píndoles!B:D,3,9),"Indiqueu el Núm de Píndola")</f>
        <v>Indiqueu el Núm de Píndola</v>
      </c>
      <c r="D136" s="91" t="str">
        <f t="shared" si="17"/>
        <v>Indiqueu el Núm píndola</v>
      </c>
      <c r="E136" s="52"/>
      <c r="F136" s="91" t="str">
        <f>IFERROR(VLOOKUP(E136,Formadors!B:C,2,0),"Indiqueu el Núm Formador/a")</f>
        <v>Indiqueu el Núm Formador/a</v>
      </c>
      <c r="G136" s="91" t="str">
        <f>IFERROR(VLOOKUP(E136,Formadors!B:D,3,0),"indiqueu Núm Formador/a")</f>
        <v>indiqueu Núm Formador/a</v>
      </c>
      <c r="H136" s="40"/>
      <c r="I136" s="40"/>
      <c r="J136" s="40"/>
      <c r="K136" s="92" t="str">
        <f t="shared" si="18"/>
        <v>Indiqueu el detall de Nre. Participants per gènere</v>
      </c>
      <c r="L136" s="29"/>
      <c r="M136" s="53">
        <f t="shared" si="16"/>
        <v>0</v>
      </c>
      <c r="N136" s="1" t="str">
        <f>IF(SUMPRODUCT(--EXACT(M136,$N$14:N135)),"",M136)</f>
        <v/>
      </c>
      <c r="O136" s="54">
        <f t="shared" si="19"/>
        <v>0</v>
      </c>
      <c r="P136" s="54">
        <f t="shared" si="20"/>
        <v>0</v>
      </c>
      <c r="Q136" s="54">
        <f t="shared" si="21"/>
        <v>0</v>
      </c>
    </row>
    <row r="137" spans="1:17" x14ac:dyDescent="0.35">
      <c r="A137" s="52"/>
      <c r="B137" s="91" t="str">
        <f>IFERROR(VLOOKUP(A137,Píndoles!B:D,2,0),"Indiqueu el Núm píndola")</f>
        <v>Indiqueu el Núm píndola</v>
      </c>
      <c r="C137" s="91" t="str">
        <f>IFERROR(VLOOKUP(A137,Píndoles!B:D,3,9),"Indiqueu el Núm de Píndola")</f>
        <v>Indiqueu el Núm de Píndola</v>
      </c>
      <c r="D137" s="91" t="str">
        <f t="shared" si="17"/>
        <v>Indiqueu el Núm píndola</v>
      </c>
      <c r="E137" s="52"/>
      <c r="F137" s="91" t="str">
        <f>IFERROR(VLOOKUP(E137,Formadors!B:C,2,0),"Indiqueu el Núm Formador/a")</f>
        <v>Indiqueu el Núm Formador/a</v>
      </c>
      <c r="G137" s="91" t="str">
        <f>IFERROR(VLOOKUP(E137,Formadors!B:D,3,0),"indiqueu Núm Formador/a")</f>
        <v>indiqueu Núm Formador/a</v>
      </c>
      <c r="H137" s="40"/>
      <c r="I137" s="40"/>
      <c r="J137" s="40"/>
      <c r="K137" s="92" t="str">
        <f t="shared" si="18"/>
        <v>Indiqueu el detall de Nre. Participants per gènere</v>
      </c>
      <c r="L137" s="29"/>
      <c r="M137" s="53">
        <f t="shared" si="16"/>
        <v>0</v>
      </c>
      <c r="N137" s="1" t="str">
        <f>IF(SUMPRODUCT(--EXACT(M137,$N$14:N136)),"",M137)</f>
        <v/>
      </c>
      <c r="O137" s="54">
        <f t="shared" si="19"/>
        <v>0</v>
      </c>
      <c r="P137" s="54">
        <f t="shared" si="20"/>
        <v>0</v>
      </c>
      <c r="Q137" s="54">
        <f t="shared" si="21"/>
        <v>0</v>
      </c>
    </row>
    <row r="138" spans="1:17" x14ac:dyDescent="0.35">
      <c r="A138" s="52"/>
      <c r="B138" s="91" t="str">
        <f>IFERROR(VLOOKUP(A138,Píndoles!B:D,2,0),"Indiqueu el Núm píndola")</f>
        <v>Indiqueu el Núm píndola</v>
      </c>
      <c r="C138" s="91" t="str">
        <f>IFERROR(VLOOKUP(A138,Píndoles!B:D,3,9),"Indiqueu el Núm de Píndola")</f>
        <v>Indiqueu el Núm de Píndola</v>
      </c>
      <c r="D138" s="91" t="str">
        <f t="shared" si="17"/>
        <v>Indiqueu el Núm píndola</v>
      </c>
      <c r="E138" s="52"/>
      <c r="F138" s="91" t="str">
        <f>IFERROR(VLOOKUP(E138,Formadors!B:C,2,0),"Indiqueu el Núm Formador/a")</f>
        <v>Indiqueu el Núm Formador/a</v>
      </c>
      <c r="G138" s="91" t="str">
        <f>IFERROR(VLOOKUP(E138,Formadors!B:D,3,0),"indiqueu Núm Formador/a")</f>
        <v>indiqueu Núm Formador/a</v>
      </c>
      <c r="H138" s="40"/>
      <c r="I138" s="40"/>
      <c r="J138" s="40"/>
      <c r="K138" s="92" t="str">
        <f t="shared" si="18"/>
        <v>Indiqueu el detall de Nre. Participants per gènere</v>
      </c>
      <c r="L138" s="29"/>
      <c r="M138" s="53">
        <f t="shared" si="16"/>
        <v>0</v>
      </c>
      <c r="N138" s="1" t="str">
        <f>IF(SUMPRODUCT(--EXACT(M138,$N$14:N137)),"",M138)</f>
        <v/>
      </c>
      <c r="O138" s="54">
        <f t="shared" si="19"/>
        <v>0</v>
      </c>
      <c r="P138" s="54">
        <f t="shared" si="20"/>
        <v>0</v>
      </c>
      <c r="Q138" s="54">
        <f t="shared" si="21"/>
        <v>0</v>
      </c>
    </row>
    <row r="139" spans="1:17" x14ac:dyDescent="0.35">
      <c r="A139" s="52"/>
      <c r="B139" s="91" t="str">
        <f>IFERROR(VLOOKUP(A139,Píndoles!B:D,2,0),"Indiqueu el Núm píndola")</f>
        <v>Indiqueu el Núm píndola</v>
      </c>
      <c r="C139" s="91" t="str">
        <f>IFERROR(VLOOKUP(A139,Píndoles!B:D,3,9),"Indiqueu el Núm de Píndola")</f>
        <v>Indiqueu el Núm de Píndola</v>
      </c>
      <c r="D139" s="91" t="str">
        <f t="shared" si="17"/>
        <v>Indiqueu el Núm píndola</v>
      </c>
      <c r="E139" s="52"/>
      <c r="F139" s="91" t="str">
        <f>IFERROR(VLOOKUP(E139,Formadors!B:C,2,0),"Indiqueu el Núm Formador/a")</f>
        <v>Indiqueu el Núm Formador/a</v>
      </c>
      <c r="G139" s="91" t="str">
        <f>IFERROR(VLOOKUP(E139,Formadors!B:D,3,0),"indiqueu Núm Formador/a")</f>
        <v>indiqueu Núm Formador/a</v>
      </c>
      <c r="H139" s="40"/>
      <c r="I139" s="40"/>
      <c r="J139" s="40"/>
      <c r="K139" s="92" t="str">
        <f t="shared" si="18"/>
        <v>Indiqueu el detall de Nre. Participants per gènere</v>
      </c>
      <c r="L139" s="29"/>
      <c r="M139" s="53">
        <f t="shared" si="16"/>
        <v>0</v>
      </c>
      <c r="N139" s="1" t="str">
        <f>IF(SUMPRODUCT(--EXACT(M139,$N$14:N138)),"",M139)</f>
        <v/>
      </c>
      <c r="O139" s="54">
        <f t="shared" si="19"/>
        <v>0</v>
      </c>
      <c r="P139" s="54">
        <f t="shared" si="20"/>
        <v>0</v>
      </c>
      <c r="Q139" s="54">
        <f t="shared" si="21"/>
        <v>0</v>
      </c>
    </row>
    <row r="140" spans="1:17" x14ac:dyDescent="0.35">
      <c r="A140" s="52"/>
      <c r="B140" s="91" t="str">
        <f>IFERROR(VLOOKUP(A140,Píndoles!B:D,2,0),"Indiqueu el Núm píndola")</f>
        <v>Indiqueu el Núm píndola</v>
      </c>
      <c r="C140" s="91" t="str">
        <f>IFERROR(VLOOKUP(A140,Píndoles!B:D,3,9),"Indiqueu el Núm de Píndola")</f>
        <v>Indiqueu el Núm de Píndola</v>
      </c>
      <c r="D140" s="91" t="str">
        <f t="shared" si="17"/>
        <v>Indiqueu el Núm píndola</v>
      </c>
      <c r="E140" s="52"/>
      <c r="F140" s="91" t="str">
        <f>IFERROR(VLOOKUP(E140,Formadors!B:C,2,0),"Indiqueu el Núm Formador/a")</f>
        <v>Indiqueu el Núm Formador/a</v>
      </c>
      <c r="G140" s="91" t="str">
        <f>IFERROR(VLOOKUP(E140,Formadors!B:D,3,0),"indiqueu Núm Formador/a")</f>
        <v>indiqueu Núm Formador/a</v>
      </c>
      <c r="H140" s="40"/>
      <c r="I140" s="40"/>
      <c r="J140" s="40"/>
      <c r="K140" s="92" t="str">
        <f t="shared" si="18"/>
        <v>Indiqueu el detall de Nre. Participants per gènere</v>
      </c>
      <c r="L140" s="29"/>
      <c r="M140" s="53">
        <f t="shared" si="16"/>
        <v>0</v>
      </c>
      <c r="N140" s="1" t="str">
        <f>IF(SUMPRODUCT(--EXACT(M140,$N$14:N139)),"",M140)</f>
        <v/>
      </c>
      <c r="O140" s="54">
        <f t="shared" si="19"/>
        <v>0</v>
      </c>
      <c r="P140" s="54">
        <f t="shared" si="20"/>
        <v>0</v>
      </c>
      <c r="Q140" s="54">
        <f t="shared" si="21"/>
        <v>0</v>
      </c>
    </row>
    <row r="141" spans="1:17" x14ac:dyDescent="0.35">
      <c r="A141" s="52"/>
      <c r="B141" s="91" t="str">
        <f>IFERROR(VLOOKUP(A141,Píndoles!B:D,2,0),"Indiqueu el Núm píndola")</f>
        <v>Indiqueu el Núm píndola</v>
      </c>
      <c r="C141" s="91" t="str">
        <f>IFERROR(VLOOKUP(A141,Píndoles!B:D,3,9),"Indiqueu el Núm de Píndola")</f>
        <v>Indiqueu el Núm de Píndola</v>
      </c>
      <c r="D141" s="91" t="str">
        <f t="shared" si="17"/>
        <v>Indiqueu el Núm píndola</v>
      </c>
      <c r="E141" s="52"/>
      <c r="F141" s="91" t="str">
        <f>IFERROR(VLOOKUP(E141,Formadors!B:C,2,0),"Indiqueu el Núm Formador/a")</f>
        <v>Indiqueu el Núm Formador/a</v>
      </c>
      <c r="G141" s="91" t="str">
        <f>IFERROR(VLOOKUP(E141,Formadors!B:D,3,0),"indiqueu Núm Formador/a")</f>
        <v>indiqueu Núm Formador/a</v>
      </c>
      <c r="H141" s="40"/>
      <c r="I141" s="40"/>
      <c r="J141" s="40"/>
      <c r="K141" s="92" t="str">
        <f t="shared" si="18"/>
        <v>Indiqueu el detall de Nre. Participants per gènere</v>
      </c>
      <c r="L141" s="29"/>
      <c r="M141" s="53">
        <f t="shared" si="16"/>
        <v>0</v>
      </c>
      <c r="N141" s="1" t="str">
        <f>IF(SUMPRODUCT(--EXACT(M141,$N$14:N140)),"",M141)</f>
        <v/>
      </c>
      <c r="O141" s="54">
        <f t="shared" si="19"/>
        <v>0</v>
      </c>
      <c r="P141" s="54">
        <f t="shared" si="20"/>
        <v>0</v>
      </c>
      <c r="Q141" s="54">
        <f t="shared" si="21"/>
        <v>0</v>
      </c>
    </row>
    <row r="142" spans="1:17" x14ac:dyDescent="0.35">
      <c r="A142" s="52"/>
      <c r="B142" s="91" t="str">
        <f>IFERROR(VLOOKUP(A142,Píndoles!B:D,2,0),"Indiqueu el Núm píndola")</f>
        <v>Indiqueu el Núm píndola</v>
      </c>
      <c r="C142" s="91" t="str">
        <f>IFERROR(VLOOKUP(A142,Píndoles!B:D,3,9),"Indiqueu el Núm de Píndola")</f>
        <v>Indiqueu el Núm de Píndola</v>
      </c>
      <c r="D142" s="91" t="str">
        <f t="shared" ref="D142:D173" si="22">IFERROR((C142*L$10),"Indiqueu el Núm píndola")</f>
        <v>Indiqueu el Núm píndola</v>
      </c>
      <c r="E142" s="52"/>
      <c r="F142" s="91" t="str">
        <f>IFERROR(VLOOKUP(E142,Formadors!B:C,2,0),"Indiqueu el Núm Formador/a")</f>
        <v>Indiqueu el Núm Formador/a</v>
      </c>
      <c r="G142" s="91" t="str">
        <f>IFERROR(VLOOKUP(E142,Formadors!B:D,3,0),"indiqueu Núm Formador/a")</f>
        <v>indiqueu Núm Formador/a</v>
      </c>
      <c r="H142" s="40"/>
      <c r="I142" s="40"/>
      <c r="J142" s="40"/>
      <c r="K142" s="92" t="str">
        <f t="shared" ref="K142:K173" si="23">IF((SUMIF(A:A,A142,H:H)+SUMIF(A:A,A142,I:I)+SUMIF(A:A,A142,J:J)=0),"Indiqueu el detall de Nre. Participants per gènere",(SUMIF(A:A,A142,H:H)+SUMIF(A:A,A142,I:I)+SUMIF(A:A,A142,J:J)))</f>
        <v>Indiqueu el detall de Nre. Participants per gènere</v>
      </c>
      <c r="L142" s="29"/>
      <c r="M142" s="53">
        <f t="shared" si="16"/>
        <v>0</v>
      </c>
      <c r="N142" s="1" t="str">
        <f>IF(SUMPRODUCT(--EXACT(M142,$N$14:N141)),"",M142)</f>
        <v/>
      </c>
      <c r="O142" s="54">
        <f t="shared" ref="O142:O173" si="24">IFERROR(VLOOKUP(N142,A:H,8,0),0)</f>
        <v>0</v>
      </c>
      <c r="P142" s="54">
        <f t="shared" ref="P142:P173" si="25">IFERROR(VLOOKUP(N142,A:I,9,0),0)</f>
        <v>0</v>
      </c>
      <c r="Q142" s="54">
        <f t="shared" ref="Q142:Q173" si="26">IFERROR(VLOOKUP(N142,A:J,10,0),0)</f>
        <v>0</v>
      </c>
    </row>
    <row r="143" spans="1:17" x14ac:dyDescent="0.35">
      <c r="A143" s="52"/>
      <c r="B143" s="91" t="str">
        <f>IFERROR(VLOOKUP(A143,Píndoles!B:D,2,0),"Indiqueu el Núm píndola")</f>
        <v>Indiqueu el Núm píndola</v>
      </c>
      <c r="C143" s="91" t="str">
        <f>IFERROR(VLOOKUP(A143,Píndoles!B:D,3,9),"Indiqueu el Núm de Píndola")</f>
        <v>Indiqueu el Núm de Píndola</v>
      </c>
      <c r="D143" s="91" t="str">
        <f t="shared" si="22"/>
        <v>Indiqueu el Núm píndola</v>
      </c>
      <c r="E143" s="52"/>
      <c r="F143" s="91" t="str">
        <f>IFERROR(VLOOKUP(E143,Formadors!B:C,2,0),"Indiqueu el Núm Formador/a")</f>
        <v>Indiqueu el Núm Formador/a</v>
      </c>
      <c r="G143" s="91" t="str">
        <f>IFERROR(VLOOKUP(E143,Formadors!B:D,3,0),"indiqueu Núm Formador/a")</f>
        <v>indiqueu Núm Formador/a</v>
      </c>
      <c r="H143" s="40"/>
      <c r="I143" s="40"/>
      <c r="J143" s="40"/>
      <c r="K143" s="92" t="str">
        <f t="shared" si="23"/>
        <v>Indiqueu el detall de Nre. Participants per gènere</v>
      </c>
      <c r="L143" s="29"/>
      <c r="M143" s="53">
        <f t="shared" ref="M143:M206" si="27">A143</f>
        <v>0</v>
      </c>
      <c r="N143" s="1" t="str">
        <f>IF(SUMPRODUCT(--EXACT(M143,$N$14:N142)),"",M143)</f>
        <v/>
      </c>
      <c r="O143" s="54">
        <f t="shared" si="24"/>
        <v>0</v>
      </c>
      <c r="P143" s="54">
        <f t="shared" si="25"/>
        <v>0</v>
      </c>
      <c r="Q143" s="54">
        <f t="shared" si="26"/>
        <v>0</v>
      </c>
    </row>
    <row r="144" spans="1:17" x14ac:dyDescent="0.35">
      <c r="A144" s="52"/>
      <c r="B144" s="91" t="str">
        <f>IFERROR(VLOOKUP(A144,Píndoles!B:D,2,0),"Indiqueu el Núm píndola")</f>
        <v>Indiqueu el Núm píndola</v>
      </c>
      <c r="C144" s="91" t="str">
        <f>IFERROR(VLOOKUP(A144,Píndoles!B:D,3,9),"Indiqueu el Núm de Píndola")</f>
        <v>Indiqueu el Núm de Píndola</v>
      </c>
      <c r="D144" s="91" t="str">
        <f t="shared" si="22"/>
        <v>Indiqueu el Núm píndola</v>
      </c>
      <c r="E144" s="52"/>
      <c r="F144" s="91" t="str">
        <f>IFERROR(VLOOKUP(E144,Formadors!B:C,2,0),"Indiqueu el Núm Formador/a")</f>
        <v>Indiqueu el Núm Formador/a</v>
      </c>
      <c r="G144" s="91" t="str">
        <f>IFERROR(VLOOKUP(E144,Formadors!B:D,3,0),"indiqueu Núm Formador/a")</f>
        <v>indiqueu Núm Formador/a</v>
      </c>
      <c r="H144" s="40"/>
      <c r="I144" s="40"/>
      <c r="J144" s="40"/>
      <c r="K144" s="92" t="str">
        <f t="shared" si="23"/>
        <v>Indiqueu el detall de Nre. Participants per gènere</v>
      </c>
      <c r="L144" s="29"/>
      <c r="M144" s="53">
        <f t="shared" si="27"/>
        <v>0</v>
      </c>
      <c r="N144" s="1" t="str">
        <f>IF(SUMPRODUCT(--EXACT(M144,$N$14:N143)),"",M144)</f>
        <v/>
      </c>
      <c r="O144" s="54">
        <f t="shared" si="24"/>
        <v>0</v>
      </c>
      <c r="P144" s="54">
        <f t="shared" si="25"/>
        <v>0</v>
      </c>
      <c r="Q144" s="54">
        <f t="shared" si="26"/>
        <v>0</v>
      </c>
    </row>
    <row r="145" spans="1:17" x14ac:dyDescent="0.35">
      <c r="A145" s="52"/>
      <c r="B145" s="91" t="str">
        <f>IFERROR(VLOOKUP(A145,Píndoles!B:D,2,0),"Indiqueu el Núm píndola")</f>
        <v>Indiqueu el Núm píndola</v>
      </c>
      <c r="C145" s="91" t="str">
        <f>IFERROR(VLOOKUP(A145,Píndoles!B:D,3,9),"Indiqueu el Núm de Píndola")</f>
        <v>Indiqueu el Núm de Píndola</v>
      </c>
      <c r="D145" s="91" t="str">
        <f t="shared" si="22"/>
        <v>Indiqueu el Núm píndola</v>
      </c>
      <c r="E145" s="52"/>
      <c r="F145" s="91" t="str">
        <f>IFERROR(VLOOKUP(E145,Formadors!B:C,2,0),"Indiqueu el Núm Formador/a")</f>
        <v>Indiqueu el Núm Formador/a</v>
      </c>
      <c r="G145" s="91" t="str">
        <f>IFERROR(VLOOKUP(E145,Formadors!B:D,3,0),"indiqueu Núm Formador/a")</f>
        <v>indiqueu Núm Formador/a</v>
      </c>
      <c r="H145" s="40"/>
      <c r="I145" s="40"/>
      <c r="J145" s="40"/>
      <c r="K145" s="92" t="str">
        <f t="shared" si="23"/>
        <v>Indiqueu el detall de Nre. Participants per gènere</v>
      </c>
      <c r="L145" s="29"/>
      <c r="M145" s="53">
        <f t="shared" si="27"/>
        <v>0</v>
      </c>
      <c r="N145" s="1" t="str">
        <f>IF(SUMPRODUCT(--EXACT(M145,$N$14:N144)),"",M145)</f>
        <v/>
      </c>
      <c r="O145" s="54">
        <f t="shared" si="24"/>
        <v>0</v>
      </c>
      <c r="P145" s="54">
        <f t="shared" si="25"/>
        <v>0</v>
      </c>
      <c r="Q145" s="54">
        <f t="shared" si="26"/>
        <v>0</v>
      </c>
    </row>
    <row r="146" spans="1:17" x14ac:dyDescent="0.35">
      <c r="A146" s="52"/>
      <c r="B146" s="91" t="str">
        <f>IFERROR(VLOOKUP(A146,Píndoles!B:D,2,0),"Indiqueu el Núm píndola")</f>
        <v>Indiqueu el Núm píndola</v>
      </c>
      <c r="C146" s="91" t="str">
        <f>IFERROR(VLOOKUP(A146,Píndoles!B:D,3,9),"Indiqueu el Núm de Píndola")</f>
        <v>Indiqueu el Núm de Píndola</v>
      </c>
      <c r="D146" s="91" t="str">
        <f t="shared" si="22"/>
        <v>Indiqueu el Núm píndola</v>
      </c>
      <c r="E146" s="52"/>
      <c r="F146" s="91" t="str">
        <f>IFERROR(VLOOKUP(E146,Formadors!B:C,2,0),"Indiqueu el Núm Formador/a")</f>
        <v>Indiqueu el Núm Formador/a</v>
      </c>
      <c r="G146" s="91" t="str">
        <f>IFERROR(VLOOKUP(E146,Formadors!B:D,3,0),"indiqueu Núm Formador/a")</f>
        <v>indiqueu Núm Formador/a</v>
      </c>
      <c r="H146" s="40"/>
      <c r="I146" s="40"/>
      <c r="J146" s="40"/>
      <c r="K146" s="92" t="str">
        <f t="shared" si="23"/>
        <v>Indiqueu el detall de Nre. Participants per gènere</v>
      </c>
      <c r="L146" s="29"/>
      <c r="M146" s="53">
        <f t="shared" si="27"/>
        <v>0</v>
      </c>
      <c r="N146" s="1" t="str">
        <f>IF(SUMPRODUCT(--EXACT(M146,$N$14:N145)),"",M146)</f>
        <v/>
      </c>
      <c r="O146" s="54">
        <f t="shared" si="24"/>
        <v>0</v>
      </c>
      <c r="P146" s="54">
        <f t="shared" si="25"/>
        <v>0</v>
      </c>
      <c r="Q146" s="54">
        <f t="shared" si="26"/>
        <v>0</v>
      </c>
    </row>
    <row r="147" spans="1:17" x14ac:dyDescent="0.35">
      <c r="A147" s="52"/>
      <c r="B147" s="91" t="str">
        <f>IFERROR(VLOOKUP(A147,Píndoles!B:D,2,0),"Indiqueu el Núm píndola")</f>
        <v>Indiqueu el Núm píndola</v>
      </c>
      <c r="C147" s="91" t="str">
        <f>IFERROR(VLOOKUP(A147,Píndoles!B:D,3,9),"Indiqueu el Núm de Píndola")</f>
        <v>Indiqueu el Núm de Píndola</v>
      </c>
      <c r="D147" s="91" t="str">
        <f t="shared" si="22"/>
        <v>Indiqueu el Núm píndola</v>
      </c>
      <c r="E147" s="52"/>
      <c r="F147" s="91" t="str">
        <f>IFERROR(VLOOKUP(E147,Formadors!B:C,2,0),"Indiqueu el Núm Formador/a")</f>
        <v>Indiqueu el Núm Formador/a</v>
      </c>
      <c r="G147" s="91" t="str">
        <f>IFERROR(VLOOKUP(E147,Formadors!B:D,3,0),"indiqueu Núm Formador/a")</f>
        <v>indiqueu Núm Formador/a</v>
      </c>
      <c r="H147" s="40"/>
      <c r="I147" s="40"/>
      <c r="J147" s="40"/>
      <c r="K147" s="92" t="str">
        <f t="shared" si="23"/>
        <v>Indiqueu el detall de Nre. Participants per gènere</v>
      </c>
      <c r="L147" s="29"/>
      <c r="M147" s="53">
        <f t="shared" si="27"/>
        <v>0</v>
      </c>
      <c r="N147" s="1" t="str">
        <f>IF(SUMPRODUCT(--EXACT(M147,$N$14:N146)),"",M147)</f>
        <v/>
      </c>
      <c r="O147" s="54">
        <f t="shared" si="24"/>
        <v>0</v>
      </c>
      <c r="P147" s="54">
        <f t="shared" si="25"/>
        <v>0</v>
      </c>
      <c r="Q147" s="54">
        <f t="shared" si="26"/>
        <v>0</v>
      </c>
    </row>
    <row r="148" spans="1:17" x14ac:dyDescent="0.35">
      <c r="A148" s="52"/>
      <c r="B148" s="91" t="str">
        <f>IFERROR(VLOOKUP(A148,Píndoles!B:D,2,0),"Indiqueu el Núm píndola")</f>
        <v>Indiqueu el Núm píndola</v>
      </c>
      <c r="C148" s="91" t="str">
        <f>IFERROR(VLOOKUP(A148,Píndoles!B:D,3,9),"Indiqueu el Núm de Píndola")</f>
        <v>Indiqueu el Núm de Píndola</v>
      </c>
      <c r="D148" s="91" t="str">
        <f t="shared" si="22"/>
        <v>Indiqueu el Núm píndola</v>
      </c>
      <c r="E148" s="52"/>
      <c r="F148" s="91" t="str">
        <f>IFERROR(VLOOKUP(E148,Formadors!B:C,2,0),"Indiqueu el Núm Formador/a")</f>
        <v>Indiqueu el Núm Formador/a</v>
      </c>
      <c r="G148" s="91" t="str">
        <f>IFERROR(VLOOKUP(E148,Formadors!B:D,3,0),"indiqueu Núm Formador/a")</f>
        <v>indiqueu Núm Formador/a</v>
      </c>
      <c r="H148" s="40"/>
      <c r="I148" s="40"/>
      <c r="J148" s="40"/>
      <c r="K148" s="92" t="str">
        <f t="shared" si="23"/>
        <v>Indiqueu el detall de Nre. Participants per gènere</v>
      </c>
      <c r="L148" s="29"/>
      <c r="M148" s="53">
        <f t="shared" si="27"/>
        <v>0</v>
      </c>
      <c r="N148" s="1" t="str">
        <f>IF(SUMPRODUCT(--EXACT(M148,$N$14:N147)),"",M148)</f>
        <v/>
      </c>
      <c r="O148" s="54">
        <f t="shared" si="24"/>
        <v>0</v>
      </c>
      <c r="P148" s="54">
        <f t="shared" si="25"/>
        <v>0</v>
      </c>
      <c r="Q148" s="54">
        <f t="shared" si="26"/>
        <v>0</v>
      </c>
    </row>
    <row r="149" spans="1:17" x14ac:dyDescent="0.35">
      <c r="A149" s="52"/>
      <c r="B149" s="91" t="str">
        <f>IFERROR(VLOOKUP(A149,Píndoles!B:D,2,0),"Indiqueu el Núm píndola")</f>
        <v>Indiqueu el Núm píndola</v>
      </c>
      <c r="C149" s="91" t="str">
        <f>IFERROR(VLOOKUP(A149,Píndoles!B:D,3,9),"Indiqueu el Núm de Píndola")</f>
        <v>Indiqueu el Núm de Píndola</v>
      </c>
      <c r="D149" s="91" t="str">
        <f t="shared" si="22"/>
        <v>Indiqueu el Núm píndola</v>
      </c>
      <c r="E149" s="52"/>
      <c r="F149" s="91" t="str">
        <f>IFERROR(VLOOKUP(E149,Formadors!B:C,2,0),"Indiqueu el Núm Formador/a")</f>
        <v>Indiqueu el Núm Formador/a</v>
      </c>
      <c r="G149" s="91" t="str">
        <f>IFERROR(VLOOKUP(E149,Formadors!B:D,3,0),"indiqueu Núm Formador/a")</f>
        <v>indiqueu Núm Formador/a</v>
      </c>
      <c r="H149" s="40"/>
      <c r="I149" s="40"/>
      <c r="J149" s="40"/>
      <c r="K149" s="92" t="str">
        <f t="shared" si="23"/>
        <v>Indiqueu el detall de Nre. Participants per gènere</v>
      </c>
      <c r="L149" s="29"/>
      <c r="M149" s="53">
        <f t="shared" si="27"/>
        <v>0</v>
      </c>
      <c r="N149" s="1" t="str">
        <f>IF(SUMPRODUCT(--EXACT(M149,$N$14:N148)),"",M149)</f>
        <v/>
      </c>
      <c r="O149" s="54">
        <f t="shared" si="24"/>
        <v>0</v>
      </c>
      <c r="P149" s="54">
        <f t="shared" si="25"/>
        <v>0</v>
      </c>
      <c r="Q149" s="54">
        <f t="shared" si="26"/>
        <v>0</v>
      </c>
    </row>
    <row r="150" spans="1:17" x14ac:dyDescent="0.35">
      <c r="A150" s="52"/>
      <c r="B150" s="91" t="str">
        <f>IFERROR(VLOOKUP(A150,Píndoles!B:D,2,0),"Indiqueu el Núm píndola")</f>
        <v>Indiqueu el Núm píndola</v>
      </c>
      <c r="C150" s="91" t="str">
        <f>IFERROR(VLOOKUP(A150,Píndoles!B:D,3,9),"Indiqueu el Núm de Píndola")</f>
        <v>Indiqueu el Núm de Píndola</v>
      </c>
      <c r="D150" s="91" t="str">
        <f t="shared" si="22"/>
        <v>Indiqueu el Núm píndola</v>
      </c>
      <c r="E150" s="52"/>
      <c r="F150" s="91" t="str">
        <f>IFERROR(VLOOKUP(E150,Formadors!B:C,2,0),"Indiqueu el Núm Formador/a")</f>
        <v>Indiqueu el Núm Formador/a</v>
      </c>
      <c r="G150" s="91" t="str">
        <f>IFERROR(VLOOKUP(E150,Formadors!B:D,3,0),"indiqueu Núm Formador/a")</f>
        <v>indiqueu Núm Formador/a</v>
      </c>
      <c r="H150" s="40"/>
      <c r="I150" s="40"/>
      <c r="J150" s="40"/>
      <c r="K150" s="92" t="str">
        <f t="shared" si="23"/>
        <v>Indiqueu el detall de Nre. Participants per gènere</v>
      </c>
      <c r="L150" s="29"/>
      <c r="M150" s="53">
        <f t="shared" si="27"/>
        <v>0</v>
      </c>
      <c r="N150" s="1" t="str">
        <f>IF(SUMPRODUCT(--EXACT(M150,$N$14:N149)),"",M150)</f>
        <v/>
      </c>
      <c r="O150" s="54">
        <f t="shared" si="24"/>
        <v>0</v>
      </c>
      <c r="P150" s="54">
        <f t="shared" si="25"/>
        <v>0</v>
      </c>
      <c r="Q150" s="54">
        <f t="shared" si="26"/>
        <v>0</v>
      </c>
    </row>
    <row r="151" spans="1:17" x14ac:dyDescent="0.35">
      <c r="A151" s="52"/>
      <c r="B151" s="91" t="str">
        <f>IFERROR(VLOOKUP(A151,Píndoles!B:D,2,0),"Indiqueu el Núm píndola")</f>
        <v>Indiqueu el Núm píndola</v>
      </c>
      <c r="C151" s="91" t="str">
        <f>IFERROR(VLOOKUP(A151,Píndoles!B:D,3,9),"Indiqueu el Núm de Píndola")</f>
        <v>Indiqueu el Núm de Píndola</v>
      </c>
      <c r="D151" s="91" t="str">
        <f t="shared" si="22"/>
        <v>Indiqueu el Núm píndola</v>
      </c>
      <c r="E151" s="52"/>
      <c r="F151" s="91" t="str">
        <f>IFERROR(VLOOKUP(E151,Formadors!B:C,2,0),"Indiqueu el Núm Formador/a")</f>
        <v>Indiqueu el Núm Formador/a</v>
      </c>
      <c r="G151" s="91" t="str">
        <f>IFERROR(VLOOKUP(E151,Formadors!B:D,3,0),"indiqueu Núm Formador/a")</f>
        <v>indiqueu Núm Formador/a</v>
      </c>
      <c r="H151" s="40"/>
      <c r="I151" s="40"/>
      <c r="J151" s="40"/>
      <c r="K151" s="92" t="str">
        <f t="shared" si="23"/>
        <v>Indiqueu el detall de Nre. Participants per gènere</v>
      </c>
      <c r="L151" s="29"/>
      <c r="M151" s="53">
        <f t="shared" si="27"/>
        <v>0</v>
      </c>
      <c r="N151" s="1" t="str">
        <f>IF(SUMPRODUCT(--EXACT(M151,$N$14:N150)),"",M151)</f>
        <v/>
      </c>
      <c r="O151" s="54">
        <f t="shared" si="24"/>
        <v>0</v>
      </c>
      <c r="P151" s="54">
        <f t="shared" si="25"/>
        <v>0</v>
      </c>
      <c r="Q151" s="54">
        <f t="shared" si="26"/>
        <v>0</v>
      </c>
    </row>
    <row r="152" spans="1:17" x14ac:dyDescent="0.35">
      <c r="A152" s="52"/>
      <c r="B152" s="91" t="str">
        <f>IFERROR(VLOOKUP(A152,Píndoles!B:D,2,0),"Indiqueu el Núm píndola")</f>
        <v>Indiqueu el Núm píndola</v>
      </c>
      <c r="C152" s="91" t="str">
        <f>IFERROR(VLOOKUP(A152,Píndoles!B:D,3,9),"Indiqueu el Núm de Píndola")</f>
        <v>Indiqueu el Núm de Píndola</v>
      </c>
      <c r="D152" s="91" t="str">
        <f t="shared" si="22"/>
        <v>Indiqueu el Núm píndola</v>
      </c>
      <c r="E152" s="52"/>
      <c r="F152" s="91" t="str">
        <f>IFERROR(VLOOKUP(E152,Formadors!B:C,2,0),"Indiqueu el Núm Formador/a")</f>
        <v>Indiqueu el Núm Formador/a</v>
      </c>
      <c r="G152" s="91" t="str">
        <f>IFERROR(VLOOKUP(E152,Formadors!B:D,3,0),"indiqueu Núm Formador/a")</f>
        <v>indiqueu Núm Formador/a</v>
      </c>
      <c r="H152" s="40"/>
      <c r="I152" s="40"/>
      <c r="J152" s="40"/>
      <c r="K152" s="92" t="str">
        <f t="shared" si="23"/>
        <v>Indiqueu el detall de Nre. Participants per gènere</v>
      </c>
      <c r="L152" s="29"/>
      <c r="M152" s="53">
        <f t="shared" si="27"/>
        <v>0</v>
      </c>
      <c r="N152" s="1" t="str">
        <f>IF(SUMPRODUCT(--EXACT(M152,$N$14:N151)),"",M152)</f>
        <v/>
      </c>
      <c r="O152" s="54">
        <f t="shared" si="24"/>
        <v>0</v>
      </c>
      <c r="P152" s="54">
        <f t="shared" si="25"/>
        <v>0</v>
      </c>
      <c r="Q152" s="54">
        <f t="shared" si="26"/>
        <v>0</v>
      </c>
    </row>
    <row r="153" spans="1:17" x14ac:dyDescent="0.35">
      <c r="A153" s="52"/>
      <c r="B153" s="91" t="str">
        <f>IFERROR(VLOOKUP(A153,Píndoles!B:D,2,0),"Indiqueu el Núm píndola")</f>
        <v>Indiqueu el Núm píndola</v>
      </c>
      <c r="C153" s="91" t="str">
        <f>IFERROR(VLOOKUP(A153,Píndoles!B:D,3,9),"Indiqueu el Núm de Píndola")</f>
        <v>Indiqueu el Núm de Píndola</v>
      </c>
      <c r="D153" s="91" t="str">
        <f t="shared" si="22"/>
        <v>Indiqueu el Núm píndola</v>
      </c>
      <c r="E153" s="52"/>
      <c r="F153" s="91" t="str">
        <f>IFERROR(VLOOKUP(E153,Formadors!B:C,2,0),"Indiqueu el Núm Formador/a")</f>
        <v>Indiqueu el Núm Formador/a</v>
      </c>
      <c r="G153" s="91" t="str">
        <f>IFERROR(VLOOKUP(E153,Formadors!B:D,3,0),"indiqueu Núm Formador/a")</f>
        <v>indiqueu Núm Formador/a</v>
      </c>
      <c r="H153" s="40"/>
      <c r="I153" s="40"/>
      <c r="J153" s="40"/>
      <c r="K153" s="92" t="str">
        <f t="shared" si="23"/>
        <v>Indiqueu el detall de Nre. Participants per gènere</v>
      </c>
      <c r="L153" s="29"/>
      <c r="M153" s="53">
        <f t="shared" si="27"/>
        <v>0</v>
      </c>
      <c r="N153" s="1" t="str">
        <f>IF(SUMPRODUCT(--EXACT(M153,$N$14:N152)),"",M153)</f>
        <v/>
      </c>
      <c r="O153" s="54">
        <f t="shared" si="24"/>
        <v>0</v>
      </c>
      <c r="P153" s="54">
        <f t="shared" si="25"/>
        <v>0</v>
      </c>
      <c r="Q153" s="54">
        <f t="shared" si="26"/>
        <v>0</v>
      </c>
    </row>
    <row r="154" spans="1:17" x14ac:dyDescent="0.35">
      <c r="A154" s="52"/>
      <c r="B154" s="91" t="str">
        <f>IFERROR(VLOOKUP(A154,Píndoles!B:D,2,0),"Indiqueu el Núm píndola")</f>
        <v>Indiqueu el Núm píndola</v>
      </c>
      <c r="C154" s="91" t="str">
        <f>IFERROR(VLOOKUP(A154,Píndoles!B:D,3,9),"Indiqueu el Núm de Píndola")</f>
        <v>Indiqueu el Núm de Píndola</v>
      </c>
      <c r="D154" s="91" t="str">
        <f t="shared" si="22"/>
        <v>Indiqueu el Núm píndola</v>
      </c>
      <c r="E154" s="52"/>
      <c r="F154" s="91" t="str">
        <f>IFERROR(VLOOKUP(E154,Formadors!B:C,2,0),"Indiqueu el Núm Formador/a")</f>
        <v>Indiqueu el Núm Formador/a</v>
      </c>
      <c r="G154" s="91" t="str">
        <f>IFERROR(VLOOKUP(E154,Formadors!B:D,3,0),"indiqueu Núm Formador/a")</f>
        <v>indiqueu Núm Formador/a</v>
      </c>
      <c r="H154" s="40"/>
      <c r="I154" s="40"/>
      <c r="J154" s="40"/>
      <c r="K154" s="92" t="str">
        <f t="shared" si="23"/>
        <v>Indiqueu el detall de Nre. Participants per gènere</v>
      </c>
      <c r="L154" s="29"/>
      <c r="M154" s="53">
        <f t="shared" si="27"/>
        <v>0</v>
      </c>
      <c r="N154" s="1" t="str">
        <f>IF(SUMPRODUCT(--EXACT(M154,$N$14:N153)),"",M154)</f>
        <v/>
      </c>
      <c r="O154" s="54">
        <f t="shared" si="24"/>
        <v>0</v>
      </c>
      <c r="P154" s="54">
        <f t="shared" si="25"/>
        <v>0</v>
      </c>
      <c r="Q154" s="54">
        <f t="shared" si="26"/>
        <v>0</v>
      </c>
    </row>
    <row r="155" spans="1:17" x14ac:dyDescent="0.35">
      <c r="A155" s="52"/>
      <c r="B155" s="91" t="str">
        <f>IFERROR(VLOOKUP(A155,Píndoles!B:D,2,0),"Indiqueu el Núm píndola")</f>
        <v>Indiqueu el Núm píndola</v>
      </c>
      <c r="C155" s="91" t="str">
        <f>IFERROR(VLOOKUP(A155,Píndoles!B:D,3,9),"Indiqueu el Núm de Píndola")</f>
        <v>Indiqueu el Núm de Píndola</v>
      </c>
      <c r="D155" s="91" t="str">
        <f t="shared" si="22"/>
        <v>Indiqueu el Núm píndola</v>
      </c>
      <c r="E155" s="52"/>
      <c r="F155" s="91" t="str">
        <f>IFERROR(VLOOKUP(E155,Formadors!B:C,2,0),"Indiqueu el Núm Formador/a")</f>
        <v>Indiqueu el Núm Formador/a</v>
      </c>
      <c r="G155" s="91" t="str">
        <f>IFERROR(VLOOKUP(E155,Formadors!B:D,3,0),"indiqueu Núm Formador/a")</f>
        <v>indiqueu Núm Formador/a</v>
      </c>
      <c r="H155" s="40"/>
      <c r="I155" s="40"/>
      <c r="J155" s="40"/>
      <c r="K155" s="92" t="str">
        <f t="shared" si="23"/>
        <v>Indiqueu el detall de Nre. Participants per gènere</v>
      </c>
      <c r="L155" s="29"/>
      <c r="M155" s="53">
        <f t="shared" si="27"/>
        <v>0</v>
      </c>
      <c r="N155" s="1" t="str">
        <f>IF(SUMPRODUCT(--EXACT(M155,$N$14:N154)),"",M155)</f>
        <v/>
      </c>
      <c r="O155" s="54">
        <f t="shared" si="24"/>
        <v>0</v>
      </c>
      <c r="P155" s="54">
        <f t="shared" si="25"/>
        <v>0</v>
      </c>
      <c r="Q155" s="54">
        <f t="shared" si="26"/>
        <v>0</v>
      </c>
    </row>
    <row r="156" spans="1:17" x14ac:dyDescent="0.35">
      <c r="A156" s="52"/>
      <c r="B156" s="91" t="str">
        <f>IFERROR(VLOOKUP(A156,Píndoles!B:D,2,0),"Indiqueu el Núm píndola")</f>
        <v>Indiqueu el Núm píndola</v>
      </c>
      <c r="C156" s="91" t="str">
        <f>IFERROR(VLOOKUP(A156,Píndoles!B:D,3,9),"Indiqueu el Núm de Píndola")</f>
        <v>Indiqueu el Núm de Píndola</v>
      </c>
      <c r="D156" s="91" t="str">
        <f t="shared" si="22"/>
        <v>Indiqueu el Núm píndola</v>
      </c>
      <c r="E156" s="52"/>
      <c r="F156" s="91" t="str">
        <f>IFERROR(VLOOKUP(E156,Formadors!B:C,2,0),"Indiqueu el Núm Formador/a")</f>
        <v>Indiqueu el Núm Formador/a</v>
      </c>
      <c r="G156" s="91" t="str">
        <f>IFERROR(VLOOKUP(E156,Formadors!B:D,3,0),"indiqueu Núm Formador/a")</f>
        <v>indiqueu Núm Formador/a</v>
      </c>
      <c r="H156" s="40"/>
      <c r="I156" s="40"/>
      <c r="J156" s="40"/>
      <c r="K156" s="92" t="str">
        <f t="shared" si="23"/>
        <v>Indiqueu el detall de Nre. Participants per gènere</v>
      </c>
      <c r="L156" s="29"/>
      <c r="M156" s="53">
        <f t="shared" si="27"/>
        <v>0</v>
      </c>
      <c r="N156" s="1" t="str">
        <f>IF(SUMPRODUCT(--EXACT(M156,$N$14:N155)),"",M156)</f>
        <v/>
      </c>
      <c r="O156" s="54">
        <f t="shared" si="24"/>
        <v>0</v>
      </c>
      <c r="P156" s="54">
        <f t="shared" si="25"/>
        <v>0</v>
      </c>
      <c r="Q156" s="54">
        <f t="shared" si="26"/>
        <v>0</v>
      </c>
    </row>
    <row r="157" spans="1:17" x14ac:dyDescent="0.35">
      <c r="A157" s="52"/>
      <c r="B157" s="91" t="str">
        <f>IFERROR(VLOOKUP(A157,Píndoles!B:D,2,0),"Indiqueu el Núm píndola")</f>
        <v>Indiqueu el Núm píndola</v>
      </c>
      <c r="C157" s="91" t="str">
        <f>IFERROR(VLOOKUP(A157,Píndoles!B:D,3,9),"Indiqueu el Núm de Píndola")</f>
        <v>Indiqueu el Núm de Píndola</v>
      </c>
      <c r="D157" s="91" t="str">
        <f t="shared" si="22"/>
        <v>Indiqueu el Núm píndola</v>
      </c>
      <c r="E157" s="52"/>
      <c r="F157" s="91" t="str">
        <f>IFERROR(VLOOKUP(E157,Formadors!B:C,2,0),"Indiqueu el Núm Formador/a")</f>
        <v>Indiqueu el Núm Formador/a</v>
      </c>
      <c r="G157" s="91" t="str">
        <f>IFERROR(VLOOKUP(E157,Formadors!B:D,3,0),"indiqueu Núm Formador/a")</f>
        <v>indiqueu Núm Formador/a</v>
      </c>
      <c r="H157" s="40"/>
      <c r="I157" s="40"/>
      <c r="J157" s="40"/>
      <c r="K157" s="92" t="str">
        <f t="shared" si="23"/>
        <v>Indiqueu el detall de Nre. Participants per gènere</v>
      </c>
      <c r="L157" s="29"/>
      <c r="M157" s="53">
        <f t="shared" si="27"/>
        <v>0</v>
      </c>
      <c r="N157" s="1" t="str">
        <f>IF(SUMPRODUCT(--EXACT(M157,$N$14:N156)),"",M157)</f>
        <v/>
      </c>
      <c r="O157" s="54">
        <f t="shared" si="24"/>
        <v>0</v>
      </c>
      <c r="P157" s="54">
        <f t="shared" si="25"/>
        <v>0</v>
      </c>
      <c r="Q157" s="54">
        <f t="shared" si="26"/>
        <v>0</v>
      </c>
    </row>
    <row r="158" spans="1:17" x14ac:dyDescent="0.35">
      <c r="A158" s="52"/>
      <c r="B158" s="91" t="str">
        <f>IFERROR(VLOOKUP(A158,Píndoles!B:D,2,0),"Indiqueu el Núm píndola")</f>
        <v>Indiqueu el Núm píndola</v>
      </c>
      <c r="C158" s="91" t="str">
        <f>IFERROR(VLOOKUP(A158,Píndoles!B:D,3,9),"Indiqueu el Núm de Píndola")</f>
        <v>Indiqueu el Núm de Píndola</v>
      </c>
      <c r="D158" s="91" t="str">
        <f t="shared" si="22"/>
        <v>Indiqueu el Núm píndola</v>
      </c>
      <c r="E158" s="52"/>
      <c r="F158" s="91" t="str">
        <f>IFERROR(VLOOKUP(E158,Formadors!B:C,2,0),"Indiqueu el Núm Formador/a")</f>
        <v>Indiqueu el Núm Formador/a</v>
      </c>
      <c r="G158" s="91" t="str">
        <f>IFERROR(VLOOKUP(E158,Formadors!B:D,3,0),"indiqueu Núm Formador/a")</f>
        <v>indiqueu Núm Formador/a</v>
      </c>
      <c r="H158" s="40"/>
      <c r="I158" s="40"/>
      <c r="J158" s="40"/>
      <c r="K158" s="92" t="str">
        <f t="shared" si="23"/>
        <v>Indiqueu el detall de Nre. Participants per gènere</v>
      </c>
      <c r="L158" s="29"/>
      <c r="M158" s="53">
        <f t="shared" si="27"/>
        <v>0</v>
      </c>
      <c r="N158" s="1" t="str">
        <f>IF(SUMPRODUCT(--EXACT(M158,$N$14:N157)),"",M158)</f>
        <v/>
      </c>
      <c r="O158" s="54">
        <f t="shared" si="24"/>
        <v>0</v>
      </c>
      <c r="P158" s="54">
        <f t="shared" si="25"/>
        <v>0</v>
      </c>
      <c r="Q158" s="54">
        <f t="shared" si="26"/>
        <v>0</v>
      </c>
    </row>
    <row r="159" spans="1:17" x14ac:dyDescent="0.35">
      <c r="A159" s="52"/>
      <c r="B159" s="91" t="str">
        <f>IFERROR(VLOOKUP(A159,Píndoles!B:D,2,0),"Indiqueu el Núm píndola")</f>
        <v>Indiqueu el Núm píndola</v>
      </c>
      <c r="C159" s="91" t="str">
        <f>IFERROR(VLOOKUP(A159,Píndoles!B:D,3,9),"Indiqueu el Núm de Píndola")</f>
        <v>Indiqueu el Núm de Píndola</v>
      </c>
      <c r="D159" s="91" t="str">
        <f t="shared" si="22"/>
        <v>Indiqueu el Núm píndola</v>
      </c>
      <c r="E159" s="52"/>
      <c r="F159" s="91" t="str">
        <f>IFERROR(VLOOKUP(E159,Formadors!B:C,2,0),"Indiqueu el Núm Formador/a")</f>
        <v>Indiqueu el Núm Formador/a</v>
      </c>
      <c r="G159" s="91" t="str">
        <f>IFERROR(VLOOKUP(E159,Formadors!B:D,3,0),"indiqueu Núm Formador/a")</f>
        <v>indiqueu Núm Formador/a</v>
      </c>
      <c r="H159" s="40"/>
      <c r="I159" s="40"/>
      <c r="J159" s="40"/>
      <c r="K159" s="92" t="str">
        <f t="shared" si="23"/>
        <v>Indiqueu el detall de Nre. Participants per gènere</v>
      </c>
      <c r="L159" s="29"/>
      <c r="M159" s="53">
        <f t="shared" si="27"/>
        <v>0</v>
      </c>
      <c r="N159" s="1" t="str">
        <f>IF(SUMPRODUCT(--EXACT(M159,$N$14:N158)),"",M159)</f>
        <v/>
      </c>
      <c r="O159" s="54">
        <f t="shared" si="24"/>
        <v>0</v>
      </c>
      <c r="P159" s="54">
        <f t="shared" si="25"/>
        <v>0</v>
      </c>
      <c r="Q159" s="54">
        <f t="shared" si="26"/>
        <v>0</v>
      </c>
    </row>
    <row r="160" spans="1:17" x14ac:dyDescent="0.35">
      <c r="A160" s="52"/>
      <c r="B160" s="91" t="str">
        <f>IFERROR(VLOOKUP(A160,Píndoles!B:D,2,0),"Indiqueu el Núm píndola")</f>
        <v>Indiqueu el Núm píndola</v>
      </c>
      <c r="C160" s="91" t="str">
        <f>IFERROR(VLOOKUP(A160,Píndoles!B:D,3,9),"Indiqueu el Núm de Píndola")</f>
        <v>Indiqueu el Núm de Píndola</v>
      </c>
      <c r="D160" s="91" t="str">
        <f t="shared" si="22"/>
        <v>Indiqueu el Núm píndola</v>
      </c>
      <c r="E160" s="52"/>
      <c r="F160" s="91" t="str">
        <f>IFERROR(VLOOKUP(E160,Formadors!B:C,2,0),"Indiqueu el Núm Formador/a")</f>
        <v>Indiqueu el Núm Formador/a</v>
      </c>
      <c r="G160" s="91" t="str">
        <f>IFERROR(VLOOKUP(E160,Formadors!B:D,3,0),"indiqueu Núm Formador/a")</f>
        <v>indiqueu Núm Formador/a</v>
      </c>
      <c r="H160" s="40"/>
      <c r="I160" s="40"/>
      <c r="J160" s="40"/>
      <c r="K160" s="92" t="str">
        <f t="shared" si="23"/>
        <v>Indiqueu el detall de Nre. Participants per gènere</v>
      </c>
      <c r="L160" s="29"/>
      <c r="M160" s="53">
        <f t="shared" si="27"/>
        <v>0</v>
      </c>
      <c r="N160" s="1" t="str">
        <f>IF(SUMPRODUCT(--EXACT(M160,$N$14:N159)),"",M160)</f>
        <v/>
      </c>
      <c r="O160" s="54">
        <f t="shared" si="24"/>
        <v>0</v>
      </c>
      <c r="P160" s="54">
        <f t="shared" si="25"/>
        <v>0</v>
      </c>
      <c r="Q160" s="54">
        <f t="shared" si="26"/>
        <v>0</v>
      </c>
    </row>
    <row r="161" spans="1:17" x14ac:dyDescent="0.35">
      <c r="A161" s="52"/>
      <c r="B161" s="91" t="str">
        <f>IFERROR(VLOOKUP(A161,Píndoles!B:D,2,0),"Indiqueu el Núm píndola")</f>
        <v>Indiqueu el Núm píndola</v>
      </c>
      <c r="C161" s="91" t="str">
        <f>IFERROR(VLOOKUP(A161,Píndoles!B:D,3,9),"Indiqueu el Núm de Píndola")</f>
        <v>Indiqueu el Núm de Píndola</v>
      </c>
      <c r="D161" s="91" t="str">
        <f t="shared" si="22"/>
        <v>Indiqueu el Núm píndola</v>
      </c>
      <c r="E161" s="52"/>
      <c r="F161" s="91" t="str">
        <f>IFERROR(VLOOKUP(E161,Formadors!B:C,2,0),"Indiqueu el Núm Formador/a")</f>
        <v>Indiqueu el Núm Formador/a</v>
      </c>
      <c r="G161" s="91" t="str">
        <f>IFERROR(VLOOKUP(E161,Formadors!B:D,3,0),"indiqueu Núm Formador/a")</f>
        <v>indiqueu Núm Formador/a</v>
      </c>
      <c r="H161" s="40"/>
      <c r="I161" s="40"/>
      <c r="J161" s="40"/>
      <c r="K161" s="92" t="str">
        <f t="shared" si="23"/>
        <v>Indiqueu el detall de Nre. Participants per gènere</v>
      </c>
      <c r="L161" s="29"/>
      <c r="M161" s="53">
        <f t="shared" si="27"/>
        <v>0</v>
      </c>
      <c r="N161" s="1" t="str">
        <f>IF(SUMPRODUCT(--EXACT(M161,$N$14:N160)),"",M161)</f>
        <v/>
      </c>
      <c r="O161" s="54">
        <f t="shared" si="24"/>
        <v>0</v>
      </c>
      <c r="P161" s="54">
        <f t="shared" si="25"/>
        <v>0</v>
      </c>
      <c r="Q161" s="54">
        <f t="shared" si="26"/>
        <v>0</v>
      </c>
    </row>
    <row r="162" spans="1:17" x14ac:dyDescent="0.35">
      <c r="A162" s="52"/>
      <c r="B162" s="91" t="str">
        <f>IFERROR(VLOOKUP(A162,Píndoles!B:D,2,0),"Indiqueu el Núm píndola")</f>
        <v>Indiqueu el Núm píndola</v>
      </c>
      <c r="C162" s="91" t="str">
        <f>IFERROR(VLOOKUP(A162,Píndoles!B:D,3,9),"Indiqueu el Núm de Píndola")</f>
        <v>Indiqueu el Núm de Píndola</v>
      </c>
      <c r="D162" s="91" t="str">
        <f t="shared" si="22"/>
        <v>Indiqueu el Núm píndola</v>
      </c>
      <c r="E162" s="52"/>
      <c r="F162" s="91" t="str">
        <f>IFERROR(VLOOKUP(E162,Formadors!B:C,2,0),"Indiqueu el Núm Formador/a")</f>
        <v>Indiqueu el Núm Formador/a</v>
      </c>
      <c r="G162" s="91" t="str">
        <f>IFERROR(VLOOKUP(E162,Formadors!B:D,3,0),"indiqueu Núm Formador/a")</f>
        <v>indiqueu Núm Formador/a</v>
      </c>
      <c r="H162" s="40"/>
      <c r="I162" s="40"/>
      <c r="J162" s="40"/>
      <c r="K162" s="92" t="str">
        <f t="shared" si="23"/>
        <v>Indiqueu el detall de Nre. Participants per gènere</v>
      </c>
      <c r="L162" s="29"/>
      <c r="M162" s="53">
        <f t="shared" si="27"/>
        <v>0</v>
      </c>
      <c r="N162" s="1" t="str">
        <f>IF(SUMPRODUCT(--EXACT(M162,$N$14:N161)),"",M162)</f>
        <v/>
      </c>
      <c r="O162" s="54">
        <f t="shared" si="24"/>
        <v>0</v>
      </c>
      <c r="P162" s="54">
        <f t="shared" si="25"/>
        <v>0</v>
      </c>
      <c r="Q162" s="54">
        <f t="shared" si="26"/>
        <v>0</v>
      </c>
    </row>
    <row r="163" spans="1:17" x14ac:dyDescent="0.35">
      <c r="A163" s="52"/>
      <c r="B163" s="91" t="str">
        <f>IFERROR(VLOOKUP(A163,Píndoles!B:D,2,0),"Indiqueu el Núm píndola")</f>
        <v>Indiqueu el Núm píndola</v>
      </c>
      <c r="C163" s="91" t="str">
        <f>IFERROR(VLOOKUP(A163,Píndoles!B:D,3,9),"Indiqueu el Núm de Píndola")</f>
        <v>Indiqueu el Núm de Píndola</v>
      </c>
      <c r="D163" s="91" t="str">
        <f t="shared" si="22"/>
        <v>Indiqueu el Núm píndola</v>
      </c>
      <c r="E163" s="52"/>
      <c r="F163" s="91" t="str">
        <f>IFERROR(VLOOKUP(E163,Formadors!B:C,2,0),"Indiqueu el Núm Formador/a")</f>
        <v>Indiqueu el Núm Formador/a</v>
      </c>
      <c r="G163" s="91" t="str">
        <f>IFERROR(VLOOKUP(E163,Formadors!B:D,3,0),"indiqueu Núm Formador/a")</f>
        <v>indiqueu Núm Formador/a</v>
      </c>
      <c r="H163" s="40"/>
      <c r="I163" s="40"/>
      <c r="J163" s="40"/>
      <c r="K163" s="92" t="str">
        <f t="shared" si="23"/>
        <v>Indiqueu el detall de Nre. Participants per gènere</v>
      </c>
      <c r="L163" s="29"/>
      <c r="M163" s="53">
        <f t="shared" si="27"/>
        <v>0</v>
      </c>
      <c r="N163" s="1" t="str">
        <f>IF(SUMPRODUCT(--EXACT(M163,$N$14:N162)),"",M163)</f>
        <v/>
      </c>
      <c r="O163" s="54">
        <f t="shared" si="24"/>
        <v>0</v>
      </c>
      <c r="P163" s="54">
        <f t="shared" si="25"/>
        <v>0</v>
      </c>
      <c r="Q163" s="54">
        <f t="shared" si="26"/>
        <v>0</v>
      </c>
    </row>
    <row r="164" spans="1:17" x14ac:dyDescent="0.35">
      <c r="A164" s="52"/>
      <c r="B164" s="91" t="str">
        <f>IFERROR(VLOOKUP(A164,Píndoles!B:D,2,0),"Indiqueu el Núm píndola")</f>
        <v>Indiqueu el Núm píndola</v>
      </c>
      <c r="C164" s="91" t="str">
        <f>IFERROR(VLOOKUP(A164,Píndoles!B:D,3,9),"Indiqueu el Núm de Píndola")</f>
        <v>Indiqueu el Núm de Píndola</v>
      </c>
      <c r="D164" s="91" t="str">
        <f t="shared" si="22"/>
        <v>Indiqueu el Núm píndola</v>
      </c>
      <c r="E164" s="52"/>
      <c r="F164" s="91" t="str">
        <f>IFERROR(VLOOKUP(E164,Formadors!B:C,2,0),"Indiqueu el Núm Formador/a")</f>
        <v>Indiqueu el Núm Formador/a</v>
      </c>
      <c r="G164" s="91" t="str">
        <f>IFERROR(VLOOKUP(E164,Formadors!B:D,3,0),"indiqueu Núm Formador/a")</f>
        <v>indiqueu Núm Formador/a</v>
      </c>
      <c r="H164" s="40"/>
      <c r="I164" s="40"/>
      <c r="J164" s="40"/>
      <c r="K164" s="92" t="str">
        <f t="shared" si="23"/>
        <v>Indiqueu el detall de Nre. Participants per gènere</v>
      </c>
      <c r="L164" s="29"/>
      <c r="M164" s="53">
        <f t="shared" si="27"/>
        <v>0</v>
      </c>
      <c r="N164" s="1" t="str">
        <f>IF(SUMPRODUCT(--EXACT(M164,$N$14:N163)),"",M164)</f>
        <v/>
      </c>
      <c r="O164" s="54">
        <f t="shared" si="24"/>
        <v>0</v>
      </c>
      <c r="P164" s="54">
        <f t="shared" si="25"/>
        <v>0</v>
      </c>
      <c r="Q164" s="54">
        <f t="shared" si="26"/>
        <v>0</v>
      </c>
    </row>
    <row r="165" spans="1:17" x14ac:dyDescent="0.35">
      <c r="A165" s="52"/>
      <c r="B165" s="91" t="str">
        <f>IFERROR(VLOOKUP(A165,Píndoles!B:D,2,0),"Indiqueu el Núm píndola")</f>
        <v>Indiqueu el Núm píndola</v>
      </c>
      <c r="C165" s="91" t="str">
        <f>IFERROR(VLOOKUP(A165,Píndoles!B:D,3,9),"Indiqueu el Núm de Píndola")</f>
        <v>Indiqueu el Núm de Píndola</v>
      </c>
      <c r="D165" s="91" t="str">
        <f t="shared" si="22"/>
        <v>Indiqueu el Núm píndola</v>
      </c>
      <c r="E165" s="52"/>
      <c r="F165" s="91" t="str">
        <f>IFERROR(VLOOKUP(E165,Formadors!B:C,2,0),"Indiqueu el Núm Formador/a")</f>
        <v>Indiqueu el Núm Formador/a</v>
      </c>
      <c r="G165" s="91" t="str">
        <f>IFERROR(VLOOKUP(E165,Formadors!B:D,3,0),"indiqueu Núm Formador/a")</f>
        <v>indiqueu Núm Formador/a</v>
      </c>
      <c r="H165" s="40"/>
      <c r="I165" s="40"/>
      <c r="J165" s="40"/>
      <c r="K165" s="92" t="str">
        <f t="shared" si="23"/>
        <v>Indiqueu el detall de Nre. Participants per gènere</v>
      </c>
      <c r="L165" s="29"/>
      <c r="M165" s="53">
        <f t="shared" si="27"/>
        <v>0</v>
      </c>
      <c r="N165" s="1" t="str">
        <f>IF(SUMPRODUCT(--EXACT(M165,$N$14:N164)),"",M165)</f>
        <v/>
      </c>
      <c r="O165" s="54">
        <f t="shared" si="24"/>
        <v>0</v>
      </c>
      <c r="P165" s="54">
        <f t="shared" si="25"/>
        <v>0</v>
      </c>
      <c r="Q165" s="54">
        <f t="shared" si="26"/>
        <v>0</v>
      </c>
    </row>
    <row r="166" spans="1:17" x14ac:dyDescent="0.35">
      <c r="A166" s="52"/>
      <c r="B166" s="91" t="str">
        <f>IFERROR(VLOOKUP(A166,Píndoles!B:D,2,0),"Indiqueu el Núm píndola")</f>
        <v>Indiqueu el Núm píndola</v>
      </c>
      <c r="C166" s="91" t="str">
        <f>IFERROR(VLOOKUP(A166,Píndoles!B:D,3,9),"Indiqueu el Núm de Píndola")</f>
        <v>Indiqueu el Núm de Píndola</v>
      </c>
      <c r="D166" s="91" t="str">
        <f t="shared" si="22"/>
        <v>Indiqueu el Núm píndola</v>
      </c>
      <c r="E166" s="52"/>
      <c r="F166" s="91" t="str">
        <f>IFERROR(VLOOKUP(E166,Formadors!B:C,2,0),"Indiqueu el Núm Formador/a")</f>
        <v>Indiqueu el Núm Formador/a</v>
      </c>
      <c r="G166" s="91" t="str">
        <f>IFERROR(VLOOKUP(E166,Formadors!B:D,3,0),"indiqueu Núm Formador/a")</f>
        <v>indiqueu Núm Formador/a</v>
      </c>
      <c r="H166" s="40"/>
      <c r="I166" s="40"/>
      <c r="J166" s="40"/>
      <c r="K166" s="92" t="str">
        <f t="shared" si="23"/>
        <v>Indiqueu el detall de Nre. Participants per gènere</v>
      </c>
      <c r="L166" s="29"/>
      <c r="M166" s="53">
        <f t="shared" si="27"/>
        <v>0</v>
      </c>
      <c r="N166" s="1" t="str">
        <f>IF(SUMPRODUCT(--EXACT(M166,$N$14:N165)),"",M166)</f>
        <v/>
      </c>
      <c r="O166" s="54">
        <f t="shared" si="24"/>
        <v>0</v>
      </c>
      <c r="P166" s="54">
        <f t="shared" si="25"/>
        <v>0</v>
      </c>
      <c r="Q166" s="54">
        <f t="shared" si="26"/>
        <v>0</v>
      </c>
    </row>
    <row r="167" spans="1:17" x14ac:dyDescent="0.35">
      <c r="A167" s="52"/>
      <c r="B167" s="91" t="str">
        <f>IFERROR(VLOOKUP(A167,Píndoles!B:D,2,0),"Indiqueu el Núm píndola")</f>
        <v>Indiqueu el Núm píndola</v>
      </c>
      <c r="C167" s="91" t="str">
        <f>IFERROR(VLOOKUP(A167,Píndoles!B:D,3,9),"Indiqueu el Núm de Píndola")</f>
        <v>Indiqueu el Núm de Píndola</v>
      </c>
      <c r="D167" s="91" t="str">
        <f t="shared" si="22"/>
        <v>Indiqueu el Núm píndola</v>
      </c>
      <c r="E167" s="52"/>
      <c r="F167" s="91" t="str">
        <f>IFERROR(VLOOKUP(E167,Formadors!B:C,2,0),"Indiqueu el Núm Formador/a")</f>
        <v>Indiqueu el Núm Formador/a</v>
      </c>
      <c r="G167" s="91" t="str">
        <f>IFERROR(VLOOKUP(E167,Formadors!B:D,3,0),"indiqueu Núm Formador/a")</f>
        <v>indiqueu Núm Formador/a</v>
      </c>
      <c r="H167" s="40"/>
      <c r="I167" s="40"/>
      <c r="J167" s="40"/>
      <c r="K167" s="92" t="str">
        <f t="shared" si="23"/>
        <v>Indiqueu el detall de Nre. Participants per gènere</v>
      </c>
      <c r="L167" s="29"/>
      <c r="M167" s="53">
        <f t="shared" si="27"/>
        <v>0</v>
      </c>
      <c r="N167" s="1" t="str">
        <f>IF(SUMPRODUCT(--EXACT(M167,$N$14:N166)),"",M167)</f>
        <v/>
      </c>
      <c r="O167" s="54">
        <f t="shared" si="24"/>
        <v>0</v>
      </c>
      <c r="P167" s="54">
        <f t="shared" si="25"/>
        <v>0</v>
      </c>
      <c r="Q167" s="54">
        <f t="shared" si="26"/>
        <v>0</v>
      </c>
    </row>
    <row r="168" spans="1:17" x14ac:dyDescent="0.35">
      <c r="A168" s="52"/>
      <c r="B168" s="91" t="str">
        <f>IFERROR(VLOOKUP(A168,Píndoles!B:D,2,0),"Indiqueu el Núm píndola")</f>
        <v>Indiqueu el Núm píndola</v>
      </c>
      <c r="C168" s="91" t="str">
        <f>IFERROR(VLOOKUP(A168,Píndoles!B:D,3,9),"Indiqueu el Núm de Píndola")</f>
        <v>Indiqueu el Núm de Píndola</v>
      </c>
      <c r="D168" s="91" t="str">
        <f t="shared" si="22"/>
        <v>Indiqueu el Núm píndola</v>
      </c>
      <c r="E168" s="52"/>
      <c r="F168" s="91" t="str">
        <f>IFERROR(VLOOKUP(E168,Formadors!B:C,2,0),"Indiqueu el Núm Formador/a")</f>
        <v>Indiqueu el Núm Formador/a</v>
      </c>
      <c r="G168" s="91" t="str">
        <f>IFERROR(VLOOKUP(E168,Formadors!B:D,3,0),"indiqueu Núm Formador/a")</f>
        <v>indiqueu Núm Formador/a</v>
      </c>
      <c r="H168" s="40"/>
      <c r="I168" s="40"/>
      <c r="J168" s="40"/>
      <c r="K168" s="92" t="str">
        <f t="shared" si="23"/>
        <v>Indiqueu el detall de Nre. Participants per gènere</v>
      </c>
      <c r="L168" s="29"/>
      <c r="M168" s="53">
        <f t="shared" si="27"/>
        <v>0</v>
      </c>
      <c r="N168" s="1" t="str">
        <f>IF(SUMPRODUCT(--EXACT(M168,$N$14:N167)),"",M168)</f>
        <v/>
      </c>
      <c r="O168" s="54">
        <f t="shared" si="24"/>
        <v>0</v>
      </c>
      <c r="P168" s="54">
        <f t="shared" si="25"/>
        <v>0</v>
      </c>
      <c r="Q168" s="54">
        <f t="shared" si="26"/>
        <v>0</v>
      </c>
    </row>
    <row r="169" spans="1:17" x14ac:dyDescent="0.35">
      <c r="A169" s="52"/>
      <c r="B169" s="91" t="str">
        <f>IFERROR(VLOOKUP(A169,Píndoles!B:D,2,0),"Indiqueu el Núm píndola")</f>
        <v>Indiqueu el Núm píndola</v>
      </c>
      <c r="C169" s="91" t="str">
        <f>IFERROR(VLOOKUP(A169,Píndoles!B:D,3,9),"Indiqueu el Núm de Píndola")</f>
        <v>Indiqueu el Núm de Píndola</v>
      </c>
      <c r="D169" s="91" t="str">
        <f t="shared" si="22"/>
        <v>Indiqueu el Núm píndola</v>
      </c>
      <c r="E169" s="52"/>
      <c r="F169" s="91" t="str">
        <f>IFERROR(VLOOKUP(E169,Formadors!B:C,2,0),"Indiqueu el Núm Formador/a")</f>
        <v>Indiqueu el Núm Formador/a</v>
      </c>
      <c r="G169" s="91" t="str">
        <f>IFERROR(VLOOKUP(E169,Formadors!B:D,3,0),"indiqueu Núm Formador/a")</f>
        <v>indiqueu Núm Formador/a</v>
      </c>
      <c r="H169" s="40"/>
      <c r="I169" s="40"/>
      <c r="J169" s="40"/>
      <c r="K169" s="92" t="str">
        <f t="shared" si="23"/>
        <v>Indiqueu el detall de Nre. Participants per gènere</v>
      </c>
      <c r="L169" s="29"/>
      <c r="M169" s="53">
        <f t="shared" si="27"/>
        <v>0</v>
      </c>
      <c r="N169" s="1" t="str">
        <f>IF(SUMPRODUCT(--EXACT(M169,$N$14:N168)),"",M169)</f>
        <v/>
      </c>
      <c r="O169" s="54">
        <f t="shared" si="24"/>
        <v>0</v>
      </c>
      <c r="P169" s="54">
        <f t="shared" si="25"/>
        <v>0</v>
      </c>
      <c r="Q169" s="54">
        <f t="shared" si="26"/>
        <v>0</v>
      </c>
    </row>
    <row r="170" spans="1:17" x14ac:dyDescent="0.35">
      <c r="A170" s="52"/>
      <c r="B170" s="91" t="str">
        <f>IFERROR(VLOOKUP(A170,Píndoles!B:D,2,0),"Indiqueu el Núm píndola")</f>
        <v>Indiqueu el Núm píndola</v>
      </c>
      <c r="C170" s="91" t="str">
        <f>IFERROR(VLOOKUP(A170,Píndoles!B:D,3,9),"Indiqueu el Núm de Píndola")</f>
        <v>Indiqueu el Núm de Píndola</v>
      </c>
      <c r="D170" s="91" t="str">
        <f t="shared" si="22"/>
        <v>Indiqueu el Núm píndola</v>
      </c>
      <c r="E170" s="52"/>
      <c r="F170" s="91" t="str">
        <f>IFERROR(VLOOKUP(E170,Formadors!B:C,2,0),"Indiqueu el Núm Formador/a")</f>
        <v>Indiqueu el Núm Formador/a</v>
      </c>
      <c r="G170" s="91" t="str">
        <f>IFERROR(VLOOKUP(E170,Formadors!B:D,3,0),"indiqueu Núm Formador/a")</f>
        <v>indiqueu Núm Formador/a</v>
      </c>
      <c r="H170" s="40"/>
      <c r="I170" s="40"/>
      <c r="J170" s="40"/>
      <c r="K170" s="92" t="str">
        <f t="shared" si="23"/>
        <v>Indiqueu el detall de Nre. Participants per gènere</v>
      </c>
      <c r="L170" s="29"/>
      <c r="M170" s="53">
        <f t="shared" si="27"/>
        <v>0</v>
      </c>
      <c r="N170" s="1" t="str">
        <f>IF(SUMPRODUCT(--EXACT(M170,$N$14:N169)),"",M170)</f>
        <v/>
      </c>
      <c r="O170" s="54">
        <f t="shared" si="24"/>
        <v>0</v>
      </c>
      <c r="P170" s="54">
        <f t="shared" si="25"/>
        <v>0</v>
      </c>
      <c r="Q170" s="54">
        <f t="shared" si="26"/>
        <v>0</v>
      </c>
    </row>
    <row r="171" spans="1:17" x14ac:dyDescent="0.35">
      <c r="A171" s="52"/>
      <c r="B171" s="91" t="str">
        <f>IFERROR(VLOOKUP(A171,Píndoles!B:D,2,0),"Indiqueu el Núm píndola")</f>
        <v>Indiqueu el Núm píndola</v>
      </c>
      <c r="C171" s="91" t="str">
        <f>IFERROR(VLOOKUP(A171,Píndoles!B:D,3,9),"Indiqueu el Núm de Píndola")</f>
        <v>Indiqueu el Núm de Píndola</v>
      </c>
      <c r="D171" s="91" t="str">
        <f t="shared" si="22"/>
        <v>Indiqueu el Núm píndola</v>
      </c>
      <c r="E171" s="52"/>
      <c r="F171" s="91" t="str">
        <f>IFERROR(VLOOKUP(E171,Formadors!B:C,2,0),"Indiqueu el Núm Formador/a")</f>
        <v>Indiqueu el Núm Formador/a</v>
      </c>
      <c r="G171" s="91" t="str">
        <f>IFERROR(VLOOKUP(E171,Formadors!B:D,3,0),"indiqueu Núm Formador/a")</f>
        <v>indiqueu Núm Formador/a</v>
      </c>
      <c r="H171" s="40"/>
      <c r="I171" s="40"/>
      <c r="J171" s="40"/>
      <c r="K171" s="92" t="str">
        <f t="shared" si="23"/>
        <v>Indiqueu el detall de Nre. Participants per gènere</v>
      </c>
      <c r="L171" s="29"/>
      <c r="M171" s="53">
        <f t="shared" si="27"/>
        <v>0</v>
      </c>
      <c r="N171" s="1" t="str">
        <f>IF(SUMPRODUCT(--EXACT(M171,$N$14:N170)),"",M171)</f>
        <v/>
      </c>
      <c r="O171" s="54">
        <f t="shared" si="24"/>
        <v>0</v>
      </c>
      <c r="P171" s="54">
        <f t="shared" si="25"/>
        <v>0</v>
      </c>
      <c r="Q171" s="54">
        <f t="shared" si="26"/>
        <v>0</v>
      </c>
    </row>
    <row r="172" spans="1:17" x14ac:dyDescent="0.35">
      <c r="A172" s="52"/>
      <c r="B172" s="91" t="str">
        <f>IFERROR(VLOOKUP(A172,Píndoles!B:D,2,0),"Indiqueu el Núm píndola")</f>
        <v>Indiqueu el Núm píndola</v>
      </c>
      <c r="C172" s="91" t="str">
        <f>IFERROR(VLOOKUP(A172,Píndoles!B:D,3,9),"Indiqueu el Núm de Píndola")</f>
        <v>Indiqueu el Núm de Píndola</v>
      </c>
      <c r="D172" s="91" t="str">
        <f t="shared" si="22"/>
        <v>Indiqueu el Núm píndola</v>
      </c>
      <c r="E172" s="52"/>
      <c r="F172" s="91" t="str">
        <f>IFERROR(VLOOKUP(E172,Formadors!B:C,2,0),"Indiqueu el Núm Formador/a")</f>
        <v>Indiqueu el Núm Formador/a</v>
      </c>
      <c r="G172" s="91" t="str">
        <f>IFERROR(VLOOKUP(E172,Formadors!B:D,3,0),"indiqueu Núm Formador/a")</f>
        <v>indiqueu Núm Formador/a</v>
      </c>
      <c r="H172" s="40"/>
      <c r="I172" s="40"/>
      <c r="J172" s="40"/>
      <c r="K172" s="92" t="str">
        <f t="shared" si="23"/>
        <v>Indiqueu el detall de Nre. Participants per gènere</v>
      </c>
      <c r="L172" s="29"/>
      <c r="M172" s="53">
        <f t="shared" si="27"/>
        <v>0</v>
      </c>
      <c r="N172" s="1" t="str">
        <f>IF(SUMPRODUCT(--EXACT(M172,$N$14:N171)),"",M172)</f>
        <v/>
      </c>
      <c r="O172" s="54">
        <f t="shared" si="24"/>
        <v>0</v>
      </c>
      <c r="P172" s="54">
        <f t="shared" si="25"/>
        <v>0</v>
      </c>
      <c r="Q172" s="54">
        <f t="shared" si="26"/>
        <v>0</v>
      </c>
    </row>
    <row r="173" spans="1:17" x14ac:dyDescent="0.35">
      <c r="A173" s="52"/>
      <c r="B173" s="91" t="str">
        <f>IFERROR(VLOOKUP(A173,Píndoles!B:D,2,0),"Indiqueu el Núm píndola")</f>
        <v>Indiqueu el Núm píndola</v>
      </c>
      <c r="C173" s="91" t="str">
        <f>IFERROR(VLOOKUP(A173,Píndoles!B:D,3,9),"Indiqueu el Núm de Píndola")</f>
        <v>Indiqueu el Núm de Píndola</v>
      </c>
      <c r="D173" s="91" t="str">
        <f t="shared" si="22"/>
        <v>Indiqueu el Núm píndola</v>
      </c>
      <c r="E173" s="52"/>
      <c r="F173" s="91" t="str">
        <f>IFERROR(VLOOKUP(E173,Formadors!B:C,2,0),"Indiqueu el Núm Formador/a")</f>
        <v>Indiqueu el Núm Formador/a</v>
      </c>
      <c r="G173" s="91" t="str">
        <f>IFERROR(VLOOKUP(E173,Formadors!B:D,3,0),"indiqueu Núm Formador/a")</f>
        <v>indiqueu Núm Formador/a</v>
      </c>
      <c r="H173" s="40"/>
      <c r="I173" s="40"/>
      <c r="J173" s="40"/>
      <c r="K173" s="92" t="str">
        <f t="shared" si="23"/>
        <v>Indiqueu el detall de Nre. Participants per gènere</v>
      </c>
      <c r="L173" s="29"/>
      <c r="M173" s="53">
        <f t="shared" si="27"/>
        <v>0</v>
      </c>
      <c r="N173" s="1" t="str">
        <f>IF(SUMPRODUCT(--EXACT(M173,$N$14:N172)),"",M173)</f>
        <v/>
      </c>
      <c r="O173" s="54">
        <f t="shared" si="24"/>
        <v>0</v>
      </c>
      <c r="P173" s="54">
        <f t="shared" si="25"/>
        <v>0</v>
      </c>
      <c r="Q173" s="54">
        <f t="shared" si="26"/>
        <v>0</v>
      </c>
    </row>
    <row r="174" spans="1:17" x14ac:dyDescent="0.35">
      <c r="A174" s="52"/>
      <c r="B174" s="91" t="str">
        <f>IFERROR(VLOOKUP(A174,Píndoles!B:D,2,0),"Indiqueu el Núm píndola")</f>
        <v>Indiqueu el Núm píndola</v>
      </c>
      <c r="C174" s="91" t="str">
        <f>IFERROR(VLOOKUP(A174,Píndoles!B:D,3,9),"Indiqueu el Núm de Píndola")</f>
        <v>Indiqueu el Núm de Píndola</v>
      </c>
      <c r="D174" s="91" t="str">
        <f t="shared" ref="D174:D205" si="28">IFERROR((C174*L$10),"Indiqueu el Núm píndola")</f>
        <v>Indiqueu el Núm píndola</v>
      </c>
      <c r="E174" s="52"/>
      <c r="F174" s="91" t="str">
        <f>IFERROR(VLOOKUP(E174,Formadors!B:C,2,0),"Indiqueu el Núm Formador/a")</f>
        <v>Indiqueu el Núm Formador/a</v>
      </c>
      <c r="G174" s="91" t="str">
        <f>IFERROR(VLOOKUP(E174,Formadors!B:D,3,0),"indiqueu Núm Formador/a")</f>
        <v>indiqueu Núm Formador/a</v>
      </c>
      <c r="H174" s="40"/>
      <c r="I174" s="40"/>
      <c r="J174" s="40"/>
      <c r="K174" s="92" t="str">
        <f t="shared" ref="K174:K205" si="29">IF((SUMIF(A:A,A174,H:H)+SUMIF(A:A,A174,I:I)+SUMIF(A:A,A174,J:J)=0),"Indiqueu el detall de Nre. Participants per gènere",(SUMIF(A:A,A174,H:H)+SUMIF(A:A,A174,I:I)+SUMIF(A:A,A174,J:J)))</f>
        <v>Indiqueu el detall de Nre. Participants per gènere</v>
      </c>
      <c r="L174" s="29"/>
      <c r="M174" s="53">
        <f t="shared" si="27"/>
        <v>0</v>
      </c>
      <c r="N174" s="1" t="str">
        <f>IF(SUMPRODUCT(--EXACT(M174,$N$14:N173)),"",M174)</f>
        <v/>
      </c>
      <c r="O174" s="54">
        <f t="shared" ref="O174:O205" si="30">IFERROR(VLOOKUP(N174,A:H,8,0),0)</f>
        <v>0</v>
      </c>
      <c r="P174" s="54">
        <f t="shared" ref="P174:P208" si="31">IFERROR(VLOOKUP(N174,A:I,9,0),0)</f>
        <v>0</v>
      </c>
      <c r="Q174" s="54">
        <f t="shared" ref="Q174:Q208" si="32">IFERROR(VLOOKUP(N174,A:J,10,0),0)</f>
        <v>0</v>
      </c>
    </row>
    <row r="175" spans="1:17" x14ac:dyDescent="0.35">
      <c r="A175" s="52"/>
      <c r="B175" s="91" t="str">
        <f>IFERROR(VLOOKUP(A175,Píndoles!B:D,2,0),"Indiqueu el Núm píndola")</f>
        <v>Indiqueu el Núm píndola</v>
      </c>
      <c r="C175" s="91" t="str">
        <f>IFERROR(VLOOKUP(A175,Píndoles!B:D,3,9),"Indiqueu el Núm de Píndola")</f>
        <v>Indiqueu el Núm de Píndola</v>
      </c>
      <c r="D175" s="91" t="str">
        <f t="shared" si="28"/>
        <v>Indiqueu el Núm píndola</v>
      </c>
      <c r="E175" s="52"/>
      <c r="F175" s="91" t="str">
        <f>IFERROR(VLOOKUP(E175,Formadors!B:C,2,0),"Indiqueu el Núm Formador/a")</f>
        <v>Indiqueu el Núm Formador/a</v>
      </c>
      <c r="G175" s="91" t="str">
        <f>IFERROR(VLOOKUP(E175,Formadors!B:D,3,0),"indiqueu Núm Formador/a")</f>
        <v>indiqueu Núm Formador/a</v>
      </c>
      <c r="H175" s="40"/>
      <c r="I175" s="40"/>
      <c r="J175" s="40"/>
      <c r="K175" s="92" t="str">
        <f t="shared" si="29"/>
        <v>Indiqueu el detall de Nre. Participants per gènere</v>
      </c>
      <c r="L175" s="29"/>
      <c r="M175" s="53">
        <f t="shared" si="27"/>
        <v>0</v>
      </c>
      <c r="N175" s="1" t="str">
        <f>IF(SUMPRODUCT(--EXACT(M175,$N$14:N174)),"",M175)</f>
        <v/>
      </c>
      <c r="O175" s="54">
        <f t="shared" si="30"/>
        <v>0</v>
      </c>
      <c r="P175" s="54">
        <f t="shared" si="31"/>
        <v>0</v>
      </c>
      <c r="Q175" s="54">
        <f t="shared" si="32"/>
        <v>0</v>
      </c>
    </row>
    <row r="176" spans="1:17" x14ac:dyDescent="0.35">
      <c r="A176" s="52"/>
      <c r="B176" s="91" t="str">
        <f>IFERROR(VLOOKUP(A176,Píndoles!B:D,2,0),"Indiqueu el Núm píndola")</f>
        <v>Indiqueu el Núm píndola</v>
      </c>
      <c r="C176" s="91" t="str">
        <f>IFERROR(VLOOKUP(A176,Píndoles!B:D,3,9),"Indiqueu el Núm de Píndola")</f>
        <v>Indiqueu el Núm de Píndola</v>
      </c>
      <c r="D176" s="91" t="str">
        <f t="shared" si="28"/>
        <v>Indiqueu el Núm píndola</v>
      </c>
      <c r="E176" s="52"/>
      <c r="F176" s="91" t="str">
        <f>IFERROR(VLOOKUP(E176,Formadors!B:C,2,0),"Indiqueu el Núm Formador/a")</f>
        <v>Indiqueu el Núm Formador/a</v>
      </c>
      <c r="G176" s="91" t="str">
        <f>IFERROR(VLOOKUP(E176,Formadors!B:D,3,0),"indiqueu Núm Formador/a")</f>
        <v>indiqueu Núm Formador/a</v>
      </c>
      <c r="H176" s="40"/>
      <c r="I176" s="40"/>
      <c r="J176" s="40"/>
      <c r="K176" s="92" t="str">
        <f t="shared" si="29"/>
        <v>Indiqueu el detall de Nre. Participants per gènere</v>
      </c>
      <c r="L176" s="29"/>
      <c r="M176" s="53">
        <f t="shared" si="27"/>
        <v>0</v>
      </c>
      <c r="N176" s="1" t="str">
        <f>IF(SUMPRODUCT(--EXACT(M176,$N$14:N175)),"",M176)</f>
        <v/>
      </c>
      <c r="O176" s="54">
        <f t="shared" si="30"/>
        <v>0</v>
      </c>
      <c r="P176" s="54">
        <f t="shared" si="31"/>
        <v>0</v>
      </c>
      <c r="Q176" s="54">
        <f t="shared" si="32"/>
        <v>0</v>
      </c>
    </row>
    <row r="177" spans="1:17" x14ac:dyDescent="0.35">
      <c r="A177" s="52"/>
      <c r="B177" s="91" t="str">
        <f>IFERROR(VLOOKUP(A177,Píndoles!B:D,2,0),"Indiqueu el Núm píndola")</f>
        <v>Indiqueu el Núm píndola</v>
      </c>
      <c r="C177" s="91" t="str">
        <f>IFERROR(VLOOKUP(A177,Píndoles!B:D,3,9),"Indiqueu el Núm de Píndola")</f>
        <v>Indiqueu el Núm de Píndola</v>
      </c>
      <c r="D177" s="91" t="str">
        <f t="shared" si="28"/>
        <v>Indiqueu el Núm píndola</v>
      </c>
      <c r="E177" s="52"/>
      <c r="F177" s="91" t="str">
        <f>IFERROR(VLOOKUP(E177,Formadors!B:C,2,0),"Indiqueu el Núm Formador/a")</f>
        <v>Indiqueu el Núm Formador/a</v>
      </c>
      <c r="G177" s="91" t="str">
        <f>IFERROR(VLOOKUP(E177,Formadors!B:D,3,0),"indiqueu Núm Formador/a")</f>
        <v>indiqueu Núm Formador/a</v>
      </c>
      <c r="H177" s="40"/>
      <c r="I177" s="40"/>
      <c r="J177" s="40"/>
      <c r="K177" s="92" t="str">
        <f t="shared" si="29"/>
        <v>Indiqueu el detall de Nre. Participants per gènere</v>
      </c>
      <c r="L177" s="29"/>
      <c r="M177" s="53">
        <f t="shared" si="27"/>
        <v>0</v>
      </c>
      <c r="N177" s="1" t="str">
        <f>IF(SUMPRODUCT(--EXACT(M177,$N$14:N176)),"",M177)</f>
        <v/>
      </c>
      <c r="O177" s="54">
        <f t="shared" si="30"/>
        <v>0</v>
      </c>
      <c r="P177" s="54">
        <f t="shared" si="31"/>
        <v>0</v>
      </c>
      <c r="Q177" s="54">
        <f t="shared" si="32"/>
        <v>0</v>
      </c>
    </row>
    <row r="178" spans="1:17" x14ac:dyDescent="0.35">
      <c r="A178" s="52"/>
      <c r="B178" s="91" t="str">
        <f>IFERROR(VLOOKUP(A178,Píndoles!B:D,2,0),"Indiqueu el Núm píndola")</f>
        <v>Indiqueu el Núm píndola</v>
      </c>
      <c r="C178" s="91" t="str">
        <f>IFERROR(VLOOKUP(A178,Píndoles!B:D,3,9),"Indiqueu el Núm de Píndola")</f>
        <v>Indiqueu el Núm de Píndola</v>
      </c>
      <c r="D178" s="91" t="str">
        <f t="shared" si="28"/>
        <v>Indiqueu el Núm píndola</v>
      </c>
      <c r="E178" s="52"/>
      <c r="F178" s="91" t="str">
        <f>IFERROR(VLOOKUP(E178,Formadors!B:C,2,0),"Indiqueu el Núm Formador/a")</f>
        <v>Indiqueu el Núm Formador/a</v>
      </c>
      <c r="G178" s="91" t="str">
        <f>IFERROR(VLOOKUP(E178,Formadors!B:D,3,0),"indiqueu Núm Formador/a")</f>
        <v>indiqueu Núm Formador/a</v>
      </c>
      <c r="H178" s="40"/>
      <c r="I178" s="40"/>
      <c r="J178" s="40"/>
      <c r="K178" s="92" t="str">
        <f t="shared" si="29"/>
        <v>Indiqueu el detall de Nre. Participants per gènere</v>
      </c>
      <c r="L178" s="29"/>
      <c r="M178" s="53">
        <f t="shared" si="27"/>
        <v>0</v>
      </c>
      <c r="N178" s="1" t="str">
        <f>IF(SUMPRODUCT(--EXACT(M178,$N$14:N177)),"",M178)</f>
        <v/>
      </c>
      <c r="O178" s="54">
        <f t="shared" si="30"/>
        <v>0</v>
      </c>
      <c r="P178" s="54">
        <f t="shared" si="31"/>
        <v>0</v>
      </c>
      <c r="Q178" s="54">
        <f t="shared" si="32"/>
        <v>0</v>
      </c>
    </row>
    <row r="179" spans="1:17" x14ac:dyDescent="0.35">
      <c r="A179" s="52"/>
      <c r="B179" s="91" t="str">
        <f>IFERROR(VLOOKUP(A179,Píndoles!B:D,2,0),"Indiqueu el Núm píndola")</f>
        <v>Indiqueu el Núm píndola</v>
      </c>
      <c r="C179" s="91" t="str">
        <f>IFERROR(VLOOKUP(A179,Píndoles!B:D,3,9),"Indiqueu el Núm de Píndola")</f>
        <v>Indiqueu el Núm de Píndola</v>
      </c>
      <c r="D179" s="91" t="str">
        <f t="shared" si="28"/>
        <v>Indiqueu el Núm píndola</v>
      </c>
      <c r="E179" s="52"/>
      <c r="F179" s="91" t="str">
        <f>IFERROR(VLOOKUP(E179,Formadors!B:C,2,0),"Indiqueu el Núm Formador/a")</f>
        <v>Indiqueu el Núm Formador/a</v>
      </c>
      <c r="G179" s="91" t="str">
        <f>IFERROR(VLOOKUP(E179,Formadors!B:D,3,0),"indiqueu Núm Formador/a")</f>
        <v>indiqueu Núm Formador/a</v>
      </c>
      <c r="H179" s="40"/>
      <c r="I179" s="40"/>
      <c r="J179" s="40"/>
      <c r="K179" s="92" t="str">
        <f t="shared" si="29"/>
        <v>Indiqueu el detall de Nre. Participants per gènere</v>
      </c>
      <c r="L179" s="29"/>
      <c r="M179" s="53">
        <f t="shared" si="27"/>
        <v>0</v>
      </c>
      <c r="N179" s="1" t="str">
        <f>IF(SUMPRODUCT(--EXACT(M179,$N$14:N178)),"",M179)</f>
        <v/>
      </c>
      <c r="O179" s="54">
        <f t="shared" si="30"/>
        <v>0</v>
      </c>
      <c r="P179" s="54">
        <f t="shared" si="31"/>
        <v>0</v>
      </c>
      <c r="Q179" s="54">
        <f t="shared" si="32"/>
        <v>0</v>
      </c>
    </row>
    <row r="180" spans="1:17" x14ac:dyDescent="0.35">
      <c r="A180" s="52"/>
      <c r="B180" s="91" t="str">
        <f>IFERROR(VLOOKUP(A180,Píndoles!B:D,2,0),"Indiqueu el Núm píndola")</f>
        <v>Indiqueu el Núm píndola</v>
      </c>
      <c r="C180" s="91" t="str">
        <f>IFERROR(VLOOKUP(A180,Píndoles!B:D,3,9),"Indiqueu el Núm de Píndola")</f>
        <v>Indiqueu el Núm de Píndola</v>
      </c>
      <c r="D180" s="91" t="str">
        <f t="shared" si="28"/>
        <v>Indiqueu el Núm píndola</v>
      </c>
      <c r="E180" s="52"/>
      <c r="F180" s="91" t="str">
        <f>IFERROR(VLOOKUP(E180,Formadors!B:C,2,0),"Indiqueu el Núm Formador/a")</f>
        <v>Indiqueu el Núm Formador/a</v>
      </c>
      <c r="G180" s="91" t="str">
        <f>IFERROR(VLOOKUP(E180,Formadors!B:D,3,0),"indiqueu Núm Formador/a")</f>
        <v>indiqueu Núm Formador/a</v>
      </c>
      <c r="H180" s="40"/>
      <c r="I180" s="40"/>
      <c r="J180" s="40"/>
      <c r="K180" s="92" t="str">
        <f t="shared" si="29"/>
        <v>Indiqueu el detall de Nre. Participants per gènere</v>
      </c>
      <c r="L180" s="29"/>
      <c r="M180" s="53">
        <f t="shared" si="27"/>
        <v>0</v>
      </c>
      <c r="N180" s="1" t="str">
        <f>IF(SUMPRODUCT(--EXACT(M180,$N$14:N179)),"",M180)</f>
        <v/>
      </c>
      <c r="O180" s="54">
        <f t="shared" si="30"/>
        <v>0</v>
      </c>
      <c r="P180" s="54">
        <f t="shared" si="31"/>
        <v>0</v>
      </c>
      <c r="Q180" s="54">
        <f t="shared" si="32"/>
        <v>0</v>
      </c>
    </row>
    <row r="181" spans="1:17" x14ac:dyDescent="0.35">
      <c r="A181" s="52"/>
      <c r="B181" s="91" t="str">
        <f>IFERROR(VLOOKUP(A181,Píndoles!B:D,2,0),"Indiqueu el Núm píndola")</f>
        <v>Indiqueu el Núm píndola</v>
      </c>
      <c r="C181" s="91" t="str">
        <f>IFERROR(VLOOKUP(A181,Píndoles!B:D,3,9),"Indiqueu el Núm de Píndola")</f>
        <v>Indiqueu el Núm de Píndola</v>
      </c>
      <c r="D181" s="91" t="str">
        <f t="shared" si="28"/>
        <v>Indiqueu el Núm píndola</v>
      </c>
      <c r="E181" s="52"/>
      <c r="F181" s="91" t="str">
        <f>IFERROR(VLOOKUP(E181,Formadors!B:C,2,0),"Indiqueu el Núm Formador/a")</f>
        <v>Indiqueu el Núm Formador/a</v>
      </c>
      <c r="G181" s="91" t="str">
        <f>IFERROR(VLOOKUP(E181,Formadors!B:D,3,0),"indiqueu Núm Formador/a")</f>
        <v>indiqueu Núm Formador/a</v>
      </c>
      <c r="H181" s="40"/>
      <c r="I181" s="40"/>
      <c r="J181" s="40"/>
      <c r="K181" s="92" t="str">
        <f t="shared" si="29"/>
        <v>Indiqueu el detall de Nre. Participants per gènere</v>
      </c>
      <c r="L181" s="29"/>
      <c r="M181" s="53">
        <f t="shared" si="27"/>
        <v>0</v>
      </c>
      <c r="N181" s="1" t="str">
        <f>IF(SUMPRODUCT(--EXACT(M181,$N$14:N180)),"",M181)</f>
        <v/>
      </c>
      <c r="O181" s="54">
        <f t="shared" si="30"/>
        <v>0</v>
      </c>
      <c r="P181" s="54">
        <f t="shared" si="31"/>
        <v>0</v>
      </c>
      <c r="Q181" s="54">
        <f t="shared" si="32"/>
        <v>0</v>
      </c>
    </row>
    <row r="182" spans="1:17" x14ac:dyDescent="0.35">
      <c r="A182" s="52"/>
      <c r="B182" s="91" t="str">
        <f>IFERROR(VLOOKUP(A182,Píndoles!B:D,2,0),"Indiqueu el Núm píndola")</f>
        <v>Indiqueu el Núm píndola</v>
      </c>
      <c r="C182" s="91" t="str">
        <f>IFERROR(VLOOKUP(A182,Píndoles!B:D,3,9),"Indiqueu el Núm de Píndola")</f>
        <v>Indiqueu el Núm de Píndola</v>
      </c>
      <c r="D182" s="91" t="str">
        <f t="shared" si="28"/>
        <v>Indiqueu el Núm píndola</v>
      </c>
      <c r="E182" s="52"/>
      <c r="F182" s="91" t="str">
        <f>IFERROR(VLOOKUP(E182,Formadors!B:C,2,0),"Indiqueu el Núm Formador/a")</f>
        <v>Indiqueu el Núm Formador/a</v>
      </c>
      <c r="G182" s="91" t="str">
        <f>IFERROR(VLOOKUP(E182,Formadors!B:D,3,0),"indiqueu Núm Formador/a")</f>
        <v>indiqueu Núm Formador/a</v>
      </c>
      <c r="H182" s="40"/>
      <c r="I182" s="40"/>
      <c r="J182" s="40"/>
      <c r="K182" s="92" t="str">
        <f t="shared" si="29"/>
        <v>Indiqueu el detall de Nre. Participants per gènere</v>
      </c>
      <c r="L182" s="29"/>
      <c r="M182" s="53">
        <f t="shared" si="27"/>
        <v>0</v>
      </c>
      <c r="N182" s="1" t="str">
        <f>IF(SUMPRODUCT(--EXACT(M182,$N$14:N181)),"",M182)</f>
        <v/>
      </c>
      <c r="O182" s="54">
        <f t="shared" si="30"/>
        <v>0</v>
      </c>
      <c r="P182" s="54">
        <f t="shared" si="31"/>
        <v>0</v>
      </c>
      <c r="Q182" s="54">
        <f t="shared" si="32"/>
        <v>0</v>
      </c>
    </row>
    <row r="183" spans="1:17" x14ac:dyDescent="0.35">
      <c r="A183" s="52"/>
      <c r="B183" s="91" t="str">
        <f>IFERROR(VLOOKUP(A183,Píndoles!B:D,2,0),"Indiqueu el Núm píndola")</f>
        <v>Indiqueu el Núm píndola</v>
      </c>
      <c r="C183" s="91" t="str">
        <f>IFERROR(VLOOKUP(A183,Píndoles!B:D,3,9),"Indiqueu el Núm de Píndola")</f>
        <v>Indiqueu el Núm de Píndola</v>
      </c>
      <c r="D183" s="91" t="str">
        <f t="shared" si="28"/>
        <v>Indiqueu el Núm píndola</v>
      </c>
      <c r="E183" s="52"/>
      <c r="F183" s="91" t="str">
        <f>IFERROR(VLOOKUP(E183,Formadors!B:C,2,0),"Indiqueu el Núm Formador/a")</f>
        <v>Indiqueu el Núm Formador/a</v>
      </c>
      <c r="G183" s="91" t="str">
        <f>IFERROR(VLOOKUP(E183,Formadors!B:D,3,0),"indiqueu Núm Formador/a")</f>
        <v>indiqueu Núm Formador/a</v>
      </c>
      <c r="H183" s="40"/>
      <c r="I183" s="40"/>
      <c r="J183" s="40"/>
      <c r="K183" s="92" t="str">
        <f t="shared" si="29"/>
        <v>Indiqueu el detall de Nre. Participants per gènere</v>
      </c>
      <c r="L183" s="29"/>
      <c r="M183" s="53">
        <f t="shared" si="27"/>
        <v>0</v>
      </c>
      <c r="N183" s="1" t="str">
        <f>IF(SUMPRODUCT(--EXACT(M183,$N$14:N182)),"",M183)</f>
        <v/>
      </c>
      <c r="O183" s="54">
        <f t="shared" si="30"/>
        <v>0</v>
      </c>
      <c r="P183" s="54">
        <f t="shared" si="31"/>
        <v>0</v>
      </c>
      <c r="Q183" s="54">
        <f t="shared" si="32"/>
        <v>0</v>
      </c>
    </row>
    <row r="184" spans="1:17" x14ac:dyDescent="0.35">
      <c r="A184" s="52"/>
      <c r="B184" s="91" t="str">
        <f>IFERROR(VLOOKUP(A184,Píndoles!B:D,2,0),"Indiqueu el Núm píndola")</f>
        <v>Indiqueu el Núm píndola</v>
      </c>
      <c r="C184" s="91" t="str">
        <f>IFERROR(VLOOKUP(A184,Píndoles!B:D,3,9),"Indiqueu el Núm de Píndola")</f>
        <v>Indiqueu el Núm de Píndola</v>
      </c>
      <c r="D184" s="91" t="str">
        <f t="shared" si="28"/>
        <v>Indiqueu el Núm píndola</v>
      </c>
      <c r="E184" s="52"/>
      <c r="F184" s="91" t="str">
        <f>IFERROR(VLOOKUP(E184,Formadors!B:C,2,0),"Indiqueu el Núm Formador/a")</f>
        <v>Indiqueu el Núm Formador/a</v>
      </c>
      <c r="G184" s="91" t="str">
        <f>IFERROR(VLOOKUP(E184,Formadors!B:D,3,0),"indiqueu Núm Formador/a")</f>
        <v>indiqueu Núm Formador/a</v>
      </c>
      <c r="H184" s="40"/>
      <c r="I184" s="40"/>
      <c r="J184" s="40"/>
      <c r="K184" s="92" t="str">
        <f t="shared" si="29"/>
        <v>Indiqueu el detall de Nre. Participants per gènere</v>
      </c>
      <c r="L184" s="29"/>
      <c r="M184" s="53">
        <f t="shared" si="27"/>
        <v>0</v>
      </c>
      <c r="N184" s="1" t="str">
        <f>IF(SUMPRODUCT(--EXACT(M184,$N$14:N183)),"",M184)</f>
        <v/>
      </c>
      <c r="O184" s="54">
        <f t="shared" si="30"/>
        <v>0</v>
      </c>
      <c r="P184" s="54">
        <f t="shared" si="31"/>
        <v>0</v>
      </c>
      <c r="Q184" s="54">
        <f t="shared" si="32"/>
        <v>0</v>
      </c>
    </row>
    <row r="185" spans="1:17" x14ac:dyDescent="0.35">
      <c r="A185" s="52"/>
      <c r="B185" s="91" t="str">
        <f>IFERROR(VLOOKUP(A185,Píndoles!B:D,2,0),"Indiqueu el Núm píndola")</f>
        <v>Indiqueu el Núm píndola</v>
      </c>
      <c r="C185" s="91" t="str">
        <f>IFERROR(VLOOKUP(A185,Píndoles!B:D,3,9),"Indiqueu el Núm de Píndola")</f>
        <v>Indiqueu el Núm de Píndola</v>
      </c>
      <c r="D185" s="91" t="str">
        <f t="shared" si="28"/>
        <v>Indiqueu el Núm píndola</v>
      </c>
      <c r="E185" s="52"/>
      <c r="F185" s="91" t="str">
        <f>IFERROR(VLOOKUP(E185,Formadors!B:C,2,0),"Indiqueu el Núm Formador/a")</f>
        <v>Indiqueu el Núm Formador/a</v>
      </c>
      <c r="G185" s="91" t="str">
        <f>IFERROR(VLOOKUP(E185,Formadors!B:D,3,0),"indiqueu Núm Formador/a")</f>
        <v>indiqueu Núm Formador/a</v>
      </c>
      <c r="H185" s="40"/>
      <c r="I185" s="40"/>
      <c r="J185" s="40"/>
      <c r="K185" s="92" t="str">
        <f t="shared" si="29"/>
        <v>Indiqueu el detall de Nre. Participants per gènere</v>
      </c>
      <c r="L185" s="29"/>
      <c r="M185" s="53">
        <f t="shared" si="27"/>
        <v>0</v>
      </c>
      <c r="N185" s="1" t="str">
        <f>IF(SUMPRODUCT(--EXACT(M185,$N$14:N184)),"",M185)</f>
        <v/>
      </c>
      <c r="O185" s="54">
        <f t="shared" si="30"/>
        <v>0</v>
      </c>
      <c r="P185" s="54">
        <f t="shared" si="31"/>
        <v>0</v>
      </c>
      <c r="Q185" s="54">
        <f t="shared" si="32"/>
        <v>0</v>
      </c>
    </row>
    <row r="186" spans="1:17" x14ac:dyDescent="0.35">
      <c r="A186" s="52"/>
      <c r="B186" s="91" t="str">
        <f>IFERROR(VLOOKUP(A186,Píndoles!B:D,2,0),"Indiqueu el Núm píndola")</f>
        <v>Indiqueu el Núm píndola</v>
      </c>
      <c r="C186" s="91" t="str">
        <f>IFERROR(VLOOKUP(A186,Píndoles!B:D,3,9),"Indiqueu el Núm de Píndola")</f>
        <v>Indiqueu el Núm de Píndola</v>
      </c>
      <c r="D186" s="91" t="str">
        <f t="shared" si="28"/>
        <v>Indiqueu el Núm píndola</v>
      </c>
      <c r="E186" s="52"/>
      <c r="F186" s="91" t="str">
        <f>IFERROR(VLOOKUP(E186,Formadors!B:C,2,0),"Indiqueu el Núm Formador/a")</f>
        <v>Indiqueu el Núm Formador/a</v>
      </c>
      <c r="G186" s="91" t="str">
        <f>IFERROR(VLOOKUP(E186,Formadors!B:D,3,0),"indiqueu Núm Formador/a")</f>
        <v>indiqueu Núm Formador/a</v>
      </c>
      <c r="H186" s="40"/>
      <c r="I186" s="40"/>
      <c r="J186" s="40"/>
      <c r="K186" s="92" t="str">
        <f t="shared" si="29"/>
        <v>Indiqueu el detall de Nre. Participants per gènere</v>
      </c>
      <c r="L186" s="29"/>
      <c r="M186" s="53">
        <f t="shared" si="27"/>
        <v>0</v>
      </c>
      <c r="N186" s="1" t="str">
        <f>IF(SUMPRODUCT(--EXACT(M186,$N$14:N185)),"",M186)</f>
        <v/>
      </c>
      <c r="O186" s="54">
        <f t="shared" si="30"/>
        <v>0</v>
      </c>
      <c r="P186" s="54">
        <f t="shared" si="31"/>
        <v>0</v>
      </c>
      <c r="Q186" s="54">
        <f t="shared" si="32"/>
        <v>0</v>
      </c>
    </row>
    <row r="187" spans="1:17" x14ac:dyDescent="0.35">
      <c r="A187" s="52"/>
      <c r="B187" s="91" t="str">
        <f>IFERROR(VLOOKUP(A187,Píndoles!B:D,2,0),"Indiqueu el Núm píndola")</f>
        <v>Indiqueu el Núm píndola</v>
      </c>
      <c r="C187" s="91" t="str">
        <f>IFERROR(VLOOKUP(A187,Píndoles!B:D,3,9),"Indiqueu el Núm de Píndola")</f>
        <v>Indiqueu el Núm de Píndola</v>
      </c>
      <c r="D187" s="91" t="str">
        <f t="shared" si="28"/>
        <v>Indiqueu el Núm píndola</v>
      </c>
      <c r="E187" s="52"/>
      <c r="F187" s="91" t="str">
        <f>IFERROR(VLOOKUP(E187,Formadors!B:C,2,0),"Indiqueu el Núm Formador/a")</f>
        <v>Indiqueu el Núm Formador/a</v>
      </c>
      <c r="G187" s="91" t="str">
        <f>IFERROR(VLOOKUP(E187,Formadors!B:D,3,0),"indiqueu Núm Formador/a")</f>
        <v>indiqueu Núm Formador/a</v>
      </c>
      <c r="H187" s="40"/>
      <c r="I187" s="40"/>
      <c r="J187" s="40"/>
      <c r="K187" s="92" t="str">
        <f t="shared" si="29"/>
        <v>Indiqueu el detall de Nre. Participants per gènere</v>
      </c>
      <c r="L187" s="29"/>
      <c r="M187" s="53">
        <f t="shared" si="27"/>
        <v>0</v>
      </c>
      <c r="N187" s="1" t="str">
        <f>IF(SUMPRODUCT(--EXACT(M187,$N$14:N186)),"",M187)</f>
        <v/>
      </c>
      <c r="O187" s="54">
        <f t="shared" si="30"/>
        <v>0</v>
      </c>
      <c r="P187" s="54">
        <f t="shared" si="31"/>
        <v>0</v>
      </c>
      <c r="Q187" s="54">
        <f t="shared" si="32"/>
        <v>0</v>
      </c>
    </row>
    <row r="188" spans="1:17" x14ac:dyDescent="0.35">
      <c r="A188" s="52"/>
      <c r="B188" s="91" t="str">
        <f>IFERROR(VLOOKUP(A188,Píndoles!B:D,2,0),"Indiqueu el Núm píndola")</f>
        <v>Indiqueu el Núm píndola</v>
      </c>
      <c r="C188" s="91" t="str">
        <f>IFERROR(VLOOKUP(A188,Píndoles!B:D,3,9),"Indiqueu el Núm de Píndola")</f>
        <v>Indiqueu el Núm de Píndola</v>
      </c>
      <c r="D188" s="91" t="str">
        <f t="shared" si="28"/>
        <v>Indiqueu el Núm píndola</v>
      </c>
      <c r="E188" s="52"/>
      <c r="F188" s="91" t="str">
        <f>IFERROR(VLOOKUP(E188,Formadors!B:C,2,0),"Indiqueu el Núm Formador/a")</f>
        <v>Indiqueu el Núm Formador/a</v>
      </c>
      <c r="G188" s="91" t="str">
        <f>IFERROR(VLOOKUP(E188,Formadors!B:D,3,0),"indiqueu Núm Formador/a")</f>
        <v>indiqueu Núm Formador/a</v>
      </c>
      <c r="H188" s="40"/>
      <c r="I188" s="40"/>
      <c r="J188" s="40"/>
      <c r="K188" s="92" t="str">
        <f t="shared" si="29"/>
        <v>Indiqueu el detall de Nre. Participants per gènere</v>
      </c>
      <c r="L188" s="29"/>
      <c r="M188" s="53">
        <f t="shared" si="27"/>
        <v>0</v>
      </c>
      <c r="N188" s="1" t="str">
        <f>IF(SUMPRODUCT(--EXACT(M188,$N$14:N187)),"",M188)</f>
        <v/>
      </c>
      <c r="O188" s="54">
        <f t="shared" si="30"/>
        <v>0</v>
      </c>
      <c r="P188" s="54">
        <f t="shared" si="31"/>
        <v>0</v>
      </c>
      <c r="Q188" s="54">
        <f t="shared" si="32"/>
        <v>0</v>
      </c>
    </row>
    <row r="189" spans="1:17" x14ac:dyDescent="0.35">
      <c r="A189" s="52"/>
      <c r="B189" s="91" t="str">
        <f>IFERROR(VLOOKUP(A189,Píndoles!B:D,2,0),"Indiqueu el Núm píndola")</f>
        <v>Indiqueu el Núm píndola</v>
      </c>
      <c r="C189" s="91" t="str">
        <f>IFERROR(VLOOKUP(A189,Píndoles!B:D,3,9),"Indiqueu el Núm de Píndola")</f>
        <v>Indiqueu el Núm de Píndola</v>
      </c>
      <c r="D189" s="91" t="str">
        <f t="shared" si="28"/>
        <v>Indiqueu el Núm píndola</v>
      </c>
      <c r="E189" s="52"/>
      <c r="F189" s="91" t="str">
        <f>IFERROR(VLOOKUP(E189,Formadors!B:C,2,0),"Indiqueu el Núm Formador/a")</f>
        <v>Indiqueu el Núm Formador/a</v>
      </c>
      <c r="G189" s="91" t="str">
        <f>IFERROR(VLOOKUP(E189,Formadors!B:D,3,0),"indiqueu Núm Formador/a")</f>
        <v>indiqueu Núm Formador/a</v>
      </c>
      <c r="H189" s="40"/>
      <c r="I189" s="40"/>
      <c r="J189" s="40"/>
      <c r="K189" s="92" t="str">
        <f t="shared" si="29"/>
        <v>Indiqueu el detall de Nre. Participants per gènere</v>
      </c>
      <c r="L189" s="29"/>
      <c r="M189" s="53">
        <f t="shared" si="27"/>
        <v>0</v>
      </c>
      <c r="N189" s="1" t="str">
        <f>IF(SUMPRODUCT(--EXACT(M189,$N$14:N188)),"",M189)</f>
        <v/>
      </c>
      <c r="O189" s="54">
        <f t="shared" si="30"/>
        <v>0</v>
      </c>
      <c r="P189" s="54">
        <f t="shared" si="31"/>
        <v>0</v>
      </c>
      <c r="Q189" s="54">
        <f t="shared" si="32"/>
        <v>0</v>
      </c>
    </row>
    <row r="190" spans="1:17" x14ac:dyDescent="0.35">
      <c r="A190" s="52"/>
      <c r="B190" s="91" t="str">
        <f>IFERROR(VLOOKUP(A190,Píndoles!B:D,2,0),"Indiqueu el Núm píndola")</f>
        <v>Indiqueu el Núm píndola</v>
      </c>
      <c r="C190" s="91" t="str">
        <f>IFERROR(VLOOKUP(A190,Píndoles!B:D,3,9),"Indiqueu el Núm de Píndola")</f>
        <v>Indiqueu el Núm de Píndola</v>
      </c>
      <c r="D190" s="91" t="str">
        <f t="shared" si="28"/>
        <v>Indiqueu el Núm píndola</v>
      </c>
      <c r="E190" s="52"/>
      <c r="F190" s="91" t="str">
        <f>IFERROR(VLOOKUP(E190,Formadors!B:C,2,0),"Indiqueu el Núm Formador/a")</f>
        <v>Indiqueu el Núm Formador/a</v>
      </c>
      <c r="G190" s="91" t="str">
        <f>IFERROR(VLOOKUP(E190,Formadors!B:D,3,0),"indiqueu Núm Formador/a")</f>
        <v>indiqueu Núm Formador/a</v>
      </c>
      <c r="H190" s="40"/>
      <c r="I190" s="40"/>
      <c r="J190" s="40"/>
      <c r="K190" s="92" t="str">
        <f t="shared" si="29"/>
        <v>Indiqueu el detall de Nre. Participants per gènere</v>
      </c>
      <c r="L190" s="29"/>
      <c r="M190" s="53">
        <f t="shared" si="27"/>
        <v>0</v>
      </c>
      <c r="N190" s="1" t="str">
        <f>IF(SUMPRODUCT(--EXACT(M190,$N$14:N189)),"",M190)</f>
        <v/>
      </c>
      <c r="O190" s="54">
        <f t="shared" si="30"/>
        <v>0</v>
      </c>
      <c r="P190" s="54">
        <f t="shared" si="31"/>
        <v>0</v>
      </c>
      <c r="Q190" s="54">
        <f t="shared" si="32"/>
        <v>0</v>
      </c>
    </row>
    <row r="191" spans="1:17" x14ac:dyDescent="0.35">
      <c r="A191" s="52"/>
      <c r="B191" s="91" t="str">
        <f>IFERROR(VLOOKUP(A191,Píndoles!B:D,2,0),"Indiqueu el Núm píndola")</f>
        <v>Indiqueu el Núm píndola</v>
      </c>
      <c r="C191" s="91" t="str">
        <f>IFERROR(VLOOKUP(A191,Píndoles!B:D,3,9),"Indiqueu el Núm de Píndola")</f>
        <v>Indiqueu el Núm de Píndola</v>
      </c>
      <c r="D191" s="91" t="str">
        <f t="shared" si="28"/>
        <v>Indiqueu el Núm píndola</v>
      </c>
      <c r="E191" s="52"/>
      <c r="F191" s="91" t="str">
        <f>IFERROR(VLOOKUP(E191,Formadors!B:C,2,0),"Indiqueu el Núm Formador/a")</f>
        <v>Indiqueu el Núm Formador/a</v>
      </c>
      <c r="G191" s="91" t="str">
        <f>IFERROR(VLOOKUP(E191,Formadors!B:D,3,0),"indiqueu Núm Formador/a")</f>
        <v>indiqueu Núm Formador/a</v>
      </c>
      <c r="H191" s="40"/>
      <c r="I191" s="40"/>
      <c r="J191" s="40"/>
      <c r="K191" s="92" t="str">
        <f t="shared" si="29"/>
        <v>Indiqueu el detall de Nre. Participants per gènere</v>
      </c>
      <c r="L191" s="29"/>
      <c r="M191" s="53">
        <f t="shared" si="27"/>
        <v>0</v>
      </c>
      <c r="N191" s="1" t="str">
        <f>IF(SUMPRODUCT(--EXACT(M191,$N$14:N190)),"",M191)</f>
        <v/>
      </c>
      <c r="O191" s="54">
        <f t="shared" si="30"/>
        <v>0</v>
      </c>
      <c r="P191" s="54">
        <f t="shared" si="31"/>
        <v>0</v>
      </c>
      <c r="Q191" s="54">
        <f t="shared" si="32"/>
        <v>0</v>
      </c>
    </row>
    <row r="192" spans="1:17" x14ac:dyDescent="0.35">
      <c r="A192" s="52"/>
      <c r="B192" s="91" t="str">
        <f>IFERROR(VLOOKUP(A192,Píndoles!B:D,2,0),"Indiqueu el Núm píndola")</f>
        <v>Indiqueu el Núm píndola</v>
      </c>
      <c r="C192" s="91" t="str">
        <f>IFERROR(VLOOKUP(A192,Píndoles!B:D,3,9),"Indiqueu el Núm de Píndola")</f>
        <v>Indiqueu el Núm de Píndola</v>
      </c>
      <c r="D192" s="91" t="str">
        <f t="shared" si="28"/>
        <v>Indiqueu el Núm píndola</v>
      </c>
      <c r="E192" s="52"/>
      <c r="F192" s="91" t="str">
        <f>IFERROR(VLOOKUP(E192,Formadors!B:C,2,0),"Indiqueu el Núm Formador/a")</f>
        <v>Indiqueu el Núm Formador/a</v>
      </c>
      <c r="G192" s="91" t="str">
        <f>IFERROR(VLOOKUP(E192,Formadors!B:D,3,0),"indiqueu Núm Formador/a")</f>
        <v>indiqueu Núm Formador/a</v>
      </c>
      <c r="H192" s="40"/>
      <c r="I192" s="40"/>
      <c r="J192" s="40"/>
      <c r="K192" s="92" t="str">
        <f t="shared" si="29"/>
        <v>Indiqueu el detall de Nre. Participants per gènere</v>
      </c>
      <c r="L192" s="29"/>
      <c r="M192" s="53">
        <f t="shared" si="27"/>
        <v>0</v>
      </c>
      <c r="N192" s="1" t="str">
        <f>IF(SUMPRODUCT(--EXACT(M192,$N$14:N191)),"",M192)</f>
        <v/>
      </c>
      <c r="O192" s="54">
        <f t="shared" si="30"/>
        <v>0</v>
      </c>
      <c r="P192" s="54">
        <f t="shared" si="31"/>
        <v>0</v>
      </c>
      <c r="Q192" s="54">
        <f t="shared" si="32"/>
        <v>0</v>
      </c>
    </row>
    <row r="193" spans="1:17" x14ac:dyDescent="0.35">
      <c r="A193" s="52"/>
      <c r="B193" s="91" t="str">
        <f>IFERROR(VLOOKUP(A193,Píndoles!B:D,2,0),"Indiqueu el Núm píndola")</f>
        <v>Indiqueu el Núm píndola</v>
      </c>
      <c r="C193" s="91" t="str">
        <f>IFERROR(VLOOKUP(A193,Píndoles!B:D,3,9),"Indiqueu el Núm de Píndola")</f>
        <v>Indiqueu el Núm de Píndola</v>
      </c>
      <c r="D193" s="91" t="str">
        <f t="shared" si="28"/>
        <v>Indiqueu el Núm píndola</v>
      </c>
      <c r="E193" s="52"/>
      <c r="F193" s="91" t="str">
        <f>IFERROR(VLOOKUP(E193,Formadors!B:C,2,0),"Indiqueu el Núm Formador/a")</f>
        <v>Indiqueu el Núm Formador/a</v>
      </c>
      <c r="G193" s="91" t="str">
        <f>IFERROR(VLOOKUP(E193,Formadors!B:D,3,0),"indiqueu Núm Formador/a")</f>
        <v>indiqueu Núm Formador/a</v>
      </c>
      <c r="H193" s="40"/>
      <c r="I193" s="40"/>
      <c r="J193" s="40"/>
      <c r="K193" s="92" t="str">
        <f t="shared" si="29"/>
        <v>Indiqueu el detall de Nre. Participants per gènere</v>
      </c>
      <c r="L193" s="29"/>
      <c r="M193" s="53">
        <f t="shared" si="27"/>
        <v>0</v>
      </c>
      <c r="N193" s="1" t="str">
        <f>IF(SUMPRODUCT(--EXACT(M193,$N$14:N192)),"",M193)</f>
        <v/>
      </c>
      <c r="O193" s="54">
        <f t="shared" si="30"/>
        <v>0</v>
      </c>
      <c r="P193" s="54">
        <f t="shared" si="31"/>
        <v>0</v>
      </c>
      <c r="Q193" s="54">
        <f t="shared" si="32"/>
        <v>0</v>
      </c>
    </row>
    <row r="194" spans="1:17" x14ac:dyDescent="0.35">
      <c r="A194" s="52"/>
      <c r="B194" s="91" t="str">
        <f>IFERROR(VLOOKUP(A194,Píndoles!B:D,2,0),"Indiqueu el Núm píndola")</f>
        <v>Indiqueu el Núm píndola</v>
      </c>
      <c r="C194" s="91" t="str">
        <f>IFERROR(VLOOKUP(A194,Píndoles!B:D,3,9),"Indiqueu el Núm de Píndola")</f>
        <v>Indiqueu el Núm de Píndola</v>
      </c>
      <c r="D194" s="91" t="str">
        <f t="shared" si="28"/>
        <v>Indiqueu el Núm píndola</v>
      </c>
      <c r="E194" s="52"/>
      <c r="F194" s="91" t="str">
        <f>IFERROR(VLOOKUP(E194,Formadors!B:C,2,0),"Indiqueu el Núm Formador/a")</f>
        <v>Indiqueu el Núm Formador/a</v>
      </c>
      <c r="G194" s="91" t="str">
        <f>IFERROR(VLOOKUP(E194,Formadors!B:D,3,0),"indiqueu Núm Formador/a")</f>
        <v>indiqueu Núm Formador/a</v>
      </c>
      <c r="H194" s="40"/>
      <c r="I194" s="40"/>
      <c r="J194" s="40"/>
      <c r="K194" s="92" t="str">
        <f t="shared" si="29"/>
        <v>Indiqueu el detall de Nre. Participants per gènere</v>
      </c>
      <c r="L194" s="29"/>
      <c r="M194" s="53">
        <f t="shared" si="27"/>
        <v>0</v>
      </c>
      <c r="N194" s="1" t="str">
        <f>IF(SUMPRODUCT(--EXACT(M194,$N$14:N193)),"",M194)</f>
        <v/>
      </c>
      <c r="O194" s="54">
        <f t="shared" si="30"/>
        <v>0</v>
      </c>
      <c r="P194" s="54">
        <f t="shared" si="31"/>
        <v>0</v>
      </c>
      <c r="Q194" s="54">
        <f t="shared" si="32"/>
        <v>0</v>
      </c>
    </row>
    <row r="195" spans="1:17" x14ac:dyDescent="0.35">
      <c r="A195" s="52"/>
      <c r="B195" s="91" t="str">
        <f>IFERROR(VLOOKUP(A195,Píndoles!B:D,2,0),"Indiqueu el Núm píndola")</f>
        <v>Indiqueu el Núm píndola</v>
      </c>
      <c r="C195" s="91" t="str">
        <f>IFERROR(VLOOKUP(A195,Píndoles!B:D,3,9),"Indiqueu el Núm de Píndola")</f>
        <v>Indiqueu el Núm de Píndola</v>
      </c>
      <c r="D195" s="91" t="str">
        <f t="shared" si="28"/>
        <v>Indiqueu el Núm píndola</v>
      </c>
      <c r="E195" s="52"/>
      <c r="F195" s="91" t="str">
        <f>IFERROR(VLOOKUP(E195,Formadors!B:C,2,0),"Indiqueu el Núm Formador/a")</f>
        <v>Indiqueu el Núm Formador/a</v>
      </c>
      <c r="G195" s="91" t="str">
        <f>IFERROR(VLOOKUP(E195,Formadors!B:D,3,0),"indiqueu Núm Formador/a")</f>
        <v>indiqueu Núm Formador/a</v>
      </c>
      <c r="H195" s="40"/>
      <c r="I195" s="40"/>
      <c r="J195" s="40"/>
      <c r="K195" s="92" t="str">
        <f t="shared" si="29"/>
        <v>Indiqueu el detall de Nre. Participants per gènere</v>
      </c>
      <c r="L195" s="29"/>
      <c r="M195" s="53">
        <f t="shared" si="27"/>
        <v>0</v>
      </c>
      <c r="N195" s="1" t="str">
        <f>IF(SUMPRODUCT(--EXACT(M195,$N$14:N194)),"",M195)</f>
        <v/>
      </c>
      <c r="O195" s="54">
        <f t="shared" si="30"/>
        <v>0</v>
      </c>
      <c r="P195" s="54">
        <f t="shared" si="31"/>
        <v>0</v>
      </c>
      <c r="Q195" s="54">
        <f t="shared" si="32"/>
        <v>0</v>
      </c>
    </row>
    <row r="196" spans="1:17" x14ac:dyDescent="0.35">
      <c r="A196" s="52"/>
      <c r="B196" s="91" t="str">
        <f>IFERROR(VLOOKUP(A196,Píndoles!B:D,2,0),"Indiqueu el Núm píndola")</f>
        <v>Indiqueu el Núm píndola</v>
      </c>
      <c r="C196" s="91" t="str">
        <f>IFERROR(VLOOKUP(A196,Píndoles!B:D,3,9),"Indiqueu el Núm de Píndola")</f>
        <v>Indiqueu el Núm de Píndola</v>
      </c>
      <c r="D196" s="91" t="str">
        <f t="shared" si="28"/>
        <v>Indiqueu el Núm píndola</v>
      </c>
      <c r="E196" s="52"/>
      <c r="F196" s="91" t="str">
        <f>IFERROR(VLOOKUP(E196,Formadors!B:C,2,0),"Indiqueu el Núm Formador/a")</f>
        <v>Indiqueu el Núm Formador/a</v>
      </c>
      <c r="G196" s="91" t="str">
        <f>IFERROR(VLOOKUP(E196,Formadors!B:D,3,0),"indiqueu Núm Formador/a")</f>
        <v>indiqueu Núm Formador/a</v>
      </c>
      <c r="H196" s="40"/>
      <c r="I196" s="40"/>
      <c r="J196" s="40"/>
      <c r="K196" s="92" t="str">
        <f t="shared" si="29"/>
        <v>Indiqueu el detall de Nre. Participants per gènere</v>
      </c>
      <c r="L196" s="29"/>
      <c r="M196" s="53">
        <f t="shared" si="27"/>
        <v>0</v>
      </c>
      <c r="N196" s="1" t="str">
        <f>IF(SUMPRODUCT(--EXACT(M196,$N$14:N195)),"",M196)</f>
        <v/>
      </c>
      <c r="O196" s="54">
        <f t="shared" si="30"/>
        <v>0</v>
      </c>
      <c r="P196" s="54">
        <f t="shared" si="31"/>
        <v>0</v>
      </c>
      <c r="Q196" s="54">
        <f t="shared" si="32"/>
        <v>0</v>
      </c>
    </row>
    <row r="197" spans="1:17" x14ac:dyDescent="0.35">
      <c r="A197" s="52"/>
      <c r="B197" s="91" t="str">
        <f>IFERROR(VLOOKUP(A197,Píndoles!B:D,2,0),"Indiqueu el Núm píndola")</f>
        <v>Indiqueu el Núm píndola</v>
      </c>
      <c r="C197" s="91" t="str">
        <f>IFERROR(VLOOKUP(A197,Píndoles!B:D,3,9),"Indiqueu el Núm de Píndola")</f>
        <v>Indiqueu el Núm de Píndola</v>
      </c>
      <c r="D197" s="91" t="str">
        <f t="shared" si="28"/>
        <v>Indiqueu el Núm píndola</v>
      </c>
      <c r="E197" s="52"/>
      <c r="F197" s="91" t="str">
        <f>IFERROR(VLOOKUP(E197,Formadors!B:C,2,0),"Indiqueu el Núm Formador/a")</f>
        <v>Indiqueu el Núm Formador/a</v>
      </c>
      <c r="G197" s="91" t="str">
        <f>IFERROR(VLOOKUP(E197,Formadors!B:D,3,0),"indiqueu Núm Formador/a")</f>
        <v>indiqueu Núm Formador/a</v>
      </c>
      <c r="H197" s="40"/>
      <c r="I197" s="40"/>
      <c r="J197" s="40"/>
      <c r="K197" s="92" t="str">
        <f t="shared" si="29"/>
        <v>Indiqueu el detall de Nre. Participants per gènere</v>
      </c>
      <c r="L197" s="29"/>
      <c r="M197" s="53">
        <f t="shared" si="27"/>
        <v>0</v>
      </c>
      <c r="N197" s="1" t="str">
        <f>IF(SUMPRODUCT(--EXACT(M197,$N$14:N196)),"",M197)</f>
        <v/>
      </c>
      <c r="O197" s="54">
        <f t="shared" si="30"/>
        <v>0</v>
      </c>
      <c r="P197" s="54">
        <f t="shared" si="31"/>
        <v>0</v>
      </c>
      <c r="Q197" s="54">
        <f t="shared" si="32"/>
        <v>0</v>
      </c>
    </row>
    <row r="198" spans="1:17" x14ac:dyDescent="0.35">
      <c r="A198" s="52"/>
      <c r="B198" s="91" t="str">
        <f>IFERROR(VLOOKUP(A198,Píndoles!B:D,2,0),"Indiqueu el Núm píndola")</f>
        <v>Indiqueu el Núm píndola</v>
      </c>
      <c r="C198" s="91" t="str">
        <f>IFERROR(VLOOKUP(A198,Píndoles!B:D,3,9),"Indiqueu el Núm de Píndola")</f>
        <v>Indiqueu el Núm de Píndola</v>
      </c>
      <c r="D198" s="91" t="str">
        <f t="shared" si="28"/>
        <v>Indiqueu el Núm píndola</v>
      </c>
      <c r="E198" s="52"/>
      <c r="F198" s="91" t="str">
        <f>IFERROR(VLOOKUP(E198,Formadors!B:C,2,0),"Indiqueu el Núm Formador/a")</f>
        <v>Indiqueu el Núm Formador/a</v>
      </c>
      <c r="G198" s="91" t="str">
        <f>IFERROR(VLOOKUP(E198,Formadors!B:D,3,0),"indiqueu Núm Formador/a")</f>
        <v>indiqueu Núm Formador/a</v>
      </c>
      <c r="H198" s="40"/>
      <c r="I198" s="40"/>
      <c r="J198" s="40"/>
      <c r="K198" s="92" t="str">
        <f t="shared" si="29"/>
        <v>Indiqueu el detall de Nre. Participants per gènere</v>
      </c>
      <c r="L198" s="29"/>
      <c r="M198" s="53">
        <f t="shared" si="27"/>
        <v>0</v>
      </c>
      <c r="N198" s="1" t="str">
        <f>IF(SUMPRODUCT(--EXACT(M198,$N$14:N197)),"",M198)</f>
        <v/>
      </c>
      <c r="O198" s="54">
        <f t="shared" si="30"/>
        <v>0</v>
      </c>
      <c r="P198" s="54">
        <f t="shared" si="31"/>
        <v>0</v>
      </c>
      <c r="Q198" s="54">
        <f t="shared" si="32"/>
        <v>0</v>
      </c>
    </row>
    <row r="199" spans="1:17" x14ac:dyDescent="0.35">
      <c r="A199" s="52"/>
      <c r="B199" s="91" t="str">
        <f>IFERROR(VLOOKUP(A199,Píndoles!B:D,2,0),"Indiqueu el Núm píndola")</f>
        <v>Indiqueu el Núm píndola</v>
      </c>
      <c r="C199" s="91" t="str">
        <f>IFERROR(VLOOKUP(A199,Píndoles!B:D,3,9),"Indiqueu el Núm de Píndola")</f>
        <v>Indiqueu el Núm de Píndola</v>
      </c>
      <c r="D199" s="91" t="str">
        <f t="shared" si="28"/>
        <v>Indiqueu el Núm píndola</v>
      </c>
      <c r="E199" s="52"/>
      <c r="F199" s="91" t="str">
        <f>IFERROR(VLOOKUP(E199,Formadors!B:C,2,0),"Indiqueu el Núm Formador/a")</f>
        <v>Indiqueu el Núm Formador/a</v>
      </c>
      <c r="G199" s="91" t="str">
        <f>IFERROR(VLOOKUP(E199,Formadors!B:D,3,0),"indiqueu Núm Formador/a")</f>
        <v>indiqueu Núm Formador/a</v>
      </c>
      <c r="H199" s="40"/>
      <c r="I199" s="40"/>
      <c r="J199" s="40"/>
      <c r="K199" s="92" t="str">
        <f t="shared" si="29"/>
        <v>Indiqueu el detall de Nre. Participants per gènere</v>
      </c>
      <c r="L199" s="29"/>
      <c r="M199" s="53">
        <f t="shared" si="27"/>
        <v>0</v>
      </c>
      <c r="N199" s="1" t="str">
        <f>IF(SUMPRODUCT(--EXACT(M199,$N$14:N198)),"",M199)</f>
        <v/>
      </c>
      <c r="O199" s="54">
        <f t="shared" si="30"/>
        <v>0</v>
      </c>
      <c r="P199" s="54">
        <f t="shared" si="31"/>
        <v>0</v>
      </c>
      <c r="Q199" s="54">
        <f t="shared" si="32"/>
        <v>0</v>
      </c>
    </row>
    <row r="200" spans="1:17" x14ac:dyDescent="0.35">
      <c r="A200" s="52"/>
      <c r="B200" s="91" t="str">
        <f>IFERROR(VLOOKUP(A200,Píndoles!B:D,2,0),"Indiqueu el Núm píndola")</f>
        <v>Indiqueu el Núm píndola</v>
      </c>
      <c r="C200" s="91" t="str">
        <f>IFERROR(VLOOKUP(A200,Píndoles!B:D,3,9),"Indiqueu el Núm de Píndola")</f>
        <v>Indiqueu el Núm de Píndola</v>
      </c>
      <c r="D200" s="91" t="str">
        <f t="shared" si="28"/>
        <v>Indiqueu el Núm píndola</v>
      </c>
      <c r="E200" s="52"/>
      <c r="F200" s="91" t="str">
        <f>IFERROR(VLOOKUP(E200,Formadors!B:C,2,0),"Indiqueu el Núm Formador/a")</f>
        <v>Indiqueu el Núm Formador/a</v>
      </c>
      <c r="G200" s="91" t="str">
        <f>IFERROR(VLOOKUP(E200,Formadors!B:D,3,0),"indiqueu Núm Formador/a")</f>
        <v>indiqueu Núm Formador/a</v>
      </c>
      <c r="H200" s="40"/>
      <c r="I200" s="40"/>
      <c r="J200" s="40"/>
      <c r="K200" s="92" t="str">
        <f t="shared" si="29"/>
        <v>Indiqueu el detall de Nre. Participants per gènere</v>
      </c>
      <c r="L200" s="29"/>
      <c r="M200" s="53">
        <f t="shared" si="27"/>
        <v>0</v>
      </c>
      <c r="N200" s="1" t="str">
        <f>IF(SUMPRODUCT(--EXACT(M200,$N$14:N199)),"",M200)</f>
        <v/>
      </c>
      <c r="O200" s="54">
        <f t="shared" si="30"/>
        <v>0</v>
      </c>
      <c r="P200" s="54">
        <f t="shared" si="31"/>
        <v>0</v>
      </c>
      <c r="Q200" s="54">
        <f t="shared" si="32"/>
        <v>0</v>
      </c>
    </row>
    <row r="201" spans="1:17" x14ac:dyDescent="0.35">
      <c r="A201" s="52"/>
      <c r="B201" s="91" t="str">
        <f>IFERROR(VLOOKUP(A201,Píndoles!B:D,2,0),"Indiqueu el Núm píndola")</f>
        <v>Indiqueu el Núm píndola</v>
      </c>
      <c r="C201" s="91" t="str">
        <f>IFERROR(VLOOKUP(A201,Píndoles!B:D,3,9),"Indiqueu el Núm de Píndola")</f>
        <v>Indiqueu el Núm de Píndola</v>
      </c>
      <c r="D201" s="91" t="str">
        <f t="shared" si="28"/>
        <v>Indiqueu el Núm píndola</v>
      </c>
      <c r="E201" s="52"/>
      <c r="F201" s="91" t="str">
        <f>IFERROR(VLOOKUP(E201,Formadors!B:C,2,0),"Indiqueu el Núm Formador/a")</f>
        <v>Indiqueu el Núm Formador/a</v>
      </c>
      <c r="G201" s="91" t="str">
        <f>IFERROR(VLOOKUP(E201,Formadors!B:D,3,0),"indiqueu Núm Formador/a")</f>
        <v>indiqueu Núm Formador/a</v>
      </c>
      <c r="H201" s="40"/>
      <c r="I201" s="40"/>
      <c r="J201" s="40"/>
      <c r="K201" s="92" t="str">
        <f t="shared" si="29"/>
        <v>Indiqueu el detall de Nre. Participants per gènere</v>
      </c>
      <c r="L201" s="29"/>
      <c r="M201" s="53">
        <f t="shared" si="27"/>
        <v>0</v>
      </c>
      <c r="N201" s="1" t="str">
        <f>IF(SUMPRODUCT(--EXACT(M201,$N$14:N200)),"",M201)</f>
        <v/>
      </c>
      <c r="O201" s="54">
        <f t="shared" si="30"/>
        <v>0</v>
      </c>
      <c r="P201" s="54">
        <f t="shared" si="31"/>
        <v>0</v>
      </c>
      <c r="Q201" s="54">
        <f t="shared" si="32"/>
        <v>0</v>
      </c>
    </row>
    <row r="202" spans="1:17" x14ac:dyDescent="0.35">
      <c r="A202" s="52"/>
      <c r="B202" s="91" t="str">
        <f>IFERROR(VLOOKUP(A202,Píndoles!B:D,2,0),"Indiqueu el Núm píndola")</f>
        <v>Indiqueu el Núm píndola</v>
      </c>
      <c r="C202" s="91" t="str">
        <f>IFERROR(VLOOKUP(A202,Píndoles!B:D,3,9),"Indiqueu el Núm de Píndola")</f>
        <v>Indiqueu el Núm de Píndola</v>
      </c>
      <c r="D202" s="91" t="str">
        <f t="shared" si="28"/>
        <v>Indiqueu el Núm píndola</v>
      </c>
      <c r="E202" s="52"/>
      <c r="F202" s="91" t="str">
        <f>IFERROR(VLOOKUP(E202,Formadors!B:C,2,0),"Indiqueu el Núm Formador/a")</f>
        <v>Indiqueu el Núm Formador/a</v>
      </c>
      <c r="G202" s="91" t="str">
        <f>IFERROR(VLOOKUP(E202,Formadors!B:D,3,0),"indiqueu Núm Formador/a")</f>
        <v>indiqueu Núm Formador/a</v>
      </c>
      <c r="H202" s="40"/>
      <c r="I202" s="40"/>
      <c r="J202" s="40"/>
      <c r="K202" s="92" t="str">
        <f t="shared" si="29"/>
        <v>Indiqueu el detall de Nre. Participants per gènere</v>
      </c>
      <c r="L202" s="29"/>
      <c r="M202" s="53">
        <f t="shared" si="27"/>
        <v>0</v>
      </c>
      <c r="N202" s="1" t="str">
        <f>IF(SUMPRODUCT(--EXACT(M202,$N$14:N201)),"",M202)</f>
        <v/>
      </c>
      <c r="O202" s="54">
        <f t="shared" si="30"/>
        <v>0</v>
      </c>
      <c r="P202" s="54">
        <f t="shared" si="31"/>
        <v>0</v>
      </c>
      <c r="Q202" s="54">
        <f t="shared" si="32"/>
        <v>0</v>
      </c>
    </row>
    <row r="203" spans="1:17" x14ac:dyDescent="0.35">
      <c r="A203" s="52"/>
      <c r="B203" s="91" t="str">
        <f>IFERROR(VLOOKUP(A203,Píndoles!B:D,2,0),"Indiqueu el Núm píndola")</f>
        <v>Indiqueu el Núm píndola</v>
      </c>
      <c r="C203" s="91" t="str">
        <f>IFERROR(VLOOKUP(A203,Píndoles!B:D,3,9),"Indiqueu el Núm de Píndola")</f>
        <v>Indiqueu el Núm de Píndola</v>
      </c>
      <c r="D203" s="91" t="str">
        <f t="shared" si="28"/>
        <v>Indiqueu el Núm píndola</v>
      </c>
      <c r="E203" s="52"/>
      <c r="F203" s="91" t="str">
        <f>IFERROR(VLOOKUP(E203,Formadors!B:C,2,0),"Indiqueu el Núm Formador/a")</f>
        <v>Indiqueu el Núm Formador/a</v>
      </c>
      <c r="G203" s="91" t="str">
        <f>IFERROR(VLOOKUP(E203,Formadors!B:D,3,0),"indiqueu Núm Formador/a")</f>
        <v>indiqueu Núm Formador/a</v>
      </c>
      <c r="H203" s="40"/>
      <c r="I203" s="40"/>
      <c r="J203" s="40"/>
      <c r="K203" s="92" t="str">
        <f t="shared" si="29"/>
        <v>Indiqueu el detall de Nre. Participants per gènere</v>
      </c>
      <c r="L203" s="29"/>
      <c r="M203" s="53">
        <f t="shared" si="27"/>
        <v>0</v>
      </c>
      <c r="N203" s="1" t="str">
        <f>IF(SUMPRODUCT(--EXACT(M203,$N$14:N202)),"",M203)</f>
        <v/>
      </c>
      <c r="O203" s="54">
        <f t="shared" si="30"/>
        <v>0</v>
      </c>
      <c r="P203" s="54">
        <f t="shared" si="31"/>
        <v>0</v>
      </c>
      <c r="Q203" s="54">
        <f t="shared" si="32"/>
        <v>0</v>
      </c>
    </row>
    <row r="204" spans="1:17" x14ac:dyDescent="0.35">
      <c r="A204" s="52"/>
      <c r="B204" s="91" t="str">
        <f>IFERROR(VLOOKUP(A204,Píndoles!B:D,2,0),"Indiqueu el Núm píndola")</f>
        <v>Indiqueu el Núm píndola</v>
      </c>
      <c r="C204" s="91" t="str">
        <f>IFERROR(VLOOKUP(A204,Píndoles!B:D,3,9),"Indiqueu el Núm de Píndola")</f>
        <v>Indiqueu el Núm de Píndola</v>
      </c>
      <c r="D204" s="91" t="str">
        <f t="shared" si="28"/>
        <v>Indiqueu el Núm píndola</v>
      </c>
      <c r="E204" s="52"/>
      <c r="F204" s="91" t="str">
        <f>IFERROR(VLOOKUP(E204,Formadors!B:C,2,0),"Indiqueu el Núm Formador/a")</f>
        <v>Indiqueu el Núm Formador/a</v>
      </c>
      <c r="G204" s="91" t="str">
        <f>IFERROR(VLOOKUP(E204,Formadors!B:D,3,0),"indiqueu Núm Formador/a")</f>
        <v>indiqueu Núm Formador/a</v>
      </c>
      <c r="H204" s="40"/>
      <c r="I204" s="40"/>
      <c r="J204" s="40"/>
      <c r="K204" s="92" t="str">
        <f t="shared" si="29"/>
        <v>Indiqueu el detall de Nre. Participants per gènere</v>
      </c>
      <c r="L204" s="29"/>
      <c r="M204" s="53">
        <f t="shared" si="27"/>
        <v>0</v>
      </c>
      <c r="N204" s="1" t="str">
        <f>IF(SUMPRODUCT(--EXACT(M204,$N$14:N203)),"",M204)</f>
        <v/>
      </c>
      <c r="O204" s="54">
        <f t="shared" si="30"/>
        <v>0</v>
      </c>
      <c r="P204" s="54">
        <f t="shared" si="31"/>
        <v>0</v>
      </c>
      <c r="Q204" s="54">
        <f t="shared" si="32"/>
        <v>0</v>
      </c>
    </row>
    <row r="205" spans="1:17" x14ac:dyDescent="0.35">
      <c r="A205" s="52"/>
      <c r="B205" s="91" t="str">
        <f>IFERROR(VLOOKUP(A205,Píndoles!B:D,2,0),"Indiqueu el Núm píndola")</f>
        <v>Indiqueu el Núm píndola</v>
      </c>
      <c r="C205" s="91" t="str">
        <f>IFERROR(VLOOKUP(A205,Píndoles!B:D,3,9),"Indiqueu el Núm de Píndola")</f>
        <v>Indiqueu el Núm de Píndola</v>
      </c>
      <c r="D205" s="91" t="str">
        <f t="shared" si="28"/>
        <v>Indiqueu el Núm píndola</v>
      </c>
      <c r="E205" s="52"/>
      <c r="F205" s="91" t="str">
        <f>IFERROR(VLOOKUP(E205,Formadors!B:C,2,0),"Indiqueu el Núm Formador/a")</f>
        <v>Indiqueu el Núm Formador/a</v>
      </c>
      <c r="G205" s="91" t="str">
        <f>IFERROR(VLOOKUP(E205,Formadors!B:D,3,0),"indiqueu Núm Formador/a")</f>
        <v>indiqueu Núm Formador/a</v>
      </c>
      <c r="H205" s="40"/>
      <c r="I205" s="40"/>
      <c r="J205" s="40"/>
      <c r="K205" s="92" t="str">
        <f t="shared" si="29"/>
        <v>Indiqueu el detall de Nre. Participants per gènere</v>
      </c>
      <c r="L205" s="29"/>
      <c r="M205" s="53">
        <f t="shared" si="27"/>
        <v>0</v>
      </c>
      <c r="N205" s="1" t="str">
        <f>IF(SUMPRODUCT(--EXACT(M205,$N$14:N204)),"",M205)</f>
        <v/>
      </c>
      <c r="O205" s="54">
        <f t="shared" si="30"/>
        <v>0</v>
      </c>
      <c r="P205" s="54">
        <f t="shared" si="31"/>
        <v>0</v>
      </c>
      <c r="Q205" s="54">
        <f t="shared" si="32"/>
        <v>0</v>
      </c>
    </row>
    <row r="206" spans="1:17" x14ac:dyDescent="0.35">
      <c r="A206" s="52"/>
      <c r="B206" s="91" t="str">
        <f>IFERROR(VLOOKUP(A206,Píndoles!B:D,2,0),"Indiqueu el Núm píndola")</f>
        <v>Indiqueu el Núm píndola</v>
      </c>
      <c r="C206" s="91" t="str">
        <f>IFERROR(VLOOKUP(A206,Píndoles!B:D,3,9),"Indiqueu el Núm de Píndola")</f>
        <v>Indiqueu el Núm de Píndola</v>
      </c>
      <c r="D206" s="91" t="str">
        <f t="shared" ref="D206:D208" si="33">IFERROR((C206*L$10),"Indiqueu el Núm píndola")</f>
        <v>Indiqueu el Núm píndola</v>
      </c>
      <c r="E206" s="52"/>
      <c r="F206" s="91" t="str">
        <f>IFERROR(VLOOKUP(E206,Formadors!B:C,2,0),"Indiqueu el Núm Formador/a")</f>
        <v>Indiqueu el Núm Formador/a</v>
      </c>
      <c r="G206" s="91" t="str">
        <f>IFERROR(VLOOKUP(E206,Formadors!B:D,3,0),"indiqueu Núm Formador/a")</f>
        <v>indiqueu Núm Formador/a</v>
      </c>
      <c r="H206" s="40"/>
      <c r="I206" s="40"/>
      <c r="J206" s="40"/>
      <c r="K206" s="92" t="str">
        <f t="shared" ref="K206:K208" si="34">IF((SUMIF(A:A,A206,H:H)+SUMIF(A:A,A206,I:I)+SUMIF(A:A,A206,J:J)=0),"Indiqueu el detall de Nre. Participants per gènere",(SUMIF(A:A,A206,H:H)+SUMIF(A:A,A206,I:I)+SUMIF(A:A,A206,J:J)))</f>
        <v>Indiqueu el detall de Nre. Participants per gènere</v>
      </c>
      <c r="L206" s="29"/>
      <c r="M206" s="53">
        <f t="shared" si="27"/>
        <v>0</v>
      </c>
      <c r="N206" s="1" t="str">
        <f>IF(SUMPRODUCT(--EXACT(M206,$N$14:N205)),"",M206)</f>
        <v/>
      </c>
      <c r="O206" s="54">
        <f t="shared" ref="O206:O208" si="35">IFERROR(VLOOKUP(N206,A:H,8,0),0)</f>
        <v>0</v>
      </c>
      <c r="P206" s="54">
        <f t="shared" si="31"/>
        <v>0</v>
      </c>
      <c r="Q206" s="54">
        <f t="shared" si="32"/>
        <v>0</v>
      </c>
    </row>
    <row r="207" spans="1:17" x14ac:dyDescent="0.35">
      <c r="A207" s="52"/>
      <c r="B207" s="91" t="str">
        <f>IFERROR(VLOOKUP(A207,Píndoles!B:D,2,0),"Indiqueu el Núm píndola")</f>
        <v>Indiqueu el Núm píndola</v>
      </c>
      <c r="C207" s="91" t="str">
        <f>IFERROR(VLOOKUP(A207,Píndoles!B:D,3,9),"Indiqueu el Núm de Píndola")</f>
        <v>Indiqueu el Núm de Píndola</v>
      </c>
      <c r="D207" s="91" t="str">
        <f t="shared" si="33"/>
        <v>Indiqueu el Núm píndola</v>
      </c>
      <c r="E207" s="52"/>
      <c r="F207" s="91" t="str">
        <f>IFERROR(VLOOKUP(E207,Formadors!B:C,2,0),"Indiqueu el Núm Formador/a")</f>
        <v>Indiqueu el Núm Formador/a</v>
      </c>
      <c r="G207" s="91" t="str">
        <f>IFERROR(VLOOKUP(E207,Formadors!B:D,3,0),"indiqueu Núm Formador/a")</f>
        <v>indiqueu Núm Formador/a</v>
      </c>
      <c r="H207" s="40"/>
      <c r="I207" s="40"/>
      <c r="J207" s="40"/>
      <c r="K207" s="92" t="str">
        <f t="shared" si="34"/>
        <v>Indiqueu el detall de Nre. Participants per gènere</v>
      </c>
      <c r="L207" s="29"/>
      <c r="M207" s="53">
        <f t="shared" ref="M207:M208" si="36">A207</f>
        <v>0</v>
      </c>
      <c r="N207" s="1" t="str">
        <f>IF(SUMPRODUCT(--EXACT(M207,$N$14:N206)),"",M207)</f>
        <v/>
      </c>
      <c r="O207" s="54">
        <f t="shared" si="35"/>
        <v>0</v>
      </c>
      <c r="P207" s="54">
        <f t="shared" si="31"/>
        <v>0</v>
      </c>
      <c r="Q207" s="54">
        <f t="shared" si="32"/>
        <v>0</v>
      </c>
    </row>
    <row r="208" spans="1:17" x14ac:dyDescent="0.35">
      <c r="A208" s="52"/>
      <c r="B208" s="91" t="str">
        <f>IFERROR(VLOOKUP(A208,Píndoles!B:D,2,0),"Indiqueu el Núm píndola")</f>
        <v>Indiqueu el Núm píndola</v>
      </c>
      <c r="C208" s="91" t="str">
        <f>IFERROR(VLOOKUP(A208,Píndoles!B:D,3,9),"Indiqueu el Núm de Píndola")</f>
        <v>Indiqueu el Núm de Píndola</v>
      </c>
      <c r="D208" s="91" t="str">
        <f t="shared" si="33"/>
        <v>Indiqueu el Núm píndola</v>
      </c>
      <c r="E208" s="52"/>
      <c r="F208" s="91" t="str">
        <f>IFERROR(VLOOKUP(E208,Formadors!B:C,2,0),"Indiqueu el Núm Formador/a")</f>
        <v>Indiqueu el Núm Formador/a</v>
      </c>
      <c r="G208" s="91" t="str">
        <f>IFERROR(VLOOKUP(E208,Formadors!B:D,3,0),"indiqueu Núm Formador/a")</f>
        <v>indiqueu Núm Formador/a</v>
      </c>
      <c r="H208" s="40"/>
      <c r="I208" s="40"/>
      <c r="J208" s="40"/>
      <c r="K208" s="92" t="str">
        <f t="shared" si="34"/>
        <v>Indiqueu el detall de Nre. Participants per gènere</v>
      </c>
      <c r="L208" s="29"/>
      <c r="M208" s="53">
        <f t="shared" si="36"/>
        <v>0</v>
      </c>
      <c r="N208" s="1" t="str">
        <f>IF(SUMPRODUCT(--EXACT(M208,$N$14:N207)),"",M208)</f>
        <v/>
      </c>
      <c r="O208" s="54">
        <f t="shared" si="35"/>
        <v>0</v>
      </c>
      <c r="P208" s="54">
        <f t="shared" si="31"/>
        <v>0</v>
      </c>
      <c r="Q208" s="54">
        <f t="shared" si="32"/>
        <v>0</v>
      </c>
    </row>
  </sheetData>
  <sheetProtection insertRows="0"/>
  <protectedRanges>
    <protectedRange sqref="E14:E208" name="Interval3"/>
    <protectedRange sqref="H14:J208" name="Interval1"/>
    <protectedRange sqref="A14:A208" name="Interval2"/>
  </protectedRanges>
  <dataConsolidate/>
  <customSheetViews>
    <customSheetView guid="{D31FD164-4898-4CFB-B55B-97F53DBD26F3}" scale="40" showGridLines="0" hiddenColumns="1">
      <selection activeCell="H10" sqref="H10:J204"/>
      <pageMargins left="0" right="0" top="0" bottom="0" header="0" footer="0"/>
    </customSheetView>
  </customSheetViews>
  <mergeCells count="10">
    <mergeCell ref="E12:G12"/>
    <mergeCell ref="A10:K10"/>
    <mergeCell ref="H12:K12"/>
    <mergeCell ref="A12:D12"/>
    <mergeCell ref="M11:N11"/>
    <mergeCell ref="Q11:Q13"/>
    <mergeCell ref="M12:N12"/>
    <mergeCell ref="M13:N13"/>
    <mergeCell ref="O11:O13"/>
    <mergeCell ref="P11:P13"/>
  </mergeCells>
  <conditionalFormatting sqref="K14:K208">
    <cfRule type="cellIs" dxfId="2" priority="3" operator="lessThan">
      <formula>5</formula>
    </cfRule>
  </conditionalFormatting>
  <conditionalFormatting sqref="K14">
    <cfRule type="cellIs" dxfId="1" priority="2" operator="lessThan">
      <formula>5</formula>
    </cfRule>
  </conditionalFormatting>
  <conditionalFormatting sqref="K15">
    <cfRule type="cellIs" dxfId="0" priority="1" operator="lessThan">
      <formula>5</formula>
    </cfRule>
  </conditionalFormatting>
  <dataValidations count="4">
    <dataValidation allowBlank="1" showInputMessage="1" showErrorMessage="1" errorTitle="La cel·la exigeix valor numèric " error="Sisuplau reviseu que el contingut de la cel·la és un valor numèric enter." sqref="A9:A13 A209:A1048576"/>
    <dataValidation allowBlank="1" showInputMessage="1" showErrorMessage="1" errorTitle="Alerta incompliment" error="Les bases reguladores de la convocatòria estableixen que la durada  de les formacions ha de ser d'un mínim de 2h i un màxim de 15h." sqref="E9 E13 E11 C11 C1:C9 E209:E1048576 C13:C1048576"/>
    <dataValidation type="whole" operator="greaterThan" allowBlank="1" showInputMessage="1" showErrorMessage="1" errorTitle="Incompliment de mínims" error="Les bases que regulen la convocatòria exigeixen un mínim de 5 participants." sqref="K14:K208">
      <formula1>5</formula1>
    </dataValidation>
    <dataValidation operator="greaterThanOrEqual" allowBlank="1" showInputMessage="1" showErrorMessage="1" errorTitle="Incompliment de mínims" error="Les bases que regulen la convocatòria exigeixen un mínim de 5 participants." sqref="H14:J1048576"/>
  </dataValidation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headerFooter>
    <oddFooter>&amp;RCodi de document: G146NTA-230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Píndoles!$B$8:$B$47</xm:f>
          </x14:formula1>
          <xm:sqref>A14:A208</xm:sqref>
        </x14:dataValidation>
        <x14:dataValidation type="list" allowBlank="1" showInputMessage="1" showErrorMessage="1" errorTitle="Alerta incompliment" error="Les bases reguladores de la convocatòria estableixen que la durada  de les formacions ha de ser d'un mínim de 2h i un màxim de 15h.">
          <x14:formula1>
            <xm:f>Assessorament!$K$13:$K$33</xm:f>
          </x14:formula1>
          <xm:sqref>E14:E208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8">
    <tabColor theme="4" tint="0.79998168889431442"/>
    <pageSetUpPr fitToPage="1"/>
  </sheetPr>
  <dimension ref="A4:XFC45"/>
  <sheetViews>
    <sheetView showGridLines="0" zoomScale="90" zoomScaleNormal="90" workbookViewId="0">
      <selection activeCell="C49" sqref="C49"/>
    </sheetView>
  </sheetViews>
  <sheetFormatPr defaultColWidth="0" defaultRowHeight="14.5" x14ac:dyDescent="0.35"/>
  <cols>
    <col min="1" max="1" width="41.1796875" bestFit="1" customWidth="1"/>
    <col min="2" max="2" width="8.7265625" customWidth="1"/>
    <col min="3" max="3" width="16.453125" style="6" customWidth="1"/>
    <col min="4" max="4" width="24" customWidth="1"/>
    <col min="5" max="16383" width="8.7265625" hidden="1"/>
    <col min="16384" max="16384" width="5.81640625" hidden="1" customWidth="1"/>
  </cols>
  <sheetData>
    <row r="4" spans="1:14" ht="30.65" customHeight="1" x14ac:dyDescent="0.35">
      <c r="A4" s="98" t="s">
        <v>156</v>
      </c>
      <c r="B4" s="98"/>
      <c r="C4" s="98"/>
      <c r="D4" s="98"/>
      <c r="E4" s="98"/>
      <c r="F4" s="98"/>
      <c r="G4" s="98"/>
      <c r="H4" s="98"/>
      <c r="I4" s="98"/>
      <c r="J4" s="98"/>
      <c r="K4" s="117"/>
      <c r="M4" s="27"/>
      <c r="N4" s="14"/>
    </row>
    <row r="6" spans="1:14" x14ac:dyDescent="0.35">
      <c r="B6" s="1" t="s">
        <v>157</v>
      </c>
      <c r="C6" s="11" t="s">
        <v>158</v>
      </c>
    </row>
    <row r="7" spans="1:14" x14ac:dyDescent="0.35">
      <c r="A7" s="2" t="s">
        <v>159</v>
      </c>
      <c r="B7" s="61">
        <f>COUNTIF(Assessorament!O:O,Assessorament!$K$9)</f>
        <v>0</v>
      </c>
      <c r="C7" s="62" t="str">
        <f>IFERROR(B7/B$10,"-")</f>
        <v>-</v>
      </c>
    </row>
    <row r="8" spans="1:14" x14ac:dyDescent="0.35">
      <c r="A8" s="2" t="s">
        <v>160</v>
      </c>
      <c r="B8" s="61">
        <f>COUNTIF(Assessorament!O:O,Assessorament!K$10)</f>
        <v>0</v>
      </c>
      <c r="C8" s="62" t="str">
        <f t="shared" ref="C8" si="0">IFERROR(B8/B$10,"-")</f>
        <v>-</v>
      </c>
    </row>
    <row r="9" spans="1:14" x14ac:dyDescent="0.35">
      <c r="A9" s="2" t="s">
        <v>161</v>
      </c>
      <c r="B9" s="61">
        <f>COUNTIF(Assessorament!O:O,Assessorament!K$11)</f>
        <v>0</v>
      </c>
      <c r="C9" s="62" t="str">
        <f>IFERROR(B9/B$10,"-")</f>
        <v>-</v>
      </c>
    </row>
    <row r="10" spans="1:14" x14ac:dyDescent="0.35">
      <c r="A10" s="2" t="s">
        <v>162</v>
      </c>
      <c r="B10" s="61">
        <f>SUM(B7:B9)</f>
        <v>0</v>
      </c>
      <c r="C10" s="62" t="str">
        <f>IFERROR(C7+C8+C9,"-")</f>
        <v>-</v>
      </c>
    </row>
    <row r="11" spans="1:14" x14ac:dyDescent="0.35">
      <c r="B11" s="6"/>
    </row>
    <row r="12" spans="1:14" x14ac:dyDescent="0.35">
      <c r="B12" s="6"/>
    </row>
    <row r="13" spans="1:14" x14ac:dyDescent="0.35">
      <c r="B13" s="11" t="s">
        <v>157</v>
      </c>
      <c r="C13" s="11" t="s">
        <v>158</v>
      </c>
    </row>
    <row r="14" spans="1:14" x14ac:dyDescent="0.35">
      <c r="A14" s="2" t="s">
        <v>163</v>
      </c>
      <c r="B14" s="61">
        <f>SUM(Formació!O:O)</f>
        <v>0</v>
      </c>
      <c r="C14" s="63" t="str">
        <f>IFERROR(B14/B$17,"-")</f>
        <v>-</v>
      </c>
    </row>
    <row r="15" spans="1:14" x14ac:dyDescent="0.35">
      <c r="A15" s="2" t="s">
        <v>164</v>
      </c>
      <c r="B15" s="61">
        <f>SUM(Formació!P:P)</f>
        <v>0</v>
      </c>
      <c r="C15" s="63" t="str">
        <f t="shared" ref="C15:C16" si="1">IFERROR(B15/B$17,"-")</f>
        <v>-</v>
      </c>
    </row>
    <row r="16" spans="1:14" x14ac:dyDescent="0.35">
      <c r="A16" s="2" t="s">
        <v>165</v>
      </c>
      <c r="B16" s="61">
        <f>SUM(Formació!Q:Q)</f>
        <v>0</v>
      </c>
      <c r="C16" s="63" t="str">
        <f t="shared" si="1"/>
        <v>-</v>
      </c>
    </row>
    <row r="17" spans="1:6" x14ac:dyDescent="0.35">
      <c r="A17" s="2" t="s">
        <v>166</v>
      </c>
      <c r="B17" s="61">
        <f>B14+B15+B16</f>
        <v>0</v>
      </c>
      <c r="C17" s="62" t="str">
        <f>IFERROR(C14+C15+C16,"-")</f>
        <v>-</v>
      </c>
    </row>
    <row r="19" spans="1:6" x14ac:dyDescent="0.35">
      <c r="A19" s="118" t="s">
        <v>167</v>
      </c>
      <c r="B19" s="118"/>
      <c r="C19" s="118"/>
      <c r="D19" s="118"/>
    </row>
    <row r="20" spans="1:6" ht="29.5" customHeight="1" x14ac:dyDescent="0.35">
      <c r="A20" s="118"/>
      <c r="B20" s="118"/>
      <c r="C20" s="118"/>
      <c r="D20" s="118"/>
    </row>
    <row r="21" spans="1:6" x14ac:dyDescent="0.35">
      <c r="E21" s="4"/>
      <c r="F21" s="4"/>
    </row>
    <row r="22" spans="1:6" x14ac:dyDescent="0.35">
      <c r="A22" s="119"/>
      <c r="B22" s="120"/>
      <c r="C22" s="120"/>
      <c r="D22" s="120"/>
      <c r="E22" s="4"/>
      <c r="F22" s="4"/>
    </row>
    <row r="23" spans="1:6" x14ac:dyDescent="0.35">
      <c r="A23" s="119"/>
      <c r="B23" s="120"/>
      <c r="C23" s="120"/>
      <c r="D23" s="120"/>
    </row>
    <row r="24" spans="1:6" x14ac:dyDescent="0.35">
      <c r="A24" s="119"/>
      <c r="B24" s="120"/>
      <c r="C24" s="120"/>
      <c r="D24" s="120"/>
    </row>
    <row r="25" spans="1:6" x14ac:dyDescent="0.35">
      <c r="A25" s="119"/>
      <c r="B25" s="120"/>
      <c r="C25" s="120"/>
      <c r="D25" s="120"/>
    </row>
    <row r="26" spans="1:6" x14ac:dyDescent="0.35">
      <c r="A26" s="119"/>
      <c r="B26" s="120"/>
      <c r="C26" s="120"/>
      <c r="D26" s="120"/>
    </row>
    <row r="27" spans="1:6" x14ac:dyDescent="0.35">
      <c r="A27" s="119"/>
      <c r="B27" s="120"/>
      <c r="C27" s="120"/>
      <c r="D27" s="120"/>
    </row>
    <row r="28" spans="1:6" x14ac:dyDescent="0.35">
      <c r="A28" s="119"/>
      <c r="B28" s="120"/>
      <c r="C28" s="120"/>
      <c r="D28" s="120"/>
    </row>
    <row r="29" spans="1:6" x14ac:dyDescent="0.35">
      <c r="A29" s="119"/>
      <c r="B29" s="120"/>
      <c r="C29" s="120"/>
      <c r="D29" s="120"/>
    </row>
    <row r="30" spans="1:6" x14ac:dyDescent="0.35">
      <c r="A30" s="119"/>
      <c r="B30" s="120"/>
      <c r="C30" s="120"/>
      <c r="D30" s="120"/>
    </row>
    <row r="31" spans="1:6" x14ac:dyDescent="0.35">
      <c r="A31" s="119"/>
      <c r="B31" s="120"/>
      <c r="C31" s="120"/>
      <c r="D31" s="120"/>
    </row>
    <row r="32" spans="1:6" x14ac:dyDescent="0.35">
      <c r="A32" s="119"/>
      <c r="B32" s="120"/>
      <c r="C32" s="120"/>
      <c r="D32" s="120"/>
    </row>
    <row r="33" spans="1:4" x14ac:dyDescent="0.35">
      <c r="A33" s="119"/>
      <c r="B33" s="120"/>
      <c r="C33" s="120"/>
      <c r="D33" s="120"/>
    </row>
    <row r="34" spans="1:4" x14ac:dyDescent="0.35">
      <c r="A34" s="119"/>
      <c r="B34" s="120"/>
      <c r="C34" s="120"/>
      <c r="D34" s="120"/>
    </row>
    <row r="35" spans="1:4" x14ac:dyDescent="0.35">
      <c r="A35" s="119"/>
      <c r="B35" s="120"/>
      <c r="C35" s="120"/>
      <c r="D35" s="120"/>
    </row>
    <row r="36" spans="1:4" x14ac:dyDescent="0.35">
      <c r="A36" s="119"/>
      <c r="B36" s="120"/>
      <c r="C36" s="120"/>
      <c r="D36" s="120"/>
    </row>
    <row r="37" spans="1:4" x14ac:dyDescent="0.35">
      <c r="A37" s="119"/>
      <c r="B37" s="120"/>
      <c r="C37" s="120"/>
      <c r="D37" s="120"/>
    </row>
    <row r="38" spans="1:4" x14ac:dyDescent="0.35">
      <c r="A38" s="119"/>
      <c r="B38" s="120"/>
      <c r="C38" s="120"/>
      <c r="D38" s="120"/>
    </row>
    <row r="39" spans="1:4" x14ac:dyDescent="0.35">
      <c r="A39" s="119"/>
      <c r="B39" s="120"/>
      <c r="C39" s="120"/>
      <c r="D39" s="120"/>
    </row>
    <row r="40" spans="1:4" x14ac:dyDescent="0.35">
      <c r="A40" s="119"/>
      <c r="B40" s="120"/>
      <c r="C40" s="120"/>
      <c r="D40" s="120"/>
    </row>
    <row r="41" spans="1:4" x14ac:dyDescent="0.35">
      <c r="A41" s="119"/>
      <c r="B41" s="120"/>
      <c r="C41" s="120"/>
      <c r="D41" s="120"/>
    </row>
    <row r="42" spans="1:4" x14ac:dyDescent="0.35">
      <c r="A42" s="119"/>
      <c r="B42" s="120"/>
      <c r="C42" s="120"/>
      <c r="D42" s="120"/>
    </row>
    <row r="43" spans="1:4" x14ac:dyDescent="0.35">
      <c r="A43" s="119"/>
      <c r="B43" s="120"/>
      <c r="C43" s="120"/>
      <c r="D43" s="120"/>
    </row>
    <row r="44" spans="1:4" x14ac:dyDescent="0.35">
      <c r="A44" s="119"/>
      <c r="B44" s="120"/>
      <c r="C44" s="120"/>
      <c r="D44" s="120"/>
    </row>
    <row r="45" spans="1:4" x14ac:dyDescent="0.35">
      <c r="A45" s="119"/>
      <c r="B45" s="120"/>
      <c r="C45" s="120"/>
      <c r="D45" s="120"/>
    </row>
  </sheetData>
  <protectedRanges>
    <protectedRange sqref="A22:C45" name="Interval1"/>
  </protectedRanges>
  <customSheetViews>
    <customSheetView guid="{D31FD164-4898-4CFB-B55B-97F53DBD26F3}" scale="90" showGridLines="0" hiddenColumns="1" topLeftCell="A10">
      <selection activeCell="A22" sqref="A22:C45"/>
      <pageMargins left="0" right="0" top="0" bottom="0" header="0" footer="0"/>
    </customSheetView>
  </customSheetViews>
  <mergeCells count="3">
    <mergeCell ref="A4:K4"/>
    <mergeCell ref="A19:D20"/>
    <mergeCell ref="A22:D45"/>
  </mergeCells>
  <dataValidations xWindow="926" yWindow="734" count="1">
    <dataValidation type="list" allowBlank="1" showInputMessage="1" promptTitle="ATENCIÓ:" prompt="Aquest quadre és d'obligat compliment. Siusplau empleneu-lo." sqref="A22">
      <formula1>$A$22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>&amp;RCodi de document: G146NTA-230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9">
    <tabColor theme="4" tint="0.79998168889431442"/>
    <pageSetUpPr fitToPage="1"/>
  </sheetPr>
  <dimension ref="A1:K17"/>
  <sheetViews>
    <sheetView showGridLines="0" zoomScale="110" zoomScaleNormal="110" workbookViewId="0">
      <selection activeCell="B8" sqref="B8"/>
    </sheetView>
  </sheetViews>
  <sheetFormatPr defaultColWidth="0" defaultRowHeight="14.5" zeroHeight="1" x14ac:dyDescent="0.35"/>
  <cols>
    <col min="1" max="1" width="58.81640625" customWidth="1"/>
    <col min="2" max="2" width="46" style="6" customWidth="1"/>
    <col min="3" max="3" width="4.26953125" customWidth="1"/>
    <col min="4" max="4" width="44.453125" hidden="1" customWidth="1"/>
    <col min="5" max="5" width="27.1796875" hidden="1" customWidth="1"/>
    <col min="6" max="6" width="8.81640625" hidden="1" customWidth="1"/>
    <col min="7" max="16384" width="8.7265625" hidden="1"/>
  </cols>
  <sheetData>
    <row r="1" spans="1:11" x14ac:dyDescent="0.35"/>
    <row r="2" spans="1:11" x14ac:dyDescent="0.35"/>
    <row r="3" spans="1:11" x14ac:dyDescent="0.35"/>
    <row r="4" spans="1:11" x14ac:dyDescent="0.35"/>
    <row r="5" spans="1:11" ht="18.5" x14ac:dyDescent="0.35">
      <c r="A5" s="98" t="s">
        <v>168</v>
      </c>
      <c r="B5" s="98"/>
      <c r="C5" s="98"/>
      <c r="D5" s="98"/>
      <c r="E5" s="98"/>
      <c r="F5" s="98"/>
      <c r="G5" s="98"/>
      <c r="H5" s="98"/>
      <c r="I5" s="98"/>
      <c r="J5" s="98"/>
      <c r="K5" s="117"/>
    </row>
    <row r="6" spans="1:11" ht="15" thickBot="1" x14ac:dyDescent="0.4"/>
    <row r="7" spans="1:11" ht="15" thickBot="1" x14ac:dyDescent="0.4">
      <c r="A7" s="25" t="s">
        <v>169</v>
      </c>
      <c r="B7" s="64" t="str">
        <f>IF(Declaracions!B17=0,"-",Declaracions!B17)</f>
        <v>-</v>
      </c>
    </row>
    <row r="8" spans="1:11" x14ac:dyDescent="0.35">
      <c r="A8" s="24" t="s">
        <v>170</v>
      </c>
      <c r="B8" s="65" t="str">
        <f>IF(Declaracions!B27=0,"-",Declaracions!B27)</f>
        <v>-</v>
      </c>
    </row>
    <row r="9" spans="1:11" x14ac:dyDescent="0.35">
      <c r="A9" s="2" t="s">
        <v>171</v>
      </c>
      <c r="B9" s="66" t="str">
        <f>IF(Declaracions!C27=0,"-",Declaracions!C27)</f>
        <v>-</v>
      </c>
    </row>
    <row r="10" spans="1:11" x14ac:dyDescent="0.35">
      <c r="A10" s="2" t="s">
        <v>172</v>
      </c>
      <c r="B10" s="67" t="str">
        <f>IF(Declaracions!B28=0,"-",Declaracions!B28)</f>
        <v>-</v>
      </c>
    </row>
    <row r="11" spans="1:11" x14ac:dyDescent="0.35">
      <c r="A11" s="2" t="s">
        <v>173</v>
      </c>
      <c r="B11" s="66" t="str">
        <f>IF(Declaracions!C28=0,"-",Declaracions!C28)</f>
        <v>-</v>
      </c>
    </row>
    <row r="12" spans="1:11" x14ac:dyDescent="0.35">
      <c r="A12" s="1" t="s">
        <v>174</v>
      </c>
      <c r="B12" s="66" t="str">
        <f>IF(Declaracions!B31=0,"-",Declaracions!B31)</f>
        <v>-</v>
      </c>
    </row>
    <row r="13" spans="1:11" x14ac:dyDescent="0.35">
      <c r="A13" s="1" t="s">
        <v>175</v>
      </c>
      <c r="B13" s="66" t="str">
        <f>IF(Declaracions!B32=0,"-",Declaracions!B32)</f>
        <v>-</v>
      </c>
    </row>
    <row r="14" spans="1:11" x14ac:dyDescent="0.35">
      <c r="A14" s="1" t="s">
        <v>88</v>
      </c>
      <c r="B14" s="68" t="str">
        <f>IF(Declaracions!B33=0,"-",Declaracions!B33)</f>
        <v>-</v>
      </c>
    </row>
    <row r="15" spans="1:11" x14ac:dyDescent="0.35"/>
    <row r="16" spans="1:11" x14ac:dyDescent="0.35"/>
    <row r="17" x14ac:dyDescent="0.35"/>
  </sheetData>
  <customSheetViews>
    <customSheetView guid="{D31FD164-4898-4CFB-B55B-97F53DBD26F3}" scale="110" showGridLines="0" hiddenRows="1" hiddenColumns="1">
      <selection activeCell="D11" sqref="D11"/>
      <pageMargins left="0" right="0" top="0" bottom="0" header="0" footer="0"/>
    </customSheetView>
  </customSheetViews>
  <mergeCells count="1">
    <mergeCell ref="A5:K5"/>
  </mergeCells>
  <dataValidations count="1">
    <dataValidation allowBlank="1" showInputMessage="1" showErrorMessage="1" errorTitle="Alerta incompliment" error="El total d'hores de formació justificades no pot ser superior a les hores del programa atorgat" sqref="B10:B14"/>
  </dataValidation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>&amp;RCodi de document: G146NTA-230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9</vt:i4>
      </vt:variant>
    </vt:vector>
  </HeadingPairs>
  <TitlesOfParts>
    <vt:vector size="9" baseType="lpstr">
      <vt:lpstr>ENTITATS</vt:lpstr>
      <vt:lpstr>Declaracions</vt:lpstr>
      <vt:lpstr>Assessors</vt:lpstr>
      <vt:lpstr>Assessorament</vt:lpstr>
      <vt:lpstr>Formadors</vt:lpstr>
      <vt:lpstr>Píndoles</vt:lpstr>
      <vt:lpstr>Formació</vt:lpstr>
      <vt:lpstr>IMPACTE GÈNERE</vt:lpstr>
      <vt:lpstr>TOTAL ASSES + FORM</vt:lpstr>
    </vt:vector>
  </TitlesOfParts>
  <Manager/>
  <Company>CTTI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Poch Viñes, Montserrat</dc:creator>
  <cp:keywords/>
  <dc:description/>
  <cp:lastModifiedBy>Marí López, Maria del Pilar</cp:lastModifiedBy>
  <cp:revision/>
  <dcterms:created xsi:type="dcterms:W3CDTF">2023-10-18T12:31:42Z</dcterms:created>
  <dcterms:modified xsi:type="dcterms:W3CDTF">2025-12-12T14:03:39Z</dcterms:modified>
  <cp:category/>
  <cp:contentStatus/>
</cp:coreProperties>
</file>