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drawings/drawing3.xml" ContentType="application/vnd.openxmlformats-officedocument.drawing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drawings/drawing4.xml" ContentType="application/vnd.openxmlformats-officedocument.drawing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26.xml" ContentType="application/vnd.openxmlformats-officedocument.spreadsheetml.tab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showInkAnnotation="0" updateLinks="never"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I:\SGTDTS\CENTRES ESPECIALS TREBALL\9. GESTIÓ SUBVENCIONS\IMPRESOS_FORMULARIS\IMPRESOS_2024\EMS_Anticipada_2024\"/>
    </mc:Choice>
  </mc:AlternateContent>
  <bookViews>
    <workbookView xWindow="0" yWindow="0" windowWidth="6120" windowHeight="290" tabRatio="813"/>
  </bookViews>
  <sheets>
    <sheet name="Instruccions d'emplenament" sheetId="25" r:id="rId1"/>
    <sheet name="Rel_EMS_SOLC" sheetId="36" r:id="rId2"/>
    <sheet name="Rel_persones_ateses_GRUP_A_(MD)" sheetId="37" r:id="rId3"/>
    <sheet name="Rel_persones_ateses_GRUP_B_(FS)" sheetId="38" r:id="rId4"/>
    <sheet name="Resum_persones_ateses_SOLC" sheetId="40" r:id="rId5"/>
    <sheet name="3. Relació plantilla treballad." sheetId="12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1" hidden="1">Rel_EMS_SOLC!#REF!</definedName>
    <definedName name="_xlnm._FilterDatabase" localSheetId="3" hidden="1">'Rel_persones_ateses_GRUP_B_(FS)'!$B$536:$B$538</definedName>
    <definedName name="_xlnm.Print_Area" localSheetId="4">Resum_persones_ateses_SOLC!$A$1:$V$43</definedName>
    <definedName name="Hores_mínimes_atenció_FS_33_64" localSheetId="1">Rel_EMS_SOLC!$N$4:$N$1048576</definedName>
    <definedName name="Hores_mínimes_atenció_FS_33_64" localSheetId="4">#REF!</definedName>
    <definedName name="Hores_mínimes_atenció_FS_33_64">#REF!</definedName>
    <definedName name="Hores_mínimes_atenció_MD" localSheetId="1">Rel_EMS_SOLC!$L$4:$L$1048576</definedName>
    <definedName name="Hores_mínimes_atenció_MD" localSheetId="4">#REF!</definedName>
    <definedName name="Hores_mínimes_atenció_MD">#REF!</definedName>
    <definedName name="otro">Rel_EMS_SOLC!$K$4:$K$1048576</definedName>
    <definedName name="PROF">'[1]Doc 1'!$B$64:$B$67</definedName>
    <definedName name="Sexe" localSheetId="2">'Rel_persones_ateses_GRUP_A_(MD)'!$AE$15:$AE$16</definedName>
    <definedName name="Sexe" localSheetId="3">'Rel_persones_ateses_GRUP_B_(FS)'!$AB$15:$AB$16</definedName>
    <definedName name="Sexe" localSheetId="4">#REF!</definedName>
    <definedName name="Sexe">#REF!</definedName>
    <definedName name="SEXE_PLANTILLA" localSheetId="2">'[2]3. Relació plantilla treballad.'!$CC$14:$CC$15</definedName>
    <definedName name="SEXE_PLANTILLA" localSheetId="3">'[2]3. Relació plantilla treballad.'!$CC$14:$CC$15</definedName>
    <definedName name="SEXE_PLANTILLA" localSheetId="4">'[3]3. Relació plantilla treballad.'!$CC$14:$CC$15</definedName>
    <definedName name="SEXE_PLANTILLA">'[4]3. Relació plantilla treballad.'!$CC$14:$CC$15</definedName>
    <definedName name="T.discapacitat" localSheetId="2">'Rel_persones_ateses_GRUP_A_(MD)'!$AE$6:$AE$11</definedName>
    <definedName name="T.discapacitat" localSheetId="3">'Rel_persones_ateses_GRUP_B_(FS)'!$AB$6:$AB$8</definedName>
    <definedName name="T.discapacitat" localSheetId="4">#REF!</definedName>
    <definedName name="T.discapacitat">#REF!</definedName>
    <definedName name="T_de_discapacitat" localSheetId="2">'[2]3. Relació plantilla treballad.'!$CC$6:$CC$11</definedName>
    <definedName name="T_de_discapacitat" localSheetId="3">'[2]3. Relació plantilla treballad.'!$CC$6:$CC$11</definedName>
    <definedName name="T_de_discapacitat" localSheetId="4">'[3]3. Relació plantilla treballad.'!$CC$6:$CC$11</definedName>
    <definedName name="T_de_discapacitat">'[4]3. Relació plantilla treballad.'!$CC$6:$CC$11</definedName>
    <definedName name="Tipus_de_discapacitat" localSheetId="5">[5]DOC.3!$BK$7:$BK$12</definedName>
    <definedName name="Tipus_de_discapacitat" localSheetId="2">[5]DOC.3!$BK$7:$BK$12</definedName>
    <definedName name="Tipus_de_discapacitat" localSheetId="3">[5]DOC.3!$BK$7:$BK$12</definedName>
    <definedName name="_xlnm.Print_Titles" localSheetId="1">Rel_EMS_SOLC!$13:$13</definedName>
    <definedName name="Total_hores_anuals_FS_33_64" localSheetId="1">Rel_EMS_SOLC!$M$4:$M$1048576</definedName>
    <definedName name="Total_hores_anuals_FS_33_64" localSheetId="4">#REF!</definedName>
    <definedName name="Total_hores_anuals_FS_33_64">#REF!</definedName>
    <definedName name="Total_hores_anuals_MD" localSheetId="1">Rel_EMS_SOLC!$K$4:$K$1048576</definedName>
    <definedName name="Total_hores_anuals_MD" localSheetId="4">#REF!</definedName>
    <definedName name="Total_hores_anuals_MD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36" l="1"/>
  <c r="E3" i="40" l="1"/>
  <c r="P3" i="40"/>
  <c r="A177" i="40"/>
  <c r="C4" i="37" l="1"/>
  <c r="K4" i="38"/>
  <c r="K4" i="37"/>
  <c r="C4" i="38"/>
  <c r="B7" i="38" l="1"/>
  <c r="N8" i="37" l="1"/>
  <c r="N9" i="37"/>
  <c r="N10" i="37"/>
  <c r="N11" i="37"/>
  <c r="N12" i="37"/>
  <c r="N13" i="37"/>
  <c r="N14" i="37"/>
  <c r="N15" i="37"/>
  <c r="N16" i="37"/>
  <c r="N17" i="37"/>
  <c r="N18" i="37"/>
  <c r="N19" i="37"/>
  <c r="N20" i="37"/>
  <c r="N21" i="37"/>
  <c r="N22" i="37"/>
  <c r="N23" i="37"/>
  <c r="N24" i="37"/>
  <c r="N25" i="37"/>
  <c r="N26" i="37"/>
  <c r="N27" i="37"/>
  <c r="N28" i="37"/>
  <c r="N29" i="37"/>
  <c r="N30" i="37"/>
  <c r="N31" i="37"/>
  <c r="N32" i="37"/>
  <c r="N33" i="37"/>
  <c r="N34" i="37"/>
  <c r="N35" i="37"/>
  <c r="N36" i="37"/>
  <c r="N37" i="37"/>
  <c r="N38" i="37"/>
  <c r="N39" i="37"/>
  <c r="N40" i="37"/>
  <c r="N41" i="37"/>
  <c r="N42" i="37"/>
  <c r="N43" i="37"/>
  <c r="N44" i="37"/>
  <c r="N45" i="37"/>
  <c r="N46" i="37"/>
  <c r="N47" i="37"/>
  <c r="N48" i="37"/>
  <c r="N49" i="37"/>
  <c r="N50" i="37"/>
  <c r="N51" i="37"/>
  <c r="N52" i="37"/>
  <c r="N53" i="37"/>
  <c r="N54" i="37"/>
  <c r="N55" i="37"/>
  <c r="N56" i="37"/>
  <c r="N57" i="37"/>
  <c r="N58" i="37"/>
  <c r="N59" i="37"/>
  <c r="N60" i="37"/>
  <c r="N61" i="37"/>
  <c r="N62" i="37"/>
  <c r="N63" i="37"/>
  <c r="N64" i="37"/>
  <c r="N65" i="37"/>
  <c r="N66" i="37"/>
  <c r="N67" i="37"/>
  <c r="N68" i="37"/>
  <c r="N69" i="37"/>
  <c r="N70" i="37"/>
  <c r="N71" i="37"/>
  <c r="N72" i="37"/>
  <c r="N73" i="37"/>
  <c r="N74" i="37"/>
  <c r="N75" i="37"/>
  <c r="N76" i="37"/>
  <c r="N77" i="37"/>
  <c r="N78" i="37"/>
  <c r="N79" i="37"/>
  <c r="N80" i="37"/>
  <c r="N81" i="37"/>
  <c r="N82" i="37"/>
  <c r="N83" i="37"/>
  <c r="N84" i="37"/>
  <c r="N85" i="37"/>
  <c r="N86" i="37"/>
  <c r="N87" i="37"/>
  <c r="N88" i="37"/>
  <c r="N89" i="37"/>
  <c r="N90" i="37"/>
  <c r="N91" i="37"/>
  <c r="N92" i="37"/>
  <c r="N93" i="37"/>
  <c r="N94" i="37"/>
  <c r="N95" i="37"/>
  <c r="N96" i="37"/>
  <c r="N97" i="37"/>
  <c r="N98" i="37"/>
  <c r="N99" i="37"/>
  <c r="N100" i="37"/>
  <c r="N101" i="37"/>
  <c r="N102" i="37"/>
  <c r="N103" i="37"/>
  <c r="N104" i="37"/>
  <c r="N105" i="37"/>
  <c r="N106" i="37"/>
  <c r="N107" i="37"/>
  <c r="N108" i="37"/>
  <c r="N109" i="37"/>
  <c r="N110" i="37"/>
  <c r="N111" i="37"/>
  <c r="N112" i="37"/>
  <c r="N113" i="37"/>
  <c r="N114" i="37"/>
  <c r="N115" i="37"/>
  <c r="N116" i="37"/>
  <c r="N117" i="37"/>
  <c r="N118" i="37"/>
  <c r="N119" i="37"/>
  <c r="N120" i="37"/>
  <c r="N121" i="37"/>
  <c r="N122" i="37"/>
  <c r="N123" i="37"/>
  <c r="N124" i="37"/>
  <c r="N125" i="37"/>
  <c r="N126" i="37"/>
  <c r="N127" i="37"/>
  <c r="N128" i="37"/>
  <c r="N129" i="37"/>
  <c r="N130" i="37"/>
  <c r="N131" i="37"/>
  <c r="N132" i="37"/>
  <c r="N133" i="37"/>
  <c r="N134" i="37"/>
  <c r="N135" i="37"/>
  <c r="N136" i="37"/>
  <c r="N137" i="37"/>
  <c r="N138" i="37"/>
  <c r="N139" i="37"/>
  <c r="N140" i="37"/>
  <c r="N141" i="37"/>
  <c r="N142" i="37"/>
  <c r="N143" i="37"/>
  <c r="N144" i="37"/>
  <c r="N145" i="37"/>
  <c r="N146" i="37"/>
  <c r="N147" i="37"/>
  <c r="N148" i="37"/>
  <c r="N149" i="37"/>
  <c r="N150" i="37"/>
  <c r="N151" i="37"/>
  <c r="N152" i="37"/>
  <c r="N153" i="37"/>
  <c r="N154" i="37"/>
  <c r="N155" i="37"/>
  <c r="N156" i="37"/>
  <c r="N157" i="37"/>
  <c r="N158" i="37"/>
  <c r="N159" i="37"/>
  <c r="N160" i="37"/>
  <c r="N161" i="37"/>
  <c r="N162" i="37"/>
  <c r="N163" i="37"/>
  <c r="N164" i="37"/>
  <c r="N165" i="37"/>
  <c r="N166" i="37"/>
  <c r="N167" i="37"/>
  <c r="N168" i="37"/>
  <c r="N169" i="37"/>
  <c r="N170" i="37"/>
  <c r="N171" i="37"/>
  <c r="N172" i="37"/>
  <c r="N173" i="37"/>
  <c r="N174" i="37"/>
  <c r="N175" i="37"/>
  <c r="N176" i="37"/>
  <c r="N177" i="37"/>
  <c r="N178" i="37"/>
  <c r="N179" i="37"/>
  <c r="N180" i="37"/>
  <c r="N181" i="37"/>
  <c r="N182" i="37"/>
  <c r="N183" i="37"/>
  <c r="N184" i="37"/>
  <c r="N185" i="37"/>
  <c r="N186" i="37"/>
  <c r="N187" i="37"/>
  <c r="N188" i="37"/>
  <c r="N189" i="37"/>
  <c r="N190" i="37"/>
  <c r="N191" i="37"/>
  <c r="N192" i="37"/>
  <c r="N193" i="37"/>
  <c r="N194" i="37"/>
  <c r="N195" i="37"/>
  <c r="N196" i="37"/>
  <c r="N197" i="37"/>
  <c r="N198" i="37"/>
  <c r="N199" i="37"/>
  <c r="N200" i="37"/>
  <c r="N201" i="37"/>
  <c r="N202" i="37"/>
  <c r="N203" i="37"/>
  <c r="N204" i="37"/>
  <c r="N205" i="37"/>
  <c r="N206" i="37"/>
  <c r="N207" i="37"/>
  <c r="N208" i="37"/>
  <c r="N209" i="37"/>
  <c r="N210" i="37"/>
  <c r="N211" i="37"/>
  <c r="N212" i="37"/>
  <c r="N213" i="37"/>
  <c r="N214" i="37"/>
  <c r="N215" i="37"/>
  <c r="N216" i="37"/>
  <c r="N217" i="37"/>
  <c r="N218" i="37"/>
  <c r="N219" i="37"/>
  <c r="N220" i="37"/>
  <c r="N221" i="37"/>
  <c r="N222" i="37"/>
  <c r="N223" i="37"/>
  <c r="N224" i="37"/>
  <c r="N225" i="37"/>
  <c r="N226" i="37"/>
  <c r="N227" i="37"/>
  <c r="N228" i="37"/>
  <c r="N229" i="37"/>
  <c r="N230" i="37"/>
  <c r="N231" i="37"/>
  <c r="N232" i="37"/>
  <c r="N233" i="37"/>
  <c r="N234" i="37"/>
  <c r="N235" i="37"/>
  <c r="N236" i="37"/>
  <c r="N237" i="37"/>
  <c r="N238" i="37"/>
  <c r="N239" i="37"/>
  <c r="N240" i="37"/>
  <c r="N241" i="37"/>
  <c r="N242" i="37"/>
  <c r="N243" i="37"/>
  <c r="N244" i="37"/>
  <c r="N245" i="37"/>
  <c r="N246" i="37"/>
  <c r="N247" i="37"/>
  <c r="N248" i="37"/>
  <c r="N249" i="37"/>
  <c r="N250" i="37"/>
  <c r="N251" i="37"/>
  <c r="N252" i="37"/>
  <c r="N253" i="37"/>
  <c r="N254" i="37"/>
  <c r="N255" i="37"/>
  <c r="N256" i="37"/>
  <c r="N257" i="37"/>
  <c r="N258" i="37"/>
  <c r="N259" i="37"/>
  <c r="N260" i="37"/>
  <c r="N261" i="37"/>
  <c r="N262" i="37"/>
  <c r="N263" i="37"/>
  <c r="N264" i="37"/>
  <c r="N265" i="37"/>
  <c r="N266" i="37"/>
  <c r="N267" i="37"/>
  <c r="N268" i="37"/>
  <c r="N269" i="37"/>
  <c r="N270" i="37"/>
  <c r="N271" i="37"/>
  <c r="N272" i="37"/>
  <c r="N273" i="37"/>
  <c r="N274" i="37"/>
  <c r="N275" i="37"/>
  <c r="N276" i="37"/>
  <c r="N277" i="37"/>
  <c r="N278" i="37"/>
  <c r="N279" i="37"/>
  <c r="N280" i="37"/>
  <c r="N281" i="37"/>
  <c r="N282" i="37"/>
  <c r="N283" i="37"/>
  <c r="N284" i="37"/>
  <c r="N285" i="37"/>
  <c r="N286" i="37"/>
  <c r="N287" i="37"/>
  <c r="N288" i="37"/>
  <c r="N289" i="37"/>
  <c r="N290" i="37"/>
  <c r="N291" i="37"/>
  <c r="N292" i="37"/>
  <c r="N293" i="37"/>
  <c r="N294" i="37"/>
  <c r="N295" i="37"/>
  <c r="N296" i="37"/>
  <c r="N297" i="37"/>
  <c r="N298" i="37"/>
  <c r="N299" i="37"/>
  <c r="N300" i="37"/>
  <c r="N301" i="37"/>
  <c r="N302" i="37"/>
  <c r="N303" i="37"/>
  <c r="N304" i="37"/>
  <c r="N305" i="37"/>
  <c r="N306" i="37"/>
  <c r="N307" i="37"/>
  <c r="N308" i="37"/>
  <c r="N309" i="37"/>
  <c r="N310" i="37"/>
  <c r="N311" i="37"/>
  <c r="N312" i="37"/>
  <c r="N313" i="37"/>
  <c r="N314" i="37"/>
  <c r="N315" i="37"/>
  <c r="N316" i="37"/>
  <c r="N317" i="37"/>
  <c r="N318" i="37"/>
  <c r="N319" i="37"/>
  <c r="N320" i="37"/>
  <c r="N321" i="37"/>
  <c r="N322" i="37"/>
  <c r="N323" i="37"/>
  <c r="N324" i="37"/>
  <c r="N325" i="37"/>
  <c r="N326" i="37"/>
  <c r="N327" i="37"/>
  <c r="N328" i="37"/>
  <c r="N329" i="37"/>
  <c r="N330" i="37"/>
  <c r="N331" i="37"/>
  <c r="N332" i="37"/>
  <c r="N333" i="37"/>
  <c r="N334" i="37"/>
  <c r="N335" i="37"/>
  <c r="N336" i="37"/>
  <c r="N337" i="37"/>
  <c r="N338" i="37"/>
  <c r="N339" i="37"/>
  <c r="N340" i="37"/>
  <c r="N341" i="37"/>
  <c r="N342" i="37"/>
  <c r="N343" i="37"/>
  <c r="N344" i="37"/>
  <c r="N345" i="37"/>
  <c r="N346" i="37"/>
  <c r="N347" i="37"/>
  <c r="N348" i="37"/>
  <c r="N349" i="37"/>
  <c r="N350" i="37"/>
  <c r="N351" i="37"/>
  <c r="N352" i="37"/>
  <c r="N353" i="37"/>
  <c r="N354" i="37"/>
  <c r="N355" i="37"/>
  <c r="N356" i="37"/>
  <c r="N357" i="37"/>
  <c r="N358" i="37"/>
  <c r="N359" i="37"/>
  <c r="N360" i="37"/>
  <c r="N361" i="37"/>
  <c r="N362" i="37"/>
  <c r="N363" i="37"/>
  <c r="N364" i="37"/>
  <c r="N365" i="37"/>
  <c r="N366" i="37"/>
  <c r="N367" i="37"/>
  <c r="N368" i="37"/>
  <c r="N369" i="37"/>
  <c r="N370" i="37"/>
  <c r="N371" i="37"/>
  <c r="N372" i="37"/>
  <c r="N373" i="37"/>
  <c r="N374" i="37"/>
  <c r="N375" i="37"/>
  <c r="N376" i="37"/>
  <c r="N377" i="37"/>
  <c r="N378" i="37"/>
  <c r="N379" i="37"/>
  <c r="N380" i="37"/>
  <c r="N381" i="37"/>
  <c r="N382" i="37"/>
  <c r="N383" i="37"/>
  <c r="N384" i="37"/>
  <c r="N385" i="37"/>
  <c r="N386" i="37"/>
  <c r="N387" i="37"/>
  <c r="N388" i="37"/>
  <c r="N389" i="37"/>
  <c r="N390" i="37"/>
  <c r="N391" i="37"/>
  <c r="N392" i="37"/>
  <c r="N393" i="37"/>
  <c r="N394" i="37"/>
  <c r="N395" i="37"/>
  <c r="N396" i="37"/>
  <c r="N397" i="37"/>
  <c r="N398" i="37"/>
  <c r="N399" i="37"/>
  <c r="N400" i="37"/>
  <c r="N401" i="37"/>
  <c r="N402" i="37"/>
  <c r="N403" i="37"/>
  <c r="N404" i="37"/>
  <c r="N405" i="37"/>
  <c r="N406" i="37"/>
  <c r="N407" i="37"/>
  <c r="N408" i="37"/>
  <c r="N409" i="37"/>
  <c r="N410" i="37"/>
  <c r="N411" i="37"/>
  <c r="N412" i="37"/>
  <c r="N413" i="37"/>
  <c r="N414" i="37"/>
  <c r="N415" i="37"/>
  <c r="N416" i="37"/>
  <c r="N417" i="37"/>
  <c r="N418" i="37"/>
  <c r="N419" i="37"/>
  <c r="N420" i="37"/>
  <c r="N421" i="37"/>
  <c r="N422" i="37"/>
  <c r="N423" i="37"/>
  <c r="N424" i="37"/>
  <c r="N425" i="37"/>
  <c r="N426" i="37"/>
  <c r="N427" i="37"/>
  <c r="N428" i="37"/>
  <c r="N429" i="37"/>
  <c r="N430" i="37"/>
  <c r="N431" i="37"/>
  <c r="N432" i="37"/>
  <c r="N433" i="37"/>
  <c r="N434" i="37"/>
  <c r="N435" i="37"/>
  <c r="N436" i="37"/>
  <c r="N437" i="37"/>
  <c r="N438" i="37"/>
  <c r="N439" i="37"/>
  <c r="N440" i="37"/>
  <c r="N441" i="37"/>
  <c r="N442" i="37"/>
  <c r="N443" i="37"/>
  <c r="N444" i="37"/>
  <c r="N445" i="37"/>
  <c r="N446" i="37"/>
  <c r="N447" i="37"/>
  <c r="N448" i="37"/>
  <c r="N449" i="37"/>
  <c r="N450" i="37"/>
  <c r="N451" i="37"/>
  <c r="N452" i="37"/>
  <c r="N453" i="37"/>
  <c r="N454" i="37"/>
  <c r="N455" i="37"/>
  <c r="N456" i="37"/>
  <c r="N457" i="37"/>
  <c r="N458" i="37"/>
  <c r="N459" i="37"/>
  <c r="N460" i="37"/>
  <c r="N461" i="37"/>
  <c r="N462" i="37"/>
  <c r="N463" i="37"/>
  <c r="N464" i="37"/>
  <c r="N465" i="37"/>
  <c r="N466" i="37"/>
  <c r="N467" i="37"/>
  <c r="N468" i="37"/>
  <c r="N469" i="37"/>
  <c r="N470" i="37"/>
  <c r="N471" i="37"/>
  <c r="N472" i="37"/>
  <c r="N473" i="37"/>
  <c r="N474" i="37"/>
  <c r="N475" i="37"/>
  <c r="N476" i="37"/>
  <c r="N477" i="37"/>
  <c r="N478" i="37"/>
  <c r="N479" i="37"/>
  <c r="N480" i="37"/>
  <c r="N481" i="37"/>
  <c r="N482" i="37"/>
  <c r="N483" i="37"/>
  <c r="N484" i="37"/>
  <c r="N485" i="37"/>
  <c r="N486" i="37"/>
  <c r="N487" i="37"/>
  <c r="N488" i="37"/>
  <c r="N489" i="37"/>
  <c r="N490" i="37"/>
  <c r="N491" i="37"/>
  <c r="N492" i="37"/>
  <c r="N493" i="37"/>
  <c r="N494" i="37"/>
  <c r="N495" i="37"/>
  <c r="N496" i="37"/>
  <c r="N497" i="37"/>
  <c r="N498" i="37"/>
  <c r="N499" i="37"/>
  <c r="N500" i="37"/>
  <c r="N501" i="37"/>
  <c r="N502" i="37"/>
  <c r="N503" i="37"/>
  <c r="N504" i="37"/>
  <c r="N505" i="37"/>
  <c r="N7" i="38" l="1"/>
  <c r="N8" i="38"/>
  <c r="N9" i="38"/>
  <c r="N10" i="38"/>
  <c r="N11" i="38"/>
  <c r="N12" i="38"/>
  <c r="N13" i="38"/>
  <c r="N14" i="38"/>
  <c r="N15" i="38"/>
  <c r="N16" i="38"/>
  <c r="N17" i="38"/>
  <c r="N18" i="38"/>
  <c r="N19" i="38"/>
  <c r="N20" i="38"/>
  <c r="N21" i="38"/>
  <c r="N22" i="38"/>
  <c r="N23" i="38"/>
  <c r="N24" i="38"/>
  <c r="N25" i="38"/>
  <c r="N26" i="38"/>
  <c r="N27" i="38"/>
  <c r="N28" i="38"/>
  <c r="N29" i="38"/>
  <c r="N30" i="38"/>
  <c r="N31" i="38"/>
  <c r="N32" i="38"/>
  <c r="N33" i="38"/>
  <c r="N34" i="38"/>
  <c r="N35" i="38"/>
  <c r="N36" i="38"/>
  <c r="N37" i="38"/>
  <c r="N38" i="38"/>
  <c r="N39" i="38"/>
  <c r="N40" i="38"/>
  <c r="N41" i="38"/>
  <c r="N42" i="38"/>
  <c r="N43" i="38"/>
  <c r="N44" i="38"/>
  <c r="N45" i="38"/>
  <c r="N46" i="38"/>
  <c r="N47" i="38"/>
  <c r="N48" i="38"/>
  <c r="N49" i="38"/>
  <c r="N50" i="38"/>
  <c r="N51" i="38"/>
  <c r="N52" i="38"/>
  <c r="N53" i="38"/>
  <c r="N54" i="38"/>
  <c r="N55" i="38"/>
  <c r="N56" i="38"/>
  <c r="N57" i="38"/>
  <c r="N58" i="38"/>
  <c r="N59" i="38"/>
  <c r="N60" i="38"/>
  <c r="N61" i="38"/>
  <c r="N62" i="38"/>
  <c r="N63" i="38"/>
  <c r="N64" i="38"/>
  <c r="N65" i="38"/>
  <c r="N66" i="38"/>
  <c r="N67" i="38"/>
  <c r="N68" i="38"/>
  <c r="N69" i="38"/>
  <c r="N70" i="38"/>
  <c r="N71" i="38"/>
  <c r="N72" i="38"/>
  <c r="N73" i="38"/>
  <c r="N74" i="38"/>
  <c r="N75" i="38"/>
  <c r="N76" i="38"/>
  <c r="N77" i="38"/>
  <c r="N78" i="38"/>
  <c r="N79" i="38"/>
  <c r="N80" i="38"/>
  <c r="N81" i="38"/>
  <c r="N82" i="38"/>
  <c r="N83" i="38"/>
  <c r="N84" i="38"/>
  <c r="N85" i="38"/>
  <c r="N86" i="38"/>
  <c r="N87" i="38"/>
  <c r="N88" i="38"/>
  <c r="N89" i="38"/>
  <c r="N90" i="38"/>
  <c r="N91" i="38"/>
  <c r="N92" i="38"/>
  <c r="N93" i="38"/>
  <c r="N94" i="38"/>
  <c r="N95" i="38"/>
  <c r="N96" i="38"/>
  <c r="N97" i="38"/>
  <c r="N98" i="38"/>
  <c r="N99" i="38"/>
  <c r="N100" i="38"/>
  <c r="N101" i="38"/>
  <c r="N102" i="38"/>
  <c r="N103" i="38"/>
  <c r="N104" i="38"/>
  <c r="N105" i="38"/>
  <c r="N106" i="38"/>
  <c r="N107" i="38"/>
  <c r="N108" i="38"/>
  <c r="N109" i="38"/>
  <c r="N110" i="38"/>
  <c r="N111" i="38"/>
  <c r="N112" i="38"/>
  <c r="N113" i="38"/>
  <c r="N114" i="38"/>
  <c r="N115" i="38"/>
  <c r="N116" i="38"/>
  <c r="N117" i="38"/>
  <c r="N118" i="38"/>
  <c r="N119" i="38"/>
  <c r="N120" i="38"/>
  <c r="N121" i="38"/>
  <c r="N122" i="38"/>
  <c r="N123" i="38"/>
  <c r="N124" i="38"/>
  <c r="N125" i="38"/>
  <c r="N126" i="38"/>
  <c r="N127" i="38"/>
  <c r="N128" i="38"/>
  <c r="N129" i="38"/>
  <c r="N130" i="38"/>
  <c r="N131" i="38"/>
  <c r="N132" i="38"/>
  <c r="N133" i="38"/>
  <c r="N134" i="38"/>
  <c r="N135" i="38"/>
  <c r="N136" i="38"/>
  <c r="N137" i="38"/>
  <c r="N138" i="38"/>
  <c r="N139" i="38"/>
  <c r="N140" i="38"/>
  <c r="N141" i="38"/>
  <c r="N142" i="38"/>
  <c r="N143" i="38"/>
  <c r="N144" i="38"/>
  <c r="N145" i="38"/>
  <c r="N146" i="38"/>
  <c r="N147" i="38"/>
  <c r="N148" i="38"/>
  <c r="N149" i="38"/>
  <c r="N150" i="38"/>
  <c r="N151" i="38"/>
  <c r="N152" i="38"/>
  <c r="N153" i="38"/>
  <c r="N154" i="38"/>
  <c r="N155" i="38"/>
  <c r="N156" i="38"/>
  <c r="N157" i="38"/>
  <c r="N158" i="38"/>
  <c r="N159" i="38"/>
  <c r="N160" i="38"/>
  <c r="N161" i="38"/>
  <c r="N162" i="38"/>
  <c r="N163" i="38"/>
  <c r="N164" i="38"/>
  <c r="N165" i="38"/>
  <c r="N166" i="38"/>
  <c r="N167" i="38"/>
  <c r="N168" i="38"/>
  <c r="N169" i="38"/>
  <c r="N170" i="38"/>
  <c r="N171" i="38"/>
  <c r="N172" i="38"/>
  <c r="N173" i="38"/>
  <c r="N174" i="38"/>
  <c r="N175" i="38"/>
  <c r="N176" i="38"/>
  <c r="N177" i="38"/>
  <c r="N178" i="38"/>
  <c r="N179" i="38"/>
  <c r="N180" i="38"/>
  <c r="N181" i="38"/>
  <c r="N182" i="38"/>
  <c r="N183" i="38"/>
  <c r="N184" i="38"/>
  <c r="N185" i="38"/>
  <c r="N186" i="38"/>
  <c r="N187" i="38"/>
  <c r="N188" i="38"/>
  <c r="N189" i="38"/>
  <c r="N190" i="38"/>
  <c r="N191" i="38"/>
  <c r="N192" i="38"/>
  <c r="N193" i="38"/>
  <c r="N194" i="38"/>
  <c r="N195" i="38"/>
  <c r="N196" i="38"/>
  <c r="N197" i="38"/>
  <c r="N198" i="38"/>
  <c r="N199" i="38"/>
  <c r="N200" i="38"/>
  <c r="N201" i="38"/>
  <c r="N202" i="38"/>
  <c r="N203" i="38"/>
  <c r="N204" i="38"/>
  <c r="N205" i="38"/>
  <c r="N206" i="38"/>
  <c r="N207" i="38"/>
  <c r="N208" i="38"/>
  <c r="N209" i="38"/>
  <c r="N210" i="38"/>
  <c r="N211" i="38"/>
  <c r="N212" i="38"/>
  <c r="N213" i="38"/>
  <c r="N214" i="38"/>
  <c r="N215" i="38"/>
  <c r="N216" i="38"/>
  <c r="N217" i="38"/>
  <c r="N218" i="38"/>
  <c r="N219" i="38"/>
  <c r="N220" i="38"/>
  <c r="N221" i="38"/>
  <c r="N222" i="38"/>
  <c r="N223" i="38"/>
  <c r="N224" i="38"/>
  <c r="N225" i="38"/>
  <c r="N226" i="38"/>
  <c r="N227" i="38"/>
  <c r="N228" i="38"/>
  <c r="N229" i="38"/>
  <c r="N230" i="38"/>
  <c r="N231" i="38"/>
  <c r="N232" i="38"/>
  <c r="N233" i="38"/>
  <c r="N234" i="38"/>
  <c r="N235" i="38"/>
  <c r="N236" i="38"/>
  <c r="N237" i="38"/>
  <c r="N238" i="38"/>
  <c r="N239" i="38"/>
  <c r="N240" i="38"/>
  <c r="N241" i="38"/>
  <c r="N242" i="38"/>
  <c r="N243" i="38"/>
  <c r="N244" i="38"/>
  <c r="N245" i="38"/>
  <c r="N246" i="38"/>
  <c r="N247" i="38"/>
  <c r="N248" i="38"/>
  <c r="N249" i="38"/>
  <c r="N250" i="38"/>
  <c r="N251" i="38"/>
  <c r="N252" i="38"/>
  <c r="N253" i="38"/>
  <c r="N254" i="38"/>
  <c r="N255" i="38"/>
  <c r="N256" i="38"/>
  <c r="N257" i="38"/>
  <c r="N258" i="38"/>
  <c r="N259" i="38"/>
  <c r="N260" i="38"/>
  <c r="N261" i="38"/>
  <c r="N262" i="38"/>
  <c r="N263" i="38"/>
  <c r="N264" i="38"/>
  <c r="N265" i="38"/>
  <c r="N266" i="38"/>
  <c r="N267" i="38"/>
  <c r="N268" i="38"/>
  <c r="N269" i="38"/>
  <c r="N270" i="38"/>
  <c r="N271" i="38"/>
  <c r="N272" i="38"/>
  <c r="N273" i="38"/>
  <c r="N274" i="38"/>
  <c r="N275" i="38"/>
  <c r="N276" i="38"/>
  <c r="N277" i="38"/>
  <c r="N278" i="38"/>
  <c r="N279" i="38"/>
  <c r="N280" i="38"/>
  <c r="N281" i="38"/>
  <c r="N282" i="38"/>
  <c r="N283" i="38"/>
  <c r="N284" i="38"/>
  <c r="N285" i="38"/>
  <c r="N286" i="38"/>
  <c r="N287" i="38"/>
  <c r="N288" i="38"/>
  <c r="N289" i="38"/>
  <c r="N290" i="38"/>
  <c r="N291" i="38"/>
  <c r="N292" i="38"/>
  <c r="N293" i="38"/>
  <c r="N294" i="38"/>
  <c r="N295" i="38"/>
  <c r="N296" i="38"/>
  <c r="N297" i="38"/>
  <c r="N298" i="38"/>
  <c r="N299" i="38"/>
  <c r="N300" i="38"/>
  <c r="N301" i="38"/>
  <c r="N302" i="38"/>
  <c r="N303" i="38"/>
  <c r="N304" i="38"/>
  <c r="N305" i="38"/>
  <c r="N306" i="38"/>
  <c r="N307" i="38"/>
  <c r="N308" i="38"/>
  <c r="N309" i="38"/>
  <c r="N310" i="38"/>
  <c r="N311" i="38"/>
  <c r="N312" i="38"/>
  <c r="N313" i="38"/>
  <c r="N314" i="38"/>
  <c r="N315" i="38"/>
  <c r="N316" i="38"/>
  <c r="N317" i="38"/>
  <c r="N318" i="38"/>
  <c r="N319" i="38"/>
  <c r="N320" i="38"/>
  <c r="N321" i="38"/>
  <c r="N322" i="38"/>
  <c r="N323" i="38"/>
  <c r="N324" i="38"/>
  <c r="N325" i="38"/>
  <c r="N326" i="38"/>
  <c r="N327" i="38"/>
  <c r="N328" i="38"/>
  <c r="N329" i="38"/>
  <c r="N330" i="38"/>
  <c r="N331" i="38"/>
  <c r="N332" i="38"/>
  <c r="N333" i="38"/>
  <c r="N334" i="38"/>
  <c r="N335" i="38"/>
  <c r="N336" i="38"/>
  <c r="N337" i="38"/>
  <c r="N338" i="38"/>
  <c r="N339" i="38"/>
  <c r="N340" i="38"/>
  <c r="N341" i="38"/>
  <c r="N342" i="38"/>
  <c r="N343" i="38"/>
  <c r="N344" i="38"/>
  <c r="N345" i="38"/>
  <c r="N346" i="38"/>
  <c r="N347" i="38"/>
  <c r="N348" i="38"/>
  <c r="N349" i="38"/>
  <c r="N350" i="38"/>
  <c r="N351" i="38"/>
  <c r="N352" i="38"/>
  <c r="N353" i="38"/>
  <c r="N354" i="38"/>
  <c r="N355" i="38"/>
  <c r="N356" i="38"/>
  <c r="N357" i="38"/>
  <c r="N358" i="38"/>
  <c r="N359" i="38"/>
  <c r="N360" i="38"/>
  <c r="N361" i="38"/>
  <c r="N362" i="38"/>
  <c r="N363" i="38"/>
  <c r="N364" i="38"/>
  <c r="N365" i="38"/>
  <c r="N366" i="38"/>
  <c r="N367" i="38"/>
  <c r="N368" i="38"/>
  <c r="N369" i="38"/>
  <c r="N370" i="38"/>
  <c r="N371" i="38"/>
  <c r="N372" i="38"/>
  <c r="N373" i="38"/>
  <c r="N374" i="38"/>
  <c r="N375" i="38"/>
  <c r="N376" i="38"/>
  <c r="N377" i="38"/>
  <c r="N378" i="38"/>
  <c r="N379" i="38"/>
  <c r="N380" i="38"/>
  <c r="N381" i="38"/>
  <c r="N382" i="38"/>
  <c r="N383" i="38"/>
  <c r="N384" i="38"/>
  <c r="N385" i="38"/>
  <c r="N386" i="38"/>
  <c r="N387" i="38"/>
  <c r="N388" i="38"/>
  <c r="N389" i="38"/>
  <c r="N390" i="38"/>
  <c r="N391" i="38"/>
  <c r="N392" i="38"/>
  <c r="N393" i="38"/>
  <c r="N394" i="38"/>
  <c r="N395" i="38"/>
  <c r="N396" i="38"/>
  <c r="N397" i="38"/>
  <c r="N398" i="38"/>
  <c r="N399" i="38"/>
  <c r="N400" i="38"/>
  <c r="N401" i="38"/>
  <c r="N402" i="38"/>
  <c r="N403" i="38"/>
  <c r="N404" i="38"/>
  <c r="N405" i="38"/>
  <c r="N406" i="38"/>
  <c r="N407" i="38"/>
  <c r="N408" i="38"/>
  <c r="N409" i="38"/>
  <c r="N410" i="38"/>
  <c r="N411" i="38"/>
  <c r="N412" i="38"/>
  <c r="N413" i="38"/>
  <c r="N414" i="38"/>
  <c r="N415" i="38"/>
  <c r="N416" i="38"/>
  <c r="N417" i="38"/>
  <c r="N418" i="38"/>
  <c r="N419" i="38"/>
  <c r="N420" i="38"/>
  <c r="N421" i="38"/>
  <c r="N422" i="38"/>
  <c r="N423" i="38"/>
  <c r="N424" i="38"/>
  <c r="N425" i="38"/>
  <c r="N426" i="38"/>
  <c r="N427" i="38"/>
  <c r="N428" i="38"/>
  <c r="N429" i="38"/>
  <c r="N430" i="38"/>
  <c r="N431" i="38"/>
  <c r="N432" i="38"/>
  <c r="N433" i="38"/>
  <c r="N434" i="38"/>
  <c r="N435" i="38"/>
  <c r="N436" i="38"/>
  <c r="N437" i="38"/>
  <c r="N438" i="38"/>
  <c r="N439" i="38"/>
  <c r="N440" i="38"/>
  <c r="N441" i="38"/>
  <c r="N442" i="38"/>
  <c r="N443" i="38"/>
  <c r="N444" i="38"/>
  <c r="N445" i="38"/>
  <c r="N446" i="38"/>
  <c r="N447" i="38"/>
  <c r="N448" i="38"/>
  <c r="N449" i="38"/>
  <c r="N450" i="38"/>
  <c r="N451" i="38"/>
  <c r="N452" i="38"/>
  <c r="N453" i="38"/>
  <c r="N454" i="38"/>
  <c r="N455" i="38"/>
  <c r="N456" i="38"/>
  <c r="N457" i="38"/>
  <c r="N458" i="38"/>
  <c r="N459" i="38"/>
  <c r="N460" i="38"/>
  <c r="N461" i="38"/>
  <c r="N462" i="38"/>
  <c r="N463" i="38"/>
  <c r="N464" i="38"/>
  <c r="N465" i="38"/>
  <c r="N466" i="38"/>
  <c r="N467" i="38"/>
  <c r="N468" i="38"/>
  <c r="N469" i="38"/>
  <c r="N470" i="38"/>
  <c r="N471" i="38"/>
  <c r="N472" i="38"/>
  <c r="N473" i="38"/>
  <c r="N474" i="38"/>
  <c r="N475" i="38"/>
  <c r="N476" i="38"/>
  <c r="N477" i="38"/>
  <c r="N478" i="38"/>
  <c r="N479" i="38"/>
  <c r="N480" i="38"/>
  <c r="N481" i="38"/>
  <c r="N482" i="38"/>
  <c r="N483" i="38"/>
  <c r="N484" i="38"/>
  <c r="N485" i="38"/>
  <c r="N486" i="38"/>
  <c r="N487" i="38"/>
  <c r="N488" i="38"/>
  <c r="N489" i="38"/>
  <c r="N490" i="38"/>
  <c r="N491" i="38"/>
  <c r="N492" i="38"/>
  <c r="N493" i="38"/>
  <c r="N494" i="38"/>
  <c r="N495" i="38"/>
  <c r="N496" i="38"/>
  <c r="N497" i="38"/>
  <c r="N498" i="38"/>
  <c r="N499" i="38"/>
  <c r="N500" i="38"/>
  <c r="N501" i="38"/>
  <c r="N502" i="38"/>
  <c r="N503" i="38"/>
  <c r="N504" i="38"/>
  <c r="N505" i="38"/>
  <c r="B9" i="38" l="1"/>
  <c r="B8" i="38"/>
  <c r="D547" i="38" l="1"/>
  <c r="D546" i="38"/>
  <c r="D545" i="38"/>
  <c r="D544" i="38"/>
  <c r="D543" i="38"/>
  <c r="D542" i="38"/>
  <c r="D541" i="38"/>
  <c r="D540" i="38"/>
  <c r="D539" i="38"/>
  <c r="D538" i="38"/>
  <c r="D537" i="38"/>
  <c r="D536" i="38"/>
  <c r="D535" i="38"/>
  <c r="D534" i="38"/>
  <c r="D533" i="38"/>
  <c r="D532" i="38"/>
  <c r="D531" i="38"/>
  <c r="D530" i="38"/>
  <c r="D526" i="38"/>
  <c r="D525" i="38"/>
  <c r="D524" i="38"/>
  <c r="D523" i="38"/>
  <c r="D522" i="38"/>
  <c r="AQ506" i="38"/>
  <c r="AP506" i="38"/>
  <c r="AL506" i="38"/>
  <c r="AH506" i="38"/>
  <c r="AN505" i="38"/>
  <c r="AM505" i="38"/>
  <c r="AK505" i="38"/>
  <c r="AJ505" i="38"/>
  <c r="AI505" i="38"/>
  <c r="Z505" i="38"/>
  <c r="V505" i="38"/>
  <c r="B505" i="38"/>
  <c r="AG505" i="38" s="1"/>
  <c r="AN504" i="38"/>
  <c r="AM504" i="38"/>
  <c r="AK504" i="38"/>
  <c r="AJ504" i="38"/>
  <c r="AI504" i="38"/>
  <c r="V504" i="38"/>
  <c r="Z504" i="38"/>
  <c r="W504" i="38"/>
  <c r="AN503" i="38"/>
  <c r="AM503" i="38"/>
  <c r="AK503" i="38"/>
  <c r="AJ503" i="38"/>
  <c r="AI503" i="38"/>
  <c r="W503" i="38"/>
  <c r="V503" i="38"/>
  <c r="B503" i="38"/>
  <c r="AG503" i="38" s="1"/>
  <c r="AN502" i="38"/>
  <c r="AM502" i="38"/>
  <c r="AK502" i="38"/>
  <c r="AJ502" i="38"/>
  <c r="AI502" i="38"/>
  <c r="W502" i="38"/>
  <c r="V502" i="38"/>
  <c r="B502" i="38"/>
  <c r="AE502" i="38" s="1"/>
  <c r="AN501" i="38"/>
  <c r="AM501" i="38"/>
  <c r="AK501" i="38"/>
  <c r="AJ501" i="38"/>
  <c r="AI501" i="38"/>
  <c r="W501" i="38"/>
  <c r="V501" i="38"/>
  <c r="Z501" i="38"/>
  <c r="B501" i="38"/>
  <c r="AG501" i="38" s="1"/>
  <c r="AN500" i="38"/>
  <c r="AM500" i="38"/>
  <c r="AK500" i="38"/>
  <c r="AJ500" i="38"/>
  <c r="AI500" i="38"/>
  <c r="W500" i="38"/>
  <c r="B500" i="38"/>
  <c r="AE500" i="38" s="1"/>
  <c r="AN499" i="38"/>
  <c r="AM499" i="38"/>
  <c r="AK499" i="38"/>
  <c r="AJ499" i="38"/>
  <c r="AI499" i="38"/>
  <c r="W499" i="38"/>
  <c r="V499" i="38"/>
  <c r="B499" i="38"/>
  <c r="AN498" i="38"/>
  <c r="AM498" i="38"/>
  <c r="AK498" i="38"/>
  <c r="AJ498" i="38"/>
  <c r="AI498" i="38"/>
  <c r="W498" i="38"/>
  <c r="V498" i="38"/>
  <c r="B498" i="38"/>
  <c r="AG498" i="38" s="1"/>
  <c r="AN497" i="38"/>
  <c r="AM497" i="38"/>
  <c r="AK497" i="38"/>
  <c r="AJ497" i="38"/>
  <c r="AI497" i="38"/>
  <c r="W497" i="38"/>
  <c r="V497" i="38"/>
  <c r="B497" i="38"/>
  <c r="AG497" i="38" s="1"/>
  <c r="AN496" i="38"/>
  <c r="AM496" i="38"/>
  <c r="AK496" i="38"/>
  <c r="AJ496" i="38"/>
  <c r="AI496" i="38"/>
  <c r="W496" i="38"/>
  <c r="B496" i="38"/>
  <c r="AG496" i="38" s="1"/>
  <c r="AN495" i="38"/>
  <c r="AM495" i="38"/>
  <c r="AK495" i="38"/>
  <c r="AJ495" i="38"/>
  <c r="AI495" i="38"/>
  <c r="W495" i="38"/>
  <c r="B495" i="38"/>
  <c r="AG495" i="38" s="1"/>
  <c r="AN494" i="38"/>
  <c r="AM494" i="38"/>
  <c r="AK494" i="38"/>
  <c r="AJ494" i="38"/>
  <c r="AI494" i="38"/>
  <c r="W494" i="38"/>
  <c r="B494" i="38"/>
  <c r="AG494" i="38" s="1"/>
  <c r="AN493" i="38"/>
  <c r="AM493" i="38"/>
  <c r="AK493" i="38"/>
  <c r="AJ493" i="38"/>
  <c r="AI493" i="38"/>
  <c r="B493" i="38"/>
  <c r="AN492" i="38"/>
  <c r="AM492" i="38"/>
  <c r="AK492" i="38"/>
  <c r="AJ492" i="38"/>
  <c r="AI492" i="38"/>
  <c r="W492" i="38"/>
  <c r="V492" i="38"/>
  <c r="Z492" i="38"/>
  <c r="B492" i="38"/>
  <c r="AN491" i="38"/>
  <c r="AM491" i="38"/>
  <c r="AK491" i="38"/>
  <c r="AJ491" i="38"/>
  <c r="AI491" i="38"/>
  <c r="V491" i="38"/>
  <c r="W491" i="38"/>
  <c r="B491" i="38"/>
  <c r="AE491" i="38" s="1"/>
  <c r="AN490" i="38"/>
  <c r="AM490" i="38"/>
  <c r="AK490" i="38"/>
  <c r="AJ490" i="38"/>
  <c r="AI490" i="38"/>
  <c r="B490" i="38"/>
  <c r="AG490" i="38" s="1"/>
  <c r="AN489" i="38"/>
  <c r="AM489" i="38"/>
  <c r="AK489" i="38"/>
  <c r="AJ489" i="38"/>
  <c r="AI489" i="38"/>
  <c r="V489" i="38"/>
  <c r="B489" i="38"/>
  <c r="AG489" i="38" s="1"/>
  <c r="AN488" i="38"/>
  <c r="AM488" i="38"/>
  <c r="AK488" i="38"/>
  <c r="AJ488" i="38"/>
  <c r="AI488" i="38"/>
  <c r="V488" i="38"/>
  <c r="W488" i="38"/>
  <c r="B488" i="38"/>
  <c r="AE488" i="38" s="1"/>
  <c r="AN487" i="38"/>
  <c r="AM487" i="38"/>
  <c r="AK487" i="38"/>
  <c r="AJ487" i="38"/>
  <c r="AI487" i="38"/>
  <c r="W487" i="38"/>
  <c r="V487" i="38"/>
  <c r="B487" i="38"/>
  <c r="AG487" i="38" s="1"/>
  <c r="AN486" i="38"/>
  <c r="AM486" i="38"/>
  <c r="AK486" i="38"/>
  <c r="AJ486" i="38"/>
  <c r="AI486" i="38"/>
  <c r="W486" i="38"/>
  <c r="V486" i="38"/>
  <c r="B486" i="38"/>
  <c r="AE486" i="38" s="1"/>
  <c r="AN485" i="38"/>
  <c r="AM485" i="38"/>
  <c r="AK485" i="38"/>
  <c r="AJ485" i="38"/>
  <c r="AI485" i="38"/>
  <c r="W485" i="38"/>
  <c r="V485" i="38"/>
  <c r="Z485" i="38"/>
  <c r="B485" i="38"/>
  <c r="AG485" i="38" s="1"/>
  <c r="AN484" i="38"/>
  <c r="AM484" i="38"/>
  <c r="AK484" i="38"/>
  <c r="AJ484" i="38"/>
  <c r="AI484" i="38"/>
  <c r="W484" i="38"/>
  <c r="B484" i="38"/>
  <c r="AN483" i="38"/>
  <c r="AM483" i="38"/>
  <c r="AK483" i="38"/>
  <c r="AJ483" i="38"/>
  <c r="AI483" i="38"/>
  <c r="W483" i="38"/>
  <c r="V483" i="38"/>
  <c r="B483" i="38"/>
  <c r="AN482" i="38"/>
  <c r="AM482" i="38"/>
  <c r="AK482" i="38"/>
  <c r="AJ482" i="38"/>
  <c r="AI482" i="38"/>
  <c r="W482" i="38"/>
  <c r="V482" i="38"/>
  <c r="Z482" i="38"/>
  <c r="B482" i="38"/>
  <c r="AE482" i="38" s="1"/>
  <c r="AN481" i="38"/>
  <c r="AM481" i="38"/>
  <c r="AK481" i="38"/>
  <c r="AJ481" i="38"/>
  <c r="AI481" i="38"/>
  <c r="W481" i="38"/>
  <c r="V481" i="38"/>
  <c r="B481" i="38"/>
  <c r="AG481" i="38" s="1"/>
  <c r="AN480" i="38"/>
  <c r="AM480" i="38"/>
  <c r="AK480" i="38"/>
  <c r="AJ480" i="38"/>
  <c r="AI480" i="38"/>
  <c r="W480" i="38"/>
  <c r="V480" i="38"/>
  <c r="Z480" i="38"/>
  <c r="B480" i="38"/>
  <c r="AG480" i="38" s="1"/>
  <c r="AN479" i="38"/>
  <c r="AM479" i="38"/>
  <c r="AK479" i="38"/>
  <c r="AJ479" i="38"/>
  <c r="AI479" i="38"/>
  <c r="W479" i="38"/>
  <c r="B479" i="38"/>
  <c r="AG479" i="38" s="1"/>
  <c r="AN478" i="38"/>
  <c r="AM478" i="38"/>
  <c r="AK478" i="38"/>
  <c r="AJ478" i="38"/>
  <c r="AI478" i="38"/>
  <c r="W478" i="38"/>
  <c r="B478" i="38"/>
  <c r="AG478" i="38" s="1"/>
  <c r="AN477" i="38"/>
  <c r="AM477" i="38"/>
  <c r="AK477" i="38"/>
  <c r="AJ477" i="38"/>
  <c r="AI477" i="38"/>
  <c r="B477" i="38"/>
  <c r="AG477" i="38" s="1"/>
  <c r="AN476" i="38"/>
  <c r="AM476" i="38"/>
  <c r="AK476" i="38"/>
  <c r="AJ476" i="38"/>
  <c r="AI476" i="38"/>
  <c r="W476" i="38"/>
  <c r="V476" i="38"/>
  <c r="Z476" i="38"/>
  <c r="B476" i="38"/>
  <c r="AG476" i="38" s="1"/>
  <c r="AN475" i="38"/>
  <c r="AM475" i="38"/>
  <c r="AK475" i="38"/>
  <c r="AJ475" i="38"/>
  <c r="AI475" i="38"/>
  <c r="V475" i="38"/>
  <c r="W475" i="38"/>
  <c r="B475" i="38"/>
  <c r="AG475" i="38" s="1"/>
  <c r="AN474" i="38"/>
  <c r="AM474" i="38"/>
  <c r="AK474" i="38"/>
  <c r="AJ474" i="38"/>
  <c r="AI474" i="38"/>
  <c r="B474" i="38"/>
  <c r="AG474" i="38" s="1"/>
  <c r="AN473" i="38"/>
  <c r="AM473" i="38"/>
  <c r="AK473" i="38"/>
  <c r="AJ473" i="38"/>
  <c r="AI473" i="38"/>
  <c r="V473" i="38"/>
  <c r="B473" i="38"/>
  <c r="AE473" i="38" s="1"/>
  <c r="AN472" i="38"/>
  <c r="AM472" i="38"/>
  <c r="AK472" i="38"/>
  <c r="AJ472" i="38"/>
  <c r="AI472" i="38"/>
  <c r="V472" i="38"/>
  <c r="W472" i="38"/>
  <c r="B472" i="38"/>
  <c r="AE472" i="38" s="1"/>
  <c r="AN471" i="38"/>
  <c r="AM471" i="38"/>
  <c r="AK471" i="38"/>
  <c r="AJ471" i="38"/>
  <c r="AI471" i="38"/>
  <c r="W471" i="38"/>
  <c r="V471" i="38"/>
  <c r="B471" i="38"/>
  <c r="AG471" i="38" s="1"/>
  <c r="AN470" i="38"/>
  <c r="AM470" i="38"/>
  <c r="AK470" i="38"/>
  <c r="AJ470" i="38"/>
  <c r="AI470" i="38"/>
  <c r="V470" i="38"/>
  <c r="W470" i="38"/>
  <c r="B470" i="38"/>
  <c r="AG470" i="38" s="1"/>
  <c r="AN469" i="38"/>
  <c r="AM469" i="38"/>
  <c r="AK469" i="38"/>
  <c r="AJ469" i="38"/>
  <c r="AI469" i="38"/>
  <c r="W469" i="38"/>
  <c r="V469" i="38"/>
  <c r="Z469" i="38"/>
  <c r="B469" i="38"/>
  <c r="AG469" i="38" s="1"/>
  <c r="AN468" i="38"/>
  <c r="AM468" i="38"/>
  <c r="AK468" i="38"/>
  <c r="AJ468" i="38"/>
  <c r="AI468" i="38"/>
  <c r="W468" i="38"/>
  <c r="V468" i="38"/>
  <c r="B468" i="38"/>
  <c r="AE468" i="38" s="1"/>
  <c r="AN467" i="38"/>
  <c r="AM467" i="38"/>
  <c r="AK467" i="38"/>
  <c r="AJ467" i="38"/>
  <c r="AI467" i="38"/>
  <c r="W467" i="38"/>
  <c r="V467" i="38"/>
  <c r="B467" i="38"/>
  <c r="AN466" i="38"/>
  <c r="AM466" i="38"/>
  <c r="AK466" i="38"/>
  <c r="AJ466" i="38"/>
  <c r="AI466" i="38"/>
  <c r="W466" i="38"/>
  <c r="V466" i="38"/>
  <c r="Z466" i="38"/>
  <c r="B466" i="38"/>
  <c r="AE466" i="38" s="1"/>
  <c r="AN465" i="38"/>
  <c r="AM465" i="38"/>
  <c r="AK465" i="38"/>
  <c r="AJ465" i="38"/>
  <c r="AI465" i="38"/>
  <c r="W465" i="38"/>
  <c r="V465" i="38"/>
  <c r="B465" i="38"/>
  <c r="AE465" i="38" s="1"/>
  <c r="AN464" i="38"/>
  <c r="AM464" i="38"/>
  <c r="AK464" i="38"/>
  <c r="AJ464" i="38"/>
  <c r="AI464" i="38"/>
  <c r="W464" i="38"/>
  <c r="V464" i="38"/>
  <c r="Z464" i="38"/>
  <c r="B464" i="38"/>
  <c r="AG464" i="38" s="1"/>
  <c r="AN463" i="38"/>
  <c r="AM463" i="38"/>
  <c r="AK463" i="38"/>
  <c r="AJ463" i="38"/>
  <c r="AI463" i="38"/>
  <c r="W463" i="38"/>
  <c r="B463" i="38"/>
  <c r="AG463" i="38" s="1"/>
  <c r="AN462" i="38"/>
  <c r="AM462" i="38"/>
  <c r="AK462" i="38"/>
  <c r="AJ462" i="38"/>
  <c r="AI462" i="38"/>
  <c r="W462" i="38"/>
  <c r="B462" i="38"/>
  <c r="AG462" i="38" s="1"/>
  <c r="AN461" i="38"/>
  <c r="AM461" i="38"/>
  <c r="AK461" i="38"/>
  <c r="AJ461" i="38"/>
  <c r="AI461" i="38"/>
  <c r="B461" i="38"/>
  <c r="AG461" i="38" s="1"/>
  <c r="AN460" i="38"/>
  <c r="AM460" i="38"/>
  <c r="AK460" i="38"/>
  <c r="AJ460" i="38"/>
  <c r="AI460" i="38"/>
  <c r="W460" i="38"/>
  <c r="V460" i="38"/>
  <c r="Z460" i="38"/>
  <c r="B460" i="38"/>
  <c r="AG460" i="38" s="1"/>
  <c r="AN459" i="38"/>
  <c r="AM459" i="38"/>
  <c r="AK459" i="38"/>
  <c r="AJ459" i="38"/>
  <c r="AI459" i="38"/>
  <c r="V459" i="38"/>
  <c r="W459" i="38"/>
  <c r="B459" i="38"/>
  <c r="AG459" i="38" s="1"/>
  <c r="AN458" i="38"/>
  <c r="AM458" i="38"/>
  <c r="AK458" i="38"/>
  <c r="AJ458" i="38"/>
  <c r="AI458" i="38"/>
  <c r="B458" i="38"/>
  <c r="AG458" i="38" s="1"/>
  <c r="AN457" i="38"/>
  <c r="AM457" i="38"/>
  <c r="AK457" i="38"/>
  <c r="AJ457" i="38"/>
  <c r="AI457" i="38"/>
  <c r="V457" i="38"/>
  <c r="B457" i="38"/>
  <c r="AE457" i="38" s="1"/>
  <c r="AN456" i="38"/>
  <c r="AM456" i="38"/>
  <c r="AK456" i="38"/>
  <c r="AJ456" i="38"/>
  <c r="AI456" i="38"/>
  <c r="V456" i="38"/>
  <c r="W456" i="38"/>
  <c r="B456" i="38"/>
  <c r="AE456" i="38" s="1"/>
  <c r="AN455" i="38"/>
  <c r="AM455" i="38"/>
  <c r="AK455" i="38"/>
  <c r="AJ455" i="38"/>
  <c r="AI455" i="38"/>
  <c r="W455" i="38"/>
  <c r="V455" i="38"/>
  <c r="B455" i="38"/>
  <c r="AG455" i="38" s="1"/>
  <c r="AN454" i="38"/>
  <c r="AM454" i="38"/>
  <c r="AK454" i="38"/>
  <c r="AJ454" i="38"/>
  <c r="AI454" i="38"/>
  <c r="V454" i="38"/>
  <c r="W454" i="38"/>
  <c r="B454" i="38"/>
  <c r="AG454" i="38" s="1"/>
  <c r="AN453" i="38"/>
  <c r="AM453" i="38"/>
  <c r="AK453" i="38"/>
  <c r="AJ453" i="38"/>
  <c r="AI453" i="38"/>
  <c r="W453" i="38"/>
  <c r="V453" i="38"/>
  <c r="B453" i="38"/>
  <c r="AN452" i="38"/>
  <c r="AM452" i="38"/>
  <c r="AK452" i="38"/>
  <c r="AJ452" i="38"/>
  <c r="AI452" i="38"/>
  <c r="W452" i="38"/>
  <c r="V452" i="38"/>
  <c r="B452" i="38"/>
  <c r="AE452" i="38" s="1"/>
  <c r="AN451" i="38"/>
  <c r="AM451" i="38"/>
  <c r="AK451" i="38"/>
  <c r="AJ451" i="38"/>
  <c r="AI451" i="38"/>
  <c r="W451" i="38"/>
  <c r="V451" i="38"/>
  <c r="B451" i="38"/>
  <c r="AN450" i="38"/>
  <c r="AM450" i="38"/>
  <c r="AK450" i="38"/>
  <c r="AJ450" i="38"/>
  <c r="AI450" i="38"/>
  <c r="W450" i="38"/>
  <c r="Z450" i="38"/>
  <c r="V450" i="38"/>
  <c r="B450" i="38"/>
  <c r="AE450" i="38" s="1"/>
  <c r="AN449" i="38"/>
  <c r="AM449" i="38"/>
  <c r="AK449" i="38"/>
  <c r="AJ449" i="38"/>
  <c r="AI449" i="38"/>
  <c r="W449" i="38"/>
  <c r="V449" i="38"/>
  <c r="B449" i="38"/>
  <c r="AE449" i="38" s="1"/>
  <c r="AN448" i="38"/>
  <c r="AM448" i="38"/>
  <c r="AK448" i="38"/>
  <c r="AJ448" i="38"/>
  <c r="AI448" i="38"/>
  <c r="W448" i="38"/>
  <c r="V448" i="38"/>
  <c r="B448" i="38"/>
  <c r="AN447" i="38"/>
  <c r="AM447" i="38"/>
  <c r="AK447" i="38"/>
  <c r="AJ447" i="38"/>
  <c r="AI447" i="38"/>
  <c r="B447" i="38"/>
  <c r="AG447" i="38" s="1"/>
  <c r="AN446" i="38"/>
  <c r="AM446" i="38"/>
  <c r="AK446" i="38"/>
  <c r="AJ446" i="38"/>
  <c r="AI446" i="38"/>
  <c r="W446" i="38"/>
  <c r="B446" i="38"/>
  <c r="AG446" i="38" s="1"/>
  <c r="AN445" i="38"/>
  <c r="AM445" i="38"/>
  <c r="AK445" i="38"/>
  <c r="AJ445" i="38"/>
  <c r="AI445" i="38"/>
  <c r="V445" i="38"/>
  <c r="B445" i="38"/>
  <c r="AG445" i="38" s="1"/>
  <c r="AN444" i="38"/>
  <c r="AM444" i="38"/>
  <c r="AK444" i="38"/>
  <c r="AJ444" i="38"/>
  <c r="AI444" i="38"/>
  <c r="W444" i="38"/>
  <c r="V444" i="38"/>
  <c r="B444" i="38"/>
  <c r="AE444" i="38" s="1"/>
  <c r="AN443" i="38"/>
  <c r="AM443" i="38"/>
  <c r="AK443" i="38"/>
  <c r="AJ443" i="38"/>
  <c r="AI443" i="38"/>
  <c r="V443" i="38"/>
  <c r="W443" i="38"/>
  <c r="B443" i="38"/>
  <c r="AE443" i="38" s="1"/>
  <c r="AN442" i="38"/>
  <c r="AM442" i="38"/>
  <c r="AK442" i="38"/>
  <c r="AJ442" i="38"/>
  <c r="AI442" i="38"/>
  <c r="B442" i="38"/>
  <c r="AG442" i="38" s="1"/>
  <c r="AN441" i="38"/>
  <c r="AM441" i="38"/>
  <c r="AK441" i="38"/>
  <c r="AJ441" i="38"/>
  <c r="AI441" i="38"/>
  <c r="B441" i="38"/>
  <c r="AG441" i="38" s="1"/>
  <c r="AN440" i="38"/>
  <c r="AM440" i="38"/>
  <c r="AK440" i="38"/>
  <c r="AJ440" i="38"/>
  <c r="AI440" i="38"/>
  <c r="V440" i="38"/>
  <c r="W440" i="38"/>
  <c r="B440" i="38"/>
  <c r="AE440" i="38" s="1"/>
  <c r="AN439" i="38"/>
  <c r="AM439" i="38"/>
  <c r="AK439" i="38"/>
  <c r="AJ439" i="38"/>
  <c r="AI439" i="38"/>
  <c r="W439" i="38"/>
  <c r="V439" i="38"/>
  <c r="B439" i="38"/>
  <c r="AN438" i="38"/>
  <c r="AM438" i="38"/>
  <c r="AK438" i="38"/>
  <c r="AJ438" i="38"/>
  <c r="AI438" i="38"/>
  <c r="V438" i="38"/>
  <c r="Z438" i="38"/>
  <c r="W438" i="38"/>
  <c r="B438" i="38"/>
  <c r="AE438" i="38" s="1"/>
  <c r="AN437" i="38"/>
  <c r="AM437" i="38"/>
  <c r="AK437" i="38"/>
  <c r="AJ437" i="38"/>
  <c r="AI437" i="38"/>
  <c r="W437" i="38"/>
  <c r="V437" i="38"/>
  <c r="B437" i="38"/>
  <c r="AE437" i="38" s="1"/>
  <c r="AN436" i="38"/>
  <c r="AM436" i="38"/>
  <c r="AK436" i="38"/>
  <c r="AJ436" i="38"/>
  <c r="AI436" i="38"/>
  <c r="W436" i="38"/>
  <c r="V436" i="38"/>
  <c r="B436" i="38"/>
  <c r="AE436" i="38" s="1"/>
  <c r="AN435" i="38"/>
  <c r="AM435" i="38"/>
  <c r="AK435" i="38"/>
  <c r="AJ435" i="38"/>
  <c r="AI435" i="38"/>
  <c r="W435" i="38"/>
  <c r="V435" i="38"/>
  <c r="B435" i="38"/>
  <c r="AG435" i="38" s="1"/>
  <c r="AN434" i="38"/>
  <c r="AM434" i="38"/>
  <c r="AK434" i="38"/>
  <c r="AJ434" i="38"/>
  <c r="AI434" i="38"/>
  <c r="W434" i="38"/>
  <c r="B434" i="38"/>
  <c r="AE434" i="38" s="1"/>
  <c r="AN433" i="38"/>
  <c r="AM433" i="38"/>
  <c r="AK433" i="38"/>
  <c r="AJ433" i="38"/>
  <c r="AI433" i="38"/>
  <c r="W433" i="38"/>
  <c r="B433" i="38"/>
  <c r="AG433" i="38" s="1"/>
  <c r="AN432" i="38"/>
  <c r="AM432" i="38"/>
  <c r="AK432" i="38"/>
  <c r="AJ432" i="38"/>
  <c r="AI432" i="38"/>
  <c r="W432" i="38"/>
  <c r="V432" i="38"/>
  <c r="Z432" i="38"/>
  <c r="B432" i="38"/>
  <c r="AG432" i="38" s="1"/>
  <c r="AN431" i="38"/>
  <c r="AM431" i="38"/>
  <c r="AK431" i="38"/>
  <c r="AJ431" i="38"/>
  <c r="AI431" i="38"/>
  <c r="W431" i="38"/>
  <c r="B431" i="38"/>
  <c r="AG431" i="38" s="1"/>
  <c r="AN430" i="38"/>
  <c r="AM430" i="38"/>
  <c r="AK430" i="38"/>
  <c r="AJ430" i="38"/>
  <c r="AI430" i="38"/>
  <c r="W430" i="38"/>
  <c r="V430" i="38"/>
  <c r="B430" i="38"/>
  <c r="AE430" i="38" s="1"/>
  <c r="AN429" i="38"/>
  <c r="AM429" i="38"/>
  <c r="AK429" i="38"/>
  <c r="AJ429" i="38"/>
  <c r="AI429" i="38"/>
  <c r="W429" i="38"/>
  <c r="V429" i="38"/>
  <c r="B429" i="38"/>
  <c r="AG429" i="38" s="1"/>
  <c r="AN428" i="38"/>
  <c r="AM428" i="38"/>
  <c r="AK428" i="38"/>
  <c r="AJ428" i="38"/>
  <c r="AI428" i="38"/>
  <c r="W428" i="38"/>
  <c r="B428" i="38"/>
  <c r="AE428" i="38" s="1"/>
  <c r="AN427" i="38"/>
  <c r="AM427" i="38"/>
  <c r="AK427" i="38"/>
  <c r="AJ427" i="38"/>
  <c r="AI427" i="38"/>
  <c r="V427" i="38"/>
  <c r="Z427" i="38"/>
  <c r="B427" i="38"/>
  <c r="AG427" i="38" s="1"/>
  <c r="AN426" i="38"/>
  <c r="AM426" i="38"/>
  <c r="AK426" i="38"/>
  <c r="AJ426" i="38"/>
  <c r="AI426" i="38"/>
  <c r="W426" i="38"/>
  <c r="V426" i="38"/>
  <c r="B426" i="38"/>
  <c r="AN425" i="38"/>
  <c r="AM425" i="38"/>
  <c r="AK425" i="38"/>
  <c r="AJ425" i="38"/>
  <c r="AI425" i="38"/>
  <c r="W425" i="38"/>
  <c r="B425" i="38"/>
  <c r="AE425" i="38" s="1"/>
  <c r="AN424" i="38"/>
  <c r="AM424" i="38"/>
  <c r="AK424" i="38"/>
  <c r="AJ424" i="38"/>
  <c r="AI424" i="38"/>
  <c r="Z424" i="38"/>
  <c r="B424" i="38"/>
  <c r="AE424" i="38" s="1"/>
  <c r="AN423" i="38"/>
  <c r="AM423" i="38"/>
  <c r="AK423" i="38"/>
  <c r="AJ423" i="38"/>
  <c r="AI423" i="38"/>
  <c r="B423" i="38"/>
  <c r="AG423" i="38" s="1"/>
  <c r="AN422" i="38"/>
  <c r="AM422" i="38"/>
  <c r="AK422" i="38"/>
  <c r="AJ422" i="38"/>
  <c r="AI422" i="38"/>
  <c r="W422" i="38"/>
  <c r="V422" i="38"/>
  <c r="Z422" i="38"/>
  <c r="B422" i="38"/>
  <c r="AE422" i="38" s="1"/>
  <c r="AN421" i="38"/>
  <c r="AM421" i="38"/>
  <c r="AK421" i="38"/>
  <c r="AJ421" i="38"/>
  <c r="AI421" i="38"/>
  <c r="V421" i="38"/>
  <c r="B421" i="38"/>
  <c r="AE421" i="38" s="1"/>
  <c r="AN420" i="38"/>
  <c r="AM420" i="38"/>
  <c r="AK420" i="38"/>
  <c r="AJ420" i="38"/>
  <c r="AI420" i="38"/>
  <c r="W420" i="38"/>
  <c r="V420" i="38"/>
  <c r="B420" i="38"/>
  <c r="AG420" i="38" s="1"/>
  <c r="AN419" i="38"/>
  <c r="AM419" i="38"/>
  <c r="AK419" i="38"/>
  <c r="AJ419" i="38"/>
  <c r="AI419" i="38"/>
  <c r="W419" i="38"/>
  <c r="V419" i="38"/>
  <c r="Z419" i="38"/>
  <c r="B419" i="38"/>
  <c r="AG419" i="38" s="1"/>
  <c r="AN418" i="38"/>
  <c r="AM418" i="38"/>
  <c r="AK418" i="38"/>
  <c r="AJ418" i="38"/>
  <c r="AI418" i="38"/>
  <c r="W418" i="38"/>
  <c r="B418" i="38"/>
  <c r="AE418" i="38" s="1"/>
  <c r="AN417" i="38"/>
  <c r="AM417" i="38"/>
  <c r="AK417" i="38"/>
  <c r="AJ417" i="38"/>
  <c r="AI417" i="38"/>
  <c r="W417" i="38"/>
  <c r="Z417" i="38"/>
  <c r="V417" i="38"/>
  <c r="B417" i="38"/>
  <c r="AE417" i="38" s="1"/>
  <c r="AN416" i="38"/>
  <c r="AM416" i="38"/>
  <c r="AK416" i="38"/>
  <c r="AJ416" i="38"/>
  <c r="AI416" i="38"/>
  <c r="W416" i="38"/>
  <c r="V416" i="38"/>
  <c r="B416" i="38"/>
  <c r="AG416" i="38" s="1"/>
  <c r="AN415" i="38"/>
  <c r="AM415" i="38"/>
  <c r="AK415" i="38"/>
  <c r="AJ415" i="38"/>
  <c r="AI415" i="38"/>
  <c r="V415" i="38"/>
  <c r="W415" i="38"/>
  <c r="B415" i="38"/>
  <c r="AN414" i="38"/>
  <c r="AM414" i="38"/>
  <c r="AK414" i="38"/>
  <c r="AJ414" i="38"/>
  <c r="AI414" i="38"/>
  <c r="V414" i="38"/>
  <c r="B414" i="38"/>
  <c r="AE414" i="38" s="1"/>
  <c r="AN413" i="38"/>
  <c r="AM413" i="38"/>
  <c r="AK413" i="38"/>
  <c r="AJ413" i="38"/>
  <c r="AI413" i="38"/>
  <c r="W413" i="38"/>
  <c r="V413" i="38"/>
  <c r="B413" i="38"/>
  <c r="AN412" i="38"/>
  <c r="AM412" i="38"/>
  <c r="AK412" i="38"/>
  <c r="AJ412" i="38"/>
  <c r="AI412" i="38"/>
  <c r="B412" i="38"/>
  <c r="AE412" i="38" s="1"/>
  <c r="AN411" i="38"/>
  <c r="AM411" i="38"/>
  <c r="AK411" i="38"/>
  <c r="AJ411" i="38"/>
  <c r="AI411" i="38"/>
  <c r="V411" i="38"/>
  <c r="B411" i="38"/>
  <c r="AE411" i="38" s="1"/>
  <c r="AN410" i="38"/>
  <c r="AM410" i="38"/>
  <c r="AK410" i="38"/>
  <c r="AJ410" i="38"/>
  <c r="AI410" i="38"/>
  <c r="W410" i="38"/>
  <c r="V410" i="38"/>
  <c r="Z410" i="38"/>
  <c r="B410" i="38"/>
  <c r="AG410" i="38" s="1"/>
  <c r="AN409" i="38"/>
  <c r="AM409" i="38"/>
  <c r="AK409" i="38"/>
  <c r="AJ409" i="38"/>
  <c r="AI409" i="38"/>
  <c r="W409" i="38"/>
  <c r="B409" i="38"/>
  <c r="AG409" i="38" s="1"/>
  <c r="AN408" i="38"/>
  <c r="AM408" i="38"/>
  <c r="AK408" i="38"/>
  <c r="AJ408" i="38"/>
  <c r="AI408" i="38"/>
  <c r="W408" i="38"/>
  <c r="Z408" i="38"/>
  <c r="B408" i="38"/>
  <c r="AE408" i="38" s="1"/>
  <c r="AN407" i="38"/>
  <c r="AM407" i="38"/>
  <c r="AK407" i="38"/>
  <c r="AJ407" i="38"/>
  <c r="AI407" i="38"/>
  <c r="B407" i="38"/>
  <c r="AG407" i="38" s="1"/>
  <c r="AN406" i="38"/>
  <c r="AM406" i="38"/>
  <c r="AK406" i="38"/>
  <c r="AJ406" i="38"/>
  <c r="AI406" i="38"/>
  <c r="W406" i="38"/>
  <c r="V406" i="38"/>
  <c r="B406" i="38"/>
  <c r="AE406" i="38" s="1"/>
  <c r="AN405" i="38"/>
  <c r="AM405" i="38"/>
  <c r="AK405" i="38"/>
  <c r="AJ405" i="38"/>
  <c r="AI405" i="38"/>
  <c r="V405" i="38"/>
  <c r="B405" i="38"/>
  <c r="AE405" i="38" s="1"/>
  <c r="AN404" i="38"/>
  <c r="AM404" i="38"/>
  <c r="AK404" i="38"/>
  <c r="AJ404" i="38"/>
  <c r="AI404" i="38"/>
  <c r="V404" i="38"/>
  <c r="B404" i="38"/>
  <c r="AG404" i="38" s="1"/>
  <c r="AN403" i="38"/>
  <c r="AM403" i="38"/>
  <c r="AK403" i="38"/>
  <c r="AJ403" i="38"/>
  <c r="AI403" i="38"/>
  <c r="W403" i="38"/>
  <c r="V403" i="38"/>
  <c r="Z403" i="38"/>
  <c r="B403" i="38"/>
  <c r="AE403" i="38" s="1"/>
  <c r="AN402" i="38"/>
  <c r="AM402" i="38"/>
  <c r="AK402" i="38"/>
  <c r="AJ402" i="38"/>
  <c r="AI402" i="38"/>
  <c r="W402" i="38"/>
  <c r="V402" i="38"/>
  <c r="B402" i="38"/>
  <c r="AE402" i="38" s="1"/>
  <c r="AN401" i="38"/>
  <c r="AM401" i="38"/>
  <c r="AK401" i="38"/>
  <c r="AJ401" i="38"/>
  <c r="AI401" i="38"/>
  <c r="V401" i="38"/>
  <c r="B401" i="38"/>
  <c r="AG401" i="38" s="1"/>
  <c r="AN400" i="38"/>
  <c r="AM400" i="38"/>
  <c r="AK400" i="38"/>
  <c r="AJ400" i="38"/>
  <c r="AI400" i="38"/>
  <c r="W400" i="38"/>
  <c r="V400" i="38"/>
  <c r="B400" i="38"/>
  <c r="AE400" i="38" s="1"/>
  <c r="AN399" i="38"/>
  <c r="AM399" i="38"/>
  <c r="AK399" i="38"/>
  <c r="AJ399" i="38"/>
  <c r="AI399" i="38"/>
  <c r="B399" i="38"/>
  <c r="AN398" i="38"/>
  <c r="AM398" i="38"/>
  <c r="AK398" i="38"/>
  <c r="AJ398" i="38"/>
  <c r="AI398" i="38"/>
  <c r="Z398" i="38"/>
  <c r="V398" i="38"/>
  <c r="B398" i="38"/>
  <c r="AE398" i="38" s="1"/>
  <c r="AN397" i="38"/>
  <c r="AM397" i="38"/>
  <c r="AK397" i="38"/>
  <c r="AJ397" i="38"/>
  <c r="AI397" i="38"/>
  <c r="W397" i="38"/>
  <c r="V397" i="38"/>
  <c r="B397" i="38"/>
  <c r="AG397" i="38" s="1"/>
  <c r="AN396" i="38"/>
  <c r="AM396" i="38"/>
  <c r="AK396" i="38"/>
  <c r="AJ396" i="38"/>
  <c r="AI396" i="38"/>
  <c r="B396" i="38"/>
  <c r="AG396" i="38" s="1"/>
  <c r="AN395" i="38"/>
  <c r="AM395" i="38"/>
  <c r="AK395" i="38"/>
  <c r="AJ395" i="38"/>
  <c r="AI395" i="38"/>
  <c r="W395" i="38"/>
  <c r="V395" i="38"/>
  <c r="B395" i="38"/>
  <c r="AG395" i="38" s="1"/>
  <c r="AN394" i="38"/>
  <c r="AM394" i="38"/>
  <c r="AK394" i="38"/>
  <c r="AJ394" i="38"/>
  <c r="AI394" i="38"/>
  <c r="W394" i="38"/>
  <c r="V394" i="38"/>
  <c r="B394" i="38"/>
  <c r="AN393" i="38"/>
  <c r="AM393" i="38"/>
  <c r="AK393" i="38"/>
  <c r="AJ393" i="38"/>
  <c r="AI393" i="38"/>
  <c r="B393" i="38"/>
  <c r="AE393" i="38" s="1"/>
  <c r="AN392" i="38"/>
  <c r="AM392" i="38"/>
  <c r="AK392" i="38"/>
  <c r="AJ392" i="38"/>
  <c r="AI392" i="38"/>
  <c r="W392" i="38"/>
  <c r="V392" i="38"/>
  <c r="B392" i="38"/>
  <c r="AE392" i="38" s="1"/>
  <c r="AN391" i="38"/>
  <c r="AM391" i="38"/>
  <c r="AK391" i="38"/>
  <c r="AJ391" i="38"/>
  <c r="AI391" i="38"/>
  <c r="W391" i="38"/>
  <c r="V391" i="38"/>
  <c r="Z391" i="38"/>
  <c r="B391" i="38"/>
  <c r="AG391" i="38" s="1"/>
  <c r="AN390" i="38"/>
  <c r="AM390" i="38"/>
  <c r="AK390" i="38"/>
  <c r="AJ390" i="38"/>
  <c r="AI390" i="38"/>
  <c r="W390" i="38"/>
  <c r="V390" i="38"/>
  <c r="B390" i="38"/>
  <c r="AG390" i="38" s="1"/>
  <c r="AN389" i="38"/>
  <c r="AM389" i="38"/>
  <c r="AK389" i="38"/>
  <c r="AJ389" i="38"/>
  <c r="AI389" i="38"/>
  <c r="B389" i="38"/>
  <c r="AE389" i="38" s="1"/>
  <c r="AN388" i="38"/>
  <c r="AM388" i="38"/>
  <c r="AK388" i="38"/>
  <c r="AJ388" i="38"/>
  <c r="AI388" i="38"/>
  <c r="V388" i="38"/>
  <c r="B388" i="38"/>
  <c r="AG388" i="38" s="1"/>
  <c r="AN387" i="38"/>
  <c r="AM387" i="38"/>
  <c r="AK387" i="38"/>
  <c r="AJ387" i="38"/>
  <c r="AI387" i="38"/>
  <c r="W387" i="38"/>
  <c r="V387" i="38"/>
  <c r="Z387" i="38"/>
  <c r="B387" i="38"/>
  <c r="AG387" i="38" s="1"/>
  <c r="AN386" i="38"/>
  <c r="AM386" i="38"/>
  <c r="AK386" i="38"/>
  <c r="AJ386" i="38"/>
  <c r="AI386" i="38"/>
  <c r="W386" i="38"/>
  <c r="V386" i="38"/>
  <c r="B386" i="38"/>
  <c r="AG386" i="38" s="1"/>
  <c r="AN385" i="38"/>
  <c r="AM385" i="38"/>
  <c r="AK385" i="38"/>
  <c r="AJ385" i="38"/>
  <c r="AI385" i="38"/>
  <c r="V385" i="38"/>
  <c r="B385" i="38"/>
  <c r="AG385" i="38" s="1"/>
  <c r="AN384" i="38"/>
  <c r="AM384" i="38"/>
  <c r="AK384" i="38"/>
  <c r="AJ384" i="38"/>
  <c r="AI384" i="38"/>
  <c r="V384" i="38"/>
  <c r="W384" i="38"/>
  <c r="B384" i="38"/>
  <c r="AG384" i="38" s="1"/>
  <c r="AN383" i="38"/>
  <c r="AM383" i="38"/>
  <c r="AK383" i="38"/>
  <c r="AJ383" i="38"/>
  <c r="AI383" i="38"/>
  <c r="W383" i="38"/>
  <c r="V383" i="38"/>
  <c r="Z383" i="38"/>
  <c r="B383" i="38"/>
  <c r="AG383" i="38" s="1"/>
  <c r="AN382" i="38"/>
  <c r="AM382" i="38"/>
  <c r="AK382" i="38"/>
  <c r="AJ382" i="38"/>
  <c r="AI382" i="38"/>
  <c r="B382" i="38"/>
  <c r="AG382" i="38" s="1"/>
  <c r="AN381" i="38"/>
  <c r="AM381" i="38"/>
  <c r="AK381" i="38"/>
  <c r="AJ381" i="38"/>
  <c r="AI381" i="38"/>
  <c r="B381" i="38"/>
  <c r="AG381" i="38" s="1"/>
  <c r="AN380" i="38"/>
  <c r="AM380" i="38"/>
  <c r="AK380" i="38"/>
  <c r="AJ380" i="38"/>
  <c r="AI380" i="38"/>
  <c r="W380" i="38"/>
  <c r="V380" i="38"/>
  <c r="Z380" i="38"/>
  <c r="B380" i="38"/>
  <c r="AG380" i="38" s="1"/>
  <c r="AN379" i="38"/>
  <c r="AM379" i="38"/>
  <c r="AK379" i="38"/>
  <c r="AJ379" i="38"/>
  <c r="AI379" i="38"/>
  <c r="V379" i="38"/>
  <c r="B379" i="38"/>
  <c r="AE379" i="38" s="1"/>
  <c r="AN378" i="38"/>
  <c r="AM378" i="38"/>
  <c r="AK378" i="38"/>
  <c r="AJ378" i="38"/>
  <c r="AI378" i="38"/>
  <c r="W378" i="38"/>
  <c r="Z378" i="38"/>
  <c r="V378" i="38"/>
  <c r="B378" i="38"/>
  <c r="AG378" i="38" s="1"/>
  <c r="AN377" i="38"/>
  <c r="AM377" i="38"/>
  <c r="AK377" i="38"/>
  <c r="AJ377" i="38"/>
  <c r="AI377" i="38"/>
  <c r="Z377" i="38"/>
  <c r="B377" i="38"/>
  <c r="AG377" i="38" s="1"/>
  <c r="AN376" i="38"/>
  <c r="AM376" i="38"/>
  <c r="AK376" i="38"/>
  <c r="AJ376" i="38"/>
  <c r="AI376" i="38"/>
  <c r="B376" i="38"/>
  <c r="AE376" i="38" s="1"/>
  <c r="AN375" i="38"/>
  <c r="AM375" i="38"/>
  <c r="AK375" i="38"/>
  <c r="AJ375" i="38"/>
  <c r="AI375" i="38"/>
  <c r="V375" i="38"/>
  <c r="W375" i="38"/>
  <c r="B375" i="38"/>
  <c r="AG375" i="38" s="1"/>
  <c r="AN374" i="38"/>
  <c r="AM374" i="38"/>
  <c r="AK374" i="38"/>
  <c r="AJ374" i="38"/>
  <c r="AI374" i="38"/>
  <c r="W374" i="38"/>
  <c r="V374" i="38"/>
  <c r="Z374" i="38"/>
  <c r="B374" i="38"/>
  <c r="AN373" i="38"/>
  <c r="AM373" i="38"/>
  <c r="AK373" i="38"/>
  <c r="AJ373" i="38"/>
  <c r="AI373" i="38"/>
  <c r="W373" i="38"/>
  <c r="V373" i="38"/>
  <c r="B373" i="38"/>
  <c r="AE373" i="38" s="1"/>
  <c r="AN372" i="38"/>
  <c r="AM372" i="38"/>
  <c r="AK372" i="38"/>
  <c r="AJ372" i="38"/>
  <c r="AI372" i="38"/>
  <c r="V372" i="38"/>
  <c r="W372" i="38"/>
  <c r="B372" i="38"/>
  <c r="AE372" i="38" s="1"/>
  <c r="AN371" i="38"/>
  <c r="AM371" i="38"/>
  <c r="AK371" i="38"/>
  <c r="AJ371" i="38"/>
  <c r="AI371" i="38"/>
  <c r="V371" i="38"/>
  <c r="B371" i="38"/>
  <c r="AE371" i="38" s="1"/>
  <c r="AN370" i="38"/>
  <c r="AM370" i="38"/>
  <c r="AK370" i="38"/>
  <c r="AJ370" i="38"/>
  <c r="AI370" i="38"/>
  <c r="W370" i="38"/>
  <c r="V370" i="38"/>
  <c r="B370" i="38"/>
  <c r="AG370" i="38" s="1"/>
  <c r="AN369" i="38"/>
  <c r="AM369" i="38"/>
  <c r="AK369" i="38"/>
  <c r="AJ369" i="38"/>
  <c r="AI369" i="38"/>
  <c r="W369" i="38"/>
  <c r="V369" i="38"/>
  <c r="B369" i="38"/>
  <c r="AG369" i="38" s="1"/>
  <c r="AN368" i="38"/>
  <c r="AM368" i="38"/>
  <c r="AK368" i="38"/>
  <c r="AJ368" i="38"/>
  <c r="AI368" i="38"/>
  <c r="V368" i="38"/>
  <c r="B368" i="38"/>
  <c r="AN367" i="38"/>
  <c r="AM367" i="38"/>
  <c r="AK367" i="38"/>
  <c r="AJ367" i="38"/>
  <c r="AI367" i="38"/>
  <c r="W367" i="38"/>
  <c r="V367" i="38"/>
  <c r="B367" i="38"/>
  <c r="AG367" i="38" s="1"/>
  <c r="AN366" i="38"/>
  <c r="AM366" i="38"/>
  <c r="AK366" i="38"/>
  <c r="AJ366" i="38"/>
  <c r="AI366" i="38"/>
  <c r="W366" i="38"/>
  <c r="B366" i="38"/>
  <c r="AG366" i="38" s="1"/>
  <c r="AN365" i="38"/>
  <c r="AM365" i="38"/>
  <c r="AK365" i="38"/>
  <c r="AJ365" i="38"/>
  <c r="AI365" i="38"/>
  <c r="V365" i="38"/>
  <c r="Z365" i="38"/>
  <c r="B365" i="38"/>
  <c r="AG365" i="38" s="1"/>
  <c r="AN364" i="38"/>
  <c r="AM364" i="38"/>
  <c r="AK364" i="38"/>
  <c r="AJ364" i="38"/>
  <c r="AI364" i="38"/>
  <c r="W364" i="38"/>
  <c r="V364" i="38"/>
  <c r="B364" i="38"/>
  <c r="AG364" i="38" s="1"/>
  <c r="AN363" i="38"/>
  <c r="AM363" i="38"/>
  <c r="AK363" i="38"/>
  <c r="AJ363" i="38"/>
  <c r="AI363" i="38"/>
  <c r="W363" i="38"/>
  <c r="B363" i="38"/>
  <c r="AE363" i="38" s="1"/>
  <c r="AN362" i="38"/>
  <c r="AM362" i="38"/>
  <c r="AK362" i="38"/>
  <c r="AJ362" i="38"/>
  <c r="AI362" i="38"/>
  <c r="W362" i="38"/>
  <c r="V362" i="38"/>
  <c r="B362" i="38"/>
  <c r="AE362" i="38" s="1"/>
  <c r="AN361" i="38"/>
  <c r="AM361" i="38"/>
  <c r="AK361" i="38"/>
  <c r="AJ361" i="38"/>
  <c r="AI361" i="38"/>
  <c r="W361" i="38"/>
  <c r="V361" i="38"/>
  <c r="Z361" i="38"/>
  <c r="B361" i="38"/>
  <c r="AG361" i="38" s="1"/>
  <c r="AN360" i="38"/>
  <c r="AM360" i="38"/>
  <c r="AK360" i="38"/>
  <c r="AJ360" i="38"/>
  <c r="AI360" i="38"/>
  <c r="V360" i="38"/>
  <c r="Z360" i="38"/>
  <c r="W360" i="38"/>
  <c r="B360" i="38"/>
  <c r="AN359" i="38"/>
  <c r="AM359" i="38"/>
  <c r="AK359" i="38"/>
  <c r="AJ359" i="38"/>
  <c r="AI359" i="38"/>
  <c r="W359" i="38"/>
  <c r="V359" i="38"/>
  <c r="B359" i="38"/>
  <c r="AE359" i="38" s="1"/>
  <c r="AN358" i="38"/>
  <c r="AM358" i="38"/>
  <c r="AK358" i="38"/>
  <c r="AJ358" i="38"/>
  <c r="AI358" i="38"/>
  <c r="V358" i="38"/>
  <c r="B358" i="38"/>
  <c r="AG358" i="38" s="1"/>
  <c r="AN357" i="38"/>
  <c r="AM357" i="38"/>
  <c r="AK357" i="38"/>
  <c r="AJ357" i="38"/>
  <c r="AI357" i="38"/>
  <c r="W357" i="38"/>
  <c r="V357" i="38"/>
  <c r="Z357" i="38"/>
  <c r="B357" i="38"/>
  <c r="AN356" i="38"/>
  <c r="AM356" i="38"/>
  <c r="AK356" i="38"/>
  <c r="AJ356" i="38"/>
  <c r="AI356" i="38"/>
  <c r="V356" i="38"/>
  <c r="W356" i="38"/>
  <c r="B356" i="38"/>
  <c r="AE356" i="38" s="1"/>
  <c r="AN355" i="38"/>
  <c r="AM355" i="38"/>
  <c r="AK355" i="38"/>
  <c r="AJ355" i="38"/>
  <c r="AI355" i="38"/>
  <c r="Z355" i="38"/>
  <c r="V355" i="38"/>
  <c r="B355" i="38"/>
  <c r="AG355" i="38" s="1"/>
  <c r="AN354" i="38"/>
  <c r="AM354" i="38"/>
  <c r="AK354" i="38"/>
  <c r="AJ354" i="38"/>
  <c r="AI354" i="38"/>
  <c r="W354" i="38"/>
  <c r="V354" i="38"/>
  <c r="Z354" i="38"/>
  <c r="B354" i="38"/>
  <c r="AG354" i="38" s="1"/>
  <c r="AN353" i="38"/>
  <c r="AM353" i="38"/>
  <c r="AK353" i="38"/>
  <c r="AJ353" i="38"/>
  <c r="AI353" i="38"/>
  <c r="V353" i="38"/>
  <c r="W353" i="38"/>
  <c r="B353" i="38"/>
  <c r="AG353" i="38" s="1"/>
  <c r="AN352" i="38"/>
  <c r="AM352" i="38"/>
  <c r="AK352" i="38"/>
  <c r="AJ352" i="38"/>
  <c r="AI352" i="38"/>
  <c r="W352" i="38"/>
  <c r="V352" i="38"/>
  <c r="B352" i="38"/>
  <c r="AG352" i="38" s="1"/>
  <c r="AN351" i="38"/>
  <c r="AM351" i="38"/>
  <c r="AK351" i="38"/>
  <c r="AJ351" i="38"/>
  <c r="AI351" i="38"/>
  <c r="V351" i="38"/>
  <c r="B351" i="38"/>
  <c r="AG351" i="38" s="1"/>
  <c r="AN350" i="38"/>
  <c r="AM350" i="38"/>
  <c r="AK350" i="38"/>
  <c r="AJ350" i="38"/>
  <c r="AI350" i="38"/>
  <c r="V350" i="38"/>
  <c r="W350" i="38"/>
  <c r="B350" i="38"/>
  <c r="AG350" i="38" s="1"/>
  <c r="AN349" i="38"/>
  <c r="AM349" i="38"/>
  <c r="AK349" i="38"/>
  <c r="AJ349" i="38"/>
  <c r="AI349" i="38"/>
  <c r="W349" i="38"/>
  <c r="V349" i="38"/>
  <c r="Z349" i="38"/>
  <c r="B349" i="38"/>
  <c r="AG349" i="38" s="1"/>
  <c r="AN348" i="38"/>
  <c r="AM348" i="38"/>
  <c r="AK348" i="38"/>
  <c r="AJ348" i="38"/>
  <c r="AI348" i="38"/>
  <c r="W348" i="38"/>
  <c r="V348" i="38"/>
  <c r="B348" i="38"/>
  <c r="AG348" i="38" s="1"/>
  <c r="AN347" i="38"/>
  <c r="AM347" i="38"/>
  <c r="AK347" i="38"/>
  <c r="AJ347" i="38"/>
  <c r="AI347" i="38"/>
  <c r="V347" i="38"/>
  <c r="W347" i="38"/>
  <c r="B347" i="38"/>
  <c r="AG347" i="38" s="1"/>
  <c r="AN346" i="38"/>
  <c r="AM346" i="38"/>
  <c r="AK346" i="38"/>
  <c r="AJ346" i="38"/>
  <c r="AI346" i="38"/>
  <c r="W346" i="38"/>
  <c r="V346" i="38"/>
  <c r="B346" i="38"/>
  <c r="AE346" i="38" s="1"/>
  <c r="AN345" i="38"/>
  <c r="AM345" i="38"/>
  <c r="AK345" i="38"/>
  <c r="AJ345" i="38"/>
  <c r="AI345" i="38"/>
  <c r="W345" i="38"/>
  <c r="V345" i="38"/>
  <c r="B345" i="38"/>
  <c r="AG345" i="38" s="1"/>
  <c r="AN344" i="38"/>
  <c r="AM344" i="38"/>
  <c r="AK344" i="38"/>
  <c r="AJ344" i="38"/>
  <c r="AI344" i="38"/>
  <c r="V344" i="38"/>
  <c r="W344" i="38"/>
  <c r="B344" i="38"/>
  <c r="AE344" i="38" s="1"/>
  <c r="AN343" i="38"/>
  <c r="AM343" i="38"/>
  <c r="AK343" i="38"/>
  <c r="AJ343" i="38"/>
  <c r="AI343" i="38"/>
  <c r="V343" i="38"/>
  <c r="B343" i="38"/>
  <c r="AN342" i="38"/>
  <c r="AM342" i="38"/>
  <c r="AK342" i="38"/>
  <c r="AJ342" i="38"/>
  <c r="AI342" i="38"/>
  <c r="W342" i="38"/>
  <c r="V342" i="38"/>
  <c r="B342" i="38"/>
  <c r="AG342" i="38" s="1"/>
  <c r="AN341" i="38"/>
  <c r="AM341" i="38"/>
  <c r="AK341" i="38"/>
  <c r="AJ341" i="38"/>
  <c r="AI341" i="38"/>
  <c r="W341" i="38"/>
  <c r="V341" i="38"/>
  <c r="B341" i="38"/>
  <c r="AG341" i="38" s="1"/>
  <c r="AN340" i="38"/>
  <c r="AM340" i="38"/>
  <c r="AK340" i="38"/>
  <c r="AJ340" i="38"/>
  <c r="AI340" i="38"/>
  <c r="W340" i="38"/>
  <c r="V340" i="38"/>
  <c r="B340" i="38"/>
  <c r="AE340" i="38" s="1"/>
  <c r="AN339" i="38"/>
  <c r="AM339" i="38"/>
  <c r="AK339" i="38"/>
  <c r="AJ339" i="38"/>
  <c r="AI339" i="38"/>
  <c r="V339" i="38"/>
  <c r="B339" i="38"/>
  <c r="AE339" i="38" s="1"/>
  <c r="AN338" i="38"/>
  <c r="AM338" i="38"/>
  <c r="AK338" i="38"/>
  <c r="AJ338" i="38"/>
  <c r="AI338" i="38"/>
  <c r="W338" i="38"/>
  <c r="V338" i="38"/>
  <c r="Z338" i="38"/>
  <c r="B338" i="38"/>
  <c r="AG338" i="38" s="1"/>
  <c r="AN337" i="38"/>
  <c r="AM337" i="38"/>
  <c r="AK337" i="38"/>
  <c r="AJ337" i="38"/>
  <c r="AI337" i="38"/>
  <c r="V337" i="38"/>
  <c r="W337" i="38"/>
  <c r="B337" i="38"/>
  <c r="AG337" i="38" s="1"/>
  <c r="AN336" i="38"/>
  <c r="AM336" i="38"/>
  <c r="AK336" i="38"/>
  <c r="AJ336" i="38"/>
  <c r="AI336" i="38"/>
  <c r="Z336" i="38"/>
  <c r="V336" i="38"/>
  <c r="B336" i="38"/>
  <c r="AG336" i="38" s="1"/>
  <c r="AN335" i="38"/>
  <c r="AM335" i="38"/>
  <c r="AK335" i="38"/>
  <c r="AJ335" i="38"/>
  <c r="AI335" i="38"/>
  <c r="V335" i="38"/>
  <c r="W335" i="38"/>
  <c r="B335" i="38"/>
  <c r="AG335" i="38" s="1"/>
  <c r="AN334" i="38"/>
  <c r="AM334" i="38"/>
  <c r="AK334" i="38"/>
  <c r="AJ334" i="38"/>
  <c r="AI334" i="38"/>
  <c r="W334" i="38"/>
  <c r="V334" i="38"/>
  <c r="B334" i="38"/>
  <c r="AN333" i="38"/>
  <c r="AM333" i="38"/>
  <c r="AK333" i="38"/>
  <c r="AJ333" i="38"/>
  <c r="AI333" i="38"/>
  <c r="W333" i="38"/>
  <c r="B333" i="38"/>
  <c r="AE333" i="38" s="1"/>
  <c r="AN332" i="38"/>
  <c r="AM332" i="38"/>
  <c r="AK332" i="38"/>
  <c r="AJ332" i="38"/>
  <c r="AI332" i="38"/>
  <c r="W332" i="38"/>
  <c r="B332" i="38"/>
  <c r="AG332" i="38" s="1"/>
  <c r="AN331" i="38"/>
  <c r="AM331" i="38"/>
  <c r="AK331" i="38"/>
  <c r="AJ331" i="38"/>
  <c r="AI331" i="38"/>
  <c r="Z331" i="38"/>
  <c r="W331" i="38"/>
  <c r="B331" i="38"/>
  <c r="AG331" i="38" s="1"/>
  <c r="AN330" i="38"/>
  <c r="AM330" i="38"/>
  <c r="AK330" i="38"/>
  <c r="AJ330" i="38"/>
  <c r="AI330" i="38"/>
  <c r="Z330" i="38"/>
  <c r="B330" i="38"/>
  <c r="AN329" i="38"/>
  <c r="AM329" i="38"/>
  <c r="AK329" i="38"/>
  <c r="AJ329" i="38"/>
  <c r="AI329" i="38"/>
  <c r="V329" i="38"/>
  <c r="W329" i="38"/>
  <c r="B329" i="38"/>
  <c r="AG329" i="38" s="1"/>
  <c r="AN328" i="38"/>
  <c r="AM328" i="38"/>
  <c r="AK328" i="38"/>
  <c r="AJ328" i="38"/>
  <c r="AI328" i="38"/>
  <c r="V328" i="38"/>
  <c r="W328" i="38"/>
  <c r="B328" i="38"/>
  <c r="AG328" i="38" s="1"/>
  <c r="AN327" i="38"/>
  <c r="AM327" i="38"/>
  <c r="AK327" i="38"/>
  <c r="AJ327" i="38"/>
  <c r="AI327" i="38"/>
  <c r="W327" i="38"/>
  <c r="V327" i="38"/>
  <c r="B327" i="38"/>
  <c r="AN326" i="38"/>
  <c r="AM326" i="38"/>
  <c r="AK326" i="38"/>
  <c r="AJ326" i="38"/>
  <c r="AI326" i="38"/>
  <c r="W326" i="38"/>
  <c r="V326" i="38"/>
  <c r="B326" i="38"/>
  <c r="AG326" i="38" s="1"/>
  <c r="AN325" i="38"/>
  <c r="AM325" i="38"/>
  <c r="AK325" i="38"/>
  <c r="AJ325" i="38"/>
  <c r="AI325" i="38"/>
  <c r="W325" i="38"/>
  <c r="V325" i="38"/>
  <c r="B325" i="38"/>
  <c r="AE325" i="38" s="1"/>
  <c r="AN324" i="38"/>
  <c r="AM324" i="38"/>
  <c r="AK324" i="38"/>
  <c r="AJ324" i="38"/>
  <c r="AI324" i="38"/>
  <c r="W324" i="38"/>
  <c r="V324" i="38"/>
  <c r="B324" i="38"/>
  <c r="AE324" i="38" s="1"/>
  <c r="AN323" i="38"/>
  <c r="AM323" i="38"/>
  <c r="AK323" i="38"/>
  <c r="AJ323" i="38"/>
  <c r="AI323" i="38"/>
  <c r="V323" i="38"/>
  <c r="B323" i="38"/>
  <c r="AG323" i="38" s="1"/>
  <c r="AN322" i="38"/>
  <c r="AM322" i="38"/>
  <c r="AK322" i="38"/>
  <c r="AJ322" i="38"/>
  <c r="AI322" i="38"/>
  <c r="W322" i="38"/>
  <c r="V322" i="38"/>
  <c r="Z322" i="38"/>
  <c r="B322" i="38"/>
  <c r="AE322" i="38" s="1"/>
  <c r="AN321" i="38"/>
  <c r="AM321" i="38"/>
  <c r="AK321" i="38"/>
  <c r="AJ321" i="38"/>
  <c r="AI321" i="38"/>
  <c r="V321" i="38"/>
  <c r="B321" i="38"/>
  <c r="AG321" i="38" s="1"/>
  <c r="AN320" i="38"/>
  <c r="AM320" i="38"/>
  <c r="AK320" i="38"/>
  <c r="AJ320" i="38"/>
  <c r="AI320" i="38"/>
  <c r="W320" i="38"/>
  <c r="Z320" i="38"/>
  <c r="V320" i="38"/>
  <c r="B320" i="38"/>
  <c r="AG320" i="38" s="1"/>
  <c r="AN319" i="38"/>
  <c r="AM319" i="38"/>
  <c r="AK319" i="38"/>
  <c r="AJ319" i="38"/>
  <c r="AI319" i="38"/>
  <c r="V319" i="38"/>
  <c r="B319" i="38"/>
  <c r="AG319" i="38" s="1"/>
  <c r="AN318" i="38"/>
  <c r="AM318" i="38"/>
  <c r="AK318" i="38"/>
  <c r="AJ318" i="38"/>
  <c r="AI318" i="38"/>
  <c r="W318" i="38"/>
  <c r="B318" i="38"/>
  <c r="AN317" i="38"/>
  <c r="AM317" i="38"/>
  <c r="AK317" i="38"/>
  <c r="AJ317" i="38"/>
  <c r="AI317" i="38"/>
  <c r="V317" i="38"/>
  <c r="B317" i="38"/>
  <c r="AE317" i="38" s="1"/>
  <c r="AN316" i="38"/>
  <c r="AM316" i="38"/>
  <c r="AK316" i="38"/>
  <c r="AJ316" i="38"/>
  <c r="AI316" i="38"/>
  <c r="W316" i="38"/>
  <c r="V316" i="38"/>
  <c r="B316" i="38"/>
  <c r="AG316" i="38" s="1"/>
  <c r="AN315" i="38"/>
  <c r="AM315" i="38"/>
  <c r="AK315" i="38"/>
  <c r="AJ315" i="38"/>
  <c r="AI315" i="38"/>
  <c r="V315" i="38"/>
  <c r="W315" i="38"/>
  <c r="B315" i="38"/>
  <c r="AE315" i="38" s="1"/>
  <c r="AN314" i="38"/>
  <c r="AM314" i="38"/>
  <c r="AK314" i="38"/>
  <c r="AJ314" i="38"/>
  <c r="AI314" i="38"/>
  <c r="V314" i="38"/>
  <c r="Z314" i="38"/>
  <c r="B314" i="38"/>
  <c r="AN313" i="38"/>
  <c r="AM313" i="38"/>
  <c r="AK313" i="38"/>
  <c r="AJ313" i="38"/>
  <c r="AI313" i="38"/>
  <c r="W313" i="38"/>
  <c r="V313" i="38"/>
  <c r="Z313" i="38"/>
  <c r="B313" i="38"/>
  <c r="AN312" i="38"/>
  <c r="AM312" i="38"/>
  <c r="AK312" i="38"/>
  <c r="AJ312" i="38"/>
  <c r="AI312" i="38"/>
  <c r="V312" i="38"/>
  <c r="Z312" i="38"/>
  <c r="W312" i="38"/>
  <c r="B312" i="38"/>
  <c r="AG312" i="38" s="1"/>
  <c r="AN311" i="38"/>
  <c r="AM311" i="38"/>
  <c r="AK311" i="38"/>
  <c r="AJ311" i="38"/>
  <c r="AI311" i="38"/>
  <c r="W311" i="38"/>
  <c r="V311" i="38"/>
  <c r="Z311" i="38"/>
  <c r="B311" i="38"/>
  <c r="AE311" i="38" s="1"/>
  <c r="AN310" i="38"/>
  <c r="AM310" i="38"/>
  <c r="AK310" i="38"/>
  <c r="AJ310" i="38"/>
  <c r="AI310" i="38"/>
  <c r="Z310" i="38"/>
  <c r="W310" i="38"/>
  <c r="B310" i="38"/>
  <c r="AE310" i="38" s="1"/>
  <c r="AN309" i="38"/>
  <c r="AM309" i="38"/>
  <c r="AK309" i="38"/>
  <c r="AJ309" i="38"/>
  <c r="AI309" i="38"/>
  <c r="W309" i="38"/>
  <c r="V309" i="38"/>
  <c r="Z309" i="38"/>
  <c r="B309" i="38"/>
  <c r="AG309" i="38" s="1"/>
  <c r="AN308" i="38"/>
  <c r="AM308" i="38"/>
  <c r="AK308" i="38"/>
  <c r="AJ308" i="38"/>
  <c r="AI308" i="38"/>
  <c r="W308" i="38"/>
  <c r="V308" i="38"/>
  <c r="B308" i="38"/>
  <c r="AN307" i="38"/>
  <c r="AM307" i="38"/>
  <c r="AK307" i="38"/>
  <c r="AJ307" i="38"/>
  <c r="AI307" i="38"/>
  <c r="W307" i="38"/>
  <c r="V307" i="38"/>
  <c r="B307" i="38"/>
  <c r="AE307" i="38" s="1"/>
  <c r="AN306" i="38"/>
  <c r="AM306" i="38"/>
  <c r="AK306" i="38"/>
  <c r="AJ306" i="38"/>
  <c r="AI306" i="38"/>
  <c r="W306" i="38"/>
  <c r="V306" i="38"/>
  <c r="Z306" i="38"/>
  <c r="B306" i="38"/>
  <c r="AG306" i="38" s="1"/>
  <c r="AN305" i="38"/>
  <c r="AM305" i="38"/>
  <c r="AK305" i="38"/>
  <c r="AJ305" i="38"/>
  <c r="AI305" i="38"/>
  <c r="V305" i="38"/>
  <c r="W305" i="38"/>
  <c r="B305" i="38"/>
  <c r="AE305" i="38" s="1"/>
  <c r="AN304" i="38"/>
  <c r="AM304" i="38"/>
  <c r="AK304" i="38"/>
  <c r="AJ304" i="38"/>
  <c r="AI304" i="38"/>
  <c r="B304" i="38"/>
  <c r="AG304" i="38" s="1"/>
  <c r="AN303" i="38"/>
  <c r="AM303" i="38"/>
  <c r="AK303" i="38"/>
  <c r="AJ303" i="38"/>
  <c r="AI303" i="38"/>
  <c r="W303" i="38"/>
  <c r="V303" i="38"/>
  <c r="B303" i="38"/>
  <c r="AG303" i="38" s="1"/>
  <c r="AN302" i="38"/>
  <c r="AM302" i="38"/>
  <c r="AK302" i="38"/>
  <c r="AJ302" i="38"/>
  <c r="AI302" i="38"/>
  <c r="B302" i="38"/>
  <c r="AG302" i="38" s="1"/>
  <c r="AN301" i="38"/>
  <c r="AM301" i="38"/>
  <c r="AK301" i="38"/>
  <c r="AJ301" i="38"/>
  <c r="AI301" i="38"/>
  <c r="W301" i="38"/>
  <c r="V301" i="38"/>
  <c r="B301" i="38"/>
  <c r="AG301" i="38" s="1"/>
  <c r="AN300" i="38"/>
  <c r="AM300" i="38"/>
  <c r="AK300" i="38"/>
  <c r="AJ300" i="38"/>
  <c r="AI300" i="38"/>
  <c r="W300" i="38"/>
  <c r="V300" i="38"/>
  <c r="B300" i="38"/>
  <c r="AN299" i="38"/>
  <c r="AM299" i="38"/>
  <c r="AK299" i="38"/>
  <c r="AJ299" i="38"/>
  <c r="AI299" i="38"/>
  <c r="W299" i="38"/>
  <c r="B299" i="38"/>
  <c r="AG299" i="38" s="1"/>
  <c r="AN298" i="38"/>
  <c r="AM298" i="38"/>
  <c r="AK298" i="38"/>
  <c r="AJ298" i="38"/>
  <c r="AI298" i="38"/>
  <c r="W298" i="38"/>
  <c r="B298" i="38"/>
  <c r="AE298" i="38" s="1"/>
  <c r="AN297" i="38"/>
  <c r="AM297" i="38"/>
  <c r="AK297" i="38"/>
  <c r="AJ297" i="38"/>
  <c r="AI297" i="38"/>
  <c r="W297" i="38"/>
  <c r="B297" i="38"/>
  <c r="AG297" i="38" s="1"/>
  <c r="AN296" i="38"/>
  <c r="AM296" i="38"/>
  <c r="AK296" i="38"/>
  <c r="AJ296" i="38"/>
  <c r="AI296" i="38"/>
  <c r="W296" i="38"/>
  <c r="B296" i="38"/>
  <c r="AG296" i="38" s="1"/>
  <c r="AN295" i="38"/>
  <c r="AM295" i="38"/>
  <c r="AK295" i="38"/>
  <c r="AJ295" i="38"/>
  <c r="AI295" i="38"/>
  <c r="W295" i="38"/>
  <c r="V295" i="38"/>
  <c r="B295" i="38"/>
  <c r="AG295" i="38" s="1"/>
  <c r="AN294" i="38"/>
  <c r="AM294" i="38"/>
  <c r="AK294" i="38"/>
  <c r="AJ294" i="38"/>
  <c r="AI294" i="38"/>
  <c r="V294" i="38"/>
  <c r="B294" i="38"/>
  <c r="AE294" i="38" s="1"/>
  <c r="AN293" i="38"/>
  <c r="AM293" i="38"/>
  <c r="AK293" i="38"/>
  <c r="AJ293" i="38"/>
  <c r="AI293" i="38"/>
  <c r="W293" i="38"/>
  <c r="Z293" i="38"/>
  <c r="B293" i="38"/>
  <c r="AN292" i="38"/>
  <c r="AM292" i="38"/>
  <c r="AK292" i="38"/>
  <c r="AJ292" i="38"/>
  <c r="AI292" i="38"/>
  <c r="W292" i="38"/>
  <c r="B292" i="38"/>
  <c r="AG292" i="38" s="1"/>
  <c r="AN291" i="38"/>
  <c r="AM291" i="38"/>
  <c r="AK291" i="38"/>
  <c r="AJ291" i="38"/>
  <c r="AI291" i="38"/>
  <c r="V291" i="38"/>
  <c r="W291" i="38"/>
  <c r="B291" i="38"/>
  <c r="AG291" i="38" s="1"/>
  <c r="AN290" i="38"/>
  <c r="AM290" i="38"/>
  <c r="AK290" i="38"/>
  <c r="AJ290" i="38"/>
  <c r="AI290" i="38"/>
  <c r="V290" i="38"/>
  <c r="Z290" i="38"/>
  <c r="B290" i="38"/>
  <c r="AE290" i="38" s="1"/>
  <c r="AN289" i="38"/>
  <c r="AM289" i="38"/>
  <c r="AK289" i="38"/>
  <c r="AJ289" i="38"/>
  <c r="AI289" i="38"/>
  <c r="W289" i="38"/>
  <c r="V289" i="38"/>
  <c r="Z289" i="38"/>
  <c r="B289" i="38"/>
  <c r="AG289" i="38" s="1"/>
  <c r="AN288" i="38"/>
  <c r="AM288" i="38"/>
  <c r="AK288" i="38"/>
  <c r="AJ288" i="38"/>
  <c r="AI288" i="38"/>
  <c r="W288" i="38"/>
  <c r="V288" i="38"/>
  <c r="B288" i="38"/>
  <c r="AE288" i="38" s="1"/>
  <c r="AN287" i="38"/>
  <c r="AM287" i="38"/>
  <c r="AK287" i="38"/>
  <c r="AJ287" i="38"/>
  <c r="AI287" i="38"/>
  <c r="W287" i="38"/>
  <c r="V287" i="38"/>
  <c r="B287" i="38"/>
  <c r="AE287" i="38" s="1"/>
  <c r="AN286" i="38"/>
  <c r="AM286" i="38"/>
  <c r="AK286" i="38"/>
  <c r="AJ286" i="38"/>
  <c r="AI286" i="38"/>
  <c r="V286" i="38"/>
  <c r="B286" i="38"/>
  <c r="AN285" i="38"/>
  <c r="AM285" i="38"/>
  <c r="AK285" i="38"/>
  <c r="AJ285" i="38"/>
  <c r="AI285" i="38"/>
  <c r="V285" i="38"/>
  <c r="W285" i="38"/>
  <c r="B285" i="38"/>
  <c r="AE285" i="38" s="1"/>
  <c r="AN284" i="38"/>
  <c r="AM284" i="38"/>
  <c r="AK284" i="38"/>
  <c r="AJ284" i="38"/>
  <c r="AI284" i="38"/>
  <c r="V284" i="38"/>
  <c r="B284" i="38"/>
  <c r="AE284" i="38" s="1"/>
  <c r="AN283" i="38"/>
  <c r="AM283" i="38"/>
  <c r="AK283" i="38"/>
  <c r="AJ283" i="38"/>
  <c r="AI283" i="38"/>
  <c r="W283" i="38"/>
  <c r="V283" i="38"/>
  <c r="B283" i="38"/>
  <c r="AG283" i="38" s="1"/>
  <c r="AN282" i="38"/>
  <c r="AM282" i="38"/>
  <c r="AK282" i="38"/>
  <c r="AJ282" i="38"/>
  <c r="AI282" i="38"/>
  <c r="W282" i="38"/>
  <c r="V282" i="38"/>
  <c r="B282" i="38"/>
  <c r="AN281" i="38"/>
  <c r="AM281" i="38"/>
  <c r="AK281" i="38"/>
  <c r="AJ281" i="38"/>
  <c r="AI281" i="38"/>
  <c r="W281" i="38"/>
  <c r="V281" i="38"/>
  <c r="B281" i="38"/>
  <c r="AG281" i="38" s="1"/>
  <c r="AN280" i="38"/>
  <c r="AM280" i="38"/>
  <c r="AK280" i="38"/>
  <c r="AJ280" i="38"/>
  <c r="AI280" i="38"/>
  <c r="B280" i="38"/>
  <c r="AG280" i="38" s="1"/>
  <c r="AN279" i="38"/>
  <c r="AM279" i="38"/>
  <c r="AK279" i="38"/>
  <c r="AJ279" i="38"/>
  <c r="AI279" i="38"/>
  <c r="V279" i="38"/>
  <c r="W279" i="38"/>
  <c r="B279" i="38"/>
  <c r="AG279" i="38" s="1"/>
  <c r="AN278" i="38"/>
  <c r="AM278" i="38"/>
  <c r="AK278" i="38"/>
  <c r="AJ278" i="38"/>
  <c r="AI278" i="38"/>
  <c r="W278" i="38"/>
  <c r="B278" i="38"/>
  <c r="AE278" i="38" s="1"/>
  <c r="AN277" i="38"/>
  <c r="AM277" i="38"/>
  <c r="AK277" i="38"/>
  <c r="AJ277" i="38"/>
  <c r="AI277" i="38"/>
  <c r="W277" i="38"/>
  <c r="V277" i="38"/>
  <c r="Z277" i="38"/>
  <c r="B277" i="38"/>
  <c r="AE277" i="38" s="1"/>
  <c r="AN276" i="38"/>
  <c r="AM276" i="38"/>
  <c r="AK276" i="38"/>
  <c r="AJ276" i="38"/>
  <c r="AI276" i="38"/>
  <c r="V276" i="38"/>
  <c r="W276" i="38"/>
  <c r="B276" i="38"/>
  <c r="AG276" i="38" s="1"/>
  <c r="AN275" i="38"/>
  <c r="AM275" i="38"/>
  <c r="AK275" i="38"/>
  <c r="AJ275" i="38"/>
  <c r="AI275" i="38"/>
  <c r="V275" i="38"/>
  <c r="W275" i="38"/>
  <c r="B275" i="38"/>
  <c r="AE275" i="38" s="1"/>
  <c r="AN274" i="38"/>
  <c r="AM274" i="38"/>
  <c r="AK274" i="38"/>
  <c r="AJ274" i="38"/>
  <c r="AI274" i="38"/>
  <c r="W274" i="38"/>
  <c r="V274" i="38"/>
  <c r="Z274" i="38"/>
  <c r="B274" i="38"/>
  <c r="AN273" i="38"/>
  <c r="AM273" i="38"/>
  <c r="AK273" i="38"/>
  <c r="AJ273" i="38"/>
  <c r="AI273" i="38"/>
  <c r="W273" i="38"/>
  <c r="Z273" i="38"/>
  <c r="B273" i="38"/>
  <c r="AG273" i="38" s="1"/>
  <c r="AN272" i="38"/>
  <c r="AM272" i="38"/>
  <c r="AK272" i="38"/>
  <c r="AJ272" i="38"/>
  <c r="AI272" i="38"/>
  <c r="W272" i="38"/>
  <c r="V272" i="38"/>
  <c r="B272" i="38"/>
  <c r="AG272" i="38" s="1"/>
  <c r="AN271" i="38"/>
  <c r="AM271" i="38"/>
  <c r="AK271" i="38"/>
  <c r="AJ271" i="38"/>
  <c r="AI271" i="38"/>
  <c r="B271" i="38"/>
  <c r="AE271" i="38" s="1"/>
  <c r="AN270" i="38"/>
  <c r="AM270" i="38"/>
  <c r="AK270" i="38"/>
  <c r="AJ270" i="38"/>
  <c r="AI270" i="38"/>
  <c r="B270" i="38"/>
  <c r="AE270" i="38" s="1"/>
  <c r="AN269" i="38"/>
  <c r="AM269" i="38"/>
  <c r="AK269" i="38"/>
  <c r="AJ269" i="38"/>
  <c r="AI269" i="38"/>
  <c r="V269" i="38"/>
  <c r="Z269" i="38"/>
  <c r="W269" i="38"/>
  <c r="B269" i="38"/>
  <c r="AE269" i="38" s="1"/>
  <c r="AN268" i="38"/>
  <c r="AM268" i="38"/>
  <c r="AK268" i="38"/>
  <c r="AJ268" i="38"/>
  <c r="AI268" i="38"/>
  <c r="W268" i="38"/>
  <c r="V268" i="38"/>
  <c r="B268" i="38"/>
  <c r="AE268" i="38" s="1"/>
  <c r="AN267" i="38"/>
  <c r="AM267" i="38"/>
  <c r="AK267" i="38"/>
  <c r="AJ267" i="38"/>
  <c r="AI267" i="38"/>
  <c r="W267" i="38"/>
  <c r="V267" i="38"/>
  <c r="B267" i="38"/>
  <c r="AG267" i="38" s="1"/>
  <c r="AN266" i="38"/>
  <c r="AM266" i="38"/>
  <c r="AK266" i="38"/>
  <c r="AJ266" i="38"/>
  <c r="AI266" i="38"/>
  <c r="W266" i="38"/>
  <c r="V266" i="38"/>
  <c r="B266" i="38"/>
  <c r="AG266" i="38" s="1"/>
  <c r="AN265" i="38"/>
  <c r="AM265" i="38"/>
  <c r="AK265" i="38"/>
  <c r="AJ265" i="38"/>
  <c r="AI265" i="38"/>
  <c r="V265" i="38"/>
  <c r="W265" i="38"/>
  <c r="B265" i="38"/>
  <c r="AG265" i="38" s="1"/>
  <c r="AN264" i="38"/>
  <c r="AM264" i="38"/>
  <c r="AK264" i="38"/>
  <c r="AJ264" i="38"/>
  <c r="AI264" i="38"/>
  <c r="B264" i="38"/>
  <c r="AN263" i="38"/>
  <c r="AM263" i="38"/>
  <c r="AK263" i="38"/>
  <c r="AJ263" i="38"/>
  <c r="AI263" i="38"/>
  <c r="W263" i="38"/>
  <c r="V263" i="38"/>
  <c r="B263" i="38"/>
  <c r="AG263" i="38" s="1"/>
  <c r="AN262" i="38"/>
  <c r="AM262" i="38"/>
  <c r="AK262" i="38"/>
  <c r="AJ262" i="38"/>
  <c r="AI262" i="38"/>
  <c r="W262" i="38"/>
  <c r="V262" i="38"/>
  <c r="Z262" i="38"/>
  <c r="B262" i="38"/>
  <c r="AG262" i="38" s="1"/>
  <c r="AN261" i="38"/>
  <c r="AM261" i="38"/>
  <c r="AK261" i="38"/>
  <c r="AJ261" i="38"/>
  <c r="AI261" i="38"/>
  <c r="W261" i="38"/>
  <c r="B261" i="38"/>
  <c r="AE261" i="38" s="1"/>
  <c r="AN260" i="38"/>
  <c r="AM260" i="38"/>
  <c r="AK260" i="38"/>
  <c r="AJ260" i="38"/>
  <c r="AI260" i="38"/>
  <c r="W260" i="38"/>
  <c r="V260" i="38"/>
  <c r="B260" i="38"/>
  <c r="AN259" i="38"/>
  <c r="AM259" i="38"/>
  <c r="AK259" i="38"/>
  <c r="AJ259" i="38"/>
  <c r="AI259" i="38"/>
  <c r="B259" i="38"/>
  <c r="AG259" i="38" s="1"/>
  <c r="AN258" i="38"/>
  <c r="AM258" i="38"/>
  <c r="AK258" i="38"/>
  <c r="AJ258" i="38"/>
  <c r="AI258" i="38"/>
  <c r="B258" i="38"/>
  <c r="AE258" i="38" s="1"/>
  <c r="AN257" i="38"/>
  <c r="AM257" i="38"/>
  <c r="AK257" i="38"/>
  <c r="AJ257" i="38"/>
  <c r="AI257" i="38"/>
  <c r="B257" i="38"/>
  <c r="AG257" i="38" s="1"/>
  <c r="AN256" i="38"/>
  <c r="AM256" i="38"/>
  <c r="AK256" i="38"/>
  <c r="AJ256" i="38"/>
  <c r="AI256" i="38"/>
  <c r="W256" i="38"/>
  <c r="V256" i="38"/>
  <c r="Z256" i="38"/>
  <c r="B256" i="38"/>
  <c r="AG256" i="38" s="1"/>
  <c r="AN255" i="38"/>
  <c r="AM255" i="38"/>
  <c r="AK255" i="38"/>
  <c r="AJ255" i="38"/>
  <c r="AI255" i="38"/>
  <c r="W255" i="38"/>
  <c r="V255" i="38"/>
  <c r="B255" i="38"/>
  <c r="AE255" i="38" s="1"/>
  <c r="AN254" i="38"/>
  <c r="AM254" i="38"/>
  <c r="AK254" i="38"/>
  <c r="AJ254" i="38"/>
  <c r="AI254" i="38"/>
  <c r="W254" i="38"/>
  <c r="B254" i="38"/>
  <c r="AN253" i="38"/>
  <c r="AM253" i="38"/>
  <c r="AK253" i="38"/>
  <c r="AJ253" i="38"/>
  <c r="AI253" i="38"/>
  <c r="V253" i="38"/>
  <c r="W253" i="38"/>
  <c r="B253" i="38"/>
  <c r="AG253" i="38" s="1"/>
  <c r="AN252" i="38"/>
  <c r="AM252" i="38"/>
  <c r="AK252" i="38"/>
  <c r="AJ252" i="38"/>
  <c r="AI252" i="38"/>
  <c r="B252" i="38"/>
  <c r="AE252" i="38" s="1"/>
  <c r="AN251" i="38"/>
  <c r="AM251" i="38"/>
  <c r="AK251" i="38"/>
  <c r="AJ251" i="38"/>
  <c r="AI251" i="38"/>
  <c r="B251" i="38"/>
  <c r="AG251" i="38" s="1"/>
  <c r="AN250" i="38"/>
  <c r="AM250" i="38"/>
  <c r="AK250" i="38"/>
  <c r="AJ250" i="38"/>
  <c r="AI250" i="38"/>
  <c r="W250" i="38"/>
  <c r="V250" i="38"/>
  <c r="B250" i="38"/>
  <c r="AG250" i="38" s="1"/>
  <c r="AN249" i="38"/>
  <c r="AM249" i="38"/>
  <c r="AK249" i="38"/>
  <c r="AJ249" i="38"/>
  <c r="AI249" i="38"/>
  <c r="W249" i="38"/>
  <c r="B249" i="38"/>
  <c r="AN248" i="38"/>
  <c r="AM248" i="38"/>
  <c r="AK248" i="38"/>
  <c r="AJ248" i="38"/>
  <c r="AI248" i="38"/>
  <c r="W248" i="38"/>
  <c r="V248" i="38"/>
  <c r="B248" i="38"/>
  <c r="AG248" i="38" s="1"/>
  <c r="AN247" i="38"/>
  <c r="AM247" i="38"/>
  <c r="AK247" i="38"/>
  <c r="AJ247" i="38"/>
  <c r="AI247" i="38"/>
  <c r="V247" i="38"/>
  <c r="B247" i="38"/>
  <c r="AG247" i="38" s="1"/>
  <c r="AN246" i="38"/>
  <c r="AM246" i="38"/>
  <c r="AK246" i="38"/>
  <c r="AJ246" i="38"/>
  <c r="AI246" i="38"/>
  <c r="W246" i="38"/>
  <c r="V246" i="38"/>
  <c r="B246" i="38"/>
  <c r="AG246" i="38" s="1"/>
  <c r="AN245" i="38"/>
  <c r="AM245" i="38"/>
  <c r="AK245" i="38"/>
  <c r="AJ245" i="38"/>
  <c r="AI245" i="38"/>
  <c r="V245" i="38"/>
  <c r="B245" i="38"/>
  <c r="AG245" i="38" s="1"/>
  <c r="AN244" i="38"/>
  <c r="AM244" i="38"/>
  <c r="AK244" i="38"/>
  <c r="AJ244" i="38"/>
  <c r="AI244" i="38"/>
  <c r="W244" i="38"/>
  <c r="V244" i="38"/>
  <c r="B244" i="38"/>
  <c r="AG244" i="38" s="1"/>
  <c r="AN243" i="38"/>
  <c r="AM243" i="38"/>
  <c r="AK243" i="38"/>
  <c r="AJ243" i="38"/>
  <c r="AI243" i="38"/>
  <c r="V243" i="38"/>
  <c r="Z243" i="38"/>
  <c r="W243" i="38"/>
  <c r="B243" i="38"/>
  <c r="AG243" i="38" s="1"/>
  <c r="AN242" i="38"/>
  <c r="AM242" i="38"/>
  <c r="AK242" i="38"/>
  <c r="AJ242" i="38"/>
  <c r="AI242" i="38"/>
  <c r="W242" i="38"/>
  <c r="V242" i="38"/>
  <c r="Z242" i="38"/>
  <c r="B242" i="38"/>
  <c r="AN241" i="38"/>
  <c r="AM241" i="38"/>
  <c r="AK241" i="38"/>
  <c r="AJ241" i="38"/>
  <c r="AI241" i="38"/>
  <c r="Z241" i="38"/>
  <c r="B241" i="38"/>
  <c r="AG241" i="38" s="1"/>
  <c r="AN240" i="38"/>
  <c r="AM240" i="38"/>
  <c r="AK240" i="38"/>
  <c r="AJ240" i="38"/>
  <c r="AI240" i="38"/>
  <c r="W240" i="38"/>
  <c r="V240" i="38"/>
  <c r="Z240" i="38"/>
  <c r="B240" i="38"/>
  <c r="AG240" i="38" s="1"/>
  <c r="AN239" i="38"/>
  <c r="AM239" i="38"/>
  <c r="AK239" i="38"/>
  <c r="AJ239" i="38"/>
  <c r="AI239" i="38"/>
  <c r="B239" i="38"/>
  <c r="AE239" i="38" s="1"/>
  <c r="AN238" i="38"/>
  <c r="AM238" i="38"/>
  <c r="AK238" i="38"/>
  <c r="AJ238" i="38"/>
  <c r="AI238" i="38"/>
  <c r="B238" i="38"/>
  <c r="AE238" i="38" s="1"/>
  <c r="AN237" i="38"/>
  <c r="AM237" i="38"/>
  <c r="AK237" i="38"/>
  <c r="AJ237" i="38"/>
  <c r="AI237" i="38"/>
  <c r="V237" i="38"/>
  <c r="W237" i="38"/>
  <c r="B237" i="38"/>
  <c r="AE237" i="38" s="1"/>
  <c r="AN236" i="38"/>
  <c r="AM236" i="38"/>
  <c r="AK236" i="38"/>
  <c r="AJ236" i="38"/>
  <c r="AI236" i="38"/>
  <c r="W236" i="38"/>
  <c r="B236" i="38"/>
  <c r="AE236" i="38" s="1"/>
  <c r="AN235" i="38"/>
  <c r="AM235" i="38"/>
  <c r="AK235" i="38"/>
  <c r="AJ235" i="38"/>
  <c r="AI235" i="38"/>
  <c r="W235" i="38"/>
  <c r="V235" i="38"/>
  <c r="B235" i="38"/>
  <c r="AE235" i="38" s="1"/>
  <c r="AN234" i="38"/>
  <c r="AM234" i="38"/>
  <c r="AK234" i="38"/>
  <c r="AJ234" i="38"/>
  <c r="AI234" i="38"/>
  <c r="W234" i="38"/>
  <c r="V234" i="38"/>
  <c r="B234" i="38"/>
  <c r="AE234" i="38" s="1"/>
  <c r="AN233" i="38"/>
  <c r="AM233" i="38"/>
  <c r="AK233" i="38"/>
  <c r="AJ233" i="38"/>
  <c r="AI233" i="38"/>
  <c r="W233" i="38"/>
  <c r="Z233" i="38"/>
  <c r="V233" i="38"/>
  <c r="B233" i="38"/>
  <c r="AG233" i="38" s="1"/>
  <c r="AN232" i="38"/>
  <c r="AM232" i="38"/>
  <c r="AK232" i="38"/>
  <c r="AJ232" i="38"/>
  <c r="AI232" i="38"/>
  <c r="V232" i="38"/>
  <c r="B232" i="38"/>
  <c r="AE232" i="38" s="1"/>
  <c r="AN231" i="38"/>
  <c r="AM231" i="38"/>
  <c r="AK231" i="38"/>
  <c r="AJ231" i="38"/>
  <c r="AI231" i="38"/>
  <c r="W231" i="38"/>
  <c r="V231" i="38"/>
  <c r="B231" i="38"/>
  <c r="AG231" i="38" s="1"/>
  <c r="AN230" i="38"/>
  <c r="AM230" i="38"/>
  <c r="AK230" i="38"/>
  <c r="AJ230" i="38"/>
  <c r="AI230" i="38"/>
  <c r="V230" i="38"/>
  <c r="B230" i="38"/>
  <c r="AE230" i="38" s="1"/>
  <c r="AN229" i="38"/>
  <c r="AM229" i="38"/>
  <c r="AK229" i="38"/>
  <c r="AJ229" i="38"/>
  <c r="AI229" i="38"/>
  <c r="W229" i="38"/>
  <c r="V229" i="38"/>
  <c r="Z229" i="38"/>
  <c r="B229" i="38"/>
  <c r="AG229" i="38" s="1"/>
  <c r="AN228" i="38"/>
  <c r="AM228" i="38"/>
  <c r="AK228" i="38"/>
  <c r="AJ228" i="38"/>
  <c r="AI228" i="38"/>
  <c r="W228" i="38"/>
  <c r="V228" i="38"/>
  <c r="Z228" i="38"/>
  <c r="B228" i="38"/>
  <c r="AG228" i="38" s="1"/>
  <c r="AN227" i="38"/>
  <c r="AM227" i="38"/>
  <c r="AK227" i="38"/>
  <c r="AJ227" i="38"/>
  <c r="AI227" i="38"/>
  <c r="V227" i="38"/>
  <c r="W227" i="38"/>
  <c r="B227" i="38"/>
  <c r="AE227" i="38" s="1"/>
  <c r="AN226" i="38"/>
  <c r="AM226" i="38"/>
  <c r="AK226" i="38"/>
  <c r="AJ226" i="38"/>
  <c r="AI226" i="38"/>
  <c r="W226" i="38"/>
  <c r="Z226" i="38"/>
  <c r="V226" i="38"/>
  <c r="B226" i="38"/>
  <c r="AE226" i="38" s="1"/>
  <c r="AN225" i="38"/>
  <c r="AM225" i="38"/>
  <c r="AK225" i="38"/>
  <c r="AJ225" i="38"/>
  <c r="AI225" i="38"/>
  <c r="V225" i="38"/>
  <c r="B225" i="38"/>
  <c r="AG225" i="38" s="1"/>
  <c r="AN224" i="38"/>
  <c r="AM224" i="38"/>
  <c r="AK224" i="38"/>
  <c r="AJ224" i="38"/>
  <c r="AI224" i="38"/>
  <c r="W224" i="38"/>
  <c r="V224" i="38"/>
  <c r="Z224" i="38"/>
  <c r="B224" i="38"/>
  <c r="AN223" i="38"/>
  <c r="AM223" i="38"/>
  <c r="AK223" i="38"/>
  <c r="AJ223" i="38"/>
  <c r="AI223" i="38"/>
  <c r="V223" i="38"/>
  <c r="W223" i="38"/>
  <c r="B223" i="38"/>
  <c r="AE223" i="38" s="1"/>
  <c r="AN222" i="38"/>
  <c r="AM222" i="38"/>
  <c r="AK222" i="38"/>
  <c r="AJ222" i="38"/>
  <c r="AI222" i="38"/>
  <c r="W222" i="38"/>
  <c r="Z222" i="38"/>
  <c r="V222" i="38"/>
  <c r="B222" i="38"/>
  <c r="AG222" i="38" s="1"/>
  <c r="AN221" i="38"/>
  <c r="AM221" i="38"/>
  <c r="AK221" i="38"/>
  <c r="AJ221" i="38"/>
  <c r="AI221" i="38"/>
  <c r="W221" i="38"/>
  <c r="V221" i="38"/>
  <c r="B221" i="38"/>
  <c r="AG221" i="38" s="1"/>
  <c r="AN220" i="38"/>
  <c r="AM220" i="38"/>
  <c r="AK220" i="38"/>
  <c r="AJ220" i="38"/>
  <c r="AI220" i="38"/>
  <c r="W220" i="38"/>
  <c r="V220" i="38"/>
  <c r="B220" i="38"/>
  <c r="AE220" i="38" s="1"/>
  <c r="AN219" i="38"/>
  <c r="AM219" i="38"/>
  <c r="AK219" i="38"/>
  <c r="AJ219" i="38"/>
  <c r="AI219" i="38"/>
  <c r="V219" i="38"/>
  <c r="B219" i="38"/>
  <c r="AN218" i="38"/>
  <c r="AM218" i="38"/>
  <c r="AK218" i="38"/>
  <c r="AJ218" i="38"/>
  <c r="AI218" i="38"/>
  <c r="W218" i="38"/>
  <c r="B218" i="38"/>
  <c r="AE218" i="38" s="1"/>
  <c r="AN217" i="38"/>
  <c r="AM217" i="38"/>
  <c r="AK217" i="38"/>
  <c r="AJ217" i="38"/>
  <c r="AI217" i="38"/>
  <c r="V217" i="38"/>
  <c r="Z217" i="38"/>
  <c r="W217" i="38"/>
  <c r="B217" i="38"/>
  <c r="AG217" i="38" s="1"/>
  <c r="AN216" i="38"/>
  <c r="AM216" i="38"/>
  <c r="AK216" i="38"/>
  <c r="AJ216" i="38"/>
  <c r="AI216" i="38"/>
  <c r="W216" i="38"/>
  <c r="V216" i="38"/>
  <c r="B216" i="38"/>
  <c r="AE216" i="38" s="1"/>
  <c r="AN215" i="38"/>
  <c r="AM215" i="38"/>
  <c r="AK215" i="38"/>
  <c r="AJ215" i="38"/>
  <c r="AI215" i="38"/>
  <c r="W215" i="38"/>
  <c r="B215" i="38"/>
  <c r="AE215" i="38" s="1"/>
  <c r="AN214" i="38"/>
  <c r="AM214" i="38"/>
  <c r="AK214" i="38"/>
  <c r="AJ214" i="38"/>
  <c r="AI214" i="38"/>
  <c r="W214" i="38"/>
  <c r="V214" i="38"/>
  <c r="Z214" i="38"/>
  <c r="B214" i="38"/>
  <c r="AE214" i="38" s="1"/>
  <c r="AN213" i="38"/>
  <c r="AM213" i="38"/>
  <c r="AK213" i="38"/>
  <c r="AJ213" i="38"/>
  <c r="AI213" i="38"/>
  <c r="W213" i="38"/>
  <c r="V213" i="38"/>
  <c r="B213" i="38"/>
  <c r="AG213" i="38" s="1"/>
  <c r="AN212" i="38"/>
  <c r="AM212" i="38"/>
  <c r="AK212" i="38"/>
  <c r="AJ212" i="38"/>
  <c r="AI212" i="38"/>
  <c r="W212" i="38"/>
  <c r="V212" i="38"/>
  <c r="B212" i="38"/>
  <c r="AG212" i="38" s="1"/>
  <c r="AN211" i="38"/>
  <c r="AM211" i="38"/>
  <c r="AK211" i="38"/>
  <c r="AJ211" i="38"/>
  <c r="AI211" i="38"/>
  <c r="W211" i="38"/>
  <c r="B211" i="38"/>
  <c r="AE211" i="38" s="1"/>
  <c r="AN210" i="38"/>
  <c r="AM210" i="38"/>
  <c r="AK210" i="38"/>
  <c r="AJ210" i="38"/>
  <c r="AI210" i="38"/>
  <c r="W210" i="38"/>
  <c r="B210" i="38"/>
  <c r="AG210" i="38" s="1"/>
  <c r="AN209" i="38"/>
  <c r="AM209" i="38"/>
  <c r="AK209" i="38"/>
  <c r="AJ209" i="38"/>
  <c r="AI209" i="38"/>
  <c r="V209" i="38"/>
  <c r="W209" i="38"/>
  <c r="B209" i="38"/>
  <c r="AG209" i="38" s="1"/>
  <c r="AN208" i="38"/>
  <c r="AM208" i="38"/>
  <c r="AK208" i="38"/>
  <c r="AJ208" i="38"/>
  <c r="AI208" i="38"/>
  <c r="W208" i="38"/>
  <c r="B208" i="38"/>
  <c r="AE208" i="38" s="1"/>
  <c r="AN207" i="38"/>
  <c r="AM207" i="38"/>
  <c r="AK207" i="38"/>
  <c r="AJ207" i="38"/>
  <c r="AI207" i="38"/>
  <c r="W207" i="38"/>
  <c r="B207" i="38"/>
  <c r="AG207" i="38" s="1"/>
  <c r="AN206" i="38"/>
  <c r="AM206" i="38"/>
  <c r="AK206" i="38"/>
  <c r="AJ206" i="38"/>
  <c r="AI206" i="38"/>
  <c r="W206" i="38"/>
  <c r="V206" i="38"/>
  <c r="B206" i="38"/>
  <c r="AG206" i="38" s="1"/>
  <c r="AN205" i="38"/>
  <c r="AM205" i="38"/>
  <c r="AK205" i="38"/>
  <c r="AJ205" i="38"/>
  <c r="AI205" i="38"/>
  <c r="B205" i="38"/>
  <c r="AG205" i="38" s="1"/>
  <c r="AN204" i="38"/>
  <c r="AM204" i="38"/>
  <c r="AK204" i="38"/>
  <c r="AJ204" i="38"/>
  <c r="AI204" i="38"/>
  <c r="V204" i="38"/>
  <c r="B204" i="38"/>
  <c r="AG204" i="38" s="1"/>
  <c r="AN203" i="38"/>
  <c r="AM203" i="38"/>
  <c r="AK203" i="38"/>
  <c r="AJ203" i="38"/>
  <c r="AI203" i="38"/>
  <c r="B203" i="38"/>
  <c r="AE203" i="38" s="1"/>
  <c r="AN202" i="38"/>
  <c r="AM202" i="38"/>
  <c r="AK202" i="38"/>
  <c r="AJ202" i="38"/>
  <c r="AI202" i="38"/>
  <c r="V202" i="38"/>
  <c r="Z202" i="38"/>
  <c r="B202" i="38"/>
  <c r="AE202" i="38" s="1"/>
  <c r="AN201" i="38"/>
  <c r="AM201" i="38"/>
  <c r="AK201" i="38"/>
  <c r="AJ201" i="38"/>
  <c r="AI201" i="38"/>
  <c r="V201" i="38"/>
  <c r="Z201" i="38"/>
  <c r="W201" i="38"/>
  <c r="B201" i="38"/>
  <c r="AE201" i="38" s="1"/>
  <c r="AN200" i="38"/>
  <c r="AM200" i="38"/>
  <c r="AK200" i="38"/>
  <c r="AJ200" i="38"/>
  <c r="AI200" i="38"/>
  <c r="V200" i="38"/>
  <c r="W200" i="38"/>
  <c r="B200" i="38"/>
  <c r="AE200" i="38" s="1"/>
  <c r="AN199" i="38"/>
  <c r="AM199" i="38"/>
  <c r="AK199" i="38"/>
  <c r="AJ199" i="38"/>
  <c r="AI199" i="38"/>
  <c r="V199" i="38"/>
  <c r="W199" i="38"/>
  <c r="B199" i="38"/>
  <c r="AE199" i="38" s="1"/>
  <c r="AN198" i="38"/>
  <c r="AM198" i="38"/>
  <c r="AK198" i="38"/>
  <c r="AJ198" i="38"/>
  <c r="AI198" i="38"/>
  <c r="W198" i="38"/>
  <c r="V198" i="38"/>
  <c r="Z198" i="38"/>
  <c r="B198" i="38"/>
  <c r="AG198" i="38" s="1"/>
  <c r="AN197" i="38"/>
  <c r="AM197" i="38"/>
  <c r="AK197" i="38"/>
  <c r="AJ197" i="38"/>
  <c r="AI197" i="38"/>
  <c r="W197" i="38"/>
  <c r="V197" i="38"/>
  <c r="B197" i="38"/>
  <c r="AN196" i="38"/>
  <c r="AM196" i="38"/>
  <c r="AK196" i="38"/>
  <c r="AJ196" i="38"/>
  <c r="AI196" i="38"/>
  <c r="W196" i="38"/>
  <c r="V196" i="38"/>
  <c r="B196" i="38"/>
  <c r="AG196" i="38" s="1"/>
  <c r="AN195" i="38"/>
  <c r="AM195" i="38"/>
  <c r="AK195" i="38"/>
  <c r="AJ195" i="38"/>
  <c r="AI195" i="38"/>
  <c r="W195" i="38"/>
  <c r="B195" i="38"/>
  <c r="AG195" i="38" s="1"/>
  <c r="AN194" i="38"/>
  <c r="AM194" i="38"/>
  <c r="AK194" i="38"/>
  <c r="AJ194" i="38"/>
  <c r="AI194" i="38"/>
  <c r="W194" i="38"/>
  <c r="V194" i="38"/>
  <c r="B194" i="38"/>
  <c r="AG194" i="38" s="1"/>
  <c r="AN193" i="38"/>
  <c r="AM193" i="38"/>
  <c r="AK193" i="38"/>
  <c r="AJ193" i="38"/>
  <c r="AI193" i="38"/>
  <c r="W193" i="38"/>
  <c r="B193" i="38"/>
  <c r="AG193" i="38" s="1"/>
  <c r="AN192" i="38"/>
  <c r="AM192" i="38"/>
  <c r="AK192" i="38"/>
  <c r="AJ192" i="38"/>
  <c r="AI192" i="38"/>
  <c r="W192" i="38"/>
  <c r="B192" i="38"/>
  <c r="AE192" i="38" s="1"/>
  <c r="AN191" i="38"/>
  <c r="AM191" i="38"/>
  <c r="AK191" i="38"/>
  <c r="AJ191" i="38"/>
  <c r="AI191" i="38"/>
  <c r="W191" i="38"/>
  <c r="B191" i="38"/>
  <c r="AG191" i="38" s="1"/>
  <c r="AN190" i="38"/>
  <c r="AM190" i="38"/>
  <c r="AK190" i="38"/>
  <c r="AJ190" i="38"/>
  <c r="AI190" i="38"/>
  <c r="W190" i="38"/>
  <c r="V190" i="38"/>
  <c r="Z190" i="38"/>
  <c r="B190" i="38"/>
  <c r="AE190" i="38" s="1"/>
  <c r="AN189" i="38"/>
  <c r="AM189" i="38"/>
  <c r="AK189" i="38"/>
  <c r="AJ189" i="38"/>
  <c r="AI189" i="38"/>
  <c r="V189" i="38"/>
  <c r="B189" i="38"/>
  <c r="AG189" i="38" s="1"/>
  <c r="AN188" i="38"/>
  <c r="AM188" i="38"/>
  <c r="AK188" i="38"/>
  <c r="AJ188" i="38"/>
  <c r="AI188" i="38"/>
  <c r="W188" i="38"/>
  <c r="Z188" i="38"/>
  <c r="V188" i="38"/>
  <c r="B188" i="38"/>
  <c r="AG188" i="38" s="1"/>
  <c r="AN187" i="38"/>
  <c r="AM187" i="38"/>
  <c r="AK187" i="38"/>
  <c r="AJ187" i="38"/>
  <c r="AI187" i="38"/>
  <c r="W187" i="38"/>
  <c r="V187" i="38"/>
  <c r="B187" i="38"/>
  <c r="AG187" i="38" s="1"/>
  <c r="AN186" i="38"/>
  <c r="AM186" i="38"/>
  <c r="AK186" i="38"/>
  <c r="AJ186" i="38"/>
  <c r="AI186" i="38"/>
  <c r="W186" i="38"/>
  <c r="V186" i="38"/>
  <c r="B186" i="38"/>
  <c r="AG186" i="38" s="1"/>
  <c r="AN185" i="38"/>
  <c r="AM185" i="38"/>
  <c r="AK185" i="38"/>
  <c r="AJ185" i="38"/>
  <c r="AI185" i="38"/>
  <c r="W185" i="38"/>
  <c r="B185" i="38"/>
  <c r="AN184" i="38"/>
  <c r="AM184" i="38"/>
  <c r="AK184" i="38"/>
  <c r="AJ184" i="38"/>
  <c r="AI184" i="38"/>
  <c r="W184" i="38"/>
  <c r="B184" i="38"/>
  <c r="AE184" i="38" s="1"/>
  <c r="AN183" i="38"/>
  <c r="AM183" i="38"/>
  <c r="AK183" i="38"/>
  <c r="AJ183" i="38"/>
  <c r="AI183" i="38"/>
  <c r="V183" i="38"/>
  <c r="W183" i="38"/>
  <c r="B183" i="38"/>
  <c r="AG183" i="38" s="1"/>
  <c r="AN182" i="38"/>
  <c r="AM182" i="38"/>
  <c r="AK182" i="38"/>
  <c r="AJ182" i="38"/>
  <c r="AI182" i="38"/>
  <c r="W182" i="38"/>
  <c r="V182" i="38"/>
  <c r="Z182" i="38"/>
  <c r="B182" i="38"/>
  <c r="AG182" i="38" s="1"/>
  <c r="AN181" i="38"/>
  <c r="AM181" i="38"/>
  <c r="AK181" i="38"/>
  <c r="AJ181" i="38"/>
  <c r="AI181" i="38"/>
  <c r="W181" i="38"/>
  <c r="V181" i="38"/>
  <c r="B181" i="38"/>
  <c r="AG181" i="38" s="1"/>
  <c r="AN180" i="38"/>
  <c r="AM180" i="38"/>
  <c r="AK180" i="38"/>
  <c r="AJ180" i="38"/>
  <c r="AI180" i="38"/>
  <c r="V180" i="38"/>
  <c r="B180" i="38"/>
  <c r="AE180" i="38" s="1"/>
  <c r="AN179" i="38"/>
  <c r="AM179" i="38"/>
  <c r="AK179" i="38"/>
  <c r="AJ179" i="38"/>
  <c r="AI179" i="38"/>
  <c r="Z179" i="38"/>
  <c r="B179" i="38"/>
  <c r="AE179" i="38" s="1"/>
  <c r="AN178" i="38"/>
  <c r="AM178" i="38"/>
  <c r="AK178" i="38"/>
  <c r="AJ178" i="38"/>
  <c r="AI178" i="38"/>
  <c r="W178" i="38"/>
  <c r="V178" i="38"/>
  <c r="B178" i="38"/>
  <c r="AE178" i="38" s="1"/>
  <c r="AN177" i="38"/>
  <c r="AM177" i="38"/>
  <c r="AK177" i="38"/>
  <c r="AJ177" i="38"/>
  <c r="AI177" i="38"/>
  <c r="V177" i="38"/>
  <c r="W177" i="38"/>
  <c r="B177" i="38"/>
  <c r="AG177" i="38" s="1"/>
  <c r="AN176" i="38"/>
  <c r="AM176" i="38"/>
  <c r="AK176" i="38"/>
  <c r="AJ176" i="38"/>
  <c r="AI176" i="38"/>
  <c r="W176" i="38"/>
  <c r="V176" i="38"/>
  <c r="B176" i="38"/>
  <c r="AE176" i="38" s="1"/>
  <c r="AN175" i="38"/>
  <c r="AM175" i="38"/>
  <c r="AK175" i="38"/>
  <c r="AJ175" i="38"/>
  <c r="AI175" i="38"/>
  <c r="V175" i="38"/>
  <c r="Z175" i="38"/>
  <c r="W175" i="38"/>
  <c r="B175" i="38"/>
  <c r="AG175" i="38" s="1"/>
  <c r="AN174" i="38"/>
  <c r="AM174" i="38"/>
  <c r="AK174" i="38"/>
  <c r="AJ174" i="38"/>
  <c r="AI174" i="38"/>
  <c r="W174" i="38"/>
  <c r="V174" i="38"/>
  <c r="B174" i="38"/>
  <c r="AG174" i="38" s="1"/>
  <c r="AN173" i="38"/>
  <c r="AM173" i="38"/>
  <c r="AK173" i="38"/>
  <c r="AJ173" i="38"/>
  <c r="AI173" i="38"/>
  <c r="W173" i="38"/>
  <c r="V173" i="38"/>
  <c r="B173" i="38"/>
  <c r="AG173" i="38" s="1"/>
  <c r="AN172" i="38"/>
  <c r="AM172" i="38"/>
  <c r="AK172" i="38"/>
  <c r="AJ172" i="38"/>
  <c r="AI172" i="38"/>
  <c r="W172" i="38"/>
  <c r="V172" i="38"/>
  <c r="B172" i="38"/>
  <c r="AE172" i="38" s="1"/>
  <c r="AN171" i="38"/>
  <c r="AM171" i="38"/>
  <c r="AK171" i="38"/>
  <c r="AJ171" i="38"/>
  <c r="AI171" i="38"/>
  <c r="B171" i="38"/>
  <c r="AE171" i="38" s="1"/>
  <c r="AN170" i="38"/>
  <c r="AM170" i="38"/>
  <c r="AK170" i="38"/>
  <c r="AJ170" i="38"/>
  <c r="AI170" i="38"/>
  <c r="W170" i="38"/>
  <c r="B170" i="38"/>
  <c r="AE170" i="38" s="1"/>
  <c r="AN169" i="38"/>
  <c r="AM169" i="38"/>
  <c r="AK169" i="38"/>
  <c r="AJ169" i="38"/>
  <c r="AI169" i="38"/>
  <c r="V169" i="38"/>
  <c r="W169" i="38"/>
  <c r="B169" i="38"/>
  <c r="AG169" i="38" s="1"/>
  <c r="AN168" i="38"/>
  <c r="AM168" i="38"/>
  <c r="AK168" i="38"/>
  <c r="AJ168" i="38"/>
  <c r="AI168" i="38"/>
  <c r="W168" i="38"/>
  <c r="V168" i="38"/>
  <c r="B168" i="38"/>
  <c r="AE168" i="38" s="1"/>
  <c r="AN167" i="38"/>
  <c r="AM167" i="38"/>
  <c r="AK167" i="38"/>
  <c r="AJ167" i="38"/>
  <c r="AI167" i="38"/>
  <c r="W167" i="38"/>
  <c r="B167" i="38"/>
  <c r="AN166" i="38"/>
  <c r="AM166" i="38"/>
  <c r="AK166" i="38"/>
  <c r="AJ166" i="38"/>
  <c r="AI166" i="38"/>
  <c r="W166" i="38"/>
  <c r="V166" i="38"/>
  <c r="Z166" i="38"/>
  <c r="B166" i="38"/>
  <c r="AE166" i="38" s="1"/>
  <c r="AN165" i="38"/>
  <c r="AM165" i="38"/>
  <c r="AK165" i="38"/>
  <c r="AJ165" i="38"/>
  <c r="AI165" i="38"/>
  <c r="W165" i="38"/>
  <c r="V165" i="38"/>
  <c r="B165" i="38"/>
  <c r="AG165" i="38" s="1"/>
  <c r="AN164" i="38"/>
  <c r="AM164" i="38"/>
  <c r="AK164" i="38"/>
  <c r="AJ164" i="38"/>
  <c r="AI164" i="38"/>
  <c r="W164" i="38"/>
  <c r="Z164" i="38"/>
  <c r="V164" i="38"/>
  <c r="B164" i="38"/>
  <c r="AG164" i="38" s="1"/>
  <c r="AN163" i="38"/>
  <c r="AM163" i="38"/>
  <c r="AK163" i="38"/>
  <c r="AJ163" i="38"/>
  <c r="AI163" i="38"/>
  <c r="B163" i="38"/>
  <c r="AE163" i="38" s="1"/>
  <c r="AN162" i="38"/>
  <c r="AM162" i="38"/>
  <c r="AK162" i="38"/>
  <c r="AJ162" i="38"/>
  <c r="AI162" i="38"/>
  <c r="B162" i="38"/>
  <c r="AG162" i="38" s="1"/>
  <c r="AN161" i="38"/>
  <c r="AM161" i="38"/>
  <c r="AK161" i="38"/>
  <c r="AJ161" i="38"/>
  <c r="AI161" i="38"/>
  <c r="W161" i="38"/>
  <c r="B161" i="38"/>
  <c r="AN160" i="38"/>
  <c r="AM160" i="38"/>
  <c r="AK160" i="38"/>
  <c r="AJ160" i="38"/>
  <c r="AI160" i="38"/>
  <c r="V160" i="38"/>
  <c r="W160" i="38"/>
  <c r="B160" i="38"/>
  <c r="AN159" i="38"/>
  <c r="AM159" i="38"/>
  <c r="AK159" i="38"/>
  <c r="AJ159" i="38"/>
  <c r="AI159" i="38"/>
  <c r="W159" i="38"/>
  <c r="V159" i="38"/>
  <c r="B159" i="38"/>
  <c r="AG159" i="38" s="1"/>
  <c r="AN158" i="38"/>
  <c r="AM158" i="38"/>
  <c r="AK158" i="38"/>
  <c r="AJ158" i="38"/>
  <c r="AI158" i="38"/>
  <c r="W158" i="38"/>
  <c r="V158" i="38"/>
  <c r="B158" i="38"/>
  <c r="AE158" i="38" s="1"/>
  <c r="AN157" i="38"/>
  <c r="AM157" i="38"/>
  <c r="AK157" i="38"/>
  <c r="AJ157" i="38"/>
  <c r="AI157" i="38"/>
  <c r="W157" i="38"/>
  <c r="V157" i="38"/>
  <c r="B157" i="38"/>
  <c r="AE157" i="38" s="1"/>
  <c r="AN156" i="38"/>
  <c r="AM156" i="38"/>
  <c r="AK156" i="38"/>
  <c r="AJ156" i="38"/>
  <c r="AI156" i="38"/>
  <c r="W156" i="38"/>
  <c r="V156" i="38"/>
  <c r="Z156" i="38"/>
  <c r="B156" i="38"/>
  <c r="AG156" i="38" s="1"/>
  <c r="AN155" i="38"/>
  <c r="AM155" i="38"/>
  <c r="AK155" i="38"/>
  <c r="AJ155" i="38"/>
  <c r="AI155" i="38"/>
  <c r="V155" i="38"/>
  <c r="B155" i="38"/>
  <c r="AN154" i="38"/>
  <c r="AM154" i="38"/>
  <c r="AK154" i="38"/>
  <c r="AJ154" i="38"/>
  <c r="AI154" i="38"/>
  <c r="W154" i="38"/>
  <c r="B154" i="38"/>
  <c r="AN153" i="38"/>
  <c r="AM153" i="38"/>
  <c r="AK153" i="38"/>
  <c r="AJ153" i="38"/>
  <c r="AI153" i="38"/>
  <c r="W153" i="38"/>
  <c r="V153" i="38"/>
  <c r="B153" i="38"/>
  <c r="AG153" i="38" s="1"/>
  <c r="AN152" i="38"/>
  <c r="AM152" i="38"/>
  <c r="AK152" i="38"/>
  <c r="AJ152" i="38"/>
  <c r="AI152" i="38"/>
  <c r="W152" i="38"/>
  <c r="V152" i="38"/>
  <c r="B152" i="38"/>
  <c r="AE152" i="38" s="1"/>
  <c r="AN151" i="38"/>
  <c r="AM151" i="38"/>
  <c r="AK151" i="38"/>
  <c r="AJ151" i="38"/>
  <c r="AI151" i="38"/>
  <c r="B151" i="38"/>
  <c r="AN150" i="38"/>
  <c r="AM150" i="38"/>
  <c r="AK150" i="38"/>
  <c r="AJ150" i="38"/>
  <c r="AI150" i="38"/>
  <c r="B150" i="38"/>
  <c r="AE150" i="38" s="1"/>
  <c r="AN149" i="38"/>
  <c r="AM149" i="38"/>
  <c r="AK149" i="38"/>
  <c r="AJ149" i="38"/>
  <c r="AI149" i="38"/>
  <c r="V149" i="38"/>
  <c r="W149" i="38"/>
  <c r="B149" i="38"/>
  <c r="AE149" i="38" s="1"/>
  <c r="AN148" i="38"/>
  <c r="AM148" i="38"/>
  <c r="AK148" i="38"/>
  <c r="AJ148" i="38"/>
  <c r="AI148" i="38"/>
  <c r="B148" i="38"/>
  <c r="AN147" i="38"/>
  <c r="AM147" i="38"/>
  <c r="AK147" i="38"/>
  <c r="AJ147" i="38"/>
  <c r="AI147" i="38"/>
  <c r="Z147" i="38"/>
  <c r="W147" i="38"/>
  <c r="B147" i="38"/>
  <c r="AG147" i="38" s="1"/>
  <c r="AN146" i="38"/>
  <c r="AM146" i="38"/>
  <c r="AK146" i="38"/>
  <c r="AJ146" i="38"/>
  <c r="AI146" i="38"/>
  <c r="V146" i="38"/>
  <c r="W146" i="38"/>
  <c r="B146" i="38"/>
  <c r="AE146" i="38" s="1"/>
  <c r="AN145" i="38"/>
  <c r="AM145" i="38"/>
  <c r="AK145" i="38"/>
  <c r="AJ145" i="38"/>
  <c r="AI145" i="38"/>
  <c r="B145" i="38"/>
  <c r="AN144" i="38"/>
  <c r="AM144" i="38"/>
  <c r="AK144" i="38"/>
  <c r="AJ144" i="38"/>
  <c r="AI144" i="38"/>
  <c r="W144" i="38"/>
  <c r="V144" i="38"/>
  <c r="Z144" i="38"/>
  <c r="B144" i="38"/>
  <c r="AG144" i="38" s="1"/>
  <c r="AN143" i="38"/>
  <c r="AM143" i="38"/>
  <c r="AK143" i="38"/>
  <c r="AJ143" i="38"/>
  <c r="AI143" i="38"/>
  <c r="W143" i="38"/>
  <c r="V143" i="38"/>
  <c r="B143" i="38"/>
  <c r="AE143" i="38" s="1"/>
  <c r="AN142" i="38"/>
  <c r="AM142" i="38"/>
  <c r="AK142" i="38"/>
  <c r="AJ142" i="38"/>
  <c r="AI142" i="38"/>
  <c r="B142" i="38"/>
  <c r="AE142" i="38" s="1"/>
  <c r="AN141" i="38"/>
  <c r="AM141" i="38"/>
  <c r="AK141" i="38"/>
  <c r="AJ141" i="38"/>
  <c r="AI141" i="38"/>
  <c r="W141" i="38"/>
  <c r="V141" i="38"/>
  <c r="B141" i="38"/>
  <c r="AN140" i="38"/>
  <c r="AM140" i="38"/>
  <c r="AK140" i="38"/>
  <c r="AJ140" i="38"/>
  <c r="AI140" i="38"/>
  <c r="W140" i="38"/>
  <c r="V140" i="38"/>
  <c r="B140" i="38"/>
  <c r="AG140" i="38" s="1"/>
  <c r="AN139" i="38"/>
  <c r="AM139" i="38"/>
  <c r="AK139" i="38"/>
  <c r="AJ139" i="38"/>
  <c r="AI139" i="38"/>
  <c r="V139" i="38"/>
  <c r="B139" i="38"/>
  <c r="AG139" i="38" s="1"/>
  <c r="AN138" i="38"/>
  <c r="AM138" i="38"/>
  <c r="AK138" i="38"/>
  <c r="AJ138" i="38"/>
  <c r="AI138" i="38"/>
  <c r="W138" i="38"/>
  <c r="B138" i="38"/>
  <c r="AN137" i="38"/>
  <c r="AM137" i="38"/>
  <c r="AK137" i="38"/>
  <c r="AJ137" i="38"/>
  <c r="AI137" i="38"/>
  <c r="W137" i="38"/>
  <c r="V137" i="38"/>
  <c r="B137" i="38"/>
  <c r="AN136" i="38"/>
  <c r="AM136" i="38"/>
  <c r="AK136" i="38"/>
  <c r="AJ136" i="38"/>
  <c r="AI136" i="38"/>
  <c r="W136" i="38"/>
  <c r="V136" i="38"/>
  <c r="B136" i="38"/>
  <c r="AE136" i="38" s="1"/>
  <c r="AN135" i="38"/>
  <c r="AM135" i="38"/>
  <c r="AK135" i="38"/>
  <c r="AJ135" i="38"/>
  <c r="AI135" i="38"/>
  <c r="B135" i="38"/>
  <c r="AN134" i="38"/>
  <c r="AM134" i="38"/>
  <c r="AK134" i="38"/>
  <c r="AJ134" i="38"/>
  <c r="AI134" i="38"/>
  <c r="B134" i="38"/>
  <c r="AG134" i="38" s="1"/>
  <c r="AN133" i="38"/>
  <c r="AM133" i="38"/>
  <c r="AK133" i="38"/>
  <c r="AJ133" i="38"/>
  <c r="AI133" i="38"/>
  <c r="V133" i="38"/>
  <c r="W133" i="38"/>
  <c r="B133" i="38"/>
  <c r="AE133" i="38" s="1"/>
  <c r="AN132" i="38"/>
  <c r="AM132" i="38"/>
  <c r="AK132" i="38"/>
  <c r="AJ132" i="38"/>
  <c r="AI132" i="38"/>
  <c r="W132" i="38"/>
  <c r="V132" i="38"/>
  <c r="B132" i="38"/>
  <c r="AN131" i="38"/>
  <c r="AM131" i="38"/>
  <c r="AK131" i="38"/>
  <c r="AJ131" i="38"/>
  <c r="AI131" i="38"/>
  <c r="W131" i="38"/>
  <c r="B131" i="38"/>
  <c r="AG131" i="38" s="1"/>
  <c r="AN130" i="38"/>
  <c r="AM130" i="38"/>
  <c r="AK130" i="38"/>
  <c r="AJ130" i="38"/>
  <c r="AI130" i="38"/>
  <c r="V130" i="38"/>
  <c r="W130" i="38"/>
  <c r="B130" i="38"/>
  <c r="AN129" i="38"/>
  <c r="AM129" i="38"/>
  <c r="AK129" i="38"/>
  <c r="AJ129" i="38"/>
  <c r="AI129" i="38"/>
  <c r="B129" i="38"/>
  <c r="AE129" i="38" s="1"/>
  <c r="AN128" i="38"/>
  <c r="AM128" i="38"/>
  <c r="AK128" i="38"/>
  <c r="AJ128" i="38"/>
  <c r="AI128" i="38"/>
  <c r="W128" i="38"/>
  <c r="V128" i="38"/>
  <c r="B128" i="38"/>
  <c r="AG128" i="38" s="1"/>
  <c r="AN127" i="38"/>
  <c r="AM127" i="38"/>
  <c r="AK127" i="38"/>
  <c r="AJ127" i="38"/>
  <c r="AI127" i="38"/>
  <c r="W127" i="38"/>
  <c r="V127" i="38"/>
  <c r="Z127" i="38"/>
  <c r="B127" i="38"/>
  <c r="AN126" i="38"/>
  <c r="AM126" i="38"/>
  <c r="AK126" i="38"/>
  <c r="AJ126" i="38"/>
  <c r="AI126" i="38"/>
  <c r="W126" i="38"/>
  <c r="V126" i="38"/>
  <c r="B126" i="38"/>
  <c r="AG126" i="38" s="1"/>
  <c r="AN125" i="38"/>
  <c r="AM125" i="38"/>
  <c r="AK125" i="38"/>
  <c r="AJ125" i="38"/>
  <c r="AI125" i="38"/>
  <c r="W125" i="38"/>
  <c r="V125" i="38"/>
  <c r="B125" i="38"/>
  <c r="AG125" i="38" s="1"/>
  <c r="AN124" i="38"/>
  <c r="AM124" i="38"/>
  <c r="AK124" i="38"/>
  <c r="AJ124" i="38"/>
  <c r="AI124" i="38"/>
  <c r="W124" i="38"/>
  <c r="V124" i="38"/>
  <c r="Z124" i="38"/>
  <c r="B124" i="38"/>
  <c r="AG124" i="38" s="1"/>
  <c r="AN123" i="38"/>
  <c r="AM123" i="38"/>
  <c r="AK123" i="38"/>
  <c r="AJ123" i="38"/>
  <c r="AI123" i="38"/>
  <c r="B123" i="38"/>
  <c r="AG123" i="38" s="1"/>
  <c r="AN122" i="38"/>
  <c r="AM122" i="38"/>
  <c r="AK122" i="38"/>
  <c r="AJ122" i="38"/>
  <c r="AI122" i="38"/>
  <c r="W122" i="38"/>
  <c r="B122" i="38"/>
  <c r="AN121" i="38"/>
  <c r="AM121" i="38"/>
  <c r="AK121" i="38"/>
  <c r="AJ121" i="38"/>
  <c r="AI121" i="38"/>
  <c r="W121" i="38"/>
  <c r="V121" i="38"/>
  <c r="B121" i="38"/>
  <c r="AG121" i="38" s="1"/>
  <c r="AN120" i="38"/>
  <c r="AM120" i="38"/>
  <c r="AK120" i="38"/>
  <c r="AJ120" i="38"/>
  <c r="AI120" i="38"/>
  <c r="W120" i="38"/>
  <c r="V120" i="38"/>
  <c r="B120" i="38"/>
  <c r="AG120" i="38" s="1"/>
  <c r="AN119" i="38"/>
  <c r="AM119" i="38"/>
  <c r="AK119" i="38"/>
  <c r="AJ119" i="38"/>
  <c r="AI119" i="38"/>
  <c r="B119" i="38"/>
  <c r="AN118" i="38"/>
  <c r="AM118" i="38"/>
  <c r="AK118" i="38"/>
  <c r="AJ118" i="38"/>
  <c r="AI118" i="38"/>
  <c r="V118" i="38"/>
  <c r="B118" i="38"/>
  <c r="AE118" i="38" s="1"/>
  <c r="AN117" i="38"/>
  <c r="AM117" i="38"/>
  <c r="AK117" i="38"/>
  <c r="AJ117" i="38"/>
  <c r="AI117" i="38"/>
  <c r="V117" i="38"/>
  <c r="W117" i="38"/>
  <c r="B117" i="38"/>
  <c r="AG117" i="38" s="1"/>
  <c r="AN116" i="38"/>
  <c r="AM116" i="38"/>
  <c r="AK116" i="38"/>
  <c r="AJ116" i="38"/>
  <c r="AI116" i="38"/>
  <c r="W116" i="38"/>
  <c r="B116" i="38"/>
  <c r="AN115" i="38"/>
  <c r="AM115" i="38"/>
  <c r="AK115" i="38"/>
  <c r="AJ115" i="38"/>
  <c r="AI115" i="38"/>
  <c r="B115" i="38"/>
  <c r="AG115" i="38" s="1"/>
  <c r="AN114" i="38"/>
  <c r="AM114" i="38"/>
  <c r="AK114" i="38"/>
  <c r="AJ114" i="38"/>
  <c r="AI114" i="38"/>
  <c r="V114" i="38"/>
  <c r="W114" i="38"/>
  <c r="B114" i="38"/>
  <c r="AE114" i="38" s="1"/>
  <c r="AN113" i="38"/>
  <c r="AM113" i="38"/>
  <c r="AK113" i="38"/>
  <c r="AJ113" i="38"/>
  <c r="AI113" i="38"/>
  <c r="V113" i="38"/>
  <c r="B113" i="38"/>
  <c r="AE113" i="38" s="1"/>
  <c r="AN112" i="38"/>
  <c r="AM112" i="38"/>
  <c r="AK112" i="38"/>
  <c r="AJ112" i="38"/>
  <c r="AI112" i="38"/>
  <c r="W112" i="38"/>
  <c r="V112" i="38"/>
  <c r="B112" i="38"/>
  <c r="AE112" i="38" s="1"/>
  <c r="AN111" i="38"/>
  <c r="AM111" i="38"/>
  <c r="AK111" i="38"/>
  <c r="AJ111" i="38"/>
  <c r="AI111" i="38"/>
  <c r="W111" i="38"/>
  <c r="V111" i="38"/>
  <c r="B111" i="38"/>
  <c r="AN110" i="38"/>
  <c r="AM110" i="38"/>
  <c r="AK110" i="38"/>
  <c r="AJ110" i="38"/>
  <c r="AI110" i="38"/>
  <c r="V110" i="38"/>
  <c r="B110" i="38"/>
  <c r="AG110" i="38" s="1"/>
  <c r="AN109" i="38"/>
  <c r="AM109" i="38"/>
  <c r="AK109" i="38"/>
  <c r="AJ109" i="38"/>
  <c r="AI109" i="38"/>
  <c r="B109" i="38"/>
  <c r="AG109" i="38" s="1"/>
  <c r="AN108" i="38"/>
  <c r="AM108" i="38"/>
  <c r="AK108" i="38"/>
  <c r="AJ108" i="38"/>
  <c r="AI108" i="38"/>
  <c r="W108" i="38"/>
  <c r="B108" i="38"/>
  <c r="AG108" i="38" s="1"/>
  <c r="AN107" i="38"/>
  <c r="AM107" i="38"/>
  <c r="AK107" i="38"/>
  <c r="AJ107" i="38"/>
  <c r="AI107" i="38"/>
  <c r="W107" i="38"/>
  <c r="B107" i="38"/>
  <c r="AE107" i="38" s="1"/>
  <c r="AN106" i="38"/>
  <c r="AM106" i="38"/>
  <c r="AK106" i="38"/>
  <c r="AJ106" i="38"/>
  <c r="AI106" i="38"/>
  <c r="V106" i="38"/>
  <c r="W106" i="38"/>
  <c r="B106" i="38"/>
  <c r="AE106" i="38" s="1"/>
  <c r="AN105" i="38"/>
  <c r="AM105" i="38"/>
  <c r="AK105" i="38"/>
  <c r="AJ105" i="38"/>
  <c r="AI105" i="38"/>
  <c r="W105" i="38"/>
  <c r="V105" i="38"/>
  <c r="B105" i="38"/>
  <c r="AG105" i="38" s="1"/>
  <c r="AN104" i="38"/>
  <c r="AM104" i="38"/>
  <c r="AK104" i="38"/>
  <c r="AJ104" i="38"/>
  <c r="AI104" i="38"/>
  <c r="W104" i="38"/>
  <c r="V104" i="38"/>
  <c r="B104" i="38"/>
  <c r="AE104" i="38" s="1"/>
  <c r="AN103" i="38"/>
  <c r="AM103" i="38"/>
  <c r="AK103" i="38"/>
  <c r="AJ103" i="38"/>
  <c r="AI103" i="38"/>
  <c r="W103" i="38"/>
  <c r="V103" i="38"/>
  <c r="B103" i="38"/>
  <c r="AN102" i="38"/>
  <c r="AM102" i="38"/>
  <c r="AK102" i="38"/>
  <c r="AJ102" i="38"/>
  <c r="AI102" i="38"/>
  <c r="W102" i="38"/>
  <c r="V102" i="38"/>
  <c r="B102" i="38"/>
  <c r="AE102" i="38" s="1"/>
  <c r="AN101" i="38"/>
  <c r="AM101" i="38"/>
  <c r="AK101" i="38"/>
  <c r="AJ101" i="38"/>
  <c r="AI101" i="38"/>
  <c r="V101" i="38"/>
  <c r="B101" i="38"/>
  <c r="AE101" i="38" s="1"/>
  <c r="AN100" i="38"/>
  <c r="AM100" i="38"/>
  <c r="AK100" i="38"/>
  <c r="AJ100" i="38"/>
  <c r="AI100" i="38"/>
  <c r="W100" i="38"/>
  <c r="V100" i="38"/>
  <c r="Z100" i="38"/>
  <c r="B100" i="38"/>
  <c r="AE100" i="38" s="1"/>
  <c r="AN99" i="38"/>
  <c r="AM99" i="38"/>
  <c r="AK99" i="38"/>
  <c r="AJ99" i="38"/>
  <c r="AI99" i="38"/>
  <c r="W99" i="38"/>
  <c r="B99" i="38"/>
  <c r="AE99" i="38" s="1"/>
  <c r="AN98" i="38"/>
  <c r="AM98" i="38"/>
  <c r="AK98" i="38"/>
  <c r="AJ98" i="38"/>
  <c r="AI98" i="38"/>
  <c r="V98" i="38"/>
  <c r="W98" i="38"/>
  <c r="B98" i="38"/>
  <c r="AE98" i="38" s="1"/>
  <c r="AN97" i="38"/>
  <c r="AM97" i="38"/>
  <c r="AK97" i="38"/>
  <c r="AJ97" i="38"/>
  <c r="AI97" i="38"/>
  <c r="B97" i="38"/>
  <c r="AE97" i="38" s="1"/>
  <c r="AN96" i="38"/>
  <c r="AM96" i="38"/>
  <c r="AK96" i="38"/>
  <c r="AJ96" i="38"/>
  <c r="AI96" i="38"/>
  <c r="W96" i="38"/>
  <c r="V96" i="38"/>
  <c r="B96" i="38"/>
  <c r="AG96" i="38" s="1"/>
  <c r="AN95" i="38"/>
  <c r="AM95" i="38"/>
  <c r="AK95" i="38"/>
  <c r="AJ95" i="38"/>
  <c r="AI95" i="38"/>
  <c r="W95" i="38"/>
  <c r="V95" i="38"/>
  <c r="B95" i="38"/>
  <c r="AG95" i="38" s="1"/>
  <c r="AN94" i="38"/>
  <c r="AM94" i="38"/>
  <c r="AK94" i="38"/>
  <c r="AJ94" i="38"/>
  <c r="AI94" i="38"/>
  <c r="V94" i="38"/>
  <c r="B94" i="38"/>
  <c r="AE94" i="38" s="1"/>
  <c r="AN93" i="38"/>
  <c r="AM93" i="38"/>
  <c r="AK93" i="38"/>
  <c r="AJ93" i="38"/>
  <c r="AI93" i="38"/>
  <c r="B93" i="38"/>
  <c r="AG93" i="38" s="1"/>
  <c r="AN92" i="38"/>
  <c r="AM92" i="38"/>
  <c r="AK92" i="38"/>
  <c r="AJ92" i="38"/>
  <c r="AI92" i="38"/>
  <c r="V92" i="38"/>
  <c r="Z92" i="38"/>
  <c r="W92" i="38"/>
  <c r="B92" i="38"/>
  <c r="AE92" i="38" s="1"/>
  <c r="AN91" i="38"/>
  <c r="AM91" i="38"/>
  <c r="AK91" i="38"/>
  <c r="AJ91" i="38"/>
  <c r="AI91" i="38"/>
  <c r="V91" i="38"/>
  <c r="W91" i="38"/>
  <c r="B91" i="38"/>
  <c r="AE91" i="38" s="1"/>
  <c r="AN90" i="38"/>
  <c r="AM90" i="38"/>
  <c r="AK90" i="38"/>
  <c r="AJ90" i="38"/>
  <c r="AI90" i="38"/>
  <c r="W90" i="38"/>
  <c r="V90" i="38"/>
  <c r="B90" i="38"/>
  <c r="AE90" i="38" s="1"/>
  <c r="AN89" i="38"/>
  <c r="AM89" i="38"/>
  <c r="AK89" i="38"/>
  <c r="AJ89" i="38"/>
  <c r="AI89" i="38"/>
  <c r="W89" i="38"/>
  <c r="B89" i="38"/>
  <c r="AE89" i="38" s="1"/>
  <c r="AN88" i="38"/>
  <c r="AM88" i="38"/>
  <c r="AK88" i="38"/>
  <c r="AJ88" i="38"/>
  <c r="AI88" i="38"/>
  <c r="W88" i="38"/>
  <c r="V88" i="38"/>
  <c r="Z88" i="38"/>
  <c r="B88" i="38"/>
  <c r="AE88" i="38" s="1"/>
  <c r="AN87" i="38"/>
  <c r="AM87" i="38"/>
  <c r="AK87" i="38"/>
  <c r="AJ87" i="38"/>
  <c r="AI87" i="38"/>
  <c r="W87" i="38"/>
  <c r="B87" i="38"/>
  <c r="AN86" i="38"/>
  <c r="AM86" i="38"/>
  <c r="AK86" i="38"/>
  <c r="AJ86" i="38"/>
  <c r="AI86" i="38"/>
  <c r="W86" i="38"/>
  <c r="Z86" i="38"/>
  <c r="V86" i="38"/>
  <c r="B86" i="38"/>
  <c r="AG86" i="38" s="1"/>
  <c r="AN85" i="38"/>
  <c r="AM85" i="38"/>
  <c r="AK85" i="38"/>
  <c r="AJ85" i="38"/>
  <c r="AI85" i="38"/>
  <c r="V85" i="38"/>
  <c r="B85" i="38"/>
  <c r="AG85" i="38" s="1"/>
  <c r="AN84" i="38"/>
  <c r="AM84" i="38"/>
  <c r="AK84" i="38"/>
  <c r="AJ84" i="38"/>
  <c r="AI84" i="38"/>
  <c r="Z84" i="38"/>
  <c r="B84" i="38"/>
  <c r="AG84" i="38" s="1"/>
  <c r="AN83" i="38"/>
  <c r="AM83" i="38"/>
  <c r="AK83" i="38"/>
  <c r="AJ83" i="38"/>
  <c r="AI83" i="38"/>
  <c r="W83" i="38"/>
  <c r="B83" i="38"/>
  <c r="AG83" i="38" s="1"/>
  <c r="AN82" i="38"/>
  <c r="AM82" i="38"/>
  <c r="AK82" i="38"/>
  <c r="AJ82" i="38"/>
  <c r="AI82" i="38"/>
  <c r="V82" i="38"/>
  <c r="W82" i="38"/>
  <c r="B82" i="38"/>
  <c r="AE82" i="38" s="1"/>
  <c r="AN81" i="38"/>
  <c r="AM81" i="38"/>
  <c r="AK81" i="38"/>
  <c r="AJ81" i="38"/>
  <c r="AI81" i="38"/>
  <c r="W81" i="38"/>
  <c r="V81" i="38"/>
  <c r="B81" i="38"/>
  <c r="AE81" i="38" s="1"/>
  <c r="AN80" i="38"/>
  <c r="AM80" i="38"/>
  <c r="AK80" i="38"/>
  <c r="AJ80" i="38"/>
  <c r="AI80" i="38"/>
  <c r="W80" i="38"/>
  <c r="V80" i="38"/>
  <c r="B80" i="38"/>
  <c r="AG80" i="38" s="1"/>
  <c r="AN79" i="38"/>
  <c r="AM79" i="38"/>
  <c r="AK79" i="38"/>
  <c r="AJ79" i="38"/>
  <c r="AI79" i="38"/>
  <c r="W79" i="38"/>
  <c r="B79" i="38"/>
  <c r="AG79" i="38" s="1"/>
  <c r="AN78" i="38"/>
  <c r="AM78" i="38"/>
  <c r="AK78" i="38"/>
  <c r="AJ78" i="38"/>
  <c r="AI78" i="38"/>
  <c r="V78" i="38"/>
  <c r="B78" i="38"/>
  <c r="AG78" i="38" s="1"/>
  <c r="AN77" i="38"/>
  <c r="AM77" i="38"/>
  <c r="AK77" i="38"/>
  <c r="AJ77" i="38"/>
  <c r="AI77" i="38"/>
  <c r="W77" i="38"/>
  <c r="V77" i="38"/>
  <c r="Z77" i="38"/>
  <c r="B77" i="38"/>
  <c r="AE77" i="38" s="1"/>
  <c r="AN76" i="38"/>
  <c r="AM76" i="38"/>
  <c r="AK76" i="38"/>
  <c r="AJ76" i="38"/>
  <c r="AI76" i="38"/>
  <c r="V76" i="38"/>
  <c r="W76" i="38"/>
  <c r="B76" i="38"/>
  <c r="AG76" i="38" s="1"/>
  <c r="AN75" i="38"/>
  <c r="AM75" i="38"/>
  <c r="AK75" i="38"/>
  <c r="AJ75" i="38"/>
  <c r="AI75" i="38"/>
  <c r="W75" i="38"/>
  <c r="B75" i="38"/>
  <c r="AG75" i="38" s="1"/>
  <c r="AN74" i="38"/>
  <c r="AM74" i="38"/>
  <c r="AK74" i="38"/>
  <c r="AJ74" i="38"/>
  <c r="AI74" i="38"/>
  <c r="B74" i="38"/>
  <c r="AE74" i="38" s="1"/>
  <c r="AN73" i="38"/>
  <c r="AM73" i="38"/>
  <c r="AK73" i="38"/>
  <c r="AJ73" i="38"/>
  <c r="AI73" i="38"/>
  <c r="W73" i="38"/>
  <c r="V73" i="38"/>
  <c r="B73" i="38"/>
  <c r="AG73" i="38" s="1"/>
  <c r="AN72" i="38"/>
  <c r="AM72" i="38"/>
  <c r="AK72" i="38"/>
  <c r="AJ72" i="38"/>
  <c r="AI72" i="38"/>
  <c r="W72" i="38"/>
  <c r="V72" i="38"/>
  <c r="B72" i="38"/>
  <c r="AN71" i="38"/>
  <c r="AM71" i="38"/>
  <c r="AK71" i="38"/>
  <c r="AJ71" i="38"/>
  <c r="AI71" i="38"/>
  <c r="V71" i="38"/>
  <c r="W71" i="38"/>
  <c r="B71" i="38"/>
  <c r="AG71" i="38" s="1"/>
  <c r="AN70" i="38"/>
  <c r="AM70" i="38"/>
  <c r="AK70" i="38"/>
  <c r="AJ70" i="38"/>
  <c r="AI70" i="38"/>
  <c r="V70" i="38"/>
  <c r="B70" i="38"/>
  <c r="AE70" i="38" s="1"/>
  <c r="AN69" i="38"/>
  <c r="AM69" i="38"/>
  <c r="AK69" i="38"/>
  <c r="AJ69" i="38"/>
  <c r="AI69" i="38"/>
  <c r="Z69" i="38"/>
  <c r="B69" i="38"/>
  <c r="AN68" i="38"/>
  <c r="AM68" i="38"/>
  <c r="AK68" i="38"/>
  <c r="AJ68" i="38"/>
  <c r="AI68" i="38"/>
  <c r="W68" i="38"/>
  <c r="V68" i="38"/>
  <c r="Z68" i="38"/>
  <c r="B68" i="38"/>
  <c r="AE68" i="38" s="1"/>
  <c r="AN67" i="38"/>
  <c r="AM67" i="38"/>
  <c r="AK67" i="38"/>
  <c r="AJ67" i="38"/>
  <c r="AI67" i="38"/>
  <c r="W67" i="38"/>
  <c r="B67" i="38"/>
  <c r="AG67" i="38" s="1"/>
  <c r="AN66" i="38"/>
  <c r="AM66" i="38"/>
  <c r="AK66" i="38"/>
  <c r="AJ66" i="38"/>
  <c r="AI66" i="38"/>
  <c r="W66" i="38"/>
  <c r="B66" i="38"/>
  <c r="AE66" i="38" s="1"/>
  <c r="AN65" i="38"/>
  <c r="AM65" i="38"/>
  <c r="AK65" i="38"/>
  <c r="AJ65" i="38"/>
  <c r="AI65" i="38"/>
  <c r="W65" i="38"/>
  <c r="B65" i="38"/>
  <c r="AE65" i="38" s="1"/>
  <c r="AN64" i="38"/>
  <c r="AM64" i="38"/>
  <c r="AK64" i="38"/>
  <c r="AJ64" i="38"/>
  <c r="AI64" i="38"/>
  <c r="W64" i="38"/>
  <c r="V64" i="38"/>
  <c r="Z64" i="38"/>
  <c r="B64" i="38"/>
  <c r="AE64" i="38" s="1"/>
  <c r="AN63" i="38"/>
  <c r="AM63" i="38"/>
  <c r="AK63" i="38"/>
  <c r="AJ63" i="38"/>
  <c r="AI63" i="38"/>
  <c r="W63" i="38"/>
  <c r="V63" i="38"/>
  <c r="B63" i="38"/>
  <c r="AG63" i="38" s="1"/>
  <c r="AN62" i="38"/>
  <c r="AM62" i="38"/>
  <c r="AK62" i="38"/>
  <c r="AJ62" i="38"/>
  <c r="AI62" i="38"/>
  <c r="V62" i="38"/>
  <c r="B62" i="38"/>
  <c r="AN61" i="38"/>
  <c r="AM61" i="38"/>
  <c r="AK61" i="38"/>
  <c r="AJ61" i="38"/>
  <c r="AI61" i="38"/>
  <c r="V61" i="38"/>
  <c r="W61" i="38"/>
  <c r="B61" i="38"/>
  <c r="AG61" i="38" s="1"/>
  <c r="AN60" i="38"/>
  <c r="AM60" i="38"/>
  <c r="AK60" i="38"/>
  <c r="AJ60" i="38"/>
  <c r="AI60" i="38"/>
  <c r="V60" i="38"/>
  <c r="B60" i="38"/>
  <c r="AG60" i="38" s="1"/>
  <c r="AN59" i="38"/>
  <c r="AM59" i="38"/>
  <c r="AK59" i="38"/>
  <c r="AJ59" i="38"/>
  <c r="AI59" i="38"/>
  <c r="B59" i="38"/>
  <c r="AE59" i="38" s="1"/>
  <c r="AN58" i="38"/>
  <c r="AM58" i="38"/>
  <c r="AK58" i="38"/>
  <c r="AJ58" i="38"/>
  <c r="AI58" i="38"/>
  <c r="W58" i="38"/>
  <c r="V58" i="38"/>
  <c r="Z58" i="38"/>
  <c r="B58" i="38"/>
  <c r="AG58" i="38" s="1"/>
  <c r="AN57" i="38"/>
  <c r="AM57" i="38"/>
  <c r="AK57" i="38"/>
  <c r="AJ57" i="38"/>
  <c r="AI57" i="38"/>
  <c r="V57" i="38"/>
  <c r="W57" i="38"/>
  <c r="B57" i="38"/>
  <c r="AE57" i="38" s="1"/>
  <c r="AN56" i="38"/>
  <c r="AM56" i="38"/>
  <c r="AK56" i="38"/>
  <c r="AJ56" i="38"/>
  <c r="AI56" i="38"/>
  <c r="W56" i="38"/>
  <c r="B56" i="38"/>
  <c r="AN55" i="38"/>
  <c r="AM55" i="38"/>
  <c r="AK55" i="38"/>
  <c r="AJ55" i="38"/>
  <c r="AI55" i="38"/>
  <c r="W55" i="38"/>
  <c r="B55" i="38"/>
  <c r="AG55" i="38" s="1"/>
  <c r="AN54" i="38"/>
  <c r="AM54" i="38"/>
  <c r="AK54" i="38"/>
  <c r="AJ54" i="38"/>
  <c r="AI54" i="38"/>
  <c r="W54" i="38"/>
  <c r="V54" i="38"/>
  <c r="B54" i="38"/>
  <c r="AG54" i="38" s="1"/>
  <c r="AN53" i="38"/>
  <c r="AM53" i="38"/>
  <c r="AK53" i="38"/>
  <c r="AJ53" i="38"/>
  <c r="AI53" i="38"/>
  <c r="B53" i="38"/>
  <c r="AG53" i="38" s="1"/>
  <c r="AN52" i="38"/>
  <c r="AM52" i="38"/>
  <c r="AK52" i="38"/>
  <c r="AJ52" i="38"/>
  <c r="AI52" i="38"/>
  <c r="B52" i="38"/>
  <c r="AE52" i="38" s="1"/>
  <c r="AN51" i="38"/>
  <c r="AM51" i="38"/>
  <c r="AK51" i="38"/>
  <c r="AJ51" i="38"/>
  <c r="AI51" i="38"/>
  <c r="V51" i="38"/>
  <c r="W51" i="38"/>
  <c r="B51" i="38"/>
  <c r="AG51" i="38" s="1"/>
  <c r="AN50" i="38"/>
  <c r="AM50" i="38"/>
  <c r="AK50" i="38"/>
  <c r="AJ50" i="38"/>
  <c r="AI50" i="38"/>
  <c r="V50" i="38"/>
  <c r="W50" i="38"/>
  <c r="B50" i="38"/>
  <c r="AN49" i="38"/>
  <c r="AM49" i="38"/>
  <c r="AK49" i="38"/>
  <c r="AJ49" i="38"/>
  <c r="AI49" i="38"/>
  <c r="W49" i="38"/>
  <c r="B49" i="38"/>
  <c r="AG49" i="38" s="1"/>
  <c r="AN48" i="38"/>
  <c r="AM48" i="38"/>
  <c r="AK48" i="38"/>
  <c r="AJ48" i="38"/>
  <c r="AI48" i="38"/>
  <c r="W48" i="38"/>
  <c r="V48" i="38"/>
  <c r="B48" i="38"/>
  <c r="AG48" i="38" s="1"/>
  <c r="AN47" i="38"/>
  <c r="AM47" i="38"/>
  <c r="AK47" i="38"/>
  <c r="AJ47" i="38"/>
  <c r="AI47" i="38"/>
  <c r="V47" i="38"/>
  <c r="W47" i="38"/>
  <c r="B47" i="38"/>
  <c r="AG47" i="38" s="1"/>
  <c r="AN46" i="38"/>
  <c r="AM46" i="38"/>
  <c r="AK46" i="38"/>
  <c r="AJ46" i="38"/>
  <c r="AI46" i="38"/>
  <c r="V46" i="38"/>
  <c r="B46" i="38"/>
  <c r="AE46" i="38" s="1"/>
  <c r="AN45" i="38"/>
  <c r="AM45" i="38"/>
  <c r="AK45" i="38"/>
  <c r="AJ45" i="38"/>
  <c r="AI45" i="38"/>
  <c r="B45" i="38"/>
  <c r="AN44" i="38"/>
  <c r="AM44" i="38"/>
  <c r="AK44" i="38"/>
  <c r="AJ44" i="38"/>
  <c r="AI44" i="38"/>
  <c r="W44" i="38"/>
  <c r="V44" i="38"/>
  <c r="B44" i="38"/>
  <c r="AG44" i="38" s="1"/>
  <c r="AN43" i="38"/>
  <c r="AM43" i="38"/>
  <c r="AK43" i="38"/>
  <c r="AJ43" i="38"/>
  <c r="AI43" i="38"/>
  <c r="W43" i="38"/>
  <c r="V43" i="38"/>
  <c r="Z43" i="38"/>
  <c r="B43" i="38"/>
  <c r="AE43" i="38" s="1"/>
  <c r="AN42" i="38"/>
  <c r="AM42" i="38"/>
  <c r="AK42" i="38"/>
  <c r="AJ42" i="38"/>
  <c r="AI42" i="38"/>
  <c r="W42" i="38"/>
  <c r="B42" i="38"/>
  <c r="AG42" i="38" s="1"/>
  <c r="AN41" i="38"/>
  <c r="AM41" i="38"/>
  <c r="AK41" i="38"/>
  <c r="AJ41" i="38"/>
  <c r="AI41" i="38"/>
  <c r="W41" i="38"/>
  <c r="V41" i="38"/>
  <c r="B41" i="38"/>
  <c r="AG41" i="38" s="1"/>
  <c r="AN40" i="38"/>
  <c r="AM40" i="38"/>
  <c r="AK40" i="38"/>
  <c r="AJ40" i="38"/>
  <c r="AI40" i="38"/>
  <c r="W40" i="38"/>
  <c r="V40" i="38"/>
  <c r="B40" i="38"/>
  <c r="AG40" i="38" s="1"/>
  <c r="AN39" i="38"/>
  <c r="AM39" i="38"/>
  <c r="AK39" i="38"/>
  <c r="AJ39" i="38"/>
  <c r="AI39" i="38"/>
  <c r="V39" i="38"/>
  <c r="W39" i="38"/>
  <c r="B39" i="38"/>
  <c r="AE39" i="38" s="1"/>
  <c r="AN38" i="38"/>
  <c r="AM38" i="38"/>
  <c r="AK38" i="38"/>
  <c r="AJ38" i="38"/>
  <c r="AI38" i="38"/>
  <c r="W38" i="38"/>
  <c r="B38" i="38"/>
  <c r="AG38" i="38" s="1"/>
  <c r="AN37" i="38"/>
  <c r="AM37" i="38"/>
  <c r="AK37" i="38"/>
  <c r="AJ37" i="38"/>
  <c r="AI37" i="38"/>
  <c r="W37" i="38"/>
  <c r="V37" i="38"/>
  <c r="B37" i="38"/>
  <c r="AG37" i="38" s="1"/>
  <c r="AN36" i="38"/>
  <c r="AM36" i="38"/>
  <c r="AK36" i="38"/>
  <c r="AJ36" i="38"/>
  <c r="AI36" i="38"/>
  <c r="W36" i="38"/>
  <c r="V36" i="38"/>
  <c r="Z36" i="38"/>
  <c r="B36" i="38"/>
  <c r="AG36" i="38" s="1"/>
  <c r="AN35" i="38"/>
  <c r="AM35" i="38"/>
  <c r="AK35" i="38"/>
  <c r="AJ35" i="38"/>
  <c r="AI35" i="38"/>
  <c r="W35" i="38"/>
  <c r="B35" i="38"/>
  <c r="AG35" i="38" s="1"/>
  <c r="AN34" i="38"/>
  <c r="AM34" i="38"/>
  <c r="AK34" i="38"/>
  <c r="AJ34" i="38"/>
  <c r="AI34" i="38"/>
  <c r="W34" i="38"/>
  <c r="B34" i="38"/>
  <c r="AN33" i="38"/>
  <c r="AM33" i="38"/>
  <c r="AK33" i="38"/>
  <c r="AJ33" i="38"/>
  <c r="AI33" i="38"/>
  <c r="V33" i="38"/>
  <c r="W33" i="38"/>
  <c r="B33" i="38"/>
  <c r="AE33" i="38" s="1"/>
  <c r="AN32" i="38"/>
  <c r="AM32" i="38"/>
  <c r="AK32" i="38"/>
  <c r="AJ32" i="38"/>
  <c r="AI32" i="38"/>
  <c r="W32" i="38"/>
  <c r="B32" i="38"/>
  <c r="AG32" i="38" s="1"/>
  <c r="AN31" i="38"/>
  <c r="AM31" i="38"/>
  <c r="AK31" i="38"/>
  <c r="AJ31" i="38"/>
  <c r="AI31" i="38"/>
  <c r="W31" i="38"/>
  <c r="B31" i="38"/>
  <c r="AG31" i="38" s="1"/>
  <c r="AN30" i="38"/>
  <c r="AM30" i="38"/>
  <c r="AK30" i="38"/>
  <c r="AJ30" i="38"/>
  <c r="AI30" i="38"/>
  <c r="V30" i="38"/>
  <c r="B30" i="38"/>
  <c r="AG30" i="38" s="1"/>
  <c r="AN29" i="38"/>
  <c r="AM29" i="38"/>
  <c r="AK29" i="38"/>
  <c r="AJ29" i="38"/>
  <c r="AI29" i="38"/>
  <c r="B29" i="38"/>
  <c r="AG29" i="38" s="1"/>
  <c r="AN28" i="38"/>
  <c r="AM28" i="38"/>
  <c r="AK28" i="38"/>
  <c r="AJ28" i="38"/>
  <c r="AI28" i="38"/>
  <c r="W28" i="38"/>
  <c r="V28" i="38"/>
  <c r="B28" i="38"/>
  <c r="AG28" i="38" s="1"/>
  <c r="AN27" i="38"/>
  <c r="AM27" i="38"/>
  <c r="AK27" i="38"/>
  <c r="AJ27" i="38"/>
  <c r="AI27" i="38"/>
  <c r="W27" i="38"/>
  <c r="V27" i="38"/>
  <c r="Z27" i="38"/>
  <c r="B27" i="38"/>
  <c r="AE27" i="38" s="1"/>
  <c r="AN26" i="38"/>
  <c r="AM26" i="38"/>
  <c r="AK26" i="38"/>
  <c r="AJ26" i="38"/>
  <c r="AI26" i="38"/>
  <c r="W26" i="38"/>
  <c r="B26" i="38"/>
  <c r="AE26" i="38" s="1"/>
  <c r="AN25" i="38"/>
  <c r="AM25" i="38"/>
  <c r="AK25" i="38"/>
  <c r="AJ25" i="38"/>
  <c r="AI25" i="38"/>
  <c r="W25" i="38"/>
  <c r="V25" i="38"/>
  <c r="B25" i="38"/>
  <c r="AG25" i="38" s="1"/>
  <c r="AN24" i="38"/>
  <c r="AM24" i="38"/>
  <c r="AK24" i="38"/>
  <c r="AJ24" i="38"/>
  <c r="AI24" i="38"/>
  <c r="W24" i="38"/>
  <c r="V24" i="38"/>
  <c r="B24" i="38"/>
  <c r="AN23" i="38"/>
  <c r="AM23" i="38"/>
  <c r="AK23" i="38"/>
  <c r="AJ23" i="38"/>
  <c r="AI23" i="38"/>
  <c r="V23" i="38"/>
  <c r="W23" i="38"/>
  <c r="B23" i="38"/>
  <c r="AE23" i="38" s="1"/>
  <c r="AN22" i="38"/>
  <c r="AM22" i="38"/>
  <c r="AK22" i="38"/>
  <c r="AJ22" i="38"/>
  <c r="AI22" i="38"/>
  <c r="W22" i="38"/>
  <c r="B22" i="38"/>
  <c r="AG22" i="38" s="1"/>
  <c r="AN21" i="38"/>
  <c r="AM21" i="38"/>
  <c r="AK21" i="38"/>
  <c r="AJ21" i="38"/>
  <c r="AI21" i="38"/>
  <c r="W21" i="38"/>
  <c r="V21" i="38"/>
  <c r="B21" i="38"/>
  <c r="AG21" i="38" s="1"/>
  <c r="AN20" i="38"/>
  <c r="AM20" i="38"/>
  <c r="AK20" i="38"/>
  <c r="AJ20" i="38"/>
  <c r="AI20" i="38"/>
  <c r="W20" i="38"/>
  <c r="V20" i="38"/>
  <c r="Z20" i="38"/>
  <c r="B20" i="38"/>
  <c r="AG20" i="38" s="1"/>
  <c r="AN19" i="38"/>
  <c r="AM19" i="38"/>
  <c r="AK19" i="38"/>
  <c r="AJ19" i="38"/>
  <c r="AI19" i="38"/>
  <c r="W19" i="38"/>
  <c r="B19" i="38"/>
  <c r="AG19" i="38" s="1"/>
  <c r="AN18" i="38"/>
  <c r="AM18" i="38"/>
  <c r="AK18" i="38"/>
  <c r="AJ18" i="38"/>
  <c r="AI18" i="38"/>
  <c r="W18" i="38"/>
  <c r="B18" i="38"/>
  <c r="AE18" i="38" s="1"/>
  <c r="AN17" i="38"/>
  <c r="AM17" i="38"/>
  <c r="AK17" i="38"/>
  <c r="AJ17" i="38"/>
  <c r="AI17" i="38"/>
  <c r="V17" i="38"/>
  <c r="W17" i="38"/>
  <c r="B17" i="38"/>
  <c r="AE17" i="38" s="1"/>
  <c r="AN16" i="38"/>
  <c r="AM16" i="38"/>
  <c r="AK16" i="38"/>
  <c r="AJ16" i="38"/>
  <c r="AI16" i="38"/>
  <c r="W16" i="38"/>
  <c r="B16" i="38"/>
  <c r="AG16" i="38" s="1"/>
  <c r="AN15" i="38"/>
  <c r="AM15" i="38"/>
  <c r="AK15" i="38"/>
  <c r="AJ15" i="38"/>
  <c r="AI15" i="38"/>
  <c r="V15" i="38"/>
  <c r="Z15" i="38"/>
  <c r="W15" i="38"/>
  <c r="B15" i="38"/>
  <c r="AG15" i="38" s="1"/>
  <c r="AN14" i="38"/>
  <c r="AM14" i="38"/>
  <c r="AK14" i="38"/>
  <c r="AJ14" i="38"/>
  <c r="AI14" i="38"/>
  <c r="V14" i="38"/>
  <c r="B14" i="38"/>
  <c r="AG14" i="38" s="1"/>
  <c r="AN13" i="38"/>
  <c r="AM13" i="38"/>
  <c r="AK13" i="38"/>
  <c r="AJ13" i="38"/>
  <c r="AI13" i="38"/>
  <c r="B13" i="38"/>
  <c r="AE13" i="38" s="1"/>
  <c r="AN12" i="38"/>
  <c r="AM12" i="38"/>
  <c r="AK12" i="38"/>
  <c r="AJ12" i="38"/>
  <c r="AI12" i="38"/>
  <c r="V12" i="38"/>
  <c r="W12" i="38"/>
  <c r="B12" i="38"/>
  <c r="AE12" i="38" s="1"/>
  <c r="AN11" i="38"/>
  <c r="AM11" i="38"/>
  <c r="AK11" i="38"/>
  <c r="AJ11" i="38"/>
  <c r="AI11" i="38"/>
  <c r="V11" i="38"/>
  <c r="W11" i="38"/>
  <c r="AN10" i="38"/>
  <c r="AM10" i="38"/>
  <c r="AK10" i="38"/>
  <c r="AJ10" i="38"/>
  <c r="AI10" i="38"/>
  <c r="W10" i="38"/>
  <c r="V10" i="38"/>
  <c r="Z10" i="38"/>
  <c r="B10" i="38"/>
  <c r="AN9" i="38"/>
  <c r="AM9" i="38"/>
  <c r="AK9" i="38"/>
  <c r="AJ9" i="38"/>
  <c r="AI9" i="38"/>
  <c r="AE9" i="38"/>
  <c r="W9" i="38"/>
  <c r="V9" i="38"/>
  <c r="AG9" i="38"/>
  <c r="AN8" i="38"/>
  <c r="AM8" i="38"/>
  <c r="AK8" i="38"/>
  <c r="AJ8" i="38"/>
  <c r="AI8" i="38"/>
  <c r="V8" i="38"/>
  <c r="Z8" i="38"/>
  <c r="W8" i="38"/>
  <c r="AN7" i="38"/>
  <c r="AM7" i="38"/>
  <c r="AK7" i="38"/>
  <c r="AJ7" i="38"/>
  <c r="AI7" i="38"/>
  <c r="AG7" i="38"/>
  <c r="W7" i="38"/>
  <c r="V7" i="38"/>
  <c r="AE7" i="38"/>
  <c r="B7" i="37"/>
  <c r="N7" i="37"/>
  <c r="X7" i="37" s="1"/>
  <c r="AI7" i="37"/>
  <c r="AJ7" i="37"/>
  <c r="AN7" i="37"/>
  <c r="AO7" i="37"/>
  <c r="AP7" i="37"/>
  <c r="AR7" i="37"/>
  <c r="AS7" i="37"/>
  <c r="B8" i="37"/>
  <c r="AG8" i="37" s="1"/>
  <c r="AC8" i="37" s="1"/>
  <c r="X8" i="37"/>
  <c r="AI8" i="37"/>
  <c r="AJ8" i="37"/>
  <c r="AN8" i="37"/>
  <c r="AO8" i="37"/>
  <c r="AP8" i="37"/>
  <c r="AR8" i="37"/>
  <c r="AS8" i="37"/>
  <c r="B9" i="37"/>
  <c r="AL9" i="37" s="1"/>
  <c r="AI9" i="37"/>
  <c r="AJ9" i="37"/>
  <c r="AN9" i="37"/>
  <c r="AO9" i="37"/>
  <c r="AP9" i="37"/>
  <c r="AR9" i="37"/>
  <c r="AS9" i="37"/>
  <c r="B10" i="37"/>
  <c r="AG10" i="37" s="1"/>
  <c r="Z10" i="37"/>
  <c r="AI10" i="37"/>
  <c r="AJ10" i="37"/>
  <c r="AN10" i="37"/>
  <c r="AO10" i="37"/>
  <c r="AP10" i="37"/>
  <c r="AR10" i="37"/>
  <c r="AS10" i="37"/>
  <c r="X11" i="37"/>
  <c r="AI11" i="37"/>
  <c r="AJ11" i="37"/>
  <c r="AN11" i="37"/>
  <c r="AO11" i="37"/>
  <c r="AP11" i="37"/>
  <c r="AR11" i="37"/>
  <c r="AS11" i="37"/>
  <c r="B12" i="37"/>
  <c r="AG12" i="37" s="1"/>
  <c r="AI12" i="37"/>
  <c r="AJ12" i="37"/>
  <c r="AN12" i="37"/>
  <c r="AO12" i="37"/>
  <c r="AP12" i="37"/>
  <c r="AR12" i="37"/>
  <c r="AS12" i="37"/>
  <c r="B13" i="37"/>
  <c r="AG13" i="37" s="1"/>
  <c r="Z13" i="37"/>
  <c r="AI13" i="37"/>
  <c r="AJ13" i="37"/>
  <c r="AN13" i="37"/>
  <c r="AO13" i="37"/>
  <c r="AP13" i="37"/>
  <c r="AR13" i="37"/>
  <c r="AS13" i="37"/>
  <c r="B14" i="37"/>
  <c r="AG14" i="37" s="1"/>
  <c r="X14" i="37"/>
  <c r="AI14" i="37"/>
  <c r="AJ14" i="37"/>
  <c r="AN14" i="37"/>
  <c r="AO14" i="37"/>
  <c r="AP14" i="37"/>
  <c r="AR14" i="37"/>
  <c r="AS14" i="37"/>
  <c r="B15" i="37"/>
  <c r="AI15" i="37"/>
  <c r="AJ15" i="37"/>
  <c r="AN15" i="37"/>
  <c r="AO15" i="37"/>
  <c r="AP15" i="37"/>
  <c r="AR15" i="37"/>
  <c r="AS15" i="37"/>
  <c r="B16" i="37"/>
  <c r="AG16" i="37" s="1"/>
  <c r="AC16" i="37" s="1"/>
  <c r="AI16" i="37"/>
  <c r="AJ16" i="37"/>
  <c r="AN16" i="37"/>
  <c r="AO16" i="37"/>
  <c r="AP16" i="37"/>
  <c r="AR16" i="37"/>
  <c r="AS16" i="37"/>
  <c r="B17" i="37"/>
  <c r="AG17" i="37" s="1"/>
  <c r="AI17" i="37"/>
  <c r="AJ17" i="37"/>
  <c r="AN17" i="37"/>
  <c r="AO17" i="37"/>
  <c r="AP17" i="37"/>
  <c r="AR17" i="37"/>
  <c r="AS17" i="37"/>
  <c r="B18" i="37"/>
  <c r="AG18" i="37" s="1"/>
  <c r="AI18" i="37"/>
  <c r="AJ18" i="37"/>
  <c r="AN18" i="37"/>
  <c r="AO18" i="37"/>
  <c r="AP18" i="37"/>
  <c r="AR18" i="37"/>
  <c r="AS18" i="37"/>
  <c r="B19" i="37"/>
  <c r="AG19" i="37" s="1"/>
  <c r="X19" i="37"/>
  <c r="AI19" i="37"/>
  <c r="AJ19" i="37"/>
  <c r="AN19" i="37"/>
  <c r="AO19" i="37"/>
  <c r="AP19" i="37"/>
  <c r="AR19" i="37"/>
  <c r="AS19" i="37"/>
  <c r="B20" i="37"/>
  <c r="AG20" i="37" s="1"/>
  <c r="V20" i="37"/>
  <c r="AI20" i="37"/>
  <c r="AJ20" i="37"/>
  <c r="AN20" i="37"/>
  <c r="AO20" i="37"/>
  <c r="AP20" i="37"/>
  <c r="AR20" i="37"/>
  <c r="AS20" i="37"/>
  <c r="B21" i="37"/>
  <c r="Z21" i="37"/>
  <c r="Y21" i="37"/>
  <c r="AI21" i="37"/>
  <c r="AJ21" i="37"/>
  <c r="AN21" i="37"/>
  <c r="AO21" i="37"/>
  <c r="AP21" i="37"/>
  <c r="AR21" i="37"/>
  <c r="AS21" i="37"/>
  <c r="B22" i="37"/>
  <c r="AG22" i="37" s="1"/>
  <c r="X22" i="37"/>
  <c r="AI22" i="37"/>
  <c r="AJ22" i="37"/>
  <c r="AN22" i="37"/>
  <c r="AO22" i="37"/>
  <c r="AP22" i="37"/>
  <c r="AR22" i="37"/>
  <c r="AS22" i="37"/>
  <c r="B23" i="37"/>
  <c r="AL23" i="37" s="1"/>
  <c r="X23" i="37"/>
  <c r="AI23" i="37"/>
  <c r="AJ23" i="37"/>
  <c r="AN23" i="37"/>
  <c r="AO23" i="37"/>
  <c r="AP23" i="37"/>
  <c r="AR23" i="37"/>
  <c r="AS23" i="37"/>
  <c r="B24" i="37"/>
  <c r="AL24" i="37" s="1"/>
  <c r="X24" i="37"/>
  <c r="AI24" i="37"/>
  <c r="AJ24" i="37"/>
  <c r="AN24" i="37"/>
  <c r="AO24" i="37"/>
  <c r="AP24" i="37"/>
  <c r="AR24" i="37"/>
  <c r="AS24" i="37"/>
  <c r="B25" i="37"/>
  <c r="AG25" i="37" s="1"/>
  <c r="V25" i="37"/>
  <c r="AI25" i="37"/>
  <c r="AJ25" i="37"/>
  <c r="AN25" i="37"/>
  <c r="AO25" i="37"/>
  <c r="AP25" i="37"/>
  <c r="AR25" i="37"/>
  <c r="AS25" i="37"/>
  <c r="B26" i="37"/>
  <c r="AG26" i="37" s="1"/>
  <c r="AI26" i="37"/>
  <c r="AJ26" i="37"/>
  <c r="AN26" i="37"/>
  <c r="AO26" i="37"/>
  <c r="AP26" i="37"/>
  <c r="AR26" i="37"/>
  <c r="AS26" i="37"/>
  <c r="B27" i="37"/>
  <c r="AG27" i="37" s="1"/>
  <c r="X27" i="37"/>
  <c r="AI27" i="37"/>
  <c r="AJ27" i="37"/>
  <c r="AN27" i="37"/>
  <c r="AO27" i="37"/>
  <c r="AP27" i="37"/>
  <c r="AR27" i="37"/>
  <c r="AS27" i="37"/>
  <c r="B28" i="37"/>
  <c r="AG28" i="37" s="1"/>
  <c r="V28" i="37"/>
  <c r="AI28" i="37"/>
  <c r="AJ28" i="37"/>
  <c r="AN28" i="37"/>
  <c r="AO28" i="37"/>
  <c r="AP28" i="37"/>
  <c r="AR28" i="37"/>
  <c r="AS28" i="37"/>
  <c r="B29" i="37"/>
  <c r="AG29" i="37" s="1"/>
  <c r="AC29" i="37" s="1"/>
  <c r="Z29" i="37"/>
  <c r="AI29" i="37"/>
  <c r="AJ29" i="37"/>
  <c r="AN29" i="37"/>
  <c r="AO29" i="37"/>
  <c r="AP29" i="37"/>
  <c r="AR29" i="37"/>
  <c r="AS29" i="37"/>
  <c r="B30" i="37"/>
  <c r="AG30" i="37" s="1"/>
  <c r="Z30" i="37"/>
  <c r="Y30" i="37"/>
  <c r="AI30" i="37"/>
  <c r="AJ30" i="37"/>
  <c r="AN30" i="37"/>
  <c r="AO30" i="37"/>
  <c r="AP30" i="37"/>
  <c r="AR30" i="37"/>
  <c r="AS30" i="37"/>
  <c r="B31" i="37"/>
  <c r="AG31" i="37" s="1"/>
  <c r="X31" i="37"/>
  <c r="AI31" i="37"/>
  <c r="AJ31" i="37"/>
  <c r="AN31" i="37"/>
  <c r="AO31" i="37"/>
  <c r="AP31" i="37"/>
  <c r="AR31" i="37"/>
  <c r="AS31" i="37"/>
  <c r="B32" i="37"/>
  <c r="AG32" i="37" s="1"/>
  <c r="X32" i="37"/>
  <c r="Y32" i="37"/>
  <c r="Z32" i="37"/>
  <c r="AI32" i="37"/>
  <c r="AJ32" i="37"/>
  <c r="AN32" i="37"/>
  <c r="AO32" i="37"/>
  <c r="AP32" i="37"/>
  <c r="AR32" i="37"/>
  <c r="AS32" i="37"/>
  <c r="B33" i="37"/>
  <c r="AG33" i="37" s="1"/>
  <c r="AI33" i="37"/>
  <c r="AJ33" i="37"/>
  <c r="AN33" i="37"/>
  <c r="AO33" i="37"/>
  <c r="AP33" i="37"/>
  <c r="AR33" i="37"/>
  <c r="AS33" i="37"/>
  <c r="B34" i="37"/>
  <c r="AG34" i="37" s="1"/>
  <c r="Z34" i="37"/>
  <c r="AI34" i="37"/>
  <c r="AJ34" i="37"/>
  <c r="AN34" i="37"/>
  <c r="AO34" i="37"/>
  <c r="AP34" i="37"/>
  <c r="AR34" i="37"/>
  <c r="AS34" i="37"/>
  <c r="B35" i="37"/>
  <c r="AG35" i="37" s="1"/>
  <c r="AA35" i="37"/>
  <c r="AI35" i="37"/>
  <c r="AJ35" i="37"/>
  <c r="AN35" i="37"/>
  <c r="AO35" i="37"/>
  <c r="AP35" i="37"/>
  <c r="AR35" i="37"/>
  <c r="AS35" i="37"/>
  <c r="B36" i="37"/>
  <c r="AL36" i="37" s="1"/>
  <c r="AI36" i="37"/>
  <c r="AJ36" i="37"/>
  <c r="AN36" i="37"/>
  <c r="AO36" i="37"/>
  <c r="AP36" i="37"/>
  <c r="AR36" i="37"/>
  <c r="AS36" i="37"/>
  <c r="B37" i="37"/>
  <c r="AG37" i="37" s="1"/>
  <c r="Z37" i="37"/>
  <c r="AI37" i="37"/>
  <c r="AJ37" i="37"/>
  <c r="AN37" i="37"/>
  <c r="AO37" i="37"/>
  <c r="AP37" i="37"/>
  <c r="AR37" i="37"/>
  <c r="AS37" i="37"/>
  <c r="B38" i="37"/>
  <c r="AG38" i="37" s="1"/>
  <c r="X38" i="37"/>
  <c r="AI38" i="37"/>
  <c r="AJ38" i="37"/>
  <c r="AN38" i="37"/>
  <c r="AO38" i="37"/>
  <c r="AP38" i="37"/>
  <c r="AR38" i="37"/>
  <c r="AS38" i="37"/>
  <c r="B39" i="37"/>
  <c r="AL39" i="37" s="1"/>
  <c r="X39" i="37"/>
  <c r="AI39" i="37"/>
  <c r="AJ39" i="37"/>
  <c r="AN39" i="37"/>
  <c r="AO39" i="37"/>
  <c r="AP39" i="37"/>
  <c r="AR39" i="37"/>
  <c r="AS39" i="37"/>
  <c r="B40" i="37"/>
  <c r="AL40" i="37" s="1"/>
  <c r="X40" i="37"/>
  <c r="AI40" i="37"/>
  <c r="AJ40" i="37"/>
  <c r="AN40" i="37"/>
  <c r="AO40" i="37"/>
  <c r="AP40" i="37"/>
  <c r="AR40" i="37"/>
  <c r="AS40" i="37"/>
  <c r="B41" i="37"/>
  <c r="AI41" i="37"/>
  <c r="AJ41" i="37"/>
  <c r="AN41" i="37"/>
  <c r="AO41" i="37"/>
  <c r="AP41" i="37"/>
  <c r="AR41" i="37"/>
  <c r="AS41" i="37"/>
  <c r="B42" i="37"/>
  <c r="AG42" i="37" s="1"/>
  <c r="X42" i="37"/>
  <c r="AI42" i="37"/>
  <c r="AJ42" i="37"/>
  <c r="AN42" i="37"/>
  <c r="AO42" i="37"/>
  <c r="AP42" i="37"/>
  <c r="AR42" i="37"/>
  <c r="AS42" i="37"/>
  <c r="B43" i="37"/>
  <c r="AI43" i="37"/>
  <c r="AJ43" i="37"/>
  <c r="AN43" i="37"/>
  <c r="AO43" i="37"/>
  <c r="AP43" i="37"/>
  <c r="AR43" i="37"/>
  <c r="AS43" i="37"/>
  <c r="B44" i="37"/>
  <c r="AL44" i="37" s="1"/>
  <c r="V44" i="37"/>
  <c r="AI44" i="37"/>
  <c r="AJ44" i="37"/>
  <c r="AN44" i="37"/>
  <c r="AO44" i="37"/>
  <c r="AP44" i="37"/>
  <c r="AR44" i="37"/>
  <c r="AS44" i="37"/>
  <c r="B45" i="37"/>
  <c r="AL45" i="37" s="1"/>
  <c r="Z45" i="37"/>
  <c r="AI45" i="37"/>
  <c r="AJ45" i="37"/>
  <c r="AN45" i="37"/>
  <c r="AO45" i="37"/>
  <c r="AP45" i="37"/>
  <c r="AR45" i="37"/>
  <c r="AS45" i="37"/>
  <c r="B46" i="37"/>
  <c r="AG46" i="37" s="1"/>
  <c r="Y46" i="37"/>
  <c r="AI46" i="37"/>
  <c r="AJ46" i="37"/>
  <c r="AN46" i="37"/>
  <c r="AO46" i="37"/>
  <c r="AP46" i="37"/>
  <c r="AR46" i="37"/>
  <c r="AS46" i="37"/>
  <c r="B47" i="37"/>
  <c r="AG47" i="37" s="1"/>
  <c r="X47" i="37"/>
  <c r="AI47" i="37"/>
  <c r="AJ47" i="37"/>
  <c r="AN47" i="37"/>
  <c r="AO47" i="37"/>
  <c r="AP47" i="37"/>
  <c r="AR47" i="37"/>
  <c r="AS47" i="37"/>
  <c r="B48" i="37"/>
  <c r="AG48" i="37" s="1"/>
  <c r="X48" i="37"/>
  <c r="AI48" i="37"/>
  <c r="AJ48" i="37"/>
  <c r="AN48" i="37"/>
  <c r="AO48" i="37"/>
  <c r="AP48" i="37"/>
  <c r="AR48" i="37"/>
  <c r="AS48" i="37"/>
  <c r="B49" i="37"/>
  <c r="AG49" i="37" s="1"/>
  <c r="AI49" i="37"/>
  <c r="AJ49" i="37"/>
  <c r="AN49" i="37"/>
  <c r="AO49" i="37"/>
  <c r="AP49" i="37"/>
  <c r="AR49" i="37"/>
  <c r="AS49" i="37"/>
  <c r="B50" i="37"/>
  <c r="AG50" i="37" s="1"/>
  <c r="X50" i="37"/>
  <c r="AI50" i="37"/>
  <c r="AJ50" i="37"/>
  <c r="AN50" i="37"/>
  <c r="AO50" i="37"/>
  <c r="AP50" i="37"/>
  <c r="AR50" i="37"/>
  <c r="AS50" i="37"/>
  <c r="B51" i="37"/>
  <c r="AG51" i="37" s="1"/>
  <c r="AC51" i="37" s="1"/>
  <c r="X51" i="37"/>
  <c r="Z51" i="37"/>
  <c r="AI51" i="37"/>
  <c r="AJ51" i="37"/>
  <c r="AN51" i="37"/>
  <c r="AO51" i="37"/>
  <c r="AP51" i="37"/>
  <c r="AR51" i="37"/>
  <c r="AS51" i="37"/>
  <c r="B52" i="37"/>
  <c r="AG52" i="37" s="1"/>
  <c r="AI52" i="37"/>
  <c r="AJ52" i="37"/>
  <c r="AN52" i="37"/>
  <c r="AO52" i="37"/>
  <c r="AP52" i="37"/>
  <c r="AR52" i="37"/>
  <c r="AS52" i="37"/>
  <c r="B53" i="37"/>
  <c r="AG53" i="37" s="1"/>
  <c r="AC53" i="37" s="1"/>
  <c r="Z53" i="37"/>
  <c r="AI53" i="37"/>
  <c r="AJ53" i="37"/>
  <c r="AN53" i="37"/>
  <c r="AO53" i="37"/>
  <c r="AP53" i="37"/>
  <c r="AR53" i="37"/>
  <c r="AS53" i="37"/>
  <c r="B54" i="37"/>
  <c r="AG54" i="37" s="1"/>
  <c r="AI54" i="37"/>
  <c r="AJ54" i="37"/>
  <c r="AN54" i="37"/>
  <c r="AO54" i="37"/>
  <c r="AP54" i="37"/>
  <c r="AR54" i="37"/>
  <c r="AS54" i="37"/>
  <c r="B55" i="37"/>
  <c r="AG55" i="37" s="1"/>
  <c r="X55" i="37"/>
  <c r="AI55" i="37"/>
  <c r="AJ55" i="37"/>
  <c r="AN55" i="37"/>
  <c r="AO55" i="37"/>
  <c r="AP55" i="37"/>
  <c r="AR55" i="37"/>
  <c r="AS55" i="37"/>
  <c r="B56" i="37"/>
  <c r="AG56" i="37" s="1"/>
  <c r="X56" i="37"/>
  <c r="AA56" i="37"/>
  <c r="AI56" i="37"/>
  <c r="AJ56" i="37"/>
  <c r="AN56" i="37"/>
  <c r="AO56" i="37"/>
  <c r="AP56" i="37"/>
  <c r="AR56" i="37"/>
  <c r="AS56" i="37"/>
  <c r="B57" i="37"/>
  <c r="AG57" i="37" s="1"/>
  <c r="AI57" i="37"/>
  <c r="AJ57" i="37"/>
  <c r="AN57" i="37"/>
  <c r="AO57" i="37"/>
  <c r="AP57" i="37"/>
  <c r="AR57" i="37"/>
  <c r="AS57" i="37"/>
  <c r="B58" i="37"/>
  <c r="AG58" i="37" s="1"/>
  <c r="AI58" i="37"/>
  <c r="AJ58" i="37"/>
  <c r="AN58" i="37"/>
  <c r="AO58" i="37"/>
  <c r="AP58" i="37"/>
  <c r="AR58" i="37"/>
  <c r="AS58" i="37"/>
  <c r="B59" i="37"/>
  <c r="X59" i="37"/>
  <c r="AI59" i="37"/>
  <c r="AJ59" i="37"/>
  <c r="AN59" i="37"/>
  <c r="AO59" i="37"/>
  <c r="AP59" i="37"/>
  <c r="AR59" i="37"/>
  <c r="AS59" i="37"/>
  <c r="B60" i="37"/>
  <c r="AL60" i="37" s="1"/>
  <c r="AI60" i="37"/>
  <c r="AJ60" i="37"/>
  <c r="AN60" i="37"/>
  <c r="AO60" i="37"/>
  <c r="AP60" i="37"/>
  <c r="AR60" i="37"/>
  <c r="AS60" i="37"/>
  <c r="B61" i="37"/>
  <c r="Z61" i="37"/>
  <c r="AI61" i="37"/>
  <c r="AJ61" i="37"/>
  <c r="AN61" i="37"/>
  <c r="AO61" i="37"/>
  <c r="AP61" i="37"/>
  <c r="AR61" i="37"/>
  <c r="AS61" i="37"/>
  <c r="B62" i="37"/>
  <c r="AG62" i="37" s="1"/>
  <c r="AI62" i="37"/>
  <c r="AJ62" i="37"/>
  <c r="AN62" i="37"/>
  <c r="AO62" i="37"/>
  <c r="AP62" i="37"/>
  <c r="AR62" i="37"/>
  <c r="AS62" i="37"/>
  <c r="B63" i="37"/>
  <c r="AG63" i="37" s="1"/>
  <c r="X63" i="37"/>
  <c r="AI63" i="37"/>
  <c r="AJ63" i="37"/>
  <c r="AN63" i="37"/>
  <c r="AO63" i="37"/>
  <c r="AP63" i="37"/>
  <c r="AR63" i="37"/>
  <c r="AS63" i="37"/>
  <c r="B64" i="37"/>
  <c r="AG64" i="37" s="1"/>
  <c r="X64" i="37"/>
  <c r="AI64" i="37"/>
  <c r="AJ64" i="37"/>
  <c r="AN64" i="37"/>
  <c r="AO64" i="37"/>
  <c r="AP64" i="37"/>
  <c r="AR64" i="37"/>
  <c r="AS64" i="37"/>
  <c r="B65" i="37"/>
  <c r="AG65" i="37" s="1"/>
  <c r="AC65" i="37" s="1"/>
  <c r="AI65" i="37"/>
  <c r="AJ65" i="37"/>
  <c r="AN65" i="37"/>
  <c r="AO65" i="37"/>
  <c r="AP65" i="37"/>
  <c r="AR65" i="37"/>
  <c r="AS65" i="37"/>
  <c r="B66" i="37"/>
  <c r="AG66" i="37" s="1"/>
  <c r="AI66" i="37"/>
  <c r="AJ66" i="37"/>
  <c r="AN66" i="37"/>
  <c r="AO66" i="37"/>
  <c r="AP66" i="37"/>
  <c r="AR66" i="37"/>
  <c r="AS66" i="37"/>
  <c r="B67" i="37"/>
  <c r="AG67" i="37" s="1"/>
  <c r="X67" i="37"/>
  <c r="AI67" i="37"/>
  <c r="AJ67" i="37"/>
  <c r="AN67" i="37"/>
  <c r="AO67" i="37"/>
  <c r="AP67" i="37"/>
  <c r="AR67" i="37"/>
  <c r="AS67" i="37"/>
  <c r="B68" i="37"/>
  <c r="AL68" i="37" s="1"/>
  <c r="AI68" i="37"/>
  <c r="AJ68" i="37"/>
  <c r="AN68" i="37"/>
  <c r="AO68" i="37"/>
  <c r="AP68" i="37"/>
  <c r="AR68" i="37"/>
  <c r="AS68" i="37"/>
  <c r="B69" i="37"/>
  <c r="AG69" i="37" s="1"/>
  <c r="AI69" i="37"/>
  <c r="AJ69" i="37"/>
  <c r="AN69" i="37"/>
  <c r="AO69" i="37"/>
  <c r="AP69" i="37"/>
  <c r="AR69" i="37"/>
  <c r="AS69" i="37"/>
  <c r="B70" i="37"/>
  <c r="Z70" i="37"/>
  <c r="AI70" i="37"/>
  <c r="AJ70" i="37"/>
  <c r="AN70" i="37"/>
  <c r="AO70" i="37"/>
  <c r="AP70" i="37"/>
  <c r="AR70" i="37"/>
  <c r="AS70" i="37"/>
  <c r="B71" i="37"/>
  <c r="AG71" i="37" s="1"/>
  <c r="Z71" i="37"/>
  <c r="AI71" i="37"/>
  <c r="AJ71" i="37"/>
  <c r="AN71" i="37"/>
  <c r="AO71" i="37"/>
  <c r="AP71" i="37"/>
  <c r="AR71" i="37"/>
  <c r="AS71" i="37"/>
  <c r="B72" i="37"/>
  <c r="AL72" i="37" s="1"/>
  <c r="X72" i="37"/>
  <c r="AI72" i="37"/>
  <c r="AJ72" i="37"/>
  <c r="AN72" i="37"/>
  <c r="AO72" i="37"/>
  <c r="AP72" i="37"/>
  <c r="AR72" i="37"/>
  <c r="AS72" i="37"/>
  <c r="B73" i="37"/>
  <c r="X73" i="37"/>
  <c r="AI73" i="37"/>
  <c r="AJ73" i="37"/>
  <c r="AN73" i="37"/>
  <c r="AO73" i="37"/>
  <c r="AP73" i="37"/>
  <c r="AR73" i="37"/>
  <c r="AS73" i="37"/>
  <c r="B74" i="37"/>
  <c r="AL74" i="37" s="1"/>
  <c r="Z74" i="37"/>
  <c r="AI74" i="37"/>
  <c r="AJ74" i="37"/>
  <c r="AN74" i="37"/>
  <c r="AO74" i="37"/>
  <c r="AP74" i="37"/>
  <c r="AR74" i="37"/>
  <c r="AS74" i="37"/>
  <c r="B75" i="37"/>
  <c r="AL75" i="37" s="1"/>
  <c r="Y75" i="37"/>
  <c r="AI75" i="37"/>
  <c r="AJ75" i="37"/>
  <c r="AN75" i="37"/>
  <c r="AO75" i="37"/>
  <c r="AP75" i="37"/>
  <c r="AR75" i="37"/>
  <c r="AS75" i="37"/>
  <c r="B76" i="37"/>
  <c r="AL76" i="37" s="1"/>
  <c r="Z76" i="37"/>
  <c r="AI76" i="37"/>
  <c r="AJ76" i="37"/>
  <c r="AN76" i="37"/>
  <c r="AO76" i="37"/>
  <c r="AP76" i="37"/>
  <c r="AR76" i="37"/>
  <c r="AS76" i="37"/>
  <c r="B77" i="37"/>
  <c r="AI77" i="37"/>
  <c r="AJ77" i="37"/>
  <c r="AN77" i="37"/>
  <c r="AO77" i="37"/>
  <c r="AP77" i="37"/>
  <c r="AR77" i="37"/>
  <c r="AS77" i="37"/>
  <c r="B78" i="37"/>
  <c r="AG78" i="37" s="1"/>
  <c r="AC78" i="37" s="1"/>
  <c r="AI78" i="37"/>
  <c r="AJ78" i="37"/>
  <c r="AN78" i="37"/>
  <c r="AO78" i="37"/>
  <c r="AP78" i="37"/>
  <c r="AR78" i="37"/>
  <c r="AS78" i="37"/>
  <c r="B79" i="37"/>
  <c r="AG79" i="37" s="1"/>
  <c r="AA79" i="37"/>
  <c r="AI79" i="37"/>
  <c r="AJ79" i="37"/>
  <c r="AN79" i="37"/>
  <c r="AO79" i="37"/>
  <c r="AP79" i="37"/>
  <c r="AR79" i="37"/>
  <c r="AS79" i="37"/>
  <c r="B80" i="37"/>
  <c r="AL80" i="37" s="1"/>
  <c r="X80" i="37"/>
  <c r="V80" i="37"/>
  <c r="Y80" i="37"/>
  <c r="AI80" i="37"/>
  <c r="AJ80" i="37"/>
  <c r="AN80" i="37"/>
  <c r="AO80" i="37"/>
  <c r="AP80" i="37"/>
  <c r="AR80" i="37"/>
  <c r="AS80" i="37"/>
  <c r="B81" i="37"/>
  <c r="AL81" i="37" s="1"/>
  <c r="AI81" i="37"/>
  <c r="AJ81" i="37"/>
  <c r="AN81" i="37"/>
  <c r="AO81" i="37"/>
  <c r="AP81" i="37"/>
  <c r="AR81" i="37"/>
  <c r="AS81" i="37"/>
  <c r="B82" i="37"/>
  <c r="AG82" i="37" s="1"/>
  <c r="X82" i="37"/>
  <c r="AI82" i="37"/>
  <c r="AJ82" i="37"/>
  <c r="AN82" i="37"/>
  <c r="AO82" i="37"/>
  <c r="AP82" i="37"/>
  <c r="AR82" i="37"/>
  <c r="AS82" i="37"/>
  <c r="B83" i="37"/>
  <c r="AG83" i="37" s="1"/>
  <c r="Y83" i="37"/>
  <c r="AI83" i="37"/>
  <c r="AJ83" i="37"/>
  <c r="AN83" i="37"/>
  <c r="AO83" i="37"/>
  <c r="AP83" i="37"/>
  <c r="AR83" i="37"/>
  <c r="AS83" i="37"/>
  <c r="B84" i="37"/>
  <c r="AG84" i="37" s="1"/>
  <c r="Z84" i="37"/>
  <c r="AI84" i="37"/>
  <c r="AJ84" i="37"/>
  <c r="AN84" i="37"/>
  <c r="AO84" i="37"/>
  <c r="AP84" i="37"/>
  <c r="AR84" i="37"/>
  <c r="AS84" i="37"/>
  <c r="B85" i="37"/>
  <c r="AI85" i="37"/>
  <c r="AJ85" i="37"/>
  <c r="AN85" i="37"/>
  <c r="AO85" i="37"/>
  <c r="AP85" i="37"/>
  <c r="AR85" i="37"/>
  <c r="AS85" i="37"/>
  <c r="B86" i="37"/>
  <c r="AI86" i="37"/>
  <c r="AJ86" i="37"/>
  <c r="AN86" i="37"/>
  <c r="AO86" i="37"/>
  <c r="AP86" i="37"/>
  <c r="AR86" i="37"/>
  <c r="AS86" i="37"/>
  <c r="B87" i="37"/>
  <c r="Z87" i="37"/>
  <c r="V87" i="37"/>
  <c r="X87" i="37"/>
  <c r="AI87" i="37"/>
  <c r="AJ87" i="37"/>
  <c r="AN87" i="37"/>
  <c r="AO87" i="37"/>
  <c r="AP87" i="37"/>
  <c r="AR87" i="37"/>
  <c r="AS87" i="37"/>
  <c r="B88" i="37"/>
  <c r="X88" i="37"/>
  <c r="AI88" i="37"/>
  <c r="AJ88" i="37"/>
  <c r="AN88" i="37"/>
  <c r="AO88" i="37"/>
  <c r="AP88" i="37"/>
  <c r="AR88" i="37"/>
  <c r="AS88" i="37"/>
  <c r="B89" i="37"/>
  <c r="AI89" i="37"/>
  <c r="AJ89" i="37"/>
  <c r="AN89" i="37"/>
  <c r="AO89" i="37"/>
  <c r="AP89" i="37"/>
  <c r="AR89" i="37"/>
  <c r="AS89" i="37"/>
  <c r="B90" i="37"/>
  <c r="AA90" i="37"/>
  <c r="AI90" i="37"/>
  <c r="AJ90" i="37"/>
  <c r="AN90" i="37"/>
  <c r="AO90" i="37"/>
  <c r="AP90" i="37"/>
  <c r="AR90" i="37"/>
  <c r="AS90" i="37"/>
  <c r="B91" i="37"/>
  <c r="AL91" i="37" s="1"/>
  <c r="AI91" i="37"/>
  <c r="AJ91" i="37"/>
  <c r="AN91" i="37"/>
  <c r="AO91" i="37"/>
  <c r="AP91" i="37"/>
  <c r="AR91" i="37"/>
  <c r="AS91" i="37"/>
  <c r="B92" i="37"/>
  <c r="AL92" i="37" s="1"/>
  <c r="AI92" i="37"/>
  <c r="AJ92" i="37"/>
  <c r="AN92" i="37"/>
  <c r="AO92" i="37"/>
  <c r="AP92" i="37"/>
  <c r="AR92" i="37"/>
  <c r="AS92" i="37"/>
  <c r="B93" i="37"/>
  <c r="AG93" i="37" s="1"/>
  <c r="AI93" i="37"/>
  <c r="AJ93" i="37"/>
  <c r="AN93" i="37"/>
  <c r="AO93" i="37"/>
  <c r="AP93" i="37"/>
  <c r="AR93" i="37"/>
  <c r="AS93" i="37"/>
  <c r="B94" i="37"/>
  <c r="Z94" i="37"/>
  <c r="AI94" i="37"/>
  <c r="AJ94" i="37"/>
  <c r="AN94" i="37"/>
  <c r="AO94" i="37"/>
  <c r="AP94" i="37"/>
  <c r="AR94" i="37"/>
  <c r="AS94" i="37"/>
  <c r="B95" i="37"/>
  <c r="AL95" i="37" s="1"/>
  <c r="Z95" i="37"/>
  <c r="AI95" i="37"/>
  <c r="AJ95" i="37"/>
  <c r="AN95" i="37"/>
  <c r="AO95" i="37"/>
  <c r="AP95" i="37"/>
  <c r="AR95" i="37"/>
  <c r="AS95" i="37"/>
  <c r="B96" i="37"/>
  <c r="AL96" i="37" s="1"/>
  <c r="X96" i="37"/>
  <c r="AI96" i="37"/>
  <c r="AJ96" i="37"/>
  <c r="AN96" i="37"/>
  <c r="AO96" i="37"/>
  <c r="AP96" i="37"/>
  <c r="AR96" i="37"/>
  <c r="AS96" i="37"/>
  <c r="B97" i="37"/>
  <c r="X97" i="37"/>
  <c r="AI97" i="37"/>
  <c r="AJ97" i="37"/>
  <c r="AN97" i="37"/>
  <c r="AO97" i="37"/>
  <c r="AP97" i="37"/>
  <c r="AR97" i="37"/>
  <c r="AS97" i="37"/>
  <c r="B98" i="37"/>
  <c r="AA98" i="37"/>
  <c r="AI98" i="37"/>
  <c r="AJ98" i="37"/>
  <c r="AN98" i="37"/>
  <c r="AO98" i="37"/>
  <c r="AP98" i="37"/>
  <c r="AR98" i="37"/>
  <c r="AS98" i="37"/>
  <c r="B99" i="37"/>
  <c r="AI99" i="37"/>
  <c r="AJ99" i="37"/>
  <c r="AN99" i="37"/>
  <c r="AO99" i="37"/>
  <c r="AP99" i="37"/>
  <c r="AR99" i="37"/>
  <c r="AS99" i="37"/>
  <c r="B100" i="37"/>
  <c r="Z100" i="37"/>
  <c r="AI100" i="37"/>
  <c r="AJ100" i="37"/>
  <c r="AN100" i="37"/>
  <c r="AO100" i="37"/>
  <c r="AP100" i="37"/>
  <c r="AR100" i="37"/>
  <c r="AS100" i="37"/>
  <c r="B101" i="37"/>
  <c r="AL101" i="37" s="1"/>
  <c r="AA101" i="37"/>
  <c r="AI101" i="37"/>
  <c r="AJ101" i="37"/>
  <c r="AN101" i="37"/>
  <c r="AO101" i="37"/>
  <c r="AP101" i="37"/>
  <c r="AR101" i="37"/>
  <c r="AS101" i="37"/>
  <c r="B102" i="37"/>
  <c r="Z102" i="37"/>
  <c r="AI102" i="37"/>
  <c r="AJ102" i="37"/>
  <c r="AN102" i="37"/>
  <c r="AO102" i="37"/>
  <c r="AP102" i="37"/>
  <c r="AR102" i="37"/>
  <c r="AS102" i="37"/>
  <c r="B103" i="37"/>
  <c r="AG103" i="37" s="1"/>
  <c r="AC103" i="37" s="1"/>
  <c r="Y103" i="37"/>
  <c r="AI103" i="37"/>
  <c r="AJ103" i="37"/>
  <c r="AN103" i="37"/>
  <c r="AO103" i="37"/>
  <c r="AP103" i="37"/>
  <c r="AR103" i="37"/>
  <c r="AS103" i="37"/>
  <c r="B104" i="37"/>
  <c r="AG104" i="37" s="1"/>
  <c r="X104" i="37"/>
  <c r="AI104" i="37"/>
  <c r="AJ104" i="37"/>
  <c r="AN104" i="37"/>
  <c r="AO104" i="37"/>
  <c r="AP104" i="37"/>
  <c r="AR104" i="37"/>
  <c r="AS104" i="37"/>
  <c r="B105" i="37"/>
  <c r="AG105" i="37" s="1"/>
  <c r="AC105" i="37" s="1"/>
  <c r="Y105" i="37"/>
  <c r="AI105" i="37"/>
  <c r="AJ105" i="37"/>
  <c r="AN105" i="37"/>
  <c r="AO105" i="37"/>
  <c r="AP105" i="37"/>
  <c r="AR105" i="37"/>
  <c r="AS105" i="37"/>
  <c r="B106" i="37"/>
  <c r="AL106" i="37" s="1"/>
  <c r="Y106" i="37"/>
  <c r="AI106" i="37"/>
  <c r="AJ106" i="37"/>
  <c r="AN106" i="37"/>
  <c r="AO106" i="37"/>
  <c r="AP106" i="37"/>
  <c r="AR106" i="37"/>
  <c r="AS106" i="37"/>
  <c r="B107" i="37"/>
  <c r="AL107" i="37" s="1"/>
  <c r="Y107" i="37"/>
  <c r="AI107" i="37"/>
  <c r="AJ107" i="37"/>
  <c r="AN107" i="37"/>
  <c r="AO107" i="37"/>
  <c r="AP107" i="37"/>
  <c r="AR107" i="37"/>
  <c r="AS107" i="37"/>
  <c r="B108" i="37"/>
  <c r="AG108" i="37" s="1"/>
  <c r="AI108" i="37"/>
  <c r="AJ108" i="37"/>
  <c r="AN108" i="37"/>
  <c r="AO108" i="37"/>
  <c r="AP108" i="37"/>
  <c r="AR108" i="37"/>
  <c r="AS108" i="37"/>
  <c r="B109" i="37"/>
  <c r="AI109" i="37"/>
  <c r="AJ109" i="37"/>
  <c r="AN109" i="37"/>
  <c r="AO109" i="37"/>
  <c r="AP109" i="37"/>
  <c r="AR109" i="37"/>
  <c r="AS109" i="37"/>
  <c r="B110" i="37"/>
  <c r="AG110" i="37" s="1"/>
  <c r="AC110" i="37" s="1"/>
  <c r="X110" i="37"/>
  <c r="AI110" i="37"/>
  <c r="AJ110" i="37"/>
  <c r="AN110" i="37"/>
  <c r="AO110" i="37"/>
  <c r="AP110" i="37"/>
  <c r="AR110" i="37"/>
  <c r="AS110" i="37"/>
  <c r="B111" i="37"/>
  <c r="Z111" i="37"/>
  <c r="AI111" i="37"/>
  <c r="AJ111" i="37"/>
  <c r="AN111" i="37"/>
  <c r="AO111" i="37"/>
  <c r="AP111" i="37"/>
  <c r="AR111" i="37"/>
  <c r="AS111" i="37"/>
  <c r="B112" i="37"/>
  <c r="AG112" i="37" s="1"/>
  <c r="X112" i="37"/>
  <c r="AI112" i="37"/>
  <c r="AJ112" i="37"/>
  <c r="AN112" i="37"/>
  <c r="AO112" i="37"/>
  <c r="AP112" i="37"/>
  <c r="AR112" i="37"/>
  <c r="AS112" i="37"/>
  <c r="B113" i="37"/>
  <c r="AL113" i="37" s="1"/>
  <c r="Y113" i="37"/>
  <c r="AI113" i="37"/>
  <c r="AJ113" i="37"/>
  <c r="AN113" i="37"/>
  <c r="AO113" i="37"/>
  <c r="AP113" i="37"/>
  <c r="AR113" i="37"/>
  <c r="AS113" i="37"/>
  <c r="B114" i="37"/>
  <c r="AL114" i="37" s="1"/>
  <c r="Z114" i="37"/>
  <c r="AI114" i="37"/>
  <c r="AJ114" i="37"/>
  <c r="AN114" i="37"/>
  <c r="AO114" i="37"/>
  <c r="AP114" i="37"/>
  <c r="AR114" i="37"/>
  <c r="AS114" i="37"/>
  <c r="B115" i="37"/>
  <c r="AG115" i="37" s="1"/>
  <c r="Z115" i="37"/>
  <c r="AI115" i="37"/>
  <c r="AJ115" i="37"/>
  <c r="AN115" i="37"/>
  <c r="AO115" i="37"/>
  <c r="AP115" i="37"/>
  <c r="AR115" i="37"/>
  <c r="AS115" i="37"/>
  <c r="B116" i="37"/>
  <c r="AL116" i="37" s="1"/>
  <c r="AA116" i="37"/>
  <c r="AI116" i="37"/>
  <c r="AJ116" i="37"/>
  <c r="AN116" i="37"/>
  <c r="AO116" i="37"/>
  <c r="AP116" i="37"/>
  <c r="AR116" i="37"/>
  <c r="AS116" i="37"/>
  <c r="B117" i="37"/>
  <c r="AG117" i="37" s="1"/>
  <c r="X117" i="37"/>
  <c r="AI117" i="37"/>
  <c r="AJ117" i="37"/>
  <c r="AN117" i="37"/>
  <c r="AO117" i="37"/>
  <c r="AP117" i="37"/>
  <c r="AR117" i="37"/>
  <c r="AS117" i="37"/>
  <c r="B118" i="37"/>
  <c r="AG118" i="37" s="1"/>
  <c r="AC118" i="37" s="1"/>
  <c r="AI118" i="37"/>
  <c r="AJ118" i="37"/>
  <c r="AN118" i="37"/>
  <c r="AO118" i="37"/>
  <c r="AP118" i="37"/>
  <c r="AR118" i="37"/>
  <c r="AS118" i="37"/>
  <c r="B119" i="37"/>
  <c r="AG119" i="37" s="1"/>
  <c r="AA119" i="37"/>
  <c r="AI119" i="37"/>
  <c r="AJ119" i="37"/>
  <c r="AN119" i="37"/>
  <c r="AO119" i="37"/>
  <c r="AP119" i="37"/>
  <c r="AR119" i="37"/>
  <c r="AS119" i="37"/>
  <c r="B120" i="37"/>
  <c r="AG120" i="37" s="1"/>
  <c r="X120" i="37"/>
  <c r="AI120" i="37"/>
  <c r="AJ120" i="37"/>
  <c r="AN120" i="37"/>
  <c r="AO120" i="37"/>
  <c r="AP120" i="37"/>
  <c r="AR120" i="37"/>
  <c r="AS120" i="37"/>
  <c r="B121" i="37"/>
  <c r="AG121" i="37" s="1"/>
  <c r="X121" i="37"/>
  <c r="AI121" i="37"/>
  <c r="AJ121" i="37"/>
  <c r="AN121" i="37"/>
  <c r="AO121" i="37"/>
  <c r="AP121" i="37"/>
  <c r="AR121" i="37"/>
  <c r="AS121" i="37"/>
  <c r="B122" i="37"/>
  <c r="AG122" i="37" s="1"/>
  <c r="X122" i="37"/>
  <c r="AI122" i="37"/>
  <c r="AJ122" i="37"/>
  <c r="AN122" i="37"/>
  <c r="AO122" i="37"/>
  <c r="AP122" i="37"/>
  <c r="AR122" i="37"/>
  <c r="AS122" i="37"/>
  <c r="B123" i="37"/>
  <c r="AG123" i="37" s="1"/>
  <c r="AC123" i="37" s="1"/>
  <c r="Z123" i="37"/>
  <c r="AI123" i="37"/>
  <c r="AJ123" i="37"/>
  <c r="AN123" i="37"/>
  <c r="AO123" i="37"/>
  <c r="AP123" i="37"/>
  <c r="AR123" i="37"/>
  <c r="AS123" i="37"/>
  <c r="B124" i="37"/>
  <c r="Y124" i="37"/>
  <c r="AI124" i="37"/>
  <c r="AJ124" i="37"/>
  <c r="AN124" i="37"/>
  <c r="AO124" i="37"/>
  <c r="AP124" i="37"/>
  <c r="AR124" i="37"/>
  <c r="AS124" i="37"/>
  <c r="B125" i="37"/>
  <c r="AI125" i="37"/>
  <c r="AJ125" i="37"/>
  <c r="AN125" i="37"/>
  <c r="AO125" i="37"/>
  <c r="AP125" i="37"/>
  <c r="AR125" i="37"/>
  <c r="AS125" i="37"/>
  <c r="B126" i="37"/>
  <c r="AL126" i="37" s="1"/>
  <c r="AI126" i="37"/>
  <c r="AJ126" i="37"/>
  <c r="AN126" i="37"/>
  <c r="AO126" i="37"/>
  <c r="AP126" i="37"/>
  <c r="AR126" i="37"/>
  <c r="AS126" i="37"/>
  <c r="B127" i="37"/>
  <c r="AG127" i="37" s="1"/>
  <c r="AC127" i="37" s="1"/>
  <c r="Z127" i="37"/>
  <c r="AI127" i="37"/>
  <c r="AJ127" i="37"/>
  <c r="AN127" i="37"/>
  <c r="AO127" i="37"/>
  <c r="AP127" i="37"/>
  <c r="AR127" i="37"/>
  <c r="AS127" i="37"/>
  <c r="B128" i="37"/>
  <c r="AG128" i="37" s="1"/>
  <c r="X128" i="37"/>
  <c r="AI128" i="37"/>
  <c r="AJ128" i="37"/>
  <c r="AN128" i="37"/>
  <c r="AO128" i="37"/>
  <c r="AP128" i="37"/>
  <c r="AR128" i="37"/>
  <c r="AS128" i="37"/>
  <c r="B129" i="37"/>
  <c r="AL129" i="37" s="1"/>
  <c r="Z129" i="37"/>
  <c r="AI129" i="37"/>
  <c r="AJ129" i="37"/>
  <c r="AN129" i="37"/>
  <c r="AO129" i="37"/>
  <c r="AP129" i="37"/>
  <c r="AR129" i="37"/>
  <c r="AS129" i="37"/>
  <c r="B130" i="37"/>
  <c r="V130" i="37"/>
  <c r="AI130" i="37"/>
  <c r="AJ130" i="37"/>
  <c r="AN130" i="37"/>
  <c r="AO130" i="37"/>
  <c r="AP130" i="37"/>
  <c r="AR130" i="37"/>
  <c r="AS130" i="37"/>
  <c r="B131" i="37"/>
  <c r="AG131" i="37" s="1"/>
  <c r="Z131" i="37"/>
  <c r="AI131" i="37"/>
  <c r="AJ131" i="37"/>
  <c r="AN131" i="37"/>
  <c r="AO131" i="37"/>
  <c r="AP131" i="37"/>
  <c r="AR131" i="37"/>
  <c r="AS131" i="37"/>
  <c r="B132" i="37"/>
  <c r="AL132" i="37" s="1"/>
  <c r="X132" i="37"/>
  <c r="AI132" i="37"/>
  <c r="AJ132" i="37"/>
  <c r="AN132" i="37"/>
  <c r="AO132" i="37"/>
  <c r="AP132" i="37"/>
  <c r="AR132" i="37"/>
  <c r="AS132" i="37"/>
  <c r="B133" i="37"/>
  <c r="AL133" i="37" s="1"/>
  <c r="X133" i="37"/>
  <c r="AI133" i="37"/>
  <c r="AJ133" i="37"/>
  <c r="AN133" i="37"/>
  <c r="AO133" i="37"/>
  <c r="AP133" i="37"/>
  <c r="AR133" i="37"/>
  <c r="AS133" i="37"/>
  <c r="B134" i="37"/>
  <c r="AG134" i="37" s="1"/>
  <c r="Y134" i="37"/>
  <c r="V134" i="37"/>
  <c r="AI134" i="37"/>
  <c r="AJ134" i="37"/>
  <c r="AN134" i="37"/>
  <c r="AO134" i="37"/>
  <c r="AP134" i="37"/>
  <c r="AR134" i="37"/>
  <c r="AS134" i="37"/>
  <c r="B135" i="37"/>
  <c r="AG135" i="37" s="1"/>
  <c r="X135" i="37"/>
  <c r="AI135" i="37"/>
  <c r="AJ135" i="37"/>
  <c r="AN135" i="37"/>
  <c r="AO135" i="37"/>
  <c r="AP135" i="37"/>
  <c r="AR135" i="37"/>
  <c r="AS135" i="37"/>
  <c r="B136" i="37"/>
  <c r="AI136" i="37"/>
  <c r="AJ136" i="37"/>
  <c r="AN136" i="37"/>
  <c r="AO136" i="37"/>
  <c r="AP136" i="37"/>
  <c r="AR136" i="37"/>
  <c r="AS136" i="37"/>
  <c r="B137" i="37"/>
  <c r="AL137" i="37" s="1"/>
  <c r="Y137" i="37"/>
  <c r="AI137" i="37"/>
  <c r="AJ137" i="37"/>
  <c r="AN137" i="37"/>
  <c r="AO137" i="37"/>
  <c r="AP137" i="37"/>
  <c r="AR137" i="37"/>
  <c r="AS137" i="37"/>
  <c r="B138" i="37"/>
  <c r="AG138" i="37" s="1"/>
  <c r="AC138" i="37" s="1"/>
  <c r="V138" i="37"/>
  <c r="AI138" i="37"/>
  <c r="AJ138" i="37"/>
  <c r="AN138" i="37"/>
  <c r="AO138" i="37"/>
  <c r="AP138" i="37"/>
  <c r="AR138" i="37"/>
  <c r="AS138" i="37"/>
  <c r="B139" i="37"/>
  <c r="AG139" i="37" s="1"/>
  <c r="Z139" i="37"/>
  <c r="V139" i="37"/>
  <c r="AI139" i="37"/>
  <c r="AJ139" i="37"/>
  <c r="AN139" i="37"/>
  <c r="AO139" i="37"/>
  <c r="AP139" i="37"/>
  <c r="AR139" i="37"/>
  <c r="AS139" i="37"/>
  <c r="B140" i="37"/>
  <c r="AL140" i="37" s="1"/>
  <c r="X140" i="37"/>
  <c r="AI140" i="37"/>
  <c r="AJ140" i="37"/>
  <c r="AN140" i="37"/>
  <c r="AO140" i="37"/>
  <c r="AP140" i="37"/>
  <c r="AR140" i="37"/>
  <c r="AS140" i="37"/>
  <c r="B141" i="37"/>
  <c r="AL141" i="37" s="1"/>
  <c r="AA141" i="37"/>
  <c r="AI141" i="37"/>
  <c r="AJ141" i="37"/>
  <c r="AN141" i="37"/>
  <c r="AO141" i="37"/>
  <c r="AP141" i="37"/>
  <c r="AR141" i="37"/>
  <c r="AS141" i="37"/>
  <c r="B142" i="37"/>
  <c r="X142" i="37"/>
  <c r="AI142" i="37"/>
  <c r="AJ142" i="37"/>
  <c r="AN142" i="37"/>
  <c r="AO142" i="37"/>
  <c r="AP142" i="37"/>
  <c r="AR142" i="37"/>
  <c r="AS142" i="37"/>
  <c r="B143" i="37"/>
  <c r="AG143" i="37" s="1"/>
  <c r="Z143" i="37"/>
  <c r="AI143" i="37"/>
  <c r="AJ143" i="37"/>
  <c r="AN143" i="37"/>
  <c r="AO143" i="37"/>
  <c r="AP143" i="37"/>
  <c r="AR143" i="37"/>
  <c r="AS143" i="37"/>
  <c r="B144" i="37"/>
  <c r="X144" i="37"/>
  <c r="AI144" i="37"/>
  <c r="AJ144" i="37"/>
  <c r="AN144" i="37"/>
  <c r="AO144" i="37"/>
  <c r="AP144" i="37"/>
  <c r="AR144" i="37"/>
  <c r="AS144" i="37"/>
  <c r="B145" i="37"/>
  <c r="Y145" i="37"/>
  <c r="AI145" i="37"/>
  <c r="AJ145" i="37"/>
  <c r="AN145" i="37"/>
  <c r="AO145" i="37"/>
  <c r="AP145" i="37"/>
  <c r="AR145" i="37"/>
  <c r="AS145" i="37"/>
  <c r="B146" i="37"/>
  <c r="V146" i="37"/>
  <c r="AI146" i="37"/>
  <c r="AJ146" i="37"/>
  <c r="AN146" i="37"/>
  <c r="AO146" i="37"/>
  <c r="AP146" i="37"/>
  <c r="AR146" i="37"/>
  <c r="AS146" i="37"/>
  <c r="B147" i="37"/>
  <c r="AI147" i="37"/>
  <c r="AJ147" i="37"/>
  <c r="AN147" i="37"/>
  <c r="AO147" i="37"/>
  <c r="AP147" i="37"/>
  <c r="AR147" i="37"/>
  <c r="AS147" i="37"/>
  <c r="B148" i="37"/>
  <c r="AG148" i="37" s="1"/>
  <c r="AI148" i="37"/>
  <c r="AJ148" i="37"/>
  <c r="AN148" i="37"/>
  <c r="AO148" i="37"/>
  <c r="AP148" i="37"/>
  <c r="AR148" i="37"/>
  <c r="AS148" i="37"/>
  <c r="B149" i="37"/>
  <c r="AG149" i="37" s="1"/>
  <c r="X149" i="37"/>
  <c r="AI149" i="37"/>
  <c r="AJ149" i="37"/>
  <c r="AN149" i="37"/>
  <c r="AO149" i="37"/>
  <c r="AP149" i="37"/>
  <c r="AR149" i="37"/>
  <c r="AS149" i="37"/>
  <c r="B150" i="37"/>
  <c r="AG150" i="37" s="1"/>
  <c r="AI150" i="37"/>
  <c r="AJ150" i="37"/>
  <c r="AN150" i="37"/>
  <c r="AO150" i="37"/>
  <c r="AP150" i="37"/>
  <c r="AR150" i="37"/>
  <c r="AS150" i="37"/>
  <c r="B151" i="37"/>
  <c r="AA151" i="37"/>
  <c r="AI151" i="37"/>
  <c r="AJ151" i="37"/>
  <c r="AN151" i="37"/>
  <c r="AO151" i="37"/>
  <c r="AP151" i="37"/>
  <c r="AR151" i="37"/>
  <c r="AS151" i="37"/>
  <c r="B152" i="37"/>
  <c r="X152" i="37"/>
  <c r="AI152" i="37"/>
  <c r="AJ152" i="37"/>
  <c r="AN152" i="37"/>
  <c r="AO152" i="37"/>
  <c r="AP152" i="37"/>
  <c r="AR152" i="37"/>
  <c r="AS152" i="37"/>
  <c r="B153" i="37"/>
  <c r="Y153" i="37"/>
  <c r="AI153" i="37"/>
  <c r="AJ153" i="37"/>
  <c r="AN153" i="37"/>
  <c r="AO153" i="37"/>
  <c r="AP153" i="37"/>
  <c r="AR153" i="37"/>
  <c r="AS153" i="37"/>
  <c r="B154" i="37"/>
  <c r="AI154" i="37"/>
  <c r="AJ154" i="37"/>
  <c r="AN154" i="37"/>
  <c r="AO154" i="37"/>
  <c r="AP154" i="37"/>
  <c r="AR154" i="37"/>
  <c r="AS154" i="37"/>
  <c r="B155" i="37"/>
  <c r="AL155" i="37" s="1"/>
  <c r="AI155" i="37"/>
  <c r="AJ155" i="37"/>
  <c r="AN155" i="37"/>
  <c r="AO155" i="37"/>
  <c r="AP155" i="37"/>
  <c r="AR155" i="37"/>
  <c r="AS155" i="37"/>
  <c r="B156" i="37"/>
  <c r="AG156" i="37" s="1"/>
  <c r="X156" i="37"/>
  <c r="AI156" i="37"/>
  <c r="AJ156" i="37"/>
  <c r="AN156" i="37"/>
  <c r="AO156" i="37"/>
  <c r="AP156" i="37"/>
  <c r="AR156" i="37"/>
  <c r="AS156" i="37"/>
  <c r="B157" i="37"/>
  <c r="AG157" i="37" s="1"/>
  <c r="Y157" i="37"/>
  <c r="AI157" i="37"/>
  <c r="AJ157" i="37"/>
  <c r="AN157" i="37"/>
  <c r="AO157" i="37"/>
  <c r="AP157" i="37"/>
  <c r="AR157" i="37"/>
  <c r="AS157" i="37"/>
  <c r="B158" i="37"/>
  <c r="AG158" i="37" s="1"/>
  <c r="AI158" i="37"/>
  <c r="AJ158" i="37"/>
  <c r="AN158" i="37"/>
  <c r="AO158" i="37"/>
  <c r="AP158" i="37"/>
  <c r="AR158" i="37"/>
  <c r="AS158" i="37"/>
  <c r="B159" i="37"/>
  <c r="AG159" i="37" s="1"/>
  <c r="AC159" i="37" s="1"/>
  <c r="AA159" i="37"/>
  <c r="AI159" i="37"/>
  <c r="AJ159" i="37"/>
  <c r="AN159" i="37"/>
  <c r="AO159" i="37"/>
  <c r="AP159" i="37"/>
  <c r="AR159" i="37"/>
  <c r="AS159" i="37"/>
  <c r="B160" i="37"/>
  <c r="AG160" i="37" s="1"/>
  <c r="AA160" i="37"/>
  <c r="AI160" i="37"/>
  <c r="AJ160" i="37"/>
  <c r="AN160" i="37"/>
  <c r="AO160" i="37"/>
  <c r="AP160" i="37"/>
  <c r="AR160" i="37"/>
  <c r="AS160" i="37"/>
  <c r="B161" i="37"/>
  <c r="AL161" i="37" s="1"/>
  <c r="Z161" i="37"/>
  <c r="AI161" i="37"/>
  <c r="AJ161" i="37"/>
  <c r="AN161" i="37"/>
  <c r="AO161" i="37"/>
  <c r="AP161" i="37"/>
  <c r="AR161" i="37"/>
  <c r="AS161" i="37"/>
  <c r="B162" i="37"/>
  <c r="AL162" i="37" s="1"/>
  <c r="AI162" i="37"/>
  <c r="AJ162" i="37"/>
  <c r="AN162" i="37"/>
  <c r="AO162" i="37"/>
  <c r="AP162" i="37"/>
  <c r="AR162" i="37"/>
  <c r="AS162" i="37"/>
  <c r="B163" i="37"/>
  <c r="AL163" i="37" s="1"/>
  <c r="AI163" i="37"/>
  <c r="AJ163" i="37"/>
  <c r="AN163" i="37"/>
  <c r="AO163" i="37"/>
  <c r="AP163" i="37"/>
  <c r="AR163" i="37"/>
  <c r="AS163" i="37"/>
  <c r="B164" i="37"/>
  <c r="AL164" i="37" s="1"/>
  <c r="Y164" i="37"/>
  <c r="AI164" i="37"/>
  <c r="AJ164" i="37"/>
  <c r="AN164" i="37"/>
  <c r="AO164" i="37"/>
  <c r="AP164" i="37"/>
  <c r="AR164" i="37"/>
  <c r="AS164" i="37"/>
  <c r="B165" i="37"/>
  <c r="AL165" i="37" s="1"/>
  <c r="AI165" i="37"/>
  <c r="AJ165" i="37"/>
  <c r="AN165" i="37"/>
  <c r="AO165" i="37"/>
  <c r="AP165" i="37"/>
  <c r="AR165" i="37"/>
  <c r="AS165" i="37"/>
  <c r="B166" i="37"/>
  <c r="AL166" i="37" s="1"/>
  <c r="Y166" i="37"/>
  <c r="AI166" i="37"/>
  <c r="AJ166" i="37"/>
  <c r="AN166" i="37"/>
  <c r="AO166" i="37"/>
  <c r="AP166" i="37"/>
  <c r="AR166" i="37"/>
  <c r="AS166" i="37"/>
  <c r="B167" i="37"/>
  <c r="AL167" i="37" s="1"/>
  <c r="X167" i="37"/>
  <c r="AI167" i="37"/>
  <c r="AJ167" i="37"/>
  <c r="AN167" i="37"/>
  <c r="AO167" i="37"/>
  <c r="AP167" i="37"/>
  <c r="AR167" i="37"/>
  <c r="AS167" i="37"/>
  <c r="B168" i="37"/>
  <c r="AG168" i="37" s="1"/>
  <c r="AA168" i="37"/>
  <c r="AI168" i="37"/>
  <c r="AJ168" i="37"/>
  <c r="AN168" i="37"/>
  <c r="AO168" i="37"/>
  <c r="AP168" i="37"/>
  <c r="AR168" i="37"/>
  <c r="AS168" i="37"/>
  <c r="B169" i="37"/>
  <c r="Z169" i="37"/>
  <c r="Y169" i="37"/>
  <c r="AA169" i="37"/>
  <c r="AI169" i="37"/>
  <c r="AJ169" i="37"/>
  <c r="AN169" i="37"/>
  <c r="AO169" i="37"/>
  <c r="AP169" i="37"/>
  <c r="AR169" i="37"/>
  <c r="AS169" i="37"/>
  <c r="B170" i="37"/>
  <c r="AL170" i="37" s="1"/>
  <c r="Y170" i="37"/>
  <c r="AI170" i="37"/>
  <c r="AJ170" i="37"/>
  <c r="AN170" i="37"/>
  <c r="AO170" i="37"/>
  <c r="AP170" i="37"/>
  <c r="AR170" i="37"/>
  <c r="AS170" i="37"/>
  <c r="B171" i="37"/>
  <c r="AG171" i="37" s="1"/>
  <c r="X171" i="37"/>
  <c r="AI171" i="37"/>
  <c r="AJ171" i="37"/>
  <c r="AN171" i="37"/>
  <c r="AO171" i="37"/>
  <c r="AP171" i="37"/>
  <c r="AR171" i="37"/>
  <c r="AS171" i="37"/>
  <c r="B172" i="37"/>
  <c r="AG172" i="37" s="1"/>
  <c r="X172" i="37"/>
  <c r="AI172" i="37"/>
  <c r="AJ172" i="37"/>
  <c r="AN172" i="37"/>
  <c r="AO172" i="37"/>
  <c r="AP172" i="37"/>
  <c r="AR172" i="37"/>
  <c r="AS172" i="37"/>
  <c r="B173" i="37"/>
  <c r="AL173" i="37" s="1"/>
  <c r="Z173" i="37"/>
  <c r="AI173" i="37"/>
  <c r="AJ173" i="37"/>
  <c r="AN173" i="37"/>
  <c r="AO173" i="37"/>
  <c r="AP173" i="37"/>
  <c r="AR173" i="37"/>
  <c r="AS173" i="37"/>
  <c r="B174" i="37"/>
  <c r="Z174" i="37"/>
  <c r="AI174" i="37"/>
  <c r="AJ174" i="37"/>
  <c r="AN174" i="37"/>
  <c r="AO174" i="37"/>
  <c r="AP174" i="37"/>
  <c r="AR174" i="37"/>
  <c r="AS174" i="37"/>
  <c r="B175" i="37"/>
  <c r="AG175" i="37" s="1"/>
  <c r="V175" i="37"/>
  <c r="AI175" i="37"/>
  <c r="AJ175" i="37"/>
  <c r="AN175" i="37"/>
  <c r="AO175" i="37"/>
  <c r="AP175" i="37"/>
  <c r="AR175" i="37"/>
  <c r="AS175" i="37"/>
  <c r="B176" i="37"/>
  <c r="AL176" i="37" s="1"/>
  <c r="Z176" i="37"/>
  <c r="AI176" i="37"/>
  <c r="AJ176" i="37"/>
  <c r="AN176" i="37"/>
  <c r="AO176" i="37"/>
  <c r="AP176" i="37"/>
  <c r="AR176" i="37"/>
  <c r="AS176" i="37"/>
  <c r="B177" i="37"/>
  <c r="X177" i="37"/>
  <c r="AI177" i="37"/>
  <c r="AJ177" i="37"/>
  <c r="AN177" i="37"/>
  <c r="AO177" i="37"/>
  <c r="AP177" i="37"/>
  <c r="AR177" i="37"/>
  <c r="AS177" i="37"/>
  <c r="B178" i="37"/>
  <c r="AG178" i="37" s="1"/>
  <c r="X178" i="37"/>
  <c r="AI178" i="37"/>
  <c r="AJ178" i="37"/>
  <c r="AN178" i="37"/>
  <c r="AO178" i="37"/>
  <c r="AP178" i="37"/>
  <c r="AR178" i="37"/>
  <c r="AS178" i="37"/>
  <c r="B179" i="37"/>
  <c r="AL179" i="37" s="1"/>
  <c r="X179" i="37"/>
  <c r="AI179" i="37"/>
  <c r="AJ179" i="37"/>
  <c r="AN179" i="37"/>
  <c r="AO179" i="37"/>
  <c r="AP179" i="37"/>
  <c r="AR179" i="37"/>
  <c r="AS179" i="37"/>
  <c r="B180" i="37"/>
  <c r="AG180" i="37" s="1"/>
  <c r="AI180" i="37"/>
  <c r="AJ180" i="37"/>
  <c r="AN180" i="37"/>
  <c r="AO180" i="37"/>
  <c r="AP180" i="37"/>
  <c r="AR180" i="37"/>
  <c r="AS180" i="37"/>
  <c r="B181" i="37"/>
  <c r="AG181" i="37" s="1"/>
  <c r="AC181" i="37" s="1"/>
  <c r="X181" i="37"/>
  <c r="AI181" i="37"/>
  <c r="AJ181" i="37"/>
  <c r="AN181" i="37"/>
  <c r="AO181" i="37"/>
  <c r="AP181" i="37"/>
  <c r="AR181" i="37"/>
  <c r="AS181" i="37"/>
  <c r="B182" i="37"/>
  <c r="X182" i="37"/>
  <c r="AI182" i="37"/>
  <c r="AJ182" i="37"/>
  <c r="AN182" i="37"/>
  <c r="AO182" i="37"/>
  <c r="AP182" i="37"/>
  <c r="AR182" i="37"/>
  <c r="AS182" i="37"/>
  <c r="B183" i="37"/>
  <c r="AG183" i="37" s="1"/>
  <c r="X183" i="37"/>
  <c r="AI183" i="37"/>
  <c r="AJ183" i="37"/>
  <c r="AN183" i="37"/>
  <c r="AO183" i="37"/>
  <c r="AP183" i="37"/>
  <c r="AR183" i="37"/>
  <c r="AS183" i="37"/>
  <c r="B184" i="37"/>
  <c r="AL184" i="37" s="1"/>
  <c r="Y184" i="37"/>
  <c r="AI184" i="37"/>
  <c r="AJ184" i="37"/>
  <c r="AN184" i="37"/>
  <c r="AO184" i="37"/>
  <c r="AP184" i="37"/>
  <c r="AR184" i="37"/>
  <c r="AS184" i="37"/>
  <c r="B185" i="37"/>
  <c r="X185" i="37"/>
  <c r="AI185" i="37"/>
  <c r="AJ185" i="37"/>
  <c r="AN185" i="37"/>
  <c r="AO185" i="37"/>
  <c r="AP185" i="37"/>
  <c r="AR185" i="37"/>
  <c r="AS185" i="37"/>
  <c r="B186" i="37"/>
  <c r="AI186" i="37"/>
  <c r="AJ186" i="37"/>
  <c r="AN186" i="37"/>
  <c r="AO186" i="37"/>
  <c r="AP186" i="37"/>
  <c r="AR186" i="37"/>
  <c r="AS186" i="37"/>
  <c r="B187" i="37"/>
  <c r="AL187" i="37" s="1"/>
  <c r="Z187" i="37"/>
  <c r="Y187" i="37"/>
  <c r="AA187" i="37"/>
  <c r="AI187" i="37"/>
  <c r="AJ187" i="37"/>
  <c r="AN187" i="37"/>
  <c r="AO187" i="37"/>
  <c r="AP187" i="37"/>
  <c r="AR187" i="37"/>
  <c r="AS187" i="37"/>
  <c r="B188" i="37"/>
  <c r="AL188" i="37" s="1"/>
  <c r="AI188" i="37"/>
  <c r="AJ188" i="37"/>
  <c r="AN188" i="37"/>
  <c r="AO188" i="37"/>
  <c r="AP188" i="37"/>
  <c r="AR188" i="37"/>
  <c r="AS188" i="37"/>
  <c r="B189" i="37"/>
  <c r="AG189" i="37" s="1"/>
  <c r="X189" i="37"/>
  <c r="AI189" i="37"/>
  <c r="AJ189" i="37"/>
  <c r="AN189" i="37"/>
  <c r="AO189" i="37"/>
  <c r="AP189" i="37"/>
  <c r="AR189" i="37"/>
  <c r="AS189" i="37"/>
  <c r="B190" i="37"/>
  <c r="AG190" i="37" s="1"/>
  <c r="AC190" i="37" s="1"/>
  <c r="AA190" i="37"/>
  <c r="AI190" i="37"/>
  <c r="AJ190" i="37"/>
  <c r="AN190" i="37"/>
  <c r="AO190" i="37"/>
  <c r="AP190" i="37"/>
  <c r="AR190" i="37"/>
  <c r="AS190" i="37"/>
  <c r="B191" i="37"/>
  <c r="AL191" i="37" s="1"/>
  <c r="AA191" i="37"/>
  <c r="AI191" i="37"/>
  <c r="AJ191" i="37"/>
  <c r="AN191" i="37"/>
  <c r="AO191" i="37"/>
  <c r="AP191" i="37"/>
  <c r="AR191" i="37"/>
  <c r="AS191" i="37"/>
  <c r="B192" i="37"/>
  <c r="AG192" i="37" s="1"/>
  <c r="Y192" i="37"/>
  <c r="AI192" i="37"/>
  <c r="AJ192" i="37"/>
  <c r="AN192" i="37"/>
  <c r="AO192" i="37"/>
  <c r="AP192" i="37"/>
  <c r="AR192" i="37"/>
  <c r="AS192" i="37"/>
  <c r="B193" i="37"/>
  <c r="X193" i="37"/>
  <c r="AI193" i="37"/>
  <c r="AJ193" i="37"/>
  <c r="AN193" i="37"/>
  <c r="AO193" i="37"/>
  <c r="AP193" i="37"/>
  <c r="AR193" i="37"/>
  <c r="AS193" i="37"/>
  <c r="B194" i="37"/>
  <c r="AI194" i="37"/>
  <c r="AJ194" i="37"/>
  <c r="AN194" i="37"/>
  <c r="AO194" i="37"/>
  <c r="AP194" i="37"/>
  <c r="AR194" i="37"/>
  <c r="AS194" i="37"/>
  <c r="B195" i="37"/>
  <c r="AL195" i="37" s="1"/>
  <c r="Z195" i="37"/>
  <c r="AI195" i="37"/>
  <c r="AJ195" i="37"/>
  <c r="AN195" i="37"/>
  <c r="AO195" i="37"/>
  <c r="AP195" i="37"/>
  <c r="AR195" i="37"/>
  <c r="AS195" i="37"/>
  <c r="B196" i="37"/>
  <c r="AL196" i="37" s="1"/>
  <c r="AI196" i="37"/>
  <c r="AJ196" i="37"/>
  <c r="AN196" i="37"/>
  <c r="AO196" i="37"/>
  <c r="AP196" i="37"/>
  <c r="AR196" i="37"/>
  <c r="AS196" i="37"/>
  <c r="B197" i="37"/>
  <c r="AG197" i="37" s="1"/>
  <c r="X197" i="37"/>
  <c r="AI197" i="37"/>
  <c r="AJ197" i="37"/>
  <c r="AN197" i="37"/>
  <c r="AO197" i="37"/>
  <c r="AP197" i="37"/>
  <c r="AR197" i="37"/>
  <c r="AS197" i="37"/>
  <c r="B198" i="37"/>
  <c r="AG198" i="37" s="1"/>
  <c r="AC198" i="37" s="1"/>
  <c r="AA198" i="37"/>
  <c r="AI198" i="37"/>
  <c r="AJ198" i="37"/>
  <c r="AN198" i="37"/>
  <c r="AO198" i="37"/>
  <c r="AP198" i="37"/>
  <c r="AR198" i="37"/>
  <c r="AS198" i="37"/>
  <c r="B199" i="37"/>
  <c r="AL199" i="37" s="1"/>
  <c r="X199" i="37"/>
  <c r="AI199" i="37"/>
  <c r="AJ199" i="37"/>
  <c r="AN199" i="37"/>
  <c r="AO199" i="37"/>
  <c r="AP199" i="37"/>
  <c r="AR199" i="37"/>
  <c r="AS199" i="37"/>
  <c r="B200" i="37"/>
  <c r="AG200" i="37" s="1"/>
  <c r="AC200" i="37" s="1"/>
  <c r="AI200" i="37"/>
  <c r="AJ200" i="37"/>
  <c r="AN200" i="37"/>
  <c r="AO200" i="37"/>
  <c r="AP200" i="37"/>
  <c r="AR200" i="37"/>
  <c r="AS200" i="37"/>
  <c r="B201" i="37"/>
  <c r="Y201" i="37"/>
  <c r="AI201" i="37"/>
  <c r="AJ201" i="37"/>
  <c r="AN201" i="37"/>
  <c r="AO201" i="37"/>
  <c r="AP201" i="37"/>
  <c r="AR201" i="37"/>
  <c r="AS201" i="37"/>
  <c r="B202" i="37"/>
  <c r="AL202" i="37" s="1"/>
  <c r="X202" i="37"/>
  <c r="AI202" i="37"/>
  <c r="AJ202" i="37"/>
  <c r="AN202" i="37"/>
  <c r="AO202" i="37"/>
  <c r="AP202" i="37"/>
  <c r="AR202" i="37"/>
  <c r="AS202" i="37"/>
  <c r="B203" i="37"/>
  <c r="AG203" i="37" s="1"/>
  <c r="AI203" i="37"/>
  <c r="AJ203" i="37"/>
  <c r="AN203" i="37"/>
  <c r="AO203" i="37"/>
  <c r="AP203" i="37"/>
  <c r="AR203" i="37"/>
  <c r="AS203" i="37"/>
  <c r="B204" i="37"/>
  <c r="AL204" i="37" s="1"/>
  <c r="AA204" i="37"/>
  <c r="AI204" i="37"/>
  <c r="AJ204" i="37"/>
  <c r="AN204" i="37"/>
  <c r="AO204" i="37"/>
  <c r="AP204" i="37"/>
  <c r="AR204" i="37"/>
  <c r="AS204" i="37"/>
  <c r="B205" i="37"/>
  <c r="X205" i="37"/>
  <c r="AI205" i="37"/>
  <c r="AJ205" i="37"/>
  <c r="AN205" i="37"/>
  <c r="AO205" i="37"/>
  <c r="AP205" i="37"/>
  <c r="AR205" i="37"/>
  <c r="AS205" i="37"/>
  <c r="B206" i="37"/>
  <c r="AA206" i="37"/>
  <c r="AI206" i="37"/>
  <c r="AJ206" i="37"/>
  <c r="AN206" i="37"/>
  <c r="AO206" i="37"/>
  <c r="AP206" i="37"/>
  <c r="AR206" i="37"/>
  <c r="AS206" i="37"/>
  <c r="B207" i="37"/>
  <c r="X207" i="37"/>
  <c r="AI207" i="37"/>
  <c r="AJ207" i="37"/>
  <c r="AN207" i="37"/>
  <c r="AO207" i="37"/>
  <c r="AP207" i="37"/>
  <c r="AR207" i="37"/>
  <c r="AS207" i="37"/>
  <c r="B208" i="37"/>
  <c r="AG208" i="37" s="1"/>
  <c r="AC208" i="37" s="1"/>
  <c r="Z208" i="37"/>
  <c r="AI208" i="37"/>
  <c r="AJ208" i="37"/>
  <c r="AN208" i="37"/>
  <c r="AO208" i="37"/>
  <c r="AP208" i="37"/>
  <c r="AR208" i="37"/>
  <c r="AS208" i="37"/>
  <c r="B209" i="37"/>
  <c r="X209" i="37"/>
  <c r="AI209" i="37"/>
  <c r="AJ209" i="37"/>
  <c r="AN209" i="37"/>
  <c r="AO209" i="37"/>
  <c r="AP209" i="37"/>
  <c r="AR209" i="37"/>
  <c r="AS209" i="37"/>
  <c r="B210" i="37"/>
  <c r="AG210" i="37" s="1"/>
  <c r="Z210" i="37"/>
  <c r="AI210" i="37"/>
  <c r="AJ210" i="37"/>
  <c r="AN210" i="37"/>
  <c r="AO210" i="37"/>
  <c r="AP210" i="37"/>
  <c r="AR210" i="37"/>
  <c r="AS210" i="37"/>
  <c r="B211" i="37"/>
  <c r="AL211" i="37" s="1"/>
  <c r="X211" i="37"/>
  <c r="AI211" i="37"/>
  <c r="AJ211" i="37"/>
  <c r="AN211" i="37"/>
  <c r="AO211" i="37"/>
  <c r="AP211" i="37"/>
  <c r="AR211" i="37"/>
  <c r="AS211" i="37"/>
  <c r="B212" i="37"/>
  <c r="AG212" i="37" s="1"/>
  <c r="AA212" i="37"/>
  <c r="AI212" i="37"/>
  <c r="AJ212" i="37"/>
  <c r="AN212" i="37"/>
  <c r="AO212" i="37"/>
  <c r="AP212" i="37"/>
  <c r="AR212" i="37"/>
  <c r="AS212" i="37"/>
  <c r="B213" i="37"/>
  <c r="Z213" i="37"/>
  <c r="AI213" i="37"/>
  <c r="AJ213" i="37"/>
  <c r="AN213" i="37"/>
  <c r="AO213" i="37"/>
  <c r="AP213" i="37"/>
  <c r="AR213" i="37"/>
  <c r="AS213" i="37"/>
  <c r="B214" i="37"/>
  <c r="AG214" i="37" s="1"/>
  <c r="AC214" i="37" s="1"/>
  <c r="X214" i="37"/>
  <c r="AI214" i="37"/>
  <c r="AJ214" i="37"/>
  <c r="AN214" i="37"/>
  <c r="AO214" i="37"/>
  <c r="AP214" i="37"/>
  <c r="AR214" i="37"/>
  <c r="AS214" i="37"/>
  <c r="B215" i="37"/>
  <c r="AL215" i="37" s="1"/>
  <c r="Y215" i="37"/>
  <c r="AI215" i="37"/>
  <c r="AJ215" i="37"/>
  <c r="AN215" i="37"/>
  <c r="AO215" i="37"/>
  <c r="AP215" i="37"/>
  <c r="AR215" i="37"/>
  <c r="AS215" i="37"/>
  <c r="B216" i="37"/>
  <c r="AG216" i="37" s="1"/>
  <c r="AC216" i="37" s="1"/>
  <c r="Y216" i="37"/>
  <c r="AI216" i="37"/>
  <c r="AJ216" i="37"/>
  <c r="AN216" i="37"/>
  <c r="AO216" i="37"/>
  <c r="AP216" i="37"/>
  <c r="AR216" i="37"/>
  <c r="AS216" i="37"/>
  <c r="B217" i="37"/>
  <c r="V217" i="37"/>
  <c r="AI217" i="37"/>
  <c r="AJ217" i="37"/>
  <c r="AN217" i="37"/>
  <c r="AO217" i="37"/>
  <c r="AP217" i="37"/>
  <c r="AR217" i="37"/>
  <c r="AS217" i="37"/>
  <c r="B218" i="37"/>
  <c r="AG218" i="37" s="1"/>
  <c r="X218" i="37"/>
  <c r="AI218" i="37"/>
  <c r="AJ218" i="37"/>
  <c r="AN218" i="37"/>
  <c r="AO218" i="37"/>
  <c r="AP218" i="37"/>
  <c r="AR218" i="37"/>
  <c r="AS218" i="37"/>
  <c r="B219" i="37"/>
  <c r="AG219" i="37" s="1"/>
  <c r="AA219" i="37"/>
  <c r="AI219" i="37"/>
  <c r="AJ219" i="37"/>
  <c r="AN219" i="37"/>
  <c r="AO219" i="37"/>
  <c r="AP219" i="37"/>
  <c r="AR219" i="37"/>
  <c r="AS219" i="37"/>
  <c r="B220" i="37"/>
  <c r="AL220" i="37" s="1"/>
  <c r="AI220" i="37"/>
  <c r="AJ220" i="37"/>
  <c r="AN220" i="37"/>
  <c r="AO220" i="37"/>
  <c r="AP220" i="37"/>
  <c r="AR220" i="37"/>
  <c r="AS220" i="37"/>
  <c r="B221" i="37"/>
  <c r="AG221" i="37" s="1"/>
  <c r="AI221" i="37"/>
  <c r="AJ221" i="37"/>
  <c r="AN221" i="37"/>
  <c r="AO221" i="37"/>
  <c r="AP221" i="37"/>
  <c r="AR221" i="37"/>
  <c r="AS221" i="37"/>
  <c r="B222" i="37"/>
  <c r="AG222" i="37" s="1"/>
  <c r="AI222" i="37"/>
  <c r="AJ222" i="37"/>
  <c r="AN222" i="37"/>
  <c r="AO222" i="37"/>
  <c r="AP222" i="37"/>
  <c r="AR222" i="37"/>
  <c r="AS222" i="37"/>
  <c r="B223" i="37"/>
  <c r="AG223" i="37" s="1"/>
  <c r="AA223" i="37"/>
  <c r="X223" i="37"/>
  <c r="AI223" i="37"/>
  <c r="AJ223" i="37"/>
  <c r="AN223" i="37"/>
  <c r="AO223" i="37"/>
  <c r="AP223" i="37"/>
  <c r="AR223" i="37"/>
  <c r="AS223" i="37"/>
  <c r="B224" i="37"/>
  <c r="AL224" i="37" s="1"/>
  <c r="AA224" i="37"/>
  <c r="Y224" i="37"/>
  <c r="Z224" i="37"/>
  <c r="AI224" i="37"/>
  <c r="AJ224" i="37"/>
  <c r="AN224" i="37"/>
  <c r="AO224" i="37"/>
  <c r="AP224" i="37"/>
  <c r="AR224" i="37"/>
  <c r="AS224" i="37"/>
  <c r="B225" i="37"/>
  <c r="AL225" i="37" s="1"/>
  <c r="AI225" i="37"/>
  <c r="AJ225" i="37"/>
  <c r="AN225" i="37"/>
  <c r="AO225" i="37"/>
  <c r="AP225" i="37"/>
  <c r="AR225" i="37"/>
  <c r="AS225" i="37"/>
  <c r="B226" i="37"/>
  <c r="AG226" i="37" s="1"/>
  <c r="AI226" i="37"/>
  <c r="AJ226" i="37"/>
  <c r="AN226" i="37"/>
  <c r="AO226" i="37"/>
  <c r="AP226" i="37"/>
  <c r="AR226" i="37"/>
  <c r="AS226" i="37"/>
  <c r="B227" i="37"/>
  <c r="AA227" i="37"/>
  <c r="AI227" i="37"/>
  <c r="AJ227" i="37"/>
  <c r="AN227" i="37"/>
  <c r="AO227" i="37"/>
  <c r="AP227" i="37"/>
  <c r="AR227" i="37"/>
  <c r="AS227" i="37"/>
  <c r="B228" i="37"/>
  <c r="AL228" i="37" s="1"/>
  <c r="Z228" i="37"/>
  <c r="AI228" i="37"/>
  <c r="AJ228" i="37"/>
  <c r="AN228" i="37"/>
  <c r="AO228" i="37"/>
  <c r="AP228" i="37"/>
  <c r="AR228" i="37"/>
  <c r="AS228" i="37"/>
  <c r="B229" i="37"/>
  <c r="AG229" i="37" s="1"/>
  <c r="AI229" i="37"/>
  <c r="AJ229" i="37"/>
  <c r="AN229" i="37"/>
  <c r="AO229" i="37"/>
  <c r="AP229" i="37"/>
  <c r="AR229" i="37"/>
  <c r="AS229" i="37"/>
  <c r="B230" i="37"/>
  <c r="Z230" i="37"/>
  <c r="AI230" i="37"/>
  <c r="AJ230" i="37"/>
  <c r="AN230" i="37"/>
  <c r="AO230" i="37"/>
  <c r="AP230" i="37"/>
  <c r="AR230" i="37"/>
  <c r="AS230" i="37"/>
  <c r="B231" i="37"/>
  <c r="AL231" i="37" s="1"/>
  <c r="Y231" i="37"/>
  <c r="AI231" i="37"/>
  <c r="AJ231" i="37"/>
  <c r="AN231" i="37"/>
  <c r="AO231" i="37"/>
  <c r="AP231" i="37"/>
  <c r="AR231" i="37"/>
  <c r="AS231" i="37"/>
  <c r="B232" i="37"/>
  <c r="AL232" i="37" s="1"/>
  <c r="V232" i="37"/>
  <c r="AI232" i="37"/>
  <c r="AJ232" i="37"/>
  <c r="AN232" i="37"/>
  <c r="AO232" i="37"/>
  <c r="AP232" i="37"/>
  <c r="AR232" i="37"/>
  <c r="AS232" i="37"/>
  <c r="B233" i="37"/>
  <c r="AL233" i="37" s="1"/>
  <c r="AI233" i="37"/>
  <c r="AJ233" i="37"/>
  <c r="AN233" i="37"/>
  <c r="AO233" i="37"/>
  <c r="AP233" i="37"/>
  <c r="AR233" i="37"/>
  <c r="AS233" i="37"/>
  <c r="B234" i="37"/>
  <c r="AI234" i="37"/>
  <c r="AJ234" i="37"/>
  <c r="AN234" i="37"/>
  <c r="AO234" i="37"/>
  <c r="AP234" i="37"/>
  <c r="AR234" i="37"/>
  <c r="AS234" i="37"/>
  <c r="B235" i="37"/>
  <c r="AG235" i="37" s="1"/>
  <c r="Y235" i="37"/>
  <c r="AI235" i="37"/>
  <c r="AJ235" i="37"/>
  <c r="AN235" i="37"/>
  <c r="AO235" i="37"/>
  <c r="AP235" i="37"/>
  <c r="AR235" i="37"/>
  <c r="AS235" i="37"/>
  <c r="B236" i="37"/>
  <c r="AL236" i="37" s="1"/>
  <c r="AA236" i="37"/>
  <c r="AI236" i="37"/>
  <c r="AJ236" i="37"/>
  <c r="AN236" i="37"/>
  <c r="AO236" i="37"/>
  <c r="AP236" i="37"/>
  <c r="AR236" i="37"/>
  <c r="AS236" i="37"/>
  <c r="B237" i="37"/>
  <c r="AG237" i="37" s="1"/>
  <c r="AA237" i="37"/>
  <c r="V237" i="37"/>
  <c r="X237" i="37"/>
  <c r="AI237" i="37"/>
  <c r="AJ237" i="37"/>
  <c r="AN237" i="37"/>
  <c r="AO237" i="37"/>
  <c r="AP237" i="37"/>
  <c r="AR237" i="37"/>
  <c r="AS237" i="37"/>
  <c r="B238" i="37"/>
  <c r="AG238" i="37" s="1"/>
  <c r="X238" i="37"/>
  <c r="AI238" i="37"/>
  <c r="AJ238" i="37"/>
  <c r="AN238" i="37"/>
  <c r="AO238" i="37"/>
  <c r="AP238" i="37"/>
  <c r="AR238" i="37"/>
  <c r="AS238" i="37"/>
  <c r="B239" i="37"/>
  <c r="AG239" i="37" s="1"/>
  <c r="Y239" i="37"/>
  <c r="AI239" i="37"/>
  <c r="AJ239" i="37"/>
  <c r="AN239" i="37"/>
  <c r="AO239" i="37"/>
  <c r="AP239" i="37"/>
  <c r="AR239" i="37"/>
  <c r="AS239" i="37"/>
  <c r="B240" i="37"/>
  <c r="AL240" i="37" s="1"/>
  <c r="AI240" i="37"/>
  <c r="AJ240" i="37"/>
  <c r="AN240" i="37"/>
  <c r="AO240" i="37"/>
  <c r="AP240" i="37"/>
  <c r="AR240" i="37"/>
  <c r="AS240" i="37"/>
  <c r="B241" i="37"/>
  <c r="AI241" i="37"/>
  <c r="AJ241" i="37"/>
  <c r="AN241" i="37"/>
  <c r="AO241" i="37"/>
  <c r="AP241" i="37"/>
  <c r="AR241" i="37"/>
  <c r="AS241" i="37"/>
  <c r="B242" i="37"/>
  <c r="AG242" i="37" s="1"/>
  <c r="Y242" i="37"/>
  <c r="AI242" i="37"/>
  <c r="AJ242" i="37"/>
  <c r="AN242" i="37"/>
  <c r="AO242" i="37"/>
  <c r="AP242" i="37"/>
  <c r="AR242" i="37"/>
  <c r="AS242" i="37"/>
  <c r="B243" i="37"/>
  <c r="AA243" i="37"/>
  <c r="AI243" i="37"/>
  <c r="AJ243" i="37"/>
  <c r="AN243" i="37"/>
  <c r="AO243" i="37"/>
  <c r="AP243" i="37"/>
  <c r="AR243" i="37"/>
  <c r="AS243" i="37"/>
  <c r="B244" i="37"/>
  <c r="AG244" i="37" s="1"/>
  <c r="AA244" i="37"/>
  <c r="Z244" i="37"/>
  <c r="AI244" i="37"/>
  <c r="AJ244" i="37"/>
  <c r="AN244" i="37"/>
  <c r="AO244" i="37"/>
  <c r="AP244" i="37"/>
  <c r="AR244" i="37"/>
  <c r="AS244" i="37"/>
  <c r="B245" i="37"/>
  <c r="AG245" i="37" s="1"/>
  <c r="V245" i="37"/>
  <c r="AI245" i="37"/>
  <c r="AJ245" i="37"/>
  <c r="AN245" i="37"/>
  <c r="AO245" i="37"/>
  <c r="AP245" i="37"/>
  <c r="AR245" i="37"/>
  <c r="AS245" i="37"/>
  <c r="B246" i="37"/>
  <c r="AL246" i="37" s="1"/>
  <c r="Z246" i="37"/>
  <c r="AI246" i="37"/>
  <c r="AJ246" i="37"/>
  <c r="AN246" i="37"/>
  <c r="AO246" i="37"/>
  <c r="AP246" i="37"/>
  <c r="AR246" i="37"/>
  <c r="AS246" i="37"/>
  <c r="B247" i="37"/>
  <c r="Y247" i="37"/>
  <c r="AI247" i="37"/>
  <c r="AJ247" i="37"/>
  <c r="AN247" i="37"/>
  <c r="AO247" i="37"/>
  <c r="AP247" i="37"/>
  <c r="AR247" i="37"/>
  <c r="AS247" i="37"/>
  <c r="B248" i="37"/>
  <c r="AL248" i="37" s="1"/>
  <c r="AI248" i="37"/>
  <c r="AJ248" i="37"/>
  <c r="AN248" i="37"/>
  <c r="AO248" i="37"/>
  <c r="AP248" i="37"/>
  <c r="AR248" i="37"/>
  <c r="AS248" i="37"/>
  <c r="B249" i="37"/>
  <c r="AL249" i="37" s="1"/>
  <c r="Y249" i="37"/>
  <c r="AI249" i="37"/>
  <c r="AJ249" i="37"/>
  <c r="AN249" i="37"/>
  <c r="AO249" i="37"/>
  <c r="AP249" i="37"/>
  <c r="AR249" i="37"/>
  <c r="AS249" i="37"/>
  <c r="B250" i="37"/>
  <c r="AI250" i="37"/>
  <c r="AJ250" i="37"/>
  <c r="AN250" i="37"/>
  <c r="AO250" i="37"/>
  <c r="AP250" i="37"/>
  <c r="AR250" i="37"/>
  <c r="AS250" i="37"/>
  <c r="B251" i="37"/>
  <c r="AG251" i="37" s="1"/>
  <c r="AA251" i="37"/>
  <c r="X251" i="37"/>
  <c r="AI251" i="37"/>
  <c r="AJ251" i="37"/>
  <c r="AN251" i="37"/>
  <c r="AO251" i="37"/>
  <c r="AP251" i="37"/>
  <c r="AR251" i="37"/>
  <c r="AS251" i="37"/>
  <c r="B252" i="37"/>
  <c r="AL252" i="37" s="1"/>
  <c r="AA252" i="37"/>
  <c r="AI252" i="37"/>
  <c r="AJ252" i="37"/>
  <c r="AN252" i="37"/>
  <c r="AO252" i="37"/>
  <c r="AP252" i="37"/>
  <c r="AR252" i="37"/>
  <c r="AS252" i="37"/>
  <c r="B253" i="37"/>
  <c r="AI253" i="37"/>
  <c r="AJ253" i="37"/>
  <c r="AN253" i="37"/>
  <c r="AO253" i="37"/>
  <c r="AP253" i="37"/>
  <c r="AR253" i="37"/>
  <c r="AS253" i="37"/>
  <c r="B254" i="37"/>
  <c r="AL254" i="37" s="1"/>
  <c r="X254" i="37"/>
  <c r="AI254" i="37"/>
  <c r="AJ254" i="37"/>
  <c r="AN254" i="37"/>
  <c r="AO254" i="37"/>
  <c r="AP254" i="37"/>
  <c r="AR254" i="37"/>
  <c r="AS254" i="37"/>
  <c r="B255" i="37"/>
  <c r="AG255" i="37" s="1"/>
  <c r="Y255" i="37"/>
  <c r="AI255" i="37"/>
  <c r="AJ255" i="37"/>
  <c r="AN255" i="37"/>
  <c r="AO255" i="37"/>
  <c r="AP255" i="37"/>
  <c r="AR255" i="37"/>
  <c r="AS255" i="37"/>
  <c r="B256" i="37"/>
  <c r="AI256" i="37"/>
  <c r="AJ256" i="37"/>
  <c r="AN256" i="37"/>
  <c r="AO256" i="37"/>
  <c r="AP256" i="37"/>
  <c r="AR256" i="37"/>
  <c r="AS256" i="37"/>
  <c r="B257" i="37"/>
  <c r="AG257" i="37" s="1"/>
  <c r="AI257" i="37"/>
  <c r="AJ257" i="37"/>
  <c r="AN257" i="37"/>
  <c r="AO257" i="37"/>
  <c r="AP257" i="37"/>
  <c r="AR257" i="37"/>
  <c r="AS257" i="37"/>
  <c r="B258" i="37"/>
  <c r="AG258" i="37" s="1"/>
  <c r="X258" i="37"/>
  <c r="V258" i="37"/>
  <c r="AI258" i="37"/>
  <c r="AJ258" i="37"/>
  <c r="AN258" i="37"/>
  <c r="AO258" i="37"/>
  <c r="AP258" i="37"/>
  <c r="AR258" i="37"/>
  <c r="AS258" i="37"/>
  <c r="B259" i="37"/>
  <c r="X259" i="37"/>
  <c r="Z259" i="37"/>
  <c r="AI259" i="37"/>
  <c r="AJ259" i="37"/>
  <c r="AN259" i="37"/>
  <c r="AO259" i="37"/>
  <c r="AP259" i="37"/>
  <c r="AR259" i="37"/>
  <c r="AS259" i="37"/>
  <c r="B260" i="37"/>
  <c r="AI260" i="37"/>
  <c r="AJ260" i="37"/>
  <c r="AN260" i="37"/>
  <c r="AO260" i="37"/>
  <c r="AP260" i="37"/>
  <c r="AR260" i="37"/>
  <c r="AS260" i="37"/>
  <c r="B261" i="37"/>
  <c r="AG261" i="37" s="1"/>
  <c r="Y261" i="37"/>
  <c r="AI261" i="37"/>
  <c r="AJ261" i="37"/>
  <c r="AN261" i="37"/>
  <c r="AO261" i="37"/>
  <c r="AP261" i="37"/>
  <c r="AR261" i="37"/>
  <c r="AS261" i="37"/>
  <c r="B262" i="37"/>
  <c r="AI262" i="37"/>
  <c r="AJ262" i="37"/>
  <c r="AN262" i="37"/>
  <c r="AO262" i="37"/>
  <c r="AP262" i="37"/>
  <c r="AR262" i="37"/>
  <c r="AS262" i="37"/>
  <c r="B263" i="37"/>
  <c r="AG263" i="37" s="1"/>
  <c r="AI263" i="37"/>
  <c r="AJ263" i="37"/>
  <c r="AN263" i="37"/>
  <c r="AO263" i="37"/>
  <c r="AP263" i="37"/>
  <c r="AR263" i="37"/>
  <c r="AS263" i="37"/>
  <c r="B264" i="37"/>
  <c r="AG264" i="37" s="1"/>
  <c r="AI264" i="37"/>
  <c r="AJ264" i="37"/>
  <c r="AN264" i="37"/>
  <c r="AO264" i="37"/>
  <c r="AP264" i="37"/>
  <c r="AR264" i="37"/>
  <c r="AS264" i="37"/>
  <c r="B265" i="37"/>
  <c r="AG265" i="37" s="1"/>
  <c r="Y265" i="37"/>
  <c r="AI265" i="37"/>
  <c r="AJ265" i="37"/>
  <c r="AN265" i="37"/>
  <c r="AO265" i="37"/>
  <c r="AP265" i="37"/>
  <c r="AR265" i="37"/>
  <c r="AS265" i="37"/>
  <c r="B266" i="37"/>
  <c r="AI266" i="37"/>
  <c r="AJ266" i="37"/>
  <c r="AN266" i="37"/>
  <c r="AO266" i="37"/>
  <c r="AP266" i="37"/>
  <c r="AR266" i="37"/>
  <c r="AS266" i="37"/>
  <c r="B267" i="37"/>
  <c r="AI267" i="37"/>
  <c r="AJ267" i="37"/>
  <c r="AN267" i="37"/>
  <c r="AO267" i="37"/>
  <c r="AP267" i="37"/>
  <c r="AR267" i="37"/>
  <c r="AS267" i="37"/>
  <c r="B268" i="37"/>
  <c r="AL268" i="37" s="1"/>
  <c r="Z268" i="37"/>
  <c r="AI268" i="37"/>
  <c r="AJ268" i="37"/>
  <c r="AN268" i="37"/>
  <c r="AO268" i="37"/>
  <c r="AP268" i="37"/>
  <c r="AR268" i="37"/>
  <c r="AS268" i="37"/>
  <c r="B269" i="37"/>
  <c r="AG269" i="37" s="1"/>
  <c r="AC269" i="37" s="1"/>
  <c r="AI269" i="37"/>
  <c r="AJ269" i="37"/>
  <c r="AN269" i="37"/>
  <c r="AO269" i="37"/>
  <c r="AP269" i="37"/>
  <c r="AR269" i="37"/>
  <c r="AS269" i="37"/>
  <c r="B270" i="37"/>
  <c r="AG270" i="37" s="1"/>
  <c r="AC270" i="37" s="1"/>
  <c r="Y270" i="37"/>
  <c r="AI270" i="37"/>
  <c r="AJ270" i="37"/>
  <c r="AN270" i="37"/>
  <c r="AO270" i="37"/>
  <c r="AP270" i="37"/>
  <c r="AR270" i="37"/>
  <c r="AS270" i="37"/>
  <c r="B271" i="37"/>
  <c r="AL271" i="37" s="1"/>
  <c r="Y271" i="37"/>
  <c r="AI271" i="37"/>
  <c r="AJ271" i="37"/>
  <c r="AN271" i="37"/>
  <c r="AO271" i="37"/>
  <c r="AP271" i="37"/>
  <c r="AR271" i="37"/>
  <c r="AS271" i="37"/>
  <c r="B272" i="37"/>
  <c r="AL272" i="37" s="1"/>
  <c r="AI272" i="37"/>
  <c r="AJ272" i="37"/>
  <c r="AN272" i="37"/>
  <c r="AO272" i="37"/>
  <c r="AP272" i="37"/>
  <c r="AR272" i="37"/>
  <c r="AS272" i="37"/>
  <c r="B273" i="37"/>
  <c r="AL273" i="37" s="1"/>
  <c r="AI273" i="37"/>
  <c r="AJ273" i="37"/>
  <c r="AN273" i="37"/>
  <c r="AO273" i="37"/>
  <c r="AP273" i="37"/>
  <c r="AR273" i="37"/>
  <c r="AS273" i="37"/>
  <c r="B274" i="37"/>
  <c r="AG274" i="37" s="1"/>
  <c r="AI274" i="37"/>
  <c r="AJ274" i="37"/>
  <c r="AN274" i="37"/>
  <c r="AO274" i="37"/>
  <c r="AP274" i="37"/>
  <c r="AR274" i="37"/>
  <c r="AS274" i="37"/>
  <c r="B275" i="37"/>
  <c r="AG275" i="37" s="1"/>
  <c r="Y275" i="37"/>
  <c r="AI275" i="37"/>
  <c r="AJ275" i="37"/>
  <c r="AN275" i="37"/>
  <c r="AO275" i="37"/>
  <c r="AP275" i="37"/>
  <c r="AR275" i="37"/>
  <c r="AS275" i="37"/>
  <c r="B276" i="37"/>
  <c r="AG276" i="37" s="1"/>
  <c r="V276" i="37"/>
  <c r="X276" i="37"/>
  <c r="AI276" i="37"/>
  <c r="AJ276" i="37"/>
  <c r="AN276" i="37"/>
  <c r="AO276" i="37"/>
  <c r="AP276" i="37"/>
  <c r="AR276" i="37"/>
  <c r="AS276" i="37"/>
  <c r="B277" i="37"/>
  <c r="AG277" i="37" s="1"/>
  <c r="X277" i="37"/>
  <c r="AI277" i="37"/>
  <c r="AJ277" i="37"/>
  <c r="AN277" i="37"/>
  <c r="AO277" i="37"/>
  <c r="AP277" i="37"/>
  <c r="AR277" i="37"/>
  <c r="AS277" i="37"/>
  <c r="B278" i="37"/>
  <c r="AG278" i="37" s="1"/>
  <c r="Z278" i="37"/>
  <c r="AI278" i="37"/>
  <c r="AJ278" i="37"/>
  <c r="AN278" i="37"/>
  <c r="AO278" i="37"/>
  <c r="AP278" i="37"/>
  <c r="AR278" i="37"/>
  <c r="AS278" i="37"/>
  <c r="B279" i="37"/>
  <c r="AL279" i="37" s="1"/>
  <c r="Y279" i="37"/>
  <c r="X279" i="37"/>
  <c r="AI279" i="37"/>
  <c r="AJ279" i="37"/>
  <c r="AN279" i="37"/>
  <c r="AO279" i="37"/>
  <c r="AP279" i="37"/>
  <c r="AR279" i="37"/>
  <c r="AS279" i="37"/>
  <c r="B280" i="37"/>
  <c r="AG280" i="37" s="1"/>
  <c r="X280" i="37"/>
  <c r="Z280" i="37"/>
  <c r="AI280" i="37"/>
  <c r="AJ280" i="37"/>
  <c r="AN280" i="37"/>
  <c r="AO280" i="37"/>
  <c r="AP280" i="37"/>
  <c r="AR280" i="37"/>
  <c r="AS280" i="37"/>
  <c r="B281" i="37"/>
  <c r="AG281" i="37" s="1"/>
  <c r="X281" i="37"/>
  <c r="AI281" i="37"/>
  <c r="AJ281" i="37"/>
  <c r="AN281" i="37"/>
  <c r="AO281" i="37"/>
  <c r="AP281" i="37"/>
  <c r="AR281" i="37"/>
  <c r="AS281" i="37"/>
  <c r="B282" i="37"/>
  <c r="AL282" i="37" s="1"/>
  <c r="X282" i="37"/>
  <c r="AI282" i="37"/>
  <c r="AJ282" i="37"/>
  <c r="AN282" i="37"/>
  <c r="AO282" i="37"/>
  <c r="AP282" i="37"/>
  <c r="AR282" i="37"/>
  <c r="AS282" i="37"/>
  <c r="B283" i="37"/>
  <c r="AG283" i="37" s="1"/>
  <c r="AC283" i="37" s="1"/>
  <c r="Z283" i="37"/>
  <c r="AI283" i="37"/>
  <c r="AJ283" i="37"/>
  <c r="AN283" i="37"/>
  <c r="AO283" i="37"/>
  <c r="AP283" i="37"/>
  <c r="AR283" i="37"/>
  <c r="AS283" i="37"/>
  <c r="B284" i="37"/>
  <c r="AG284" i="37" s="1"/>
  <c r="AI284" i="37"/>
  <c r="AJ284" i="37"/>
  <c r="AN284" i="37"/>
  <c r="AO284" i="37"/>
  <c r="AP284" i="37"/>
  <c r="AR284" i="37"/>
  <c r="AS284" i="37"/>
  <c r="B285" i="37"/>
  <c r="AG285" i="37" s="1"/>
  <c r="X285" i="37"/>
  <c r="AI285" i="37"/>
  <c r="AJ285" i="37"/>
  <c r="AN285" i="37"/>
  <c r="AO285" i="37"/>
  <c r="AP285" i="37"/>
  <c r="AR285" i="37"/>
  <c r="AS285" i="37"/>
  <c r="B286" i="37"/>
  <c r="Y286" i="37"/>
  <c r="AI286" i="37"/>
  <c r="AJ286" i="37"/>
  <c r="AN286" i="37"/>
  <c r="AO286" i="37"/>
  <c r="AP286" i="37"/>
  <c r="AR286" i="37"/>
  <c r="AS286" i="37"/>
  <c r="B287" i="37"/>
  <c r="AA287" i="37"/>
  <c r="AI287" i="37"/>
  <c r="AJ287" i="37"/>
  <c r="AN287" i="37"/>
  <c r="AO287" i="37"/>
  <c r="AP287" i="37"/>
  <c r="AR287" i="37"/>
  <c r="AS287" i="37"/>
  <c r="B288" i="37"/>
  <c r="AL288" i="37" s="1"/>
  <c r="Y288" i="37"/>
  <c r="AI288" i="37"/>
  <c r="AJ288" i="37"/>
  <c r="AN288" i="37"/>
  <c r="AO288" i="37"/>
  <c r="AP288" i="37"/>
  <c r="AR288" i="37"/>
  <c r="AS288" i="37"/>
  <c r="B289" i="37"/>
  <c r="AL289" i="37" s="1"/>
  <c r="X289" i="37"/>
  <c r="AI289" i="37"/>
  <c r="AJ289" i="37"/>
  <c r="AN289" i="37"/>
  <c r="AO289" i="37"/>
  <c r="AP289" i="37"/>
  <c r="AR289" i="37"/>
  <c r="AS289" i="37"/>
  <c r="B290" i="37"/>
  <c r="AG290" i="37" s="1"/>
  <c r="V290" i="37"/>
  <c r="AI290" i="37"/>
  <c r="AJ290" i="37"/>
  <c r="AN290" i="37"/>
  <c r="AO290" i="37"/>
  <c r="AP290" i="37"/>
  <c r="AR290" i="37"/>
  <c r="AS290" i="37"/>
  <c r="B291" i="37"/>
  <c r="AG291" i="37" s="1"/>
  <c r="Y291" i="37"/>
  <c r="AI291" i="37"/>
  <c r="AJ291" i="37"/>
  <c r="AN291" i="37"/>
  <c r="AO291" i="37"/>
  <c r="AP291" i="37"/>
  <c r="AR291" i="37"/>
  <c r="AS291" i="37"/>
  <c r="B292" i="37"/>
  <c r="AG292" i="37" s="1"/>
  <c r="AI292" i="37"/>
  <c r="AJ292" i="37"/>
  <c r="AN292" i="37"/>
  <c r="AO292" i="37"/>
  <c r="AP292" i="37"/>
  <c r="AR292" i="37"/>
  <c r="AS292" i="37"/>
  <c r="B293" i="37"/>
  <c r="AG293" i="37" s="1"/>
  <c r="AI293" i="37"/>
  <c r="AJ293" i="37"/>
  <c r="AN293" i="37"/>
  <c r="AO293" i="37"/>
  <c r="AP293" i="37"/>
  <c r="AR293" i="37"/>
  <c r="AS293" i="37"/>
  <c r="B294" i="37"/>
  <c r="AL294" i="37" s="1"/>
  <c r="X294" i="37"/>
  <c r="AI294" i="37"/>
  <c r="AJ294" i="37"/>
  <c r="AN294" i="37"/>
  <c r="AO294" i="37"/>
  <c r="AP294" i="37"/>
  <c r="AR294" i="37"/>
  <c r="AS294" i="37"/>
  <c r="B295" i="37"/>
  <c r="AL295" i="37" s="1"/>
  <c r="X295" i="37"/>
  <c r="AI295" i="37"/>
  <c r="AJ295" i="37"/>
  <c r="AN295" i="37"/>
  <c r="AO295" i="37"/>
  <c r="AP295" i="37"/>
  <c r="AR295" i="37"/>
  <c r="AS295" i="37"/>
  <c r="B296" i="37"/>
  <c r="AG296" i="37" s="1"/>
  <c r="AA296" i="37"/>
  <c r="X296" i="37"/>
  <c r="AI296" i="37"/>
  <c r="AJ296" i="37"/>
  <c r="AN296" i="37"/>
  <c r="AO296" i="37"/>
  <c r="AP296" i="37"/>
  <c r="AR296" i="37"/>
  <c r="AS296" i="37"/>
  <c r="B297" i="37"/>
  <c r="AL297" i="37" s="1"/>
  <c r="Y297" i="37"/>
  <c r="AI297" i="37"/>
  <c r="AJ297" i="37"/>
  <c r="AN297" i="37"/>
  <c r="AO297" i="37"/>
  <c r="AP297" i="37"/>
  <c r="AR297" i="37"/>
  <c r="AS297" i="37"/>
  <c r="B298" i="37"/>
  <c r="AL298" i="37" s="1"/>
  <c r="Z298" i="37"/>
  <c r="AI298" i="37"/>
  <c r="AJ298" i="37"/>
  <c r="AN298" i="37"/>
  <c r="AO298" i="37"/>
  <c r="AP298" i="37"/>
  <c r="AR298" i="37"/>
  <c r="AS298" i="37"/>
  <c r="B299" i="37"/>
  <c r="AL299" i="37" s="1"/>
  <c r="Y299" i="37"/>
  <c r="AI299" i="37"/>
  <c r="AJ299" i="37"/>
  <c r="AN299" i="37"/>
  <c r="AO299" i="37"/>
  <c r="AP299" i="37"/>
  <c r="AR299" i="37"/>
  <c r="AS299" i="37"/>
  <c r="B300" i="37"/>
  <c r="AI300" i="37"/>
  <c r="AJ300" i="37"/>
  <c r="AN300" i="37"/>
  <c r="AO300" i="37"/>
  <c r="AP300" i="37"/>
  <c r="AR300" i="37"/>
  <c r="AS300" i="37"/>
  <c r="B301" i="37"/>
  <c r="AL301" i="37" s="1"/>
  <c r="AI301" i="37"/>
  <c r="AJ301" i="37"/>
  <c r="AN301" i="37"/>
  <c r="AO301" i="37"/>
  <c r="AP301" i="37"/>
  <c r="AR301" i="37"/>
  <c r="AS301" i="37"/>
  <c r="B302" i="37"/>
  <c r="AL302" i="37" s="1"/>
  <c r="X302" i="37"/>
  <c r="AI302" i="37"/>
  <c r="AJ302" i="37"/>
  <c r="AN302" i="37"/>
  <c r="AO302" i="37"/>
  <c r="AP302" i="37"/>
  <c r="AR302" i="37"/>
  <c r="AS302" i="37"/>
  <c r="B303" i="37"/>
  <c r="AL303" i="37" s="1"/>
  <c r="X303" i="37"/>
  <c r="AI303" i="37"/>
  <c r="AJ303" i="37"/>
  <c r="AN303" i="37"/>
  <c r="AO303" i="37"/>
  <c r="AP303" i="37"/>
  <c r="AR303" i="37"/>
  <c r="AS303" i="37"/>
  <c r="B304" i="37"/>
  <c r="AL304" i="37" s="1"/>
  <c r="X304" i="37"/>
  <c r="AI304" i="37"/>
  <c r="AJ304" i="37"/>
  <c r="AN304" i="37"/>
  <c r="AO304" i="37"/>
  <c r="AP304" i="37"/>
  <c r="AR304" i="37"/>
  <c r="AS304" i="37"/>
  <c r="B305" i="37"/>
  <c r="AG305" i="37" s="1"/>
  <c r="Z305" i="37"/>
  <c r="AI305" i="37"/>
  <c r="AJ305" i="37"/>
  <c r="AN305" i="37"/>
  <c r="AO305" i="37"/>
  <c r="AP305" i="37"/>
  <c r="AR305" i="37"/>
  <c r="AS305" i="37"/>
  <c r="B306" i="37"/>
  <c r="AG306" i="37" s="1"/>
  <c r="Y306" i="37"/>
  <c r="AI306" i="37"/>
  <c r="AJ306" i="37"/>
  <c r="AN306" i="37"/>
  <c r="AO306" i="37"/>
  <c r="AP306" i="37"/>
  <c r="AR306" i="37"/>
  <c r="AS306" i="37"/>
  <c r="B307" i="37"/>
  <c r="AL307" i="37" s="1"/>
  <c r="AI307" i="37"/>
  <c r="AJ307" i="37"/>
  <c r="AN307" i="37"/>
  <c r="AO307" i="37"/>
  <c r="AP307" i="37"/>
  <c r="AR307" i="37"/>
  <c r="AS307" i="37"/>
  <c r="B308" i="37"/>
  <c r="AL308" i="37" s="1"/>
  <c r="AI308" i="37"/>
  <c r="AJ308" i="37"/>
  <c r="AN308" i="37"/>
  <c r="AO308" i="37"/>
  <c r="AP308" i="37"/>
  <c r="AR308" i="37"/>
  <c r="AS308" i="37"/>
  <c r="B309" i="37"/>
  <c r="AL309" i="37" s="1"/>
  <c r="AI309" i="37"/>
  <c r="AJ309" i="37"/>
  <c r="AN309" i="37"/>
  <c r="AO309" i="37"/>
  <c r="AP309" i="37"/>
  <c r="AR309" i="37"/>
  <c r="AS309" i="37"/>
  <c r="B310" i="37"/>
  <c r="AG310" i="37" s="1"/>
  <c r="Y310" i="37"/>
  <c r="AI310" i="37"/>
  <c r="AJ310" i="37"/>
  <c r="AN310" i="37"/>
  <c r="AO310" i="37"/>
  <c r="AP310" i="37"/>
  <c r="AR310" i="37"/>
  <c r="AS310" i="37"/>
  <c r="B311" i="37"/>
  <c r="AG311" i="37" s="1"/>
  <c r="AI311" i="37"/>
  <c r="AJ311" i="37"/>
  <c r="AN311" i="37"/>
  <c r="AO311" i="37"/>
  <c r="AP311" i="37"/>
  <c r="AR311" i="37"/>
  <c r="AS311" i="37"/>
  <c r="B312" i="37"/>
  <c r="AG312" i="37" s="1"/>
  <c r="Z312" i="37"/>
  <c r="AI312" i="37"/>
  <c r="AJ312" i="37"/>
  <c r="AN312" i="37"/>
  <c r="AO312" i="37"/>
  <c r="AP312" i="37"/>
  <c r="AR312" i="37"/>
  <c r="AS312" i="37"/>
  <c r="B313" i="37"/>
  <c r="AG313" i="37" s="1"/>
  <c r="AC313" i="37" s="1"/>
  <c r="Y313" i="37"/>
  <c r="Z313" i="37"/>
  <c r="AA313" i="37"/>
  <c r="AI313" i="37"/>
  <c r="AJ313" i="37"/>
  <c r="AN313" i="37"/>
  <c r="AO313" i="37"/>
  <c r="AP313" i="37"/>
  <c r="AR313" i="37"/>
  <c r="AS313" i="37"/>
  <c r="B314" i="37"/>
  <c r="AG314" i="37" s="1"/>
  <c r="X314" i="37"/>
  <c r="AI314" i="37"/>
  <c r="AJ314" i="37"/>
  <c r="AN314" i="37"/>
  <c r="AO314" i="37"/>
  <c r="AP314" i="37"/>
  <c r="AR314" i="37"/>
  <c r="AS314" i="37"/>
  <c r="B315" i="37"/>
  <c r="AG315" i="37" s="1"/>
  <c r="AI315" i="37"/>
  <c r="AJ315" i="37"/>
  <c r="AN315" i="37"/>
  <c r="AO315" i="37"/>
  <c r="AP315" i="37"/>
  <c r="AR315" i="37"/>
  <c r="AS315" i="37"/>
  <c r="B316" i="37"/>
  <c r="AG316" i="37" s="1"/>
  <c r="AC316" i="37" s="1"/>
  <c r="AI316" i="37"/>
  <c r="AJ316" i="37"/>
  <c r="AN316" i="37"/>
  <c r="AO316" i="37"/>
  <c r="AP316" i="37"/>
  <c r="AR316" i="37"/>
  <c r="AS316" i="37"/>
  <c r="B317" i="37"/>
  <c r="AG317" i="37" s="1"/>
  <c r="AI317" i="37"/>
  <c r="AJ317" i="37"/>
  <c r="AN317" i="37"/>
  <c r="AO317" i="37"/>
  <c r="AP317" i="37"/>
  <c r="AR317" i="37"/>
  <c r="AS317" i="37"/>
  <c r="B318" i="37"/>
  <c r="AL318" i="37" s="1"/>
  <c r="Z318" i="37"/>
  <c r="AI318" i="37"/>
  <c r="AJ318" i="37"/>
  <c r="AN318" i="37"/>
  <c r="AO318" i="37"/>
  <c r="AP318" i="37"/>
  <c r="AR318" i="37"/>
  <c r="AS318" i="37"/>
  <c r="B319" i="37"/>
  <c r="AL319" i="37" s="1"/>
  <c r="Y319" i="37"/>
  <c r="AI319" i="37"/>
  <c r="AJ319" i="37"/>
  <c r="AN319" i="37"/>
  <c r="AO319" i="37"/>
  <c r="AP319" i="37"/>
  <c r="AR319" i="37"/>
  <c r="AS319" i="37"/>
  <c r="B320" i="37"/>
  <c r="AG320" i="37" s="1"/>
  <c r="AI320" i="37"/>
  <c r="AJ320" i="37"/>
  <c r="AN320" i="37"/>
  <c r="AO320" i="37"/>
  <c r="AP320" i="37"/>
  <c r="AR320" i="37"/>
  <c r="AS320" i="37"/>
  <c r="B321" i="37"/>
  <c r="AG321" i="37" s="1"/>
  <c r="V321" i="37"/>
  <c r="AI321" i="37"/>
  <c r="AJ321" i="37"/>
  <c r="AN321" i="37"/>
  <c r="AO321" i="37"/>
  <c r="AP321" i="37"/>
  <c r="AR321" i="37"/>
  <c r="AS321" i="37"/>
  <c r="B322" i="37"/>
  <c r="AG322" i="37" s="1"/>
  <c r="Z322" i="37"/>
  <c r="X322" i="37"/>
  <c r="AI322" i="37"/>
  <c r="AJ322" i="37"/>
  <c r="AN322" i="37"/>
  <c r="AO322" i="37"/>
  <c r="AP322" i="37"/>
  <c r="AR322" i="37"/>
  <c r="AS322" i="37"/>
  <c r="B323" i="37"/>
  <c r="AL323" i="37" s="1"/>
  <c r="Z323" i="37"/>
  <c r="AI323" i="37"/>
  <c r="AJ323" i="37"/>
  <c r="AN323" i="37"/>
  <c r="AO323" i="37"/>
  <c r="AP323" i="37"/>
  <c r="AR323" i="37"/>
  <c r="AS323" i="37"/>
  <c r="B324" i="37"/>
  <c r="AL324" i="37" s="1"/>
  <c r="AA324" i="37"/>
  <c r="AI324" i="37"/>
  <c r="AJ324" i="37"/>
  <c r="AN324" i="37"/>
  <c r="AO324" i="37"/>
  <c r="AP324" i="37"/>
  <c r="AR324" i="37"/>
  <c r="AS324" i="37"/>
  <c r="B325" i="37"/>
  <c r="AL325" i="37" s="1"/>
  <c r="Z325" i="37"/>
  <c r="AI325" i="37"/>
  <c r="AJ325" i="37"/>
  <c r="AN325" i="37"/>
  <c r="AO325" i="37"/>
  <c r="AP325" i="37"/>
  <c r="AR325" i="37"/>
  <c r="AS325" i="37"/>
  <c r="B326" i="37"/>
  <c r="AG326" i="37" s="1"/>
  <c r="AI326" i="37"/>
  <c r="AJ326" i="37"/>
  <c r="AN326" i="37"/>
  <c r="AO326" i="37"/>
  <c r="AP326" i="37"/>
  <c r="AR326" i="37"/>
  <c r="AS326" i="37"/>
  <c r="B327" i="37"/>
  <c r="AL327" i="37" s="1"/>
  <c r="Y327" i="37"/>
  <c r="AI327" i="37"/>
  <c r="AJ327" i="37"/>
  <c r="AN327" i="37"/>
  <c r="AO327" i="37"/>
  <c r="AP327" i="37"/>
  <c r="AR327" i="37"/>
  <c r="AS327" i="37"/>
  <c r="B328" i="37"/>
  <c r="AG328" i="37" s="1"/>
  <c r="Y328" i="37"/>
  <c r="AA328" i="37"/>
  <c r="AI328" i="37"/>
  <c r="AJ328" i="37"/>
  <c r="AN328" i="37"/>
  <c r="AO328" i="37"/>
  <c r="AP328" i="37"/>
  <c r="AR328" i="37"/>
  <c r="AS328" i="37"/>
  <c r="B329" i="37"/>
  <c r="AG329" i="37" s="1"/>
  <c r="X329" i="37"/>
  <c r="AI329" i="37"/>
  <c r="AJ329" i="37"/>
  <c r="AN329" i="37"/>
  <c r="AO329" i="37"/>
  <c r="AP329" i="37"/>
  <c r="AR329" i="37"/>
  <c r="AS329" i="37"/>
  <c r="B330" i="37"/>
  <c r="AL330" i="37" s="1"/>
  <c r="Z330" i="37"/>
  <c r="Y330" i="37"/>
  <c r="AI330" i="37"/>
  <c r="AJ330" i="37"/>
  <c r="AN330" i="37"/>
  <c r="AO330" i="37"/>
  <c r="AP330" i="37"/>
  <c r="AR330" i="37"/>
  <c r="AS330" i="37"/>
  <c r="B331" i="37"/>
  <c r="AL331" i="37" s="1"/>
  <c r="AI331" i="37"/>
  <c r="AJ331" i="37"/>
  <c r="AN331" i="37"/>
  <c r="AO331" i="37"/>
  <c r="AP331" i="37"/>
  <c r="AR331" i="37"/>
  <c r="AS331" i="37"/>
  <c r="B332" i="37"/>
  <c r="AL332" i="37" s="1"/>
  <c r="AA332" i="37"/>
  <c r="AI332" i="37"/>
  <c r="AJ332" i="37"/>
  <c r="AN332" i="37"/>
  <c r="AO332" i="37"/>
  <c r="AP332" i="37"/>
  <c r="AR332" i="37"/>
  <c r="AS332" i="37"/>
  <c r="B333" i="37"/>
  <c r="AL333" i="37" s="1"/>
  <c r="Z333" i="37"/>
  <c r="AA333" i="37"/>
  <c r="AI333" i="37"/>
  <c r="AJ333" i="37"/>
  <c r="AN333" i="37"/>
  <c r="AO333" i="37"/>
  <c r="AP333" i="37"/>
  <c r="AR333" i="37"/>
  <c r="AS333" i="37"/>
  <c r="B334" i="37"/>
  <c r="AG334" i="37" s="1"/>
  <c r="AC334" i="37" s="1"/>
  <c r="Y334" i="37"/>
  <c r="AI334" i="37"/>
  <c r="AJ334" i="37"/>
  <c r="AN334" i="37"/>
  <c r="AO334" i="37"/>
  <c r="AP334" i="37"/>
  <c r="AR334" i="37"/>
  <c r="AS334" i="37"/>
  <c r="B335" i="37"/>
  <c r="AL335" i="37" s="1"/>
  <c r="Y335" i="37"/>
  <c r="AI335" i="37"/>
  <c r="AJ335" i="37"/>
  <c r="AN335" i="37"/>
  <c r="AO335" i="37"/>
  <c r="AP335" i="37"/>
  <c r="AR335" i="37"/>
  <c r="AS335" i="37"/>
  <c r="B336" i="37"/>
  <c r="AG336" i="37" s="1"/>
  <c r="AA336" i="37"/>
  <c r="AI336" i="37"/>
  <c r="AJ336" i="37"/>
  <c r="AN336" i="37"/>
  <c r="AO336" i="37"/>
  <c r="AP336" i="37"/>
  <c r="AR336" i="37"/>
  <c r="AS336" i="37"/>
  <c r="B337" i="37"/>
  <c r="AG337" i="37" s="1"/>
  <c r="AI337" i="37"/>
  <c r="AJ337" i="37"/>
  <c r="AN337" i="37"/>
  <c r="AO337" i="37"/>
  <c r="AP337" i="37"/>
  <c r="AR337" i="37"/>
  <c r="AS337" i="37"/>
  <c r="B338" i="37"/>
  <c r="AG338" i="37" s="1"/>
  <c r="X338" i="37"/>
  <c r="AI338" i="37"/>
  <c r="AJ338" i="37"/>
  <c r="AN338" i="37"/>
  <c r="AO338" i="37"/>
  <c r="AP338" i="37"/>
  <c r="AR338" i="37"/>
  <c r="AS338" i="37"/>
  <c r="B339" i="37"/>
  <c r="AL339" i="37" s="1"/>
  <c r="Z339" i="37"/>
  <c r="AI339" i="37"/>
  <c r="AJ339" i="37"/>
  <c r="AN339" i="37"/>
  <c r="AO339" i="37"/>
  <c r="AP339" i="37"/>
  <c r="AR339" i="37"/>
  <c r="AS339" i="37"/>
  <c r="B340" i="37"/>
  <c r="AI340" i="37"/>
  <c r="AJ340" i="37"/>
  <c r="AN340" i="37"/>
  <c r="AO340" i="37"/>
  <c r="AP340" i="37"/>
  <c r="AR340" i="37"/>
  <c r="AS340" i="37"/>
  <c r="B341" i="37"/>
  <c r="AG341" i="37" s="1"/>
  <c r="X341" i="37"/>
  <c r="AI341" i="37"/>
  <c r="AJ341" i="37"/>
  <c r="AN341" i="37"/>
  <c r="AO341" i="37"/>
  <c r="AP341" i="37"/>
  <c r="AR341" i="37"/>
  <c r="AS341" i="37"/>
  <c r="B342" i="37"/>
  <c r="AL342" i="37" s="1"/>
  <c r="V342" i="37"/>
  <c r="AI342" i="37"/>
  <c r="AJ342" i="37"/>
  <c r="AN342" i="37"/>
  <c r="AO342" i="37"/>
  <c r="AP342" i="37"/>
  <c r="AR342" i="37"/>
  <c r="AS342" i="37"/>
  <c r="B343" i="37"/>
  <c r="AL343" i="37" s="1"/>
  <c r="AI343" i="37"/>
  <c r="AJ343" i="37"/>
  <c r="AN343" i="37"/>
  <c r="AO343" i="37"/>
  <c r="AP343" i="37"/>
  <c r="AR343" i="37"/>
  <c r="AS343" i="37"/>
  <c r="B344" i="37"/>
  <c r="AL344" i="37" s="1"/>
  <c r="X344" i="37"/>
  <c r="AI344" i="37"/>
  <c r="AJ344" i="37"/>
  <c r="AN344" i="37"/>
  <c r="AO344" i="37"/>
  <c r="AP344" i="37"/>
  <c r="AR344" i="37"/>
  <c r="AS344" i="37"/>
  <c r="B345" i="37"/>
  <c r="AG345" i="37" s="1"/>
  <c r="AA345" i="37"/>
  <c r="AI345" i="37"/>
  <c r="AJ345" i="37"/>
  <c r="AN345" i="37"/>
  <c r="AO345" i="37"/>
  <c r="AP345" i="37"/>
  <c r="AR345" i="37"/>
  <c r="AS345" i="37"/>
  <c r="B346" i="37"/>
  <c r="AL346" i="37" s="1"/>
  <c r="AI346" i="37"/>
  <c r="AJ346" i="37"/>
  <c r="AN346" i="37"/>
  <c r="AO346" i="37"/>
  <c r="AP346" i="37"/>
  <c r="AR346" i="37"/>
  <c r="AS346" i="37"/>
  <c r="B347" i="37"/>
  <c r="AG347" i="37" s="1"/>
  <c r="X347" i="37"/>
  <c r="AI347" i="37"/>
  <c r="AJ347" i="37"/>
  <c r="AN347" i="37"/>
  <c r="AO347" i="37"/>
  <c r="AP347" i="37"/>
  <c r="AR347" i="37"/>
  <c r="AS347" i="37"/>
  <c r="B348" i="37"/>
  <c r="AG348" i="37" s="1"/>
  <c r="AI348" i="37"/>
  <c r="AJ348" i="37"/>
  <c r="AN348" i="37"/>
  <c r="AO348" i="37"/>
  <c r="AP348" i="37"/>
  <c r="AR348" i="37"/>
  <c r="AS348" i="37"/>
  <c r="B349" i="37"/>
  <c r="Z349" i="37"/>
  <c r="AI349" i="37"/>
  <c r="AJ349" i="37"/>
  <c r="AN349" i="37"/>
  <c r="AO349" i="37"/>
  <c r="AP349" i="37"/>
  <c r="AR349" i="37"/>
  <c r="AS349" i="37"/>
  <c r="B350" i="37"/>
  <c r="AL350" i="37" s="1"/>
  <c r="X350" i="37"/>
  <c r="AI350" i="37"/>
  <c r="AJ350" i="37"/>
  <c r="AN350" i="37"/>
  <c r="AO350" i="37"/>
  <c r="AP350" i="37"/>
  <c r="AR350" i="37"/>
  <c r="AS350" i="37"/>
  <c r="B351" i="37"/>
  <c r="AL351" i="37" s="1"/>
  <c r="AA351" i="37"/>
  <c r="AI351" i="37"/>
  <c r="AJ351" i="37"/>
  <c r="AN351" i="37"/>
  <c r="AO351" i="37"/>
  <c r="AP351" i="37"/>
  <c r="AR351" i="37"/>
  <c r="AS351" i="37"/>
  <c r="B352" i="37"/>
  <c r="AG352" i="37" s="1"/>
  <c r="AI352" i="37"/>
  <c r="AJ352" i="37"/>
  <c r="AN352" i="37"/>
  <c r="AO352" i="37"/>
  <c r="AP352" i="37"/>
  <c r="AR352" i="37"/>
  <c r="AS352" i="37"/>
  <c r="B353" i="37"/>
  <c r="AA353" i="37"/>
  <c r="AI353" i="37"/>
  <c r="AJ353" i="37"/>
  <c r="AN353" i="37"/>
  <c r="AO353" i="37"/>
  <c r="AP353" i="37"/>
  <c r="AR353" i="37"/>
  <c r="AS353" i="37"/>
  <c r="B354" i="37"/>
  <c r="AG354" i="37" s="1"/>
  <c r="Y354" i="37"/>
  <c r="AI354" i="37"/>
  <c r="AJ354" i="37"/>
  <c r="AN354" i="37"/>
  <c r="AO354" i="37"/>
  <c r="AP354" i="37"/>
  <c r="AR354" i="37"/>
  <c r="AS354" i="37"/>
  <c r="B355" i="37"/>
  <c r="AG355" i="37" s="1"/>
  <c r="X355" i="37"/>
  <c r="AI355" i="37"/>
  <c r="AJ355" i="37"/>
  <c r="AN355" i="37"/>
  <c r="AO355" i="37"/>
  <c r="AP355" i="37"/>
  <c r="AR355" i="37"/>
  <c r="AS355" i="37"/>
  <c r="B356" i="37"/>
  <c r="AG356" i="37" s="1"/>
  <c r="AI356" i="37"/>
  <c r="AJ356" i="37"/>
  <c r="AN356" i="37"/>
  <c r="AO356" i="37"/>
  <c r="AP356" i="37"/>
  <c r="AR356" i="37"/>
  <c r="AS356" i="37"/>
  <c r="B357" i="37"/>
  <c r="AG357" i="37" s="1"/>
  <c r="Z357" i="37"/>
  <c r="AI357" i="37"/>
  <c r="AJ357" i="37"/>
  <c r="AN357" i="37"/>
  <c r="AO357" i="37"/>
  <c r="AP357" i="37"/>
  <c r="AR357" i="37"/>
  <c r="AS357" i="37"/>
  <c r="B358" i="37"/>
  <c r="AL358" i="37" s="1"/>
  <c r="X358" i="37"/>
  <c r="Z358" i="37"/>
  <c r="AI358" i="37"/>
  <c r="AJ358" i="37"/>
  <c r="AN358" i="37"/>
  <c r="AO358" i="37"/>
  <c r="AP358" i="37"/>
  <c r="AR358" i="37"/>
  <c r="AS358" i="37"/>
  <c r="B359" i="37"/>
  <c r="AG359" i="37" s="1"/>
  <c r="AC359" i="37" s="1"/>
  <c r="AA359" i="37"/>
  <c r="AI359" i="37"/>
  <c r="AJ359" i="37"/>
  <c r="AN359" i="37"/>
  <c r="AO359" i="37"/>
  <c r="AP359" i="37"/>
  <c r="AR359" i="37"/>
  <c r="AS359" i="37"/>
  <c r="B360" i="37"/>
  <c r="AI360" i="37"/>
  <c r="AJ360" i="37"/>
  <c r="AN360" i="37"/>
  <c r="AO360" i="37"/>
  <c r="AP360" i="37"/>
  <c r="AR360" i="37"/>
  <c r="AS360" i="37"/>
  <c r="B361" i="37"/>
  <c r="AA361" i="37"/>
  <c r="AI361" i="37"/>
  <c r="AJ361" i="37"/>
  <c r="AN361" i="37"/>
  <c r="AO361" i="37"/>
  <c r="AP361" i="37"/>
  <c r="AR361" i="37"/>
  <c r="AS361" i="37"/>
  <c r="B362" i="37"/>
  <c r="AL362" i="37" s="1"/>
  <c r="Y362" i="37"/>
  <c r="V362" i="37"/>
  <c r="AI362" i="37"/>
  <c r="AJ362" i="37"/>
  <c r="AN362" i="37"/>
  <c r="AO362" i="37"/>
  <c r="AP362" i="37"/>
  <c r="AR362" i="37"/>
  <c r="AS362" i="37"/>
  <c r="B363" i="37"/>
  <c r="AL363" i="37" s="1"/>
  <c r="AI363" i="37"/>
  <c r="AJ363" i="37"/>
  <c r="AN363" i="37"/>
  <c r="AO363" i="37"/>
  <c r="AP363" i="37"/>
  <c r="AR363" i="37"/>
  <c r="AS363" i="37"/>
  <c r="B364" i="37"/>
  <c r="AG364" i="37" s="1"/>
  <c r="X364" i="37"/>
  <c r="AI364" i="37"/>
  <c r="AJ364" i="37"/>
  <c r="AN364" i="37"/>
  <c r="AO364" i="37"/>
  <c r="AP364" i="37"/>
  <c r="AR364" i="37"/>
  <c r="AS364" i="37"/>
  <c r="B365" i="37"/>
  <c r="AG365" i="37" s="1"/>
  <c r="Z365" i="37"/>
  <c r="AI365" i="37"/>
  <c r="AJ365" i="37"/>
  <c r="AN365" i="37"/>
  <c r="AO365" i="37"/>
  <c r="AP365" i="37"/>
  <c r="AR365" i="37"/>
  <c r="AS365" i="37"/>
  <c r="B366" i="37"/>
  <c r="AG366" i="37" s="1"/>
  <c r="X366" i="37"/>
  <c r="AI366" i="37"/>
  <c r="AJ366" i="37"/>
  <c r="AN366" i="37"/>
  <c r="AO366" i="37"/>
  <c r="AP366" i="37"/>
  <c r="AR366" i="37"/>
  <c r="AS366" i="37"/>
  <c r="B367" i="37"/>
  <c r="AG367" i="37" s="1"/>
  <c r="Y367" i="37"/>
  <c r="AI367" i="37"/>
  <c r="AJ367" i="37"/>
  <c r="AN367" i="37"/>
  <c r="AO367" i="37"/>
  <c r="AP367" i="37"/>
  <c r="AR367" i="37"/>
  <c r="AS367" i="37"/>
  <c r="B368" i="37"/>
  <c r="AG368" i="37" s="1"/>
  <c r="AI368" i="37"/>
  <c r="AJ368" i="37"/>
  <c r="AN368" i="37"/>
  <c r="AO368" i="37"/>
  <c r="AP368" i="37"/>
  <c r="AR368" i="37"/>
  <c r="AS368" i="37"/>
  <c r="B369" i="37"/>
  <c r="AG369" i="37" s="1"/>
  <c r="X369" i="37"/>
  <c r="AI369" i="37"/>
  <c r="AJ369" i="37"/>
  <c r="AN369" i="37"/>
  <c r="AO369" i="37"/>
  <c r="AP369" i="37"/>
  <c r="AR369" i="37"/>
  <c r="AS369" i="37"/>
  <c r="B370" i="37"/>
  <c r="AG370" i="37" s="1"/>
  <c r="AC370" i="37" s="1"/>
  <c r="Y370" i="37"/>
  <c r="AA370" i="37"/>
  <c r="AI370" i="37"/>
  <c r="AJ370" i="37"/>
  <c r="AN370" i="37"/>
  <c r="AO370" i="37"/>
  <c r="AP370" i="37"/>
  <c r="AR370" i="37"/>
  <c r="AS370" i="37"/>
  <c r="B371" i="37"/>
  <c r="AG371" i="37" s="1"/>
  <c r="AI371" i="37"/>
  <c r="AJ371" i="37"/>
  <c r="AN371" i="37"/>
  <c r="AO371" i="37"/>
  <c r="AP371" i="37"/>
  <c r="AR371" i="37"/>
  <c r="AS371" i="37"/>
  <c r="B372" i="37"/>
  <c r="AG372" i="37" s="1"/>
  <c r="AI372" i="37"/>
  <c r="AJ372" i="37"/>
  <c r="AN372" i="37"/>
  <c r="AO372" i="37"/>
  <c r="AP372" i="37"/>
  <c r="AR372" i="37"/>
  <c r="AS372" i="37"/>
  <c r="B373" i="37"/>
  <c r="AG373" i="37" s="1"/>
  <c r="AA373" i="37"/>
  <c r="AI373" i="37"/>
  <c r="AJ373" i="37"/>
  <c r="AN373" i="37"/>
  <c r="AO373" i="37"/>
  <c r="AP373" i="37"/>
  <c r="AR373" i="37"/>
  <c r="AS373" i="37"/>
  <c r="B374" i="37"/>
  <c r="AG374" i="37" s="1"/>
  <c r="V374" i="37"/>
  <c r="AI374" i="37"/>
  <c r="AJ374" i="37"/>
  <c r="AN374" i="37"/>
  <c r="AO374" i="37"/>
  <c r="AP374" i="37"/>
  <c r="AR374" i="37"/>
  <c r="AS374" i="37"/>
  <c r="B375" i="37"/>
  <c r="AL375" i="37" s="1"/>
  <c r="AA375" i="37"/>
  <c r="AI375" i="37"/>
  <c r="AJ375" i="37"/>
  <c r="AN375" i="37"/>
  <c r="AO375" i="37"/>
  <c r="AP375" i="37"/>
  <c r="AR375" i="37"/>
  <c r="AS375" i="37"/>
  <c r="B376" i="37"/>
  <c r="AG376" i="37" s="1"/>
  <c r="Y376" i="37"/>
  <c r="AI376" i="37"/>
  <c r="AJ376" i="37"/>
  <c r="AN376" i="37"/>
  <c r="AO376" i="37"/>
  <c r="AP376" i="37"/>
  <c r="AR376" i="37"/>
  <c r="AS376" i="37"/>
  <c r="B377" i="37"/>
  <c r="AG377" i="37" s="1"/>
  <c r="Z377" i="37"/>
  <c r="AI377" i="37"/>
  <c r="AJ377" i="37"/>
  <c r="AN377" i="37"/>
  <c r="AO377" i="37"/>
  <c r="AP377" i="37"/>
  <c r="AR377" i="37"/>
  <c r="AS377" i="37"/>
  <c r="B378" i="37"/>
  <c r="AG378" i="37" s="1"/>
  <c r="Y378" i="37"/>
  <c r="AI378" i="37"/>
  <c r="AJ378" i="37"/>
  <c r="AN378" i="37"/>
  <c r="AO378" i="37"/>
  <c r="AP378" i="37"/>
  <c r="AR378" i="37"/>
  <c r="AS378" i="37"/>
  <c r="B379" i="37"/>
  <c r="AG379" i="37" s="1"/>
  <c r="AC379" i="37" s="1"/>
  <c r="X379" i="37"/>
  <c r="V379" i="37"/>
  <c r="AI379" i="37"/>
  <c r="AJ379" i="37"/>
  <c r="AN379" i="37"/>
  <c r="AO379" i="37"/>
  <c r="AP379" i="37"/>
  <c r="AR379" i="37"/>
  <c r="AS379" i="37"/>
  <c r="B380" i="37"/>
  <c r="AI380" i="37"/>
  <c r="AJ380" i="37"/>
  <c r="AN380" i="37"/>
  <c r="AO380" i="37"/>
  <c r="AP380" i="37"/>
  <c r="AR380" i="37"/>
  <c r="AS380" i="37"/>
  <c r="B381" i="37"/>
  <c r="AG381" i="37" s="1"/>
  <c r="AI381" i="37"/>
  <c r="AJ381" i="37"/>
  <c r="AN381" i="37"/>
  <c r="AO381" i="37"/>
  <c r="AP381" i="37"/>
  <c r="AR381" i="37"/>
  <c r="AS381" i="37"/>
  <c r="B382" i="37"/>
  <c r="AG382" i="37" s="1"/>
  <c r="X382" i="37"/>
  <c r="AI382" i="37"/>
  <c r="AJ382" i="37"/>
  <c r="AN382" i="37"/>
  <c r="AO382" i="37"/>
  <c r="AP382" i="37"/>
  <c r="AR382" i="37"/>
  <c r="AS382" i="37"/>
  <c r="B383" i="37"/>
  <c r="AL383" i="37" s="1"/>
  <c r="AA383" i="37"/>
  <c r="AI383" i="37"/>
  <c r="AJ383" i="37"/>
  <c r="AN383" i="37"/>
  <c r="AO383" i="37"/>
  <c r="AP383" i="37"/>
  <c r="AR383" i="37"/>
  <c r="AS383" i="37"/>
  <c r="B384" i="37"/>
  <c r="AG384" i="37" s="1"/>
  <c r="Y384" i="37"/>
  <c r="AI384" i="37"/>
  <c r="AJ384" i="37"/>
  <c r="AN384" i="37"/>
  <c r="AO384" i="37"/>
  <c r="AP384" i="37"/>
  <c r="AR384" i="37"/>
  <c r="AS384" i="37"/>
  <c r="B385" i="37"/>
  <c r="AG385" i="37" s="1"/>
  <c r="AA385" i="37"/>
  <c r="AI385" i="37"/>
  <c r="AJ385" i="37"/>
  <c r="AN385" i="37"/>
  <c r="AO385" i="37"/>
  <c r="AP385" i="37"/>
  <c r="AR385" i="37"/>
  <c r="AS385" i="37"/>
  <c r="B386" i="37"/>
  <c r="AL386" i="37" s="1"/>
  <c r="Y386" i="37"/>
  <c r="V386" i="37"/>
  <c r="AI386" i="37"/>
  <c r="AJ386" i="37"/>
  <c r="AN386" i="37"/>
  <c r="AO386" i="37"/>
  <c r="AP386" i="37"/>
  <c r="AR386" i="37"/>
  <c r="AS386" i="37"/>
  <c r="B387" i="37"/>
  <c r="AL387" i="37" s="1"/>
  <c r="X387" i="37"/>
  <c r="Y387" i="37"/>
  <c r="AI387" i="37"/>
  <c r="AJ387" i="37"/>
  <c r="AN387" i="37"/>
  <c r="AO387" i="37"/>
  <c r="AP387" i="37"/>
  <c r="AR387" i="37"/>
  <c r="AS387" i="37"/>
  <c r="B388" i="37"/>
  <c r="AG388" i="37" s="1"/>
  <c r="AC388" i="37" s="1"/>
  <c r="X388" i="37"/>
  <c r="AI388" i="37"/>
  <c r="AJ388" i="37"/>
  <c r="AN388" i="37"/>
  <c r="AO388" i="37"/>
  <c r="AP388" i="37"/>
  <c r="AR388" i="37"/>
  <c r="AS388" i="37"/>
  <c r="B389" i="37"/>
  <c r="AG389" i="37" s="1"/>
  <c r="Y389" i="37"/>
  <c r="AI389" i="37"/>
  <c r="AJ389" i="37"/>
  <c r="AN389" i="37"/>
  <c r="AO389" i="37"/>
  <c r="AP389" i="37"/>
  <c r="AR389" i="37"/>
  <c r="AS389" i="37"/>
  <c r="B390" i="37"/>
  <c r="AL390" i="37" s="1"/>
  <c r="X390" i="37"/>
  <c r="Y390" i="37"/>
  <c r="AI390" i="37"/>
  <c r="AJ390" i="37"/>
  <c r="AN390" i="37"/>
  <c r="AO390" i="37"/>
  <c r="AP390" i="37"/>
  <c r="AR390" i="37"/>
  <c r="AS390" i="37"/>
  <c r="B391" i="37"/>
  <c r="AL391" i="37" s="1"/>
  <c r="AA391" i="37"/>
  <c r="AI391" i="37"/>
  <c r="AJ391" i="37"/>
  <c r="AN391" i="37"/>
  <c r="AO391" i="37"/>
  <c r="AP391" i="37"/>
  <c r="AR391" i="37"/>
  <c r="AS391" i="37"/>
  <c r="B392" i="37"/>
  <c r="AL392" i="37" s="1"/>
  <c r="X392" i="37"/>
  <c r="AI392" i="37"/>
  <c r="AJ392" i="37"/>
  <c r="AN392" i="37"/>
  <c r="AO392" i="37"/>
  <c r="AP392" i="37"/>
  <c r="AR392" i="37"/>
  <c r="AS392" i="37"/>
  <c r="B393" i="37"/>
  <c r="AG393" i="37" s="1"/>
  <c r="AC393" i="37" s="1"/>
  <c r="X393" i="37"/>
  <c r="AI393" i="37"/>
  <c r="AJ393" i="37"/>
  <c r="AN393" i="37"/>
  <c r="AO393" i="37"/>
  <c r="AP393" i="37"/>
  <c r="AR393" i="37"/>
  <c r="AS393" i="37"/>
  <c r="B394" i="37"/>
  <c r="AG394" i="37" s="1"/>
  <c r="Y394" i="37"/>
  <c r="AI394" i="37"/>
  <c r="AJ394" i="37"/>
  <c r="AN394" i="37"/>
  <c r="AO394" i="37"/>
  <c r="AP394" i="37"/>
  <c r="AR394" i="37"/>
  <c r="AS394" i="37"/>
  <c r="B395" i="37"/>
  <c r="AG395" i="37" s="1"/>
  <c r="X395" i="37"/>
  <c r="AI395" i="37"/>
  <c r="AJ395" i="37"/>
  <c r="AN395" i="37"/>
  <c r="AO395" i="37"/>
  <c r="AP395" i="37"/>
  <c r="AR395" i="37"/>
  <c r="AS395" i="37"/>
  <c r="B396" i="37"/>
  <c r="AG396" i="37" s="1"/>
  <c r="AC396" i="37" s="1"/>
  <c r="AI396" i="37"/>
  <c r="AJ396" i="37"/>
  <c r="AN396" i="37"/>
  <c r="AO396" i="37"/>
  <c r="AP396" i="37"/>
  <c r="AR396" i="37"/>
  <c r="AS396" i="37"/>
  <c r="B397" i="37"/>
  <c r="AG397" i="37" s="1"/>
  <c r="AI397" i="37"/>
  <c r="AJ397" i="37"/>
  <c r="AN397" i="37"/>
  <c r="AO397" i="37"/>
  <c r="AP397" i="37"/>
  <c r="AR397" i="37"/>
  <c r="AS397" i="37"/>
  <c r="B398" i="37"/>
  <c r="AL398" i="37" s="1"/>
  <c r="X398" i="37"/>
  <c r="Z398" i="37"/>
  <c r="AI398" i="37"/>
  <c r="AJ398" i="37"/>
  <c r="AN398" i="37"/>
  <c r="AO398" i="37"/>
  <c r="AP398" i="37"/>
  <c r="AR398" i="37"/>
  <c r="AS398" i="37"/>
  <c r="B399" i="37"/>
  <c r="AG399" i="37" s="1"/>
  <c r="AC399" i="37" s="1"/>
  <c r="AI399" i="37"/>
  <c r="AJ399" i="37"/>
  <c r="AN399" i="37"/>
  <c r="AO399" i="37"/>
  <c r="AP399" i="37"/>
  <c r="AR399" i="37"/>
  <c r="AS399" i="37"/>
  <c r="B400" i="37"/>
  <c r="AG400" i="37" s="1"/>
  <c r="X400" i="37"/>
  <c r="AI400" i="37"/>
  <c r="AJ400" i="37"/>
  <c r="AN400" i="37"/>
  <c r="AO400" i="37"/>
  <c r="AP400" i="37"/>
  <c r="AR400" i="37"/>
  <c r="AS400" i="37"/>
  <c r="B401" i="37"/>
  <c r="AG401" i="37" s="1"/>
  <c r="Z401" i="37"/>
  <c r="X401" i="37"/>
  <c r="AI401" i="37"/>
  <c r="AJ401" i="37"/>
  <c r="AN401" i="37"/>
  <c r="AO401" i="37"/>
  <c r="AP401" i="37"/>
  <c r="AR401" i="37"/>
  <c r="AS401" i="37"/>
  <c r="B402" i="37"/>
  <c r="AL402" i="37" s="1"/>
  <c r="AI402" i="37"/>
  <c r="AJ402" i="37"/>
  <c r="AN402" i="37"/>
  <c r="AO402" i="37"/>
  <c r="AP402" i="37"/>
  <c r="AR402" i="37"/>
  <c r="AS402" i="37"/>
  <c r="B403" i="37"/>
  <c r="AG403" i="37" s="1"/>
  <c r="AA403" i="37"/>
  <c r="AI403" i="37"/>
  <c r="AJ403" i="37"/>
  <c r="AN403" i="37"/>
  <c r="AO403" i="37"/>
  <c r="AP403" i="37"/>
  <c r="AR403" i="37"/>
  <c r="AS403" i="37"/>
  <c r="B404" i="37"/>
  <c r="AG404" i="37" s="1"/>
  <c r="AC404" i="37" s="1"/>
  <c r="AI404" i="37"/>
  <c r="AJ404" i="37"/>
  <c r="AN404" i="37"/>
  <c r="AO404" i="37"/>
  <c r="AP404" i="37"/>
  <c r="AR404" i="37"/>
  <c r="AS404" i="37"/>
  <c r="B405" i="37"/>
  <c r="AG405" i="37" s="1"/>
  <c r="Y405" i="37"/>
  <c r="AI405" i="37"/>
  <c r="AJ405" i="37"/>
  <c r="AN405" i="37"/>
  <c r="AO405" i="37"/>
  <c r="AP405" i="37"/>
  <c r="AR405" i="37"/>
  <c r="AS405" i="37"/>
  <c r="B406" i="37"/>
  <c r="AG406" i="37" s="1"/>
  <c r="Y406" i="37"/>
  <c r="AI406" i="37"/>
  <c r="AJ406" i="37"/>
  <c r="AN406" i="37"/>
  <c r="AO406" i="37"/>
  <c r="AP406" i="37"/>
  <c r="AR406" i="37"/>
  <c r="AS406" i="37"/>
  <c r="B407" i="37"/>
  <c r="AG407" i="37" s="1"/>
  <c r="Z407" i="37"/>
  <c r="AI407" i="37"/>
  <c r="AJ407" i="37"/>
  <c r="AN407" i="37"/>
  <c r="AO407" i="37"/>
  <c r="AP407" i="37"/>
  <c r="AR407" i="37"/>
  <c r="AS407" i="37"/>
  <c r="B408" i="37"/>
  <c r="AL408" i="37" s="1"/>
  <c r="Z408" i="37"/>
  <c r="AI408" i="37"/>
  <c r="AJ408" i="37"/>
  <c r="AN408" i="37"/>
  <c r="AO408" i="37"/>
  <c r="AP408" i="37"/>
  <c r="AR408" i="37"/>
  <c r="AS408" i="37"/>
  <c r="B409" i="37"/>
  <c r="AG409" i="37" s="1"/>
  <c r="X409" i="37"/>
  <c r="AI409" i="37"/>
  <c r="AJ409" i="37"/>
  <c r="AN409" i="37"/>
  <c r="AO409" i="37"/>
  <c r="AP409" i="37"/>
  <c r="AR409" i="37"/>
  <c r="AS409" i="37"/>
  <c r="B410" i="37"/>
  <c r="AG410" i="37" s="1"/>
  <c r="X410" i="37"/>
  <c r="AI410" i="37"/>
  <c r="AJ410" i="37"/>
  <c r="AN410" i="37"/>
  <c r="AO410" i="37"/>
  <c r="AP410" i="37"/>
  <c r="AR410" i="37"/>
  <c r="AS410" i="37"/>
  <c r="B411" i="37"/>
  <c r="AG411" i="37" s="1"/>
  <c r="AA411" i="37"/>
  <c r="AI411" i="37"/>
  <c r="AJ411" i="37"/>
  <c r="AN411" i="37"/>
  <c r="AO411" i="37"/>
  <c r="AP411" i="37"/>
  <c r="AR411" i="37"/>
  <c r="AS411" i="37"/>
  <c r="B412" i="37"/>
  <c r="AL412" i="37" s="1"/>
  <c r="AI412" i="37"/>
  <c r="AJ412" i="37"/>
  <c r="AN412" i="37"/>
  <c r="AO412" i="37"/>
  <c r="AP412" i="37"/>
  <c r="AR412" i="37"/>
  <c r="AS412" i="37"/>
  <c r="B413" i="37"/>
  <c r="AG413" i="37" s="1"/>
  <c r="Y413" i="37"/>
  <c r="AI413" i="37"/>
  <c r="AJ413" i="37"/>
  <c r="AN413" i="37"/>
  <c r="AO413" i="37"/>
  <c r="AP413" i="37"/>
  <c r="AR413" i="37"/>
  <c r="AS413" i="37"/>
  <c r="B414" i="37"/>
  <c r="AG414" i="37" s="1"/>
  <c r="X414" i="37"/>
  <c r="AI414" i="37"/>
  <c r="AJ414" i="37"/>
  <c r="AN414" i="37"/>
  <c r="AO414" i="37"/>
  <c r="AP414" i="37"/>
  <c r="AR414" i="37"/>
  <c r="AS414" i="37"/>
  <c r="B415" i="37"/>
  <c r="AG415" i="37" s="1"/>
  <c r="AC415" i="37" s="1"/>
  <c r="V415" i="37"/>
  <c r="AI415" i="37"/>
  <c r="AJ415" i="37"/>
  <c r="AN415" i="37"/>
  <c r="AO415" i="37"/>
  <c r="AP415" i="37"/>
  <c r="AR415" i="37"/>
  <c r="AS415" i="37"/>
  <c r="B416" i="37"/>
  <c r="AG416" i="37" s="1"/>
  <c r="Z416" i="37"/>
  <c r="AI416" i="37"/>
  <c r="AJ416" i="37"/>
  <c r="AN416" i="37"/>
  <c r="AO416" i="37"/>
  <c r="AP416" i="37"/>
  <c r="AR416" i="37"/>
  <c r="AS416" i="37"/>
  <c r="B417" i="37"/>
  <c r="AL417" i="37" s="1"/>
  <c r="AA417" i="37"/>
  <c r="AI417" i="37"/>
  <c r="AJ417" i="37"/>
  <c r="AN417" i="37"/>
  <c r="AO417" i="37"/>
  <c r="AP417" i="37"/>
  <c r="AR417" i="37"/>
  <c r="AS417" i="37"/>
  <c r="B418" i="37"/>
  <c r="AG418" i="37" s="1"/>
  <c r="AI418" i="37"/>
  <c r="AJ418" i="37"/>
  <c r="AN418" i="37"/>
  <c r="AO418" i="37"/>
  <c r="AP418" i="37"/>
  <c r="AR418" i="37"/>
  <c r="AS418" i="37"/>
  <c r="B419" i="37"/>
  <c r="AL419" i="37" s="1"/>
  <c r="AA419" i="37"/>
  <c r="AI419" i="37"/>
  <c r="AJ419" i="37"/>
  <c r="AN419" i="37"/>
  <c r="AO419" i="37"/>
  <c r="AP419" i="37"/>
  <c r="AR419" i="37"/>
  <c r="AS419" i="37"/>
  <c r="B420" i="37"/>
  <c r="AG420" i="37" s="1"/>
  <c r="Y420" i="37"/>
  <c r="AI420" i="37"/>
  <c r="AJ420" i="37"/>
  <c r="AN420" i="37"/>
  <c r="AO420" i="37"/>
  <c r="AP420" i="37"/>
  <c r="AR420" i="37"/>
  <c r="AS420" i="37"/>
  <c r="B421" i="37"/>
  <c r="AL421" i="37" s="1"/>
  <c r="AI421" i="37"/>
  <c r="AJ421" i="37"/>
  <c r="AN421" i="37"/>
  <c r="AO421" i="37"/>
  <c r="AP421" i="37"/>
  <c r="AR421" i="37"/>
  <c r="AS421" i="37"/>
  <c r="B422" i="37"/>
  <c r="AG422" i="37" s="1"/>
  <c r="AC422" i="37" s="1"/>
  <c r="X422" i="37"/>
  <c r="AI422" i="37"/>
  <c r="AJ422" i="37"/>
  <c r="AN422" i="37"/>
  <c r="AO422" i="37"/>
  <c r="AP422" i="37"/>
  <c r="AR422" i="37"/>
  <c r="AS422" i="37"/>
  <c r="B423" i="37"/>
  <c r="AL423" i="37" s="1"/>
  <c r="Y423" i="37"/>
  <c r="AI423" i="37"/>
  <c r="AJ423" i="37"/>
  <c r="AN423" i="37"/>
  <c r="AO423" i="37"/>
  <c r="AP423" i="37"/>
  <c r="AR423" i="37"/>
  <c r="AS423" i="37"/>
  <c r="B424" i="37"/>
  <c r="AG424" i="37" s="1"/>
  <c r="AC424" i="37" s="1"/>
  <c r="Z424" i="37"/>
  <c r="AI424" i="37"/>
  <c r="AJ424" i="37"/>
  <c r="AN424" i="37"/>
  <c r="AO424" i="37"/>
  <c r="AP424" i="37"/>
  <c r="AR424" i="37"/>
  <c r="AS424" i="37"/>
  <c r="B425" i="37"/>
  <c r="AL425" i="37" s="1"/>
  <c r="Y425" i="37"/>
  <c r="AA425" i="37"/>
  <c r="AI425" i="37"/>
  <c r="AJ425" i="37"/>
  <c r="AN425" i="37"/>
  <c r="AO425" i="37"/>
  <c r="AP425" i="37"/>
  <c r="AR425" i="37"/>
  <c r="AS425" i="37"/>
  <c r="B426" i="37"/>
  <c r="AL426" i="37" s="1"/>
  <c r="AA426" i="37"/>
  <c r="AI426" i="37"/>
  <c r="AJ426" i="37"/>
  <c r="AN426" i="37"/>
  <c r="AO426" i="37"/>
  <c r="AP426" i="37"/>
  <c r="AR426" i="37"/>
  <c r="AS426" i="37"/>
  <c r="B427" i="37"/>
  <c r="AG427" i="37" s="1"/>
  <c r="Y427" i="37"/>
  <c r="AI427" i="37"/>
  <c r="AJ427" i="37"/>
  <c r="AN427" i="37"/>
  <c r="AO427" i="37"/>
  <c r="AP427" i="37"/>
  <c r="AR427" i="37"/>
  <c r="AS427" i="37"/>
  <c r="B428" i="37"/>
  <c r="AL428" i="37" s="1"/>
  <c r="AI428" i="37"/>
  <c r="AJ428" i="37"/>
  <c r="AN428" i="37"/>
  <c r="AO428" i="37"/>
  <c r="AP428" i="37"/>
  <c r="AR428" i="37"/>
  <c r="AS428" i="37"/>
  <c r="B429" i="37"/>
  <c r="AG429" i="37" s="1"/>
  <c r="Z429" i="37"/>
  <c r="AI429" i="37"/>
  <c r="AJ429" i="37"/>
  <c r="AN429" i="37"/>
  <c r="AO429" i="37"/>
  <c r="AP429" i="37"/>
  <c r="AR429" i="37"/>
  <c r="AS429" i="37"/>
  <c r="B430" i="37"/>
  <c r="AG430" i="37" s="1"/>
  <c r="AI430" i="37"/>
  <c r="AJ430" i="37"/>
  <c r="AN430" i="37"/>
  <c r="AO430" i="37"/>
  <c r="AP430" i="37"/>
  <c r="AR430" i="37"/>
  <c r="AS430" i="37"/>
  <c r="B431" i="37"/>
  <c r="AL431" i="37" s="1"/>
  <c r="AI431" i="37"/>
  <c r="AJ431" i="37"/>
  <c r="AN431" i="37"/>
  <c r="AO431" i="37"/>
  <c r="AP431" i="37"/>
  <c r="AR431" i="37"/>
  <c r="AS431" i="37"/>
  <c r="B432" i="37"/>
  <c r="AL432" i="37" s="1"/>
  <c r="Z432" i="37"/>
  <c r="AI432" i="37"/>
  <c r="AJ432" i="37"/>
  <c r="AN432" i="37"/>
  <c r="AO432" i="37"/>
  <c r="AP432" i="37"/>
  <c r="AR432" i="37"/>
  <c r="AS432" i="37"/>
  <c r="B433" i="37"/>
  <c r="AL433" i="37" s="1"/>
  <c r="AA433" i="37"/>
  <c r="AI433" i="37"/>
  <c r="AJ433" i="37"/>
  <c r="AN433" i="37"/>
  <c r="AO433" i="37"/>
  <c r="AP433" i="37"/>
  <c r="AR433" i="37"/>
  <c r="AS433" i="37"/>
  <c r="B434" i="37"/>
  <c r="AG434" i="37" s="1"/>
  <c r="AC434" i="37" s="1"/>
  <c r="X434" i="37"/>
  <c r="AI434" i="37"/>
  <c r="AJ434" i="37"/>
  <c r="AN434" i="37"/>
  <c r="AO434" i="37"/>
  <c r="AP434" i="37"/>
  <c r="AR434" i="37"/>
  <c r="AS434" i="37"/>
  <c r="B435" i="37"/>
  <c r="AG435" i="37" s="1"/>
  <c r="AI435" i="37"/>
  <c r="AJ435" i="37"/>
  <c r="AN435" i="37"/>
  <c r="AO435" i="37"/>
  <c r="AP435" i="37"/>
  <c r="AR435" i="37"/>
  <c r="AS435" i="37"/>
  <c r="B436" i="37"/>
  <c r="AG436" i="37" s="1"/>
  <c r="AA436" i="37"/>
  <c r="AI436" i="37"/>
  <c r="AJ436" i="37"/>
  <c r="AN436" i="37"/>
  <c r="AO436" i="37"/>
  <c r="AP436" i="37"/>
  <c r="AR436" i="37"/>
  <c r="AS436" i="37"/>
  <c r="B437" i="37"/>
  <c r="AI437" i="37"/>
  <c r="AJ437" i="37"/>
  <c r="AN437" i="37"/>
  <c r="AO437" i="37"/>
  <c r="AP437" i="37"/>
  <c r="AR437" i="37"/>
  <c r="AS437" i="37"/>
  <c r="B438" i="37"/>
  <c r="AG438" i="37" s="1"/>
  <c r="AC438" i="37" s="1"/>
  <c r="X438" i="37"/>
  <c r="AI438" i="37"/>
  <c r="AJ438" i="37"/>
  <c r="AN438" i="37"/>
  <c r="AO438" i="37"/>
  <c r="AP438" i="37"/>
  <c r="AR438" i="37"/>
  <c r="AS438" i="37"/>
  <c r="B439" i="37"/>
  <c r="AL439" i="37" s="1"/>
  <c r="AA439" i="37"/>
  <c r="AI439" i="37"/>
  <c r="AJ439" i="37"/>
  <c r="AN439" i="37"/>
  <c r="AO439" i="37"/>
  <c r="AP439" i="37"/>
  <c r="AR439" i="37"/>
  <c r="AS439" i="37"/>
  <c r="B440" i="37"/>
  <c r="AL440" i="37" s="1"/>
  <c r="Y440" i="37"/>
  <c r="AI440" i="37"/>
  <c r="AJ440" i="37"/>
  <c r="AN440" i="37"/>
  <c r="AO440" i="37"/>
  <c r="AP440" i="37"/>
  <c r="AR440" i="37"/>
  <c r="AS440" i="37"/>
  <c r="B441" i="37"/>
  <c r="AG441" i="37" s="1"/>
  <c r="X441" i="37"/>
  <c r="AI441" i="37"/>
  <c r="AJ441" i="37"/>
  <c r="AN441" i="37"/>
  <c r="AO441" i="37"/>
  <c r="AP441" i="37"/>
  <c r="AR441" i="37"/>
  <c r="AS441" i="37"/>
  <c r="B442" i="37"/>
  <c r="AG442" i="37" s="1"/>
  <c r="AI442" i="37"/>
  <c r="AJ442" i="37"/>
  <c r="AN442" i="37"/>
  <c r="AO442" i="37"/>
  <c r="AP442" i="37"/>
  <c r="AR442" i="37"/>
  <c r="AS442" i="37"/>
  <c r="B443" i="37"/>
  <c r="AG443" i="37" s="1"/>
  <c r="AA443" i="37"/>
  <c r="AI443" i="37"/>
  <c r="AJ443" i="37"/>
  <c r="AN443" i="37"/>
  <c r="AO443" i="37"/>
  <c r="AP443" i="37"/>
  <c r="AR443" i="37"/>
  <c r="AS443" i="37"/>
  <c r="B444" i="37"/>
  <c r="AG444" i="37" s="1"/>
  <c r="X444" i="37"/>
  <c r="Y444" i="37"/>
  <c r="AA444" i="37"/>
  <c r="AI444" i="37"/>
  <c r="AJ444" i="37"/>
  <c r="AN444" i="37"/>
  <c r="AO444" i="37"/>
  <c r="AP444" i="37"/>
  <c r="AR444" i="37"/>
  <c r="AS444" i="37"/>
  <c r="B445" i="37"/>
  <c r="AL445" i="37" s="1"/>
  <c r="Y445" i="37"/>
  <c r="AI445" i="37"/>
  <c r="AJ445" i="37"/>
  <c r="AN445" i="37"/>
  <c r="AO445" i="37"/>
  <c r="AP445" i="37"/>
  <c r="AR445" i="37"/>
  <c r="AS445" i="37"/>
  <c r="B446" i="37"/>
  <c r="AG446" i="37" s="1"/>
  <c r="X446" i="37"/>
  <c r="AI446" i="37"/>
  <c r="AJ446" i="37"/>
  <c r="AN446" i="37"/>
  <c r="AO446" i="37"/>
  <c r="AP446" i="37"/>
  <c r="AR446" i="37"/>
  <c r="AS446" i="37"/>
  <c r="B447" i="37"/>
  <c r="AG447" i="37" s="1"/>
  <c r="AI447" i="37"/>
  <c r="AJ447" i="37"/>
  <c r="AN447" i="37"/>
  <c r="AO447" i="37"/>
  <c r="AP447" i="37"/>
  <c r="AR447" i="37"/>
  <c r="AS447" i="37"/>
  <c r="B448" i="37"/>
  <c r="AL448" i="37" s="1"/>
  <c r="X448" i="37"/>
  <c r="Z448" i="37"/>
  <c r="AI448" i="37"/>
  <c r="AJ448" i="37"/>
  <c r="AN448" i="37"/>
  <c r="AO448" i="37"/>
  <c r="AP448" i="37"/>
  <c r="AR448" i="37"/>
  <c r="AS448" i="37"/>
  <c r="B449" i="37"/>
  <c r="AL449" i="37" s="1"/>
  <c r="X449" i="37"/>
  <c r="AI449" i="37"/>
  <c r="AJ449" i="37"/>
  <c r="AN449" i="37"/>
  <c r="AO449" i="37"/>
  <c r="AP449" i="37"/>
  <c r="AR449" i="37"/>
  <c r="AS449" i="37"/>
  <c r="B450" i="37"/>
  <c r="AL450" i="37" s="1"/>
  <c r="X450" i="37"/>
  <c r="AI450" i="37"/>
  <c r="AJ450" i="37"/>
  <c r="AN450" i="37"/>
  <c r="AO450" i="37"/>
  <c r="AP450" i="37"/>
  <c r="AR450" i="37"/>
  <c r="AS450" i="37"/>
  <c r="B451" i="37"/>
  <c r="AL451" i="37" s="1"/>
  <c r="AI451" i="37"/>
  <c r="AJ451" i="37"/>
  <c r="AN451" i="37"/>
  <c r="AO451" i="37"/>
  <c r="AP451" i="37"/>
  <c r="AR451" i="37"/>
  <c r="AS451" i="37"/>
  <c r="B452" i="37"/>
  <c r="AL452" i="37" s="1"/>
  <c r="Y452" i="37"/>
  <c r="AI452" i="37"/>
  <c r="AJ452" i="37"/>
  <c r="AN452" i="37"/>
  <c r="AO452" i="37"/>
  <c r="AP452" i="37"/>
  <c r="AR452" i="37"/>
  <c r="AS452" i="37"/>
  <c r="B453" i="37"/>
  <c r="AG453" i="37" s="1"/>
  <c r="X453" i="37"/>
  <c r="AI453" i="37"/>
  <c r="AJ453" i="37"/>
  <c r="AN453" i="37"/>
  <c r="AO453" i="37"/>
  <c r="AP453" i="37"/>
  <c r="AR453" i="37"/>
  <c r="AS453" i="37"/>
  <c r="B454" i="37"/>
  <c r="AI454" i="37"/>
  <c r="AJ454" i="37"/>
  <c r="AN454" i="37"/>
  <c r="AO454" i="37"/>
  <c r="AP454" i="37"/>
  <c r="AR454" i="37"/>
  <c r="AS454" i="37"/>
  <c r="B455" i="37"/>
  <c r="AL455" i="37" s="1"/>
  <c r="Y455" i="37"/>
  <c r="AI455" i="37"/>
  <c r="AJ455" i="37"/>
  <c r="AN455" i="37"/>
  <c r="AO455" i="37"/>
  <c r="AP455" i="37"/>
  <c r="AR455" i="37"/>
  <c r="AS455" i="37"/>
  <c r="B456" i="37"/>
  <c r="AL456" i="37" s="1"/>
  <c r="AI456" i="37"/>
  <c r="AJ456" i="37"/>
  <c r="AN456" i="37"/>
  <c r="AO456" i="37"/>
  <c r="AP456" i="37"/>
  <c r="AR456" i="37"/>
  <c r="AS456" i="37"/>
  <c r="B457" i="37"/>
  <c r="AG457" i="37" s="1"/>
  <c r="Y457" i="37"/>
  <c r="AI457" i="37"/>
  <c r="AJ457" i="37"/>
  <c r="AN457" i="37"/>
  <c r="AO457" i="37"/>
  <c r="AP457" i="37"/>
  <c r="AR457" i="37"/>
  <c r="AS457" i="37"/>
  <c r="B458" i="37"/>
  <c r="AG458" i="37" s="1"/>
  <c r="AI458" i="37"/>
  <c r="AJ458" i="37"/>
  <c r="AN458" i="37"/>
  <c r="AO458" i="37"/>
  <c r="AP458" i="37"/>
  <c r="AR458" i="37"/>
  <c r="AS458" i="37"/>
  <c r="B459" i="37"/>
  <c r="AL459" i="37" s="1"/>
  <c r="Z459" i="37"/>
  <c r="AI459" i="37"/>
  <c r="AJ459" i="37"/>
  <c r="AN459" i="37"/>
  <c r="AO459" i="37"/>
  <c r="AP459" i="37"/>
  <c r="AR459" i="37"/>
  <c r="AS459" i="37"/>
  <c r="B460" i="37"/>
  <c r="AG460" i="37" s="1"/>
  <c r="Y460" i="37"/>
  <c r="AI460" i="37"/>
  <c r="AJ460" i="37"/>
  <c r="AN460" i="37"/>
  <c r="AO460" i="37"/>
  <c r="AP460" i="37"/>
  <c r="AR460" i="37"/>
  <c r="AS460" i="37"/>
  <c r="B461" i="37"/>
  <c r="AG461" i="37" s="1"/>
  <c r="AI461" i="37"/>
  <c r="AJ461" i="37"/>
  <c r="AN461" i="37"/>
  <c r="AO461" i="37"/>
  <c r="AP461" i="37"/>
  <c r="AR461" i="37"/>
  <c r="AS461" i="37"/>
  <c r="B462" i="37"/>
  <c r="X462" i="37"/>
  <c r="AI462" i="37"/>
  <c r="AJ462" i="37"/>
  <c r="AN462" i="37"/>
  <c r="AO462" i="37"/>
  <c r="AP462" i="37"/>
  <c r="AR462" i="37"/>
  <c r="AS462" i="37"/>
  <c r="B463" i="37"/>
  <c r="AG463" i="37" s="1"/>
  <c r="AC463" i="37" s="1"/>
  <c r="V463" i="37"/>
  <c r="AI463" i="37"/>
  <c r="AJ463" i="37"/>
  <c r="AN463" i="37"/>
  <c r="AO463" i="37"/>
  <c r="AP463" i="37"/>
  <c r="AR463" i="37"/>
  <c r="AS463" i="37"/>
  <c r="B464" i="37"/>
  <c r="AG464" i="37" s="1"/>
  <c r="AI464" i="37"/>
  <c r="AJ464" i="37"/>
  <c r="AN464" i="37"/>
  <c r="AO464" i="37"/>
  <c r="AP464" i="37"/>
  <c r="AR464" i="37"/>
  <c r="AS464" i="37"/>
  <c r="B465" i="37"/>
  <c r="AG465" i="37" s="1"/>
  <c r="AC465" i="37" s="1"/>
  <c r="Z465" i="37"/>
  <c r="AI465" i="37"/>
  <c r="AJ465" i="37"/>
  <c r="AN465" i="37"/>
  <c r="AO465" i="37"/>
  <c r="AP465" i="37"/>
  <c r="AR465" i="37"/>
  <c r="AS465" i="37"/>
  <c r="B466" i="37"/>
  <c r="AG466" i="37" s="1"/>
  <c r="Y466" i="37"/>
  <c r="Z466" i="37"/>
  <c r="AI466" i="37"/>
  <c r="AJ466" i="37"/>
  <c r="AN466" i="37"/>
  <c r="AO466" i="37"/>
  <c r="AP466" i="37"/>
  <c r="AR466" i="37"/>
  <c r="AS466" i="37"/>
  <c r="B467" i="37"/>
  <c r="AG467" i="37" s="1"/>
  <c r="Z467" i="37"/>
  <c r="AI467" i="37"/>
  <c r="AJ467" i="37"/>
  <c r="AN467" i="37"/>
  <c r="AO467" i="37"/>
  <c r="AP467" i="37"/>
  <c r="AR467" i="37"/>
  <c r="AS467" i="37"/>
  <c r="B468" i="37"/>
  <c r="AG468" i="37" s="1"/>
  <c r="AC468" i="37" s="1"/>
  <c r="Z468" i="37"/>
  <c r="AI468" i="37"/>
  <c r="AJ468" i="37"/>
  <c r="AN468" i="37"/>
  <c r="AO468" i="37"/>
  <c r="AP468" i="37"/>
  <c r="AR468" i="37"/>
  <c r="AS468" i="37"/>
  <c r="B469" i="37"/>
  <c r="AL469" i="37" s="1"/>
  <c r="Y469" i="37"/>
  <c r="X469" i="37"/>
  <c r="AI469" i="37"/>
  <c r="AJ469" i="37"/>
  <c r="AN469" i="37"/>
  <c r="AO469" i="37"/>
  <c r="AP469" i="37"/>
  <c r="AR469" i="37"/>
  <c r="AS469" i="37"/>
  <c r="B470" i="37"/>
  <c r="X470" i="37"/>
  <c r="AI470" i="37"/>
  <c r="AJ470" i="37"/>
  <c r="AN470" i="37"/>
  <c r="AO470" i="37"/>
  <c r="AP470" i="37"/>
  <c r="AR470" i="37"/>
  <c r="AS470" i="37"/>
  <c r="B471" i="37"/>
  <c r="AL471" i="37" s="1"/>
  <c r="AA471" i="37"/>
  <c r="AI471" i="37"/>
  <c r="AJ471" i="37"/>
  <c r="AN471" i="37"/>
  <c r="AO471" i="37"/>
  <c r="AP471" i="37"/>
  <c r="AR471" i="37"/>
  <c r="AS471" i="37"/>
  <c r="B472" i="37"/>
  <c r="AG472" i="37" s="1"/>
  <c r="Y472" i="37"/>
  <c r="AI472" i="37"/>
  <c r="AJ472" i="37"/>
  <c r="AN472" i="37"/>
  <c r="AO472" i="37"/>
  <c r="AP472" i="37"/>
  <c r="AR472" i="37"/>
  <c r="AS472" i="37"/>
  <c r="B473" i="37"/>
  <c r="AI473" i="37"/>
  <c r="AJ473" i="37"/>
  <c r="AN473" i="37"/>
  <c r="AO473" i="37"/>
  <c r="AP473" i="37"/>
  <c r="AR473" i="37"/>
  <c r="AS473" i="37"/>
  <c r="B474" i="37"/>
  <c r="AG474" i="37" s="1"/>
  <c r="AC474" i="37" s="1"/>
  <c r="AI474" i="37"/>
  <c r="AJ474" i="37"/>
  <c r="AN474" i="37"/>
  <c r="AO474" i="37"/>
  <c r="AP474" i="37"/>
  <c r="AR474" i="37"/>
  <c r="AS474" i="37"/>
  <c r="B475" i="37"/>
  <c r="AG475" i="37" s="1"/>
  <c r="AC475" i="37" s="1"/>
  <c r="Z475" i="37"/>
  <c r="AI475" i="37"/>
  <c r="AJ475" i="37"/>
  <c r="AN475" i="37"/>
  <c r="AO475" i="37"/>
  <c r="AP475" i="37"/>
  <c r="AR475" i="37"/>
  <c r="AS475" i="37"/>
  <c r="B476" i="37"/>
  <c r="X476" i="37"/>
  <c r="AI476" i="37"/>
  <c r="AJ476" i="37"/>
  <c r="AN476" i="37"/>
  <c r="AO476" i="37"/>
  <c r="AP476" i="37"/>
  <c r="AR476" i="37"/>
  <c r="AS476" i="37"/>
  <c r="B477" i="37"/>
  <c r="AL477" i="37" s="1"/>
  <c r="Z477" i="37"/>
  <c r="AI477" i="37"/>
  <c r="AJ477" i="37"/>
  <c r="AN477" i="37"/>
  <c r="AO477" i="37"/>
  <c r="AP477" i="37"/>
  <c r="AR477" i="37"/>
  <c r="AS477" i="37"/>
  <c r="B478" i="37"/>
  <c r="AG478" i="37" s="1"/>
  <c r="AC478" i="37" s="1"/>
  <c r="AI478" i="37"/>
  <c r="AJ478" i="37"/>
  <c r="AN478" i="37"/>
  <c r="AO478" i="37"/>
  <c r="AP478" i="37"/>
  <c r="AR478" i="37"/>
  <c r="AS478" i="37"/>
  <c r="B479" i="37"/>
  <c r="AG479" i="37" s="1"/>
  <c r="Z479" i="37"/>
  <c r="AI479" i="37"/>
  <c r="AJ479" i="37"/>
  <c r="AN479" i="37"/>
  <c r="AO479" i="37"/>
  <c r="AP479" i="37"/>
  <c r="AR479" i="37"/>
  <c r="AS479" i="37"/>
  <c r="B480" i="37"/>
  <c r="AL480" i="37" s="1"/>
  <c r="Y480" i="37"/>
  <c r="V480" i="37"/>
  <c r="Z480" i="37"/>
  <c r="AI480" i="37"/>
  <c r="AJ480" i="37"/>
  <c r="AN480" i="37"/>
  <c r="AO480" i="37"/>
  <c r="AP480" i="37"/>
  <c r="AR480" i="37"/>
  <c r="AS480" i="37"/>
  <c r="B481" i="37"/>
  <c r="AG481" i="37" s="1"/>
  <c r="AC481" i="37" s="1"/>
  <c r="X481" i="37"/>
  <c r="AI481" i="37"/>
  <c r="AJ481" i="37"/>
  <c r="AN481" i="37"/>
  <c r="AO481" i="37"/>
  <c r="AP481" i="37"/>
  <c r="AR481" i="37"/>
  <c r="AS481" i="37"/>
  <c r="B482" i="37"/>
  <c r="AG482" i="37" s="1"/>
  <c r="AI482" i="37"/>
  <c r="AJ482" i="37"/>
  <c r="AN482" i="37"/>
  <c r="AO482" i="37"/>
  <c r="AP482" i="37"/>
  <c r="AR482" i="37"/>
  <c r="AS482" i="37"/>
  <c r="B483" i="37"/>
  <c r="AG483" i="37" s="1"/>
  <c r="V483" i="37"/>
  <c r="AI483" i="37"/>
  <c r="AJ483" i="37"/>
  <c r="AN483" i="37"/>
  <c r="AO483" i="37"/>
  <c r="AP483" i="37"/>
  <c r="AR483" i="37"/>
  <c r="AS483" i="37"/>
  <c r="B484" i="37"/>
  <c r="AL484" i="37" s="1"/>
  <c r="X484" i="37"/>
  <c r="AI484" i="37"/>
  <c r="AJ484" i="37"/>
  <c r="AN484" i="37"/>
  <c r="AO484" i="37"/>
  <c r="AP484" i="37"/>
  <c r="AR484" i="37"/>
  <c r="AS484" i="37"/>
  <c r="B485" i="37"/>
  <c r="AG485" i="37" s="1"/>
  <c r="AA485" i="37"/>
  <c r="AI485" i="37"/>
  <c r="AJ485" i="37"/>
  <c r="AN485" i="37"/>
  <c r="AO485" i="37"/>
  <c r="AP485" i="37"/>
  <c r="AR485" i="37"/>
  <c r="AS485" i="37"/>
  <c r="B486" i="37"/>
  <c r="AG486" i="37" s="1"/>
  <c r="AI486" i="37"/>
  <c r="AJ486" i="37"/>
  <c r="AN486" i="37"/>
  <c r="AO486" i="37"/>
  <c r="AP486" i="37"/>
  <c r="AR486" i="37"/>
  <c r="AS486" i="37"/>
  <c r="B487" i="37"/>
  <c r="AG487" i="37" s="1"/>
  <c r="Z487" i="37"/>
  <c r="AI487" i="37"/>
  <c r="AJ487" i="37"/>
  <c r="AN487" i="37"/>
  <c r="AO487" i="37"/>
  <c r="AP487" i="37"/>
  <c r="AR487" i="37"/>
  <c r="AS487" i="37"/>
  <c r="B488" i="37"/>
  <c r="AG488" i="37" s="1"/>
  <c r="Y488" i="37"/>
  <c r="Z488" i="37"/>
  <c r="AA488" i="37"/>
  <c r="AI488" i="37"/>
  <c r="AJ488" i="37"/>
  <c r="AN488" i="37"/>
  <c r="AO488" i="37"/>
  <c r="AP488" i="37"/>
  <c r="AR488" i="37"/>
  <c r="AS488" i="37"/>
  <c r="B489" i="37"/>
  <c r="AG489" i="37" s="1"/>
  <c r="X489" i="37"/>
  <c r="AI489" i="37"/>
  <c r="AJ489" i="37"/>
  <c r="AN489" i="37"/>
  <c r="AO489" i="37"/>
  <c r="AP489" i="37"/>
  <c r="AR489" i="37"/>
  <c r="AS489" i="37"/>
  <c r="B490" i="37"/>
  <c r="X490" i="37"/>
  <c r="AI490" i="37"/>
  <c r="AJ490" i="37"/>
  <c r="AN490" i="37"/>
  <c r="AO490" i="37"/>
  <c r="AP490" i="37"/>
  <c r="AR490" i="37"/>
  <c r="AS490" i="37"/>
  <c r="B491" i="37"/>
  <c r="AG491" i="37" s="1"/>
  <c r="X491" i="37"/>
  <c r="AI491" i="37"/>
  <c r="AJ491" i="37"/>
  <c r="AN491" i="37"/>
  <c r="AO491" i="37"/>
  <c r="AP491" i="37"/>
  <c r="AR491" i="37"/>
  <c r="AS491" i="37"/>
  <c r="B492" i="37"/>
  <c r="AG492" i="37" s="1"/>
  <c r="Z492" i="37"/>
  <c r="AI492" i="37"/>
  <c r="AJ492" i="37"/>
  <c r="AN492" i="37"/>
  <c r="AO492" i="37"/>
  <c r="AP492" i="37"/>
  <c r="AR492" i="37"/>
  <c r="AS492" i="37"/>
  <c r="B493" i="37"/>
  <c r="AL493" i="37" s="1"/>
  <c r="AA493" i="37"/>
  <c r="AI493" i="37"/>
  <c r="AJ493" i="37"/>
  <c r="AN493" i="37"/>
  <c r="AO493" i="37"/>
  <c r="AP493" i="37"/>
  <c r="AR493" i="37"/>
  <c r="AS493" i="37"/>
  <c r="B494" i="37"/>
  <c r="AG494" i="37" s="1"/>
  <c r="Z494" i="37"/>
  <c r="X494" i="37"/>
  <c r="AI494" i="37"/>
  <c r="AJ494" i="37"/>
  <c r="AN494" i="37"/>
  <c r="AO494" i="37"/>
  <c r="AP494" i="37"/>
  <c r="AR494" i="37"/>
  <c r="AS494" i="37"/>
  <c r="B495" i="37"/>
  <c r="AG495" i="37" s="1"/>
  <c r="X495" i="37"/>
  <c r="AI495" i="37"/>
  <c r="AJ495" i="37"/>
  <c r="AN495" i="37"/>
  <c r="AO495" i="37"/>
  <c r="AP495" i="37"/>
  <c r="AR495" i="37"/>
  <c r="AS495" i="37"/>
  <c r="B496" i="37"/>
  <c r="AG496" i="37" s="1"/>
  <c r="X496" i="37"/>
  <c r="V496" i="37"/>
  <c r="AI496" i="37"/>
  <c r="AJ496" i="37"/>
  <c r="AN496" i="37"/>
  <c r="AO496" i="37"/>
  <c r="AP496" i="37"/>
  <c r="AR496" i="37"/>
  <c r="AS496" i="37"/>
  <c r="B497" i="37"/>
  <c r="AG497" i="37" s="1"/>
  <c r="X497" i="37"/>
  <c r="AI497" i="37"/>
  <c r="AJ497" i="37"/>
  <c r="AN497" i="37"/>
  <c r="AO497" i="37"/>
  <c r="AP497" i="37"/>
  <c r="AR497" i="37"/>
  <c r="AS497" i="37"/>
  <c r="B498" i="37"/>
  <c r="AG498" i="37" s="1"/>
  <c r="AI498" i="37"/>
  <c r="AJ498" i="37"/>
  <c r="AN498" i="37"/>
  <c r="AO498" i="37"/>
  <c r="AP498" i="37"/>
  <c r="AR498" i="37"/>
  <c r="AS498" i="37"/>
  <c r="B499" i="37"/>
  <c r="AL499" i="37" s="1"/>
  <c r="Z499" i="37"/>
  <c r="V499" i="37"/>
  <c r="AI499" i="37"/>
  <c r="AJ499" i="37"/>
  <c r="AN499" i="37"/>
  <c r="AO499" i="37"/>
  <c r="AP499" i="37"/>
  <c r="AR499" i="37"/>
  <c r="AS499" i="37"/>
  <c r="B500" i="37"/>
  <c r="AL500" i="37" s="1"/>
  <c r="X500" i="37"/>
  <c r="AI500" i="37"/>
  <c r="AJ500" i="37"/>
  <c r="AN500" i="37"/>
  <c r="AO500" i="37"/>
  <c r="AP500" i="37"/>
  <c r="AR500" i="37"/>
  <c r="AS500" i="37"/>
  <c r="B501" i="37"/>
  <c r="AL501" i="37" s="1"/>
  <c r="AI501" i="37"/>
  <c r="AJ501" i="37"/>
  <c r="AN501" i="37"/>
  <c r="AO501" i="37"/>
  <c r="AP501" i="37"/>
  <c r="AR501" i="37"/>
  <c r="AS501" i="37"/>
  <c r="B502" i="37"/>
  <c r="Z502" i="37"/>
  <c r="X502" i="37"/>
  <c r="AA502" i="37"/>
  <c r="AI502" i="37"/>
  <c r="AJ502" i="37"/>
  <c r="AN502" i="37"/>
  <c r="AO502" i="37"/>
  <c r="AP502" i="37"/>
  <c r="AR502" i="37"/>
  <c r="AS502" i="37"/>
  <c r="B503" i="37"/>
  <c r="AG503" i="37" s="1"/>
  <c r="X503" i="37"/>
  <c r="AI503" i="37"/>
  <c r="AJ503" i="37"/>
  <c r="AN503" i="37"/>
  <c r="AO503" i="37"/>
  <c r="AP503" i="37"/>
  <c r="AR503" i="37"/>
  <c r="AS503" i="37"/>
  <c r="B504" i="37"/>
  <c r="AG504" i="37" s="1"/>
  <c r="AI504" i="37"/>
  <c r="AJ504" i="37"/>
  <c r="AN504" i="37"/>
  <c r="AO504" i="37"/>
  <c r="AP504" i="37"/>
  <c r="AR504" i="37"/>
  <c r="AS504" i="37"/>
  <c r="B505" i="37"/>
  <c r="AI505" i="37"/>
  <c r="AJ505" i="37"/>
  <c r="AN505" i="37"/>
  <c r="AO505" i="37"/>
  <c r="AP505" i="37"/>
  <c r="AR505" i="37"/>
  <c r="AS505" i="37"/>
  <c r="AM507" i="37"/>
  <c r="AQ507" i="37"/>
  <c r="AT507" i="37"/>
  <c r="AU507" i="37"/>
  <c r="D513" i="37"/>
  <c r="D514" i="37"/>
  <c r="D515" i="37"/>
  <c r="D516" i="37"/>
  <c r="D517" i="37"/>
  <c r="D520" i="37"/>
  <c r="D521" i="37"/>
  <c r="D522" i="37"/>
  <c r="D523" i="37"/>
  <c r="D524" i="37"/>
  <c r="D525" i="37"/>
  <c r="D526" i="37"/>
  <c r="D527" i="37"/>
  <c r="D528" i="37"/>
  <c r="D529" i="37"/>
  <c r="D530" i="37"/>
  <c r="D531" i="37"/>
  <c r="D532" i="37"/>
  <c r="D533" i="37"/>
  <c r="D534" i="37"/>
  <c r="D535" i="37"/>
  <c r="D536" i="37"/>
  <c r="D537" i="37"/>
  <c r="AG7" i="37" l="1"/>
  <c r="AE10" i="38"/>
  <c r="B11" i="38"/>
  <c r="AL7" i="37"/>
  <c r="B504" i="38"/>
  <c r="AG504" i="38" s="1"/>
  <c r="AG465" i="38"/>
  <c r="Y484" i="37"/>
  <c r="X465" i="37"/>
  <c r="AA440" i="37"/>
  <c r="Z413" i="37"/>
  <c r="Y408" i="37"/>
  <c r="Z374" i="37"/>
  <c r="X252" i="37"/>
  <c r="X175" i="37"/>
  <c r="X102" i="37"/>
  <c r="Z24" i="37"/>
  <c r="AA491" i="37"/>
  <c r="AA395" i="37"/>
  <c r="Y349" i="37"/>
  <c r="AA330" i="37"/>
  <c r="X169" i="37"/>
  <c r="X106" i="37"/>
  <c r="X101" i="37"/>
  <c r="Y491" i="37"/>
  <c r="Z406" i="37"/>
  <c r="AA400" i="37"/>
  <c r="Y395" i="37"/>
  <c r="X384" i="37"/>
  <c r="AA378" i="37"/>
  <c r="AA365" i="37"/>
  <c r="Z354" i="37"/>
  <c r="X349" i="37"/>
  <c r="AA305" i="37"/>
  <c r="Z237" i="37"/>
  <c r="Z227" i="37"/>
  <c r="X224" i="37"/>
  <c r="X210" i="37"/>
  <c r="X198" i="37"/>
  <c r="Y191" i="37"/>
  <c r="Z146" i="37"/>
  <c r="AA112" i="37"/>
  <c r="AA500" i="37"/>
  <c r="AA358" i="37"/>
  <c r="Y323" i="37"/>
  <c r="Z279" i="37"/>
  <c r="X255" i="37"/>
  <c r="Y237" i="37"/>
  <c r="Y227" i="37"/>
  <c r="X146" i="37"/>
  <c r="Z310" i="37"/>
  <c r="X227" i="37"/>
  <c r="Y104" i="37"/>
  <c r="AL31" i="37"/>
  <c r="Y499" i="37"/>
  <c r="Z445" i="37"/>
  <c r="AA183" i="37"/>
  <c r="Z170" i="37"/>
  <c r="Z166" i="37"/>
  <c r="Z145" i="37"/>
  <c r="Z50" i="37"/>
  <c r="AA20" i="37"/>
  <c r="Y489" i="37"/>
  <c r="Z484" i="37"/>
  <c r="X445" i="37"/>
  <c r="Z420" i="37"/>
  <c r="AA408" i="37"/>
  <c r="AA386" i="37"/>
  <c r="Y357" i="37"/>
  <c r="Z351" i="37"/>
  <c r="Y208" i="37"/>
  <c r="Y90" i="37"/>
  <c r="AE120" i="38"/>
  <c r="X120" i="38" s="1"/>
  <c r="Z8" i="37"/>
  <c r="X290" i="38"/>
  <c r="X440" i="38"/>
  <c r="X97" i="38"/>
  <c r="X236" i="38"/>
  <c r="X255" i="38"/>
  <c r="X405" i="38"/>
  <c r="X26" i="38"/>
  <c r="X88" i="38"/>
  <c r="X359" i="38"/>
  <c r="X418" i="38"/>
  <c r="X17" i="38"/>
  <c r="X101" i="38"/>
  <c r="X294" i="38"/>
  <c r="X325" i="38"/>
  <c r="X392" i="38"/>
  <c r="X422" i="38"/>
  <c r="X287" i="38"/>
  <c r="X424" i="38"/>
  <c r="X437" i="38"/>
  <c r="X9" i="38"/>
  <c r="X372" i="38"/>
  <c r="X465" i="38"/>
  <c r="X66" i="38"/>
  <c r="X208" i="38"/>
  <c r="X402" i="38"/>
  <c r="X428" i="38"/>
  <c r="X340" i="38"/>
  <c r="X356" i="38"/>
  <c r="X430" i="38"/>
  <c r="X166" i="38"/>
  <c r="X269" i="38"/>
  <c r="X278" i="38"/>
  <c r="X237" i="38"/>
  <c r="X239" i="38"/>
  <c r="X271" i="38"/>
  <c r="X333" i="38"/>
  <c r="X408" i="38"/>
  <c r="X449" i="38"/>
  <c r="X136" i="38"/>
  <c r="X199" i="38"/>
  <c r="X344" i="38"/>
  <c r="X376" i="38"/>
  <c r="X434" i="38"/>
  <c r="X74" i="38"/>
  <c r="X190" i="38"/>
  <c r="X216" i="38"/>
  <c r="X284" i="38"/>
  <c r="X491" i="38"/>
  <c r="X346" i="38"/>
  <c r="X393" i="38"/>
  <c r="X425" i="38"/>
  <c r="X104" i="38"/>
  <c r="X192" i="38"/>
  <c r="X232" i="38"/>
  <c r="X305" i="38"/>
  <c r="X371" i="38"/>
  <c r="X373" i="38"/>
  <c r="X82" i="38"/>
  <c r="X106" i="38"/>
  <c r="X146" i="38"/>
  <c r="X152" i="38"/>
  <c r="X203" i="38"/>
  <c r="X234" i="38"/>
  <c r="X268" i="38"/>
  <c r="X339" i="38"/>
  <c r="AG214" i="38"/>
  <c r="AG346" i="38"/>
  <c r="Z469" i="37"/>
  <c r="Y459" i="37"/>
  <c r="X417" i="37"/>
  <c r="AA407" i="37"/>
  <c r="Y382" i="37"/>
  <c r="AA357" i="37"/>
  <c r="X327" i="37"/>
  <c r="AA312" i="37"/>
  <c r="X265" i="37"/>
  <c r="X245" i="37"/>
  <c r="Z175" i="37"/>
  <c r="X105" i="37"/>
  <c r="AA88" i="37"/>
  <c r="AA202" i="37"/>
  <c r="Z190" i="37"/>
  <c r="X45" i="37"/>
  <c r="AA477" i="37"/>
  <c r="Z472" i="37"/>
  <c r="Z375" i="37"/>
  <c r="AA480" i="37"/>
  <c r="X472" i="37"/>
  <c r="Z462" i="37"/>
  <c r="Y375" i="37"/>
  <c r="X298" i="37"/>
  <c r="Y178" i="37"/>
  <c r="Z151" i="37"/>
  <c r="Y139" i="37"/>
  <c r="X134" i="37"/>
  <c r="AA261" i="37"/>
  <c r="Z496" i="37"/>
  <c r="Y426" i="37"/>
  <c r="AA423" i="37"/>
  <c r="AA323" i="37"/>
  <c r="AA276" i="37"/>
  <c r="Z261" i="37"/>
  <c r="AA213" i="37"/>
  <c r="Z7" i="37"/>
  <c r="AA496" i="37"/>
  <c r="Z426" i="37"/>
  <c r="AA499" i="37"/>
  <c r="X475" i="37"/>
  <c r="AA465" i="37"/>
  <c r="X426" i="37"/>
  <c r="Z391" i="37"/>
  <c r="Y296" i="37"/>
  <c r="Z276" i="37"/>
  <c r="X271" i="37"/>
  <c r="AA208" i="37"/>
  <c r="Y198" i="37"/>
  <c r="Y101" i="37"/>
  <c r="AA84" i="37"/>
  <c r="Y72" i="37"/>
  <c r="Z336" i="37"/>
  <c r="AA306" i="37"/>
  <c r="Z216" i="37"/>
  <c r="Y336" i="37"/>
  <c r="X236" i="37"/>
  <c r="Y63" i="37"/>
  <c r="AA32" i="37"/>
  <c r="Y22" i="37"/>
  <c r="AA339" i="37"/>
  <c r="AA494" i="37"/>
  <c r="Y494" i="37"/>
  <c r="Y441" i="37"/>
  <c r="Y364" i="37"/>
  <c r="Y339" i="37"/>
  <c r="Z294" i="37"/>
  <c r="X244" i="37"/>
  <c r="Z206" i="37"/>
  <c r="Z184" i="37"/>
  <c r="Y174" i="37"/>
  <c r="X166" i="37"/>
  <c r="AA424" i="37"/>
  <c r="Z414" i="37"/>
  <c r="X339" i="37"/>
  <c r="Y324" i="37"/>
  <c r="Y287" i="37"/>
  <c r="X206" i="37"/>
  <c r="X174" i="37"/>
  <c r="AA114" i="37"/>
  <c r="AA80" i="37"/>
  <c r="AA59" i="37"/>
  <c r="Z265" i="37"/>
  <c r="Z245" i="37"/>
  <c r="AG129" i="37"/>
  <c r="AC129" i="37" s="1"/>
  <c r="AG107" i="37"/>
  <c r="AC107" i="37" s="1"/>
  <c r="AG342" i="37"/>
  <c r="AC342" i="37" s="1"/>
  <c r="AG297" i="37"/>
  <c r="AC297" i="37" s="1"/>
  <c r="AG80" i="37"/>
  <c r="AC80" i="37" s="1"/>
  <c r="AG480" i="37"/>
  <c r="AL434" i="37"/>
  <c r="AC276" i="37"/>
  <c r="AL404" i="37"/>
  <c r="AG96" i="37"/>
  <c r="AC96" i="37" s="1"/>
  <c r="AG431" i="37"/>
  <c r="AC431" i="37" s="1"/>
  <c r="Z500" i="37"/>
  <c r="Y393" i="37"/>
  <c r="AL372" i="37"/>
  <c r="Z353" i="37"/>
  <c r="Y345" i="37"/>
  <c r="X328" i="37"/>
  <c r="AA283" i="37"/>
  <c r="Z277" i="37"/>
  <c r="X208" i="37"/>
  <c r="AA205" i="37"/>
  <c r="Z202" i="37"/>
  <c r="Y190" i="37"/>
  <c r="AA154" i="37"/>
  <c r="Y59" i="37"/>
  <c r="Z56" i="37"/>
  <c r="AA48" i="37"/>
  <c r="Z417" i="37"/>
  <c r="Z378" i="37"/>
  <c r="Y500" i="37"/>
  <c r="X468" i="37"/>
  <c r="Y417" i="37"/>
  <c r="AL379" i="37"/>
  <c r="X378" i="37"/>
  <c r="Y356" i="37"/>
  <c r="X353" i="37"/>
  <c r="X345" i="37"/>
  <c r="AA291" i="37"/>
  <c r="Y283" i="37"/>
  <c r="Y277" i="37"/>
  <c r="AA255" i="37"/>
  <c r="X247" i="37"/>
  <c r="Z236" i="37"/>
  <c r="V208" i="37"/>
  <c r="Z205" i="37"/>
  <c r="Y202" i="37"/>
  <c r="X190" i="37"/>
  <c r="Z154" i="37"/>
  <c r="Y133" i="37"/>
  <c r="Y122" i="37"/>
  <c r="V59" i="37"/>
  <c r="Y56" i="37"/>
  <c r="AA19" i="37"/>
  <c r="X356" i="37"/>
  <c r="X283" i="37"/>
  <c r="AA271" i="37"/>
  <c r="Y236" i="37"/>
  <c r="Y205" i="37"/>
  <c r="Z191" i="37"/>
  <c r="Y154" i="37"/>
  <c r="Z88" i="37"/>
  <c r="X30" i="37"/>
  <c r="AA215" i="37"/>
  <c r="Y114" i="37"/>
  <c r="V104" i="37"/>
  <c r="Y88" i="37"/>
  <c r="AA272" i="37"/>
  <c r="AA70" i="37"/>
  <c r="AA446" i="37"/>
  <c r="AA412" i="37"/>
  <c r="Z385" i="37"/>
  <c r="Y373" i="37"/>
  <c r="X370" i="37"/>
  <c r="X323" i="37"/>
  <c r="X306" i="37"/>
  <c r="AG298" i="37"/>
  <c r="AC298" i="37" s="1"/>
  <c r="Z272" i="37"/>
  <c r="AA195" i="37"/>
  <c r="Z192" i="37"/>
  <c r="AA172" i="37"/>
  <c r="AA161" i="37"/>
  <c r="Z155" i="37"/>
  <c r="Z142" i="37"/>
  <c r="AA128" i="37"/>
  <c r="Z120" i="37"/>
  <c r="Y70" i="37"/>
  <c r="AJ507" i="37"/>
  <c r="Z373" i="37"/>
  <c r="Z495" i="37"/>
  <c r="AA492" i="37"/>
  <c r="Z446" i="37"/>
  <c r="Y385" i="37"/>
  <c r="X373" i="37"/>
  <c r="AA298" i="37"/>
  <c r="Y272" i="37"/>
  <c r="Z223" i="37"/>
  <c r="Y195" i="37"/>
  <c r="X192" i="37"/>
  <c r="Y161" i="37"/>
  <c r="AA158" i="37"/>
  <c r="Y120" i="37"/>
  <c r="AA115" i="37"/>
  <c r="AA94" i="37"/>
  <c r="AL71" i="37"/>
  <c r="X70" i="37"/>
  <c r="AL63" i="37"/>
  <c r="AA39" i="37"/>
  <c r="AA475" i="37"/>
  <c r="AG459" i="37"/>
  <c r="AC459" i="37" s="1"/>
  <c r="Y449" i="37"/>
  <c r="Y446" i="37"/>
  <c r="Y432" i="37"/>
  <c r="X385" i="37"/>
  <c r="AA349" i="37"/>
  <c r="Z324" i="37"/>
  <c r="AA301" i="37"/>
  <c r="Y298" i="37"/>
  <c r="X272" i="37"/>
  <c r="Y223" i="37"/>
  <c r="Z198" i="37"/>
  <c r="X195" i="37"/>
  <c r="X161" i="37"/>
  <c r="Z137" i="37"/>
  <c r="Y115" i="37"/>
  <c r="Y94" i="37"/>
  <c r="AA52" i="37"/>
  <c r="Y31" i="37"/>
  <c r="AA28" i="37"/>
  <c r="Y13" i="37"/>
  <c r="AA321" i="37"/>
  <c r="AG279" i="37"/>
  <c r="AC279" i="37" s="1"/>
  <c r="X267" i="37"/>
  <c r="AA71" i="37"/>
  <c r="Y502" i="37"/>
  <c r="X452" i="37"/>
  <c r="X424" i="37"/>
  <c r="X413" i="37"/>
  <c r="Z386" i="37"/>
  <c r="AA377" i="37"/>
  <c r="X336" i="37"/>
  <c r="X333" i="37"/>
  <c r="X330" i="37"/>
  <c r="Z327" i="37"/>
  <c r="Z321" i="37"/>
  <c r="AA318" i="37"/>
  <c r="Z299" i="37"/>
  <c r="X243" i="37"/>
  <c r="Z232" i="37"/>
  <c r="Y213" i="37"/>
  <c r="Z162" i="37"/>
  <c r="Y71" i="37"/>
  <c r="AA68" i="37"/>
  <c r="AA58" i="37"/>
  <c r="X37" i="37"/>
  <c r="Z26" i="37"/>
  <c r="AL378" i="37"/>
  <c r="Y321" i="37"/>
  <c r="AA302" i="37"/>
  <c r="Y193" i="37"/>
  <c r="Y162" i="37"/>
  <c r="AA156" i="37"/>
  <c r="AA132" i="37"/>
  <c r="AA129" i="37"/>
  <c r="Z58" i="37"/>
  <c r="AA249" i="37"/>
  <c r="AA181" i="37"/>
  <c r="AA138" i="37"/>
  <c r="Y132" i="37"/>
  <c r="AA100" i="37"/>
  <c r="Z433" i="37"/>
  <c r="AA476" i="37"/>
  <c r="Y436" i="37"/>
  <c r="Y433" i="37"/>
  <c r="AG383" i="37"/>
  <c r="AC383" i="37" s="1"/>
  <c r="X321" i="37"/>
  <c r="Y302" i="37"/>
  <c r="AA293" i="37"/>
  <c r="X499" i="37"/>
  <c r="Y476" i="37"/>
  <c r="AL468" i="37"/>
  <c r="Y450" i="37"/>
  <c r="Z444" i="37"/>
  <c r="X436" i="37"/>
  <c r="X433" i="37"/>
  <c r="X408" i="37"/>
  <c r="Z390" i="37"/>
  <c r="AA387" i="37"/>
  <c r="Y350" i="37"/>
  <c r="AA334" i="37"/>
  <c r="X313" i="37"/>
  <c r="X310" i="37"/>
  <c r="Z296" i="37"/>
  <c r="Y293" i="37"/>
  <c r="Z288" i="37"/>
  <c r="Y276" i="37"/>
  <c r="AA265" i="37"/>
  <c r="V249" i="37"/>
  <c r="AA235" i="37"/>
  <c r="AA214" i="37"/>
  <c r="X184" i="37"/>
  <c r="Y181" i="37"/>
  <c r="Z138" i="37"/>
  <c r="AL122" i="37"/>
  <c r="X90" i="37"/>
  <c r="Y87" i="37"/>
  <c r="X53" i="37"/>
  <c r="X29" i="37"/>
  <c r="AA24" i="37"/>
  <c r="AL454" i="37"/>
  <c r="AG454" i="37"/>
  <c r="AC454" i="37" s="1"/>
  <c r="X437" i="37"/>
  <c r="Y437" i="37"/>
  <c r="Y257" i="37"/>
  <c r="X257" i="37"/>
  <c r="Z257" i="37"/>
  <c r="AA257" i="37"/>
  <c r="Y241" i="37"/>
  <c r="X241" i="37"/>
  <c r="Z241" i="37"/>
  <c r="AA241" i="37"/>
  <c r="V241" i="37"/>
  <c r="Z108" i="37"/>
  <c r="V108" i="37"/>
  <c r="X389" i="37"/>
  <c r="AA389" i="37"/>
  <c r="X374" i="37"/>
  <c r="Y374" i="37"/>
  <c r="AA374" i="37"/>
  <c r="X371" i="37"/>
  <c r="Y311" i="37"/>
  <c r="X311" i="37"/>
  <c r="AA311" i="37"/>
  <c r="V488" i="37"/>
  <c r="Y443" i="37"/>
  <c r="X429" i="37"/>
  <c r="X363" i="37"/>
  <c r="Y326" i="37"/>
  <c r="X326" i="37"/>
  <c r="Z326" i="37"/>
  <c r="X317" i="37"/>
  <c r="Y317" i="37"/>
  <c r="Z491" i="37"/>
  <c r="V491" i="37"/>
  <c r="Y479" i="37"/>
  <c r="X479" i="37"/>
  <c r="X473" i="37"/>
  <c r="Y473" i="37"/>
  <c r="AA473" i="37"/>
  <c r="Z440" i="37"/>
  <c r="V440" i="37"/>
  <c r="X440" i="37"/>
  <c r="V420" i="37"/>
  <c r="X420" i="37"/>
  <c r="Y165" i="37"/>
  <c r="Z165" i="37"/>
  <c r="AA165" i="37"/>
  <c r="X165" i="37"/>
  <c r="Y222" i="37"/>
  <c r="Z222" i="37"/>
  <c r="AA222" i="37"/>
  <c r="X222" i="37"/>
  <c r="Y320" i="37"/>
  <c r="X320" i="37"/>
  <c r="X286" i="37"/>
  <c r="Z286" i="37"/>
  <c r="X194" i="37"/>
  <c r="Y194" i="37"/>
  <c r="Z194" i="37"/>
  <c r="AA194" i="37"/>
  <c r="Y93" i="37"/>
  <c r="AA93" i="37"/>
  <c r="X93" i="37"/>
  <c r="AA12" i="37"/>
  <c r="X492" i="37"/>
  <c r="Y492" i="37"/>
  <c r="Y483" i="37"/>
  <c r="X396" i="37"/>
  <c r="Y396" i="37"/>
  <c r="Z393" i="37"/>
  <c r="AA393" i="37"/>
  <c r="X315" i="37"/>
  <c r="Y315" i="37"/>
  <c r="Z315" i="37"/>
  <c r="AA315" i="37"/>
  <c r="Y136" i="37"/>
  <c r="AA136" i="37"/>
  <c r="X136" i="37"/>
  <c r="AA429" i="37"/>
  <c r="Y429" i="37"/>
  <c r="Z486" i="37"/>
  <c r="X486" i="37"/>
  <c r="Y486" i="37"/>
  <c r="AA486" i="37"/>
  <c r="X406" i="37"/>
  <c r="X312" i="37"/>
  <c r="Y312" i="37"/>
  <c r="AS507" i="37"/>
  <c r="AL201" i="37"/>
  <c r="AG201" i="37"/>
  <c r="X504" i="37"/>
  <c r="V504" i="37"/>
  <c r="Z504" i="37"/>
  <c r="AA504" i="37"/>
  <c r="Z443" i="37"/>
  <c r="X443" i="37"/>
  <c r="Y403" i="37"/>
  <c r="Z483" i="37"/>
  <c r="X455" i="37"/>
  <c r="Z474" i="37"/>
  <c r="Y474" i="37"/>
  <c r="X471" i="37"/>
  <c r="X430" i="37"/>
  <c r="Z430" i="37"/>
  <c r="X307" i="37"/>
  <c r="X483" i="37"/>
  <c r="AA483" i="37"/>
  <c r="Y458" i="37"/>
  <c r="AA410" i="37"/>
  <c r="AG15" i="37"/>
  <c r="AL15" i="37"/>
  <c r="X16" i="37"/>
  <c r="Y16" i="37"/>
  <c r="Z16" i="37"/>
  <c r="AA16" i="37"/>
  <c r="V16" i="37"/>
  <c r="Y399" i="37"/>
  <c r="Z399" i="37"/>
  <c r="AA342" i="37"/>
  <c r="X342" i="37"/>
  <c r="Y342" i="37"/>
  <c r="Z342" i="37"/>
  <c r="X456" i="37"/>
  <c r="Y456" i="37"/>
  <c r="Z436" i="37"/>
  <c r="X331" i="37"/>
  <c r="Y331" i="37"/>
  <c r="Z331" i="37"/>
  <c r="AA331" i="37"/>
  <c r="X474" i="37"/>
  <c r="AA474" i="37"/>
  <c r="AA367" i="37"/>
  <c r="Z367" i="37"/>
  <c r="Z451" i="37"/>
  <c r="X451" i="37"/>
  <c r="AA451" i="37"/>
  <c r="Y410" i="37"/>
  <c r="Z410" i="37"/>
  <c r="X348" i="37"/>
  <c r="Y348" i="37"/>
  <c r="AA348" i="37"/>
  <c r="Y411" i="37"/>
  <c r="Y307" i="37"/>
  <c r="Z307" i="37"/>
  <c r="AA307" i="37"/>
  <c r="X505" i="37"/>
  <c r="Y505" i="37"/>
  <c r="AG505" i="37"/>
  <c r="AL505" i="37"/>
  <c r="Y439" i="37"/>
  <c r="Z402" i="37"/>
  <c r="X402" i="37"/>
  <c r="Y402" i="37"/>
  <c r="AA402" i="37"/>
  <c r="AA316" i="37"/>
  <c r="X316" i="37"/>
  <c r="Z316" i="37"/>
  <c r="X186" i="37"/>
  <c r="Z186" i="37"/>
  <c r="AA186" i="37"/>
  <c r="Y186" i="37"/>
  <c r="AL241" i="37"/>
  <c r="AG241" i="37"/>
  <c r="AC241" i="37" s="1"/>
  <c r="X404" i="37"/>
  <c r="Y404" i="37"/>
  <c r="X478" i="37"/>
  <c r="Y478" i="37"/>
  <c r="AA478" i="37"/>
  <c r="Y461" i="37"/>
  <c r="Y448" i="37"/>
  <c r="AA448" i="37"/>
  <c r="Y487" i="37"/>
  <c r="X487" i="37"/>
  <c r="X454" i="37"/>
  <c r="Y454" i="37"/>
  <c r="AA454" i="37"/>
  <c r="Y442" i="37"/>
  <c r="X442" i="37"/>
  <c r="Z442" i="37"/>
  <c r="AA442" i="37"/>
  <c r="Z389" i="37"/>
  <c r="AA216" i="37"/>
  <c r="AA170" i="37"/>
  <c r="AA162" i="37"/>
  <c r="X157" i="37"/>
  <c r="AA137" i="37"/>
  <c r="Y40" i="37"/>
  <c r="Y23" i="37"/>
  <c r="AL481" i="37"/>
  <c r="AA468" i="37"/>
  <c r="AA445" i="37"/>
  <c r="Y407" i="37"/>
  <c r="X386" i="37"/>
  <c r="AA382" i="37"/>
  <c r="AA379" i="37"/>
  <c r="V370" i="37"/>
  <c r="AA350" i="37"/>
  <c r="V339" i="37"/>
  <c r="V336" i="37"/>
  <c r="Z328" i="37"/>
  <c r="V327" i="37"/>
  <c r="AA322" i="37"/>
  <c r="Z301" i="37"/>
  <c r="AA297" i="37"/>
  <c r="V283" i="37"/>
  <c r="Z271" i="37"/>
  <c r="X261" i="37"/>
  <c r="Z251" i="37"/>
  <c r="Z243" i="37"/>
  <c r="AA239" i="37"/>
  <c r="Z231" i="37"/>
  <c r="X216" i="37"/>
  <c r="X187" i="37"/>
  <c r="X170" i="37"/>
  <c r="X162" i="37"/>
  <c r="X154" i="37"/>
  <c r="Y138" i="37"/>
  <c r="X137" i="37"/>
  <c r="AA133" i="37"/>
  <c r="AA122" i="37"/>
  <c r="Z98" i="37"/>
  <c r="X94" i="37"/>
  <c r="AA72" i="37"/>
  <c r="X71" i="37"/>
  <c r="Y58" i="37"/>
  <c r="AA37" i="37"/>
  <c r="AA31" i="37"/>
  <c r="Y24" i="37"/>
  <c r="Z20" i="37"/>
  <c r="Z382" i="37"/>
  <c r="Z350" i="37"/>
  <c r="Y322" i="37"/>
  <c r="Z297" i="37"/>
  <c r="AA275" i="37"/>
  <c r="AA264" i="37"/>
  <c r="Y251" i="37"/>
  <c r="Y243" i="37"/>
  <c r="Z239" i="37"/>
  <c r="Y217" i="37"/>
  <c r="AA192" i="37"/>
  <c r="X191" i="37"/>
  <c r="AA184" i="37"/>
  <c r="AA175" i="37"/>
  <c r="Y171" i="37"/>
  <c r="AL159" i="37"/>
  <c r="AA146" i="37"/>
  <c r="X138" i="37"/>
  <c r="Z133" i="37"/>
  <c r="Z122" i="37"/>
  <c r="Z106" i="37"/>
  <c r="Y98" i="37"/>
  <c r="Z72" i="37"/>
  <c r="Z59" i="37"/>
  <c r="X58" i="37"/>
  <c r="Y37" i="37"/>
  <c r="Z31" i="37"/>
  <c r="AA27" i="37"/>
  <c r="AA13" i="37"/>
  <c r="AA7" i="37"/>
  <c r="Y481" i="37"/>
  <c r="V476" i="37"/>
  <c r="Y453" i="37"/>
  <c r="Y401" i="37"/>
  <c r="AA398" i="37"/>
  <c r="X357" i="37"/>
  <c r="AA354" i="37"/>
  <c r="Y333" i="37"/>
  <c r="Z302" i="37"/>
  <c r="AA299" i="37"/>
  <c r="AA294" i="37"/>
  <c r="X291" i="37"/>
  <c r="AA277" i="37"/>
  <c r="X275" i="37"/>
  <c r="Z252" i="37"/>
  <c r="AA245" i="37"/>
  <c r="Y244" i="37"/>
  <c r="Z235" i="37"/>
  <c r="AA232" i="37"/>
  <c r="AA228" i="37"/>
  <c r="AA220" i="37"/>
  <c r="Y206" i="37"/>
  <c r="Y175" i="37"/>
  <c r="V171" i="37"/>
  <c r="Y167" i="37"/>
  <c r="Y146" i="37"/>
  <c r="Z134" i="37"/>
  <c r="Y128" i="37"/>
  <c r="X115" i="37"/>
  <c r="AL103" i="37"/>
  <c r="Y102" i="37"/>
  <c r="Y53" i="37"/>
  <c r="AA50" i="37"/>
  <c r="AA21" i="37"/>
  <c r="X13" i="37"/>
  <c r="AA8" i="37"/>
  <c r="Y7" i="37"/>
  <c r="Y477" i="37"/>
  <c r="V472" i="37"/>
  <c r="Z431" i="37"/>
  <c r="Y418" i="37"/>
  <c r="Y398" i="37"/>
  <c r="Y365" i="37"/>
  <c r="Z361" i="37"/>
  <c r="X354" i="37"/>
  <c r="Z334" i="37"/>
  <c r="Y318" i="37"/>
  <c r="AA309" i="37"/>
  <c r="AA253" i="37"/>
  <c r="AA248" i="37"/>
  <c r="Y245" i="37"/>
  <c r="X235" i="37"/>
  <c r="Y232" i="37"/>
  <c r="AA130" i="37"/>
  <c r="Z119" i="37"/>
  <c r="Z112" i="37"/>
  <c r="Z99" i="37"/>
  <c r="AA76" i="37"/>
  <c r="Y66" i="37"/>
  <c r="AA44" i="37"/>
  <c r="Y38" i="37"/>
  <c r="X21" i="37"/>
  <c r="Z18" i="37"/>
  <c r="Y8" i="37"/>
  <c r="X477" i="37"/>
  <c r="X466" i="37"/>
  <c r="Z463" i="37"/>
  <c r="Z460" i="37"/>
  <c r="Z457" i="37"/>
  <c r="AA447" i="37"/>
  <c r="V446" i="37"/>
  <c r="AA438" i="37"/>
  <c r="X431" i="37"/>
  <c r="X405" i="37"/>
  <c r="AA392" i="37"/>
  <c r="Z383" i="37"/>
  <c r="Y372" i="37"/>
  <c r="X365" i="37"/>
  <c r="AA362" i="37"/>
  <c r="X361" i="37"/>
  <c r="Y358" i="37"/>
  <c r="Y351" i="37"/>
  <c r="X334" i="37"/>
  <c r="AA325" i="37"/>
  <c r="X324" i="37"/>
  <c r="X318" i="37"/>
  <c r="Y314" i="37"/>
  <c r="Z309" i="37"/>
  <c r="X299" i="37"/>
  <c r="Z273" i="37"/>
  <c r="AA269" i="37"/>
  <c r="Z253" i="37"/>
  <c r="AA229" i="37"/>
  <c r="AA218" i="37"/>
  <c r="AA211" i="37"/>
  <c r="AA200" i="37"/>
  <c r="X176" i="37"/>
  <c r="Z172" i="37"/>
  <c r="AA152" i="37"/>
  <c r="AA140" i="37"/>
  <c r="Z130" i="37"/>
  <c r="Y129" i="37"/>
  <c r="Y119" i="37"/>
  <c r="Y112" i="37"/>
  <c r="AA103" i="37"/>
  <c r="X66" i="37"/>
  <c r="AA60" i="37"/>
  <c r="Z28" i="37"/>
  <c r="Y14" i="37"/>
  <c r="Y497" i="37"/>
  <c r="X463" i="37"/>
  <c r="X460" i="37"/>
  <c r="X457" i="37"/>
  <c r="Z447" i="37"/>
  <c r="Y438" i="37"/>
  <c r="Y392" i="37"/>
  <c r="Y388" i="37"/>
  <c r="X372" i="37"/>
  <c r="AA366" i="37"/>
  <c r="Z362" i="37"/>
  <c r="Y325" i="37"/>
  <c r="AA319" i="37"/>
  <c r="AA310" i="37"/>
  <c r="Y309" i="37"/>
  <c r="AA285" i="37"/>
  <c r="V277" i="37"/>
  <c r="Z269" i="37"/>
  <c r="V265" i="37"/>
  <c r="Y253" i="37"/>
  <c r="Z229" i="37"/>
  <c r="Z211" i="37"/>
  <c r="Z200" i="37"/>
  <c r="Y140" i="37"/>
  <c r="AA135" i="37"/>
  <c r="Y130" i="37"/>
  <c r="X129" i="37"/>
  <c r="X119" i="37"/>
  <c r="Z103" i="37"/>
  <c r="AA96" i="37"/>
  <c r="AA92" i="37"/>
  <c r="X482" i="37"/>
  <c r="Y447" i="37"/>
  <c r="Y409" i="37"/>
  <c r="Z366" i="37"/>
  <c r="X362" i="37"/>
  <c r="V341" i="37"/>
  <c r="X325" i="37"/>
  <c r="V324" i="37"/>
  <c r="X319" i="37"/>
  <c r="AA289" i="37"/>
  <c r="Z285" i="37"/>
  <c r="Y269" i="37"/>
  <c r="X253" i="37"/>
  <c r="Z249" i="37"/>
  <c r="Y229" i="37"/>
  <c r="Y221" i="37"/>
  <c r="Y211" i="37"/>
  <c r="Y200" i="37"/>
  <c r="AG164" i="37"/>
  <c r="AC164" i="37" s="1"/>
  <c r="Y135" i="37"/>
  <c r="AL131" i="37"/>
  <c r="X130" i="37"/>
  <c r="AA120" i="37"/>
  <c r="AA104" i="37"/>
  <c r="X103" i="37"/>
  <c r="Z96" i="37"/>
  <c r="Z92" i="37"/>
  <c r="AA15" i="37"/>
  <c r="Y366" i="37"/>
  <c r="Z359" i="37"/>
  <c r="Z306" i="37"/>
  <c r="AL296" i="37"/>
  <c r="Z289" i="37"/>
  <c r="Y285" i="37"/>
  <c r="X269" i="37"/>
  <c r="X249" i="37"/>
  <c r="AA233" i="37"/>
  <c r="X229" i="37"/>
  <c r="X221" i="37"/>
  <c r="X200" i="37"/>
  <c r="X168" i="37"/>
  <c r="X164" i="37"/>
  <c r="Y160" i="37"/>
  <c r="V135" i="37"/>
  <c r="AA124" i="37"/>
  <c r="Z104" i="37"/>
  <c r="Y96" i="37"/>
  <c r="AA83" i="37"/>
  <c r="AA64" i="37"/>
  <c r="Z48" i="37"/>
  <c r="AA45" i="37"/>
  <c r="Z39" i="37"/>
  <c r="AA29" i="37"/>
  <c r="Z15" i="37"/>
  <c r="Y359" i="37"/>
  <c r="V325" i="37"/>
  <c r="Y282" i="37"/>
  <c r="AL223" i="37"/>
  <c r="AA189" i="37"/>
  <c r="AA157" i="37"/>
  <c r="AA144" i="37"/>
  <c r="Z141" i="37"/>
  <c r="X83" i="37"/>
  <c r="Y74" i="37"/>
  <c r="Z64" i="37"/>
  <c r="Y48" i="37"/>
  <c r="Y45" i="37"/>
  <c r="Y39" i="37"/>
  <c r="Y29" i="37"/>
  <c r="Y15" i="37"/>
  <c r="Z238" i="37"/>
  <c r="AA230" i="37"/>
  <c r="Z157" i="37"/>
  <c r="AA153" i="37"/>
  <c r="Y144" i="37"/>
  <c r="Y141" i="37"/>
  <c r="AA117" i="37"/>
  <c r="Y97" i="37"/>
  <c r="X74" i="37"/>
  <c r="Y64" i="37"/>
  <c r="Y61" i="37"/>
  <c r="AA40" i="37"/>
  <c r="AA23" i="37"/>
  <c r="X15" i="37"/>
  <c r="AR507" i="37"/>
  <c r="AA484" i="37"/>
  <c r="AA390" i="37"/>
  <c r="Z370" i="37"/>
  <c r="AA327" i="37"/>
  <c r="AA279" i="37"/>
  <c r="Y230" i="37"/>
  <c r="Y177" i="37"/>
  <c r="Z153" i="37"/>
  <c r="X141" i="37"/>
  <c r="Z90" i="37"/>
  <c r="V83" i="37"/>
  <c r="Z80" i="37"/>
  <c r="X61" i="37"/>
  <c r="Z40" i="37"/>
  <c r="AA36" i="37"/>
  <c r="Z23" i="37"/>
  <c r="AA11" i="37"/>
  <c r="Z11" i="37"/>
  <c r="V8" i="37"/>
  <c r="AC7" i="37"/>
  <c r="AG471" i="37"/>
  <c r="AC471" i="37" s="1"/>
  <c r="AC504" i="37"/>
  <c r="AG500" i="37"/>
  <c r="AC500" i="37" s="1"/>
  <c r="AL316" i="37"/>
  <c r="AL315" i="37"/>
  <c r="AL251" i="37"/>
  <c r="AG116" i="37"/>
  <c r="AC116" i="37" s="1"/>
  <c r="AL486" i="37"/>
  <c r="AL399" i="37"/>
  <c r="AL341" i="37"/>
  <c r="V302" i="37"/>
  <c r="AL190" i="37"/>
  <c r="AG325" i="37"/>
  <c r="AC325" i="37" s="1"/>
  <c r="V196" i="37"/>
  <c r="V195" i="37"/>
  <c r="V154" i="37"/>
  <c r="V364" i="37"/>
  <c r="AL157" i="37"/>
  <c r="AC488" i="37"/>
  <c r="AG421" i="37"/>
  <c r="AC421" i="37" s="1"/>
  <c r="AG343" i="37"/>
  <c r="AC343" i="37" s="1"/>
  <c r="AL198" i="37"/>
  <c r="AG173" i="37"/>
  <c r="AC173" i="37" s="1"/>
  <c r="AG36" i="37"/>
  <c r="V14" i="37"/>
  <c r="AG426" i="37"/>
  <c r="AC426" i="37" s="1"/>
  <c r="AL290" i="37"/>
  <c r="AL208" i="37"/>
  <c r="AG294" i="37"/>
  <c r="AL276" i="37"/>
  <c r="AL158" i="37"/>
  <c r="AL306" i="37"/>
  <c r="V300" i="37"/>
  <c r="AL8" i="37"/>
  <c r="AL336" i="37"/>
  <c r="AG249" i="37"/>
  <c r="AC249" i="37" s="1"/>
  <c r="V371" i="37"/>
  <c r="AG302" i="37"/>
  <c r="AC302" i="37" s="1"/>
  <c r="AG301" i="37"/>
  <c r="AC301" i="37" s="1"/>
  <c r="AG233" i="37"/>
  <c r="AG228" i="37"/>
  <c r="AG176" i="37"/>
  <c r="AL108" i="37"/>
  <c r="V56" i="37"/>
  <c r="AL12" i="37"/>
  <c r="AG195" i="37"/>
  <c r="AC195" i="37" s="1"/>
  <c r="AG165" i="37"/>
  <c r="AC165" i="37" s="1"/>
  <c r="AE73" i="38"/>
  <c r="X73" i="38" s="1"/>
  <c r="AE55" i="38"/>
  <c r="AE144" i="38"/>
  <c r="X144" i="38" s="1"/>
  <c r="AE326" i="38"/>
  <c r="X326" i="38" s="1"/>
  <c r="Z364" i="38"/>
  <c r="Z221" i="38"/>
  <c r="AG230" i="38"/>
  <c r="AE175" i="38"/>
  <c r="AG422" i="38"/>
  <c r="AE195" i="38"/>
  <c r="X195" i="38" s="1"/>
  <c r="AE212" i="38"/>
  <c r="Z275" i="38"/>
  <c r="AG310" i="38"/>
  <c r="AE319" i="38"/>
  <c r="AE396" i="38"/>
  <c r="AE21" i="38"/>
  <c r="AG172" i="38"/>
  <c r="Z382" i="38"/>
  <c r="AG333" i="38"/>
  <c r="Z421" i="38"/>
  <c r="Z130" i="38"/>
  <c r="AE196" i="38"/>
  <c r="AG438" i="38"/>
  <c r="AG91" i="38"/>
  <c r="AG294" i="38"/>
  <c r="AE297" i="38"/>
  <c r="X297" i="38" s="1"/>
  <c r="Z347" i="38"/>
  <c r="AE384" i="38"/>
  <c r="AG449" i="38"/>
  <c r="AE476" i="38"/>
  <c r="Z386" i="38"/>
  <c r="Z308" i="38"/>
  <c r="AG81" i="38"/>
  <c r="AG99" i="38"/>
  <c r="AG102" i="38"/>
  <c r="AG201" i="38"/>
  <c r="AG278" i="38"/>
  <c r="AE96" i="38"/>
  <c r="AG275" i="38"/>
  <c r="Z63" i="38"/>
  <c r="AG64" i="38"/>
  <c r="Z200" i="38"/>
  <c r="AE206" i="38"/>
  <c r="AE447" i="38"/>
  <c r="AE231" i="38"/>
  <c r="Z218" i="38"/>
  <c r="X98" i="38"/>
  <c r="AG94" i="38"/>
  <c r="AE83" i="38"/>
  <c r="X83" i="38" s="1"/>
  <c r="AE105" i="38"/>
  <c r="AG190" i="38"/>
  <c r="AE243" i="38"/>
  <c r="AG104" i="38"/>
  <c r="AG107" i="38"/>
  <c r="AE323" i="38"/>
  <c r="AG405" i="38"/>
  <c r="AG414" i="38"/>
  <c r="AG444" i="38"/>
  <c r="AG472" i="38"/>
  <c r="AE169" i="38"/>
  <c r="AE259" i="38"/>
  <c r="X259" i="38" s="1"/>
  <c r="AE336" i="38"/>
  <c r="AG33" i="38"/>
  <c r="AE48" i="38"/>
  <c r="AG142" i="38"/>
  <c r="AE245" i="38"/>
  <c r="AE301" i="38"/>
  <c r="AG417" i="38"/>
  <c r="AE36" i="38"/>
  <c r="Z159" i="38"/>
  <c r="Z191" i="38"/>
  <c r="AE229" i="38"/>
  <c r="AG236" i="38"/>
  <c r="AG443" i="38"/>
  <c r="Z486" i="38"/>
  <c r="AE165" i="38"/>
  <c r="X12" i="38"/>
  <c r="AE123" i="38"/>
  <c r="AG178" i="38"/>
  <c r="Z14" i="38"/>
  <c r="AE117" i="38"/>
  <c r="AE193" i="38"/>
  <c r="X193" i="38" s="1"/>
  <c r="AE331" i="38"/>
  <c r="X331" i="38" s="1"/>
  <c r="AG363" i="38"/>
  <c r="AG17" i="38"/>
  <c r="AG26" i="38"/>
  <c r="AG114" i="38"/>
  <c r="AG412" i="38"/>
  <c r="AG491" i="38"/>
  <c r="AG118" i="38"/>
  <c r="AG171" i="38"/>
  <c r="AG70" i="38"/>
  <c r="AG88" i="38"/>
  <c r="X163" i="38"/>
  <c r="AE225" i="38"/>
  <c r="Z236" i="38"/>
  <c r="Z323" i="38"/>
  <c r="AG393" i="38"/>
  <c r="AG428" i="38"/>
  <c r="Z235" i="38"/>
  <c r="Z259" i="38"/>
  <c r="AG285" i="38"/>
  <c r="AE306" i="38"/>
  <c r="AE386" i="38"/>
  <c r="X386" i="38" s="1"/>
  <c r="X389" i="38"/>
  <c r="Z474" i="38"/>
  <c r="Z37" i="38"/>
  <c r="AE78" i="38"/>
  <c r="Z104" i="38"/>
  <c r="Z234" i="38"/>
  <c r="Z250" i="38"/>
  <c r="AE299" i="38"/>
  <c r="Z401" i="38"/>
  <c r="AG150" i="38"/>
  <c r="AG284" i="38"/>
  <c r="AE420" i="38"/>
  <c r="X420" i="38" s="1"/>
  <c r="AE191" i="38"/>
  <c r="Z21" i="38"/>
  <c r="Z72" i="38"/>
  <c r="Z116" i="38"/>
  <c r="AG180" i="38"/>
  <c r="AE194" i="38"/>
  <c r="X235" i="38"/>
  <c r="AG238" i="38"/>
  <c r="AE253" i="38"/>
  <c r="Z287" i="38"/>
  <c r="AG322" i="38"/>
  <c r="AE332" i="38"/>
  <c r="AE433" i="38"/>
  <c r="AE110" i="38"/>
  <c r="AG18" i="38"/>
  <c r="AE37" i="38"/>
  <c r="AE187" i="38"/>
  <c r="AG223" i="38"/>
  <c r="AE280" i="38"/>
  <c r="AE312" i="38"/>
  <c r="Z335" i="38"/>
  <c r="Z426" i="38"/>
  <c r="AG452" i="38"/>
  <c r="Z470" i="38"/>
  <c r="Z59" i="38"/>
  <c r="AE147" i="38"/>
  <c r="AG166" i="38"/>
  <c r="AE352" i="38"/>
  <c r="AG359" i="38"/>
  <c r="AE445" i="38"/>
  <c r="Z35" i="38"/>
  <c r="Z115" i="38"/>
  <c r="AG158" i="38"/>
  <c r="Z215" i="38"/>
  <c r="AE338" i="38"/>
  <c r="AE358" i="38"/>
  <c r="AE435" i="38"/>
  <c r="AG482" i="38"/>
  <c r="AG23" i="38"/>
  <c r="AG106" i="38"/>
  <c r="AE115" i="38"/>
  <c r="X115" i="38" s="1"/>
  <c r="AE164" i="38"/>
  <c r="X200" i="38"/>
  <c r="AG203" i="38"/>
  <c r="X215" i="38"/>
  <c r="Z334" i="38"/>
  <c r="AG344" i="38"/>
  <c r="AG403" i="38"/>
  <c r="AG425" i="38"/>
  <c r="AE475" i="38"/>
  <c r="X172" i="38"/>
  <c r="X482" i="38"/>
  <c r="X438" i="38"/>
  <c r="X310" i="38"/>
  <c r="X168" i="38"/>
  <c r="AE188" i="38"/>
  <c r="X226" i="38"/>
  <c r="Z479" i="38"/>
  <c r="X114" i="38"/>
  <c r="AG255" i="38"/>
  <c r="X275" i="38"/>
  <c r="AG311" i="38"/>
  <c r="Z333" i="38"/>
  <c r="AE382" i="38"/>
  <c r="X382" i="38" s="1"/>
  <c r="Z396" i="38"/>
  <c r="Z65" i="38"/>
  <c r="Z97" i="38"/>
  <c r="Z260" i="38"/>
  <c r="Z292" i="38"/>
  <c r="AE361" i="38"/>
  <c r="X361" i="38" s="1"/>
  <c r="AG434" i="38"/>
  <c r="AE251" i="38"/>
  <c r="Z337" i="38"/>
  <c r="Z344" i="38"/>
  <c r="AE409" i="38"/>
  <c r="AG149" i="38"/>
  <c r="AG39" i="38"/>
  <c r="Z60" i="38"/>
  <c r="AE61" i="38"/>
  <c r="AG65" i="38"/>
  <c r="AG68" i="38"/>
  <c r="AG152" i="38"/>
  <c r="AG170" i="38"/>
  <c r="AG220" i="38"/>
  <c r="AE247" i="38"/>
  <c r="AE292" i="38"/>
  <c r="AG305" i="38"/>
  <c r="Z332" i="38"/>
  <c r="AG356" i="38"/>
  <c r="AG406" i="38"/>
  <c r="AE441" i="38"/>
  <c r="AE495" i="38"/>
  <c r="X495" i="38" s="1"/>
  <c r="AG179" i="38"/>
  <c r="AE42" i="38"/>
  <c r="AE139" i="38"/>
  <c r="Z185" i="38"/>
  <c r="AG237" i="38"/>
  <c r="Z288" i="38"/>
  <c r="AG317" i="38"/>
  <c r="Z351" i="38"/>
  <c r="AE367" i="38"/>
  <c r="X367" i="38" s="1"/>
  <c r="Z384" i="38"/>
  <c r="AG424" i="38"/>
  <c r="AG468" i="38"/>
  <c r="AG486" i="38"/>
  <c r="Z9" i="38"/>
  <c r="AE51" i="38"/>
  <c r="AE54" i="38"/>
  <c r="AE86" i="38"/>
  <c r="Z89" i="38"/>
  <c r="Z132" i="38"/>
  <c r="AG202" i="38"/>
  <c r="AG211" i="38"/>
  <c r="AG288" i="38"/>
  <c r="AE329" i="38"/>
  <c r="X329" i="38" s="1"/>
  <c r="AE377" i="38"/>
  <c r="Z444" i="38"/>
  <c r="AE273" i="38"/>
  <c r="Z82" i="38"/>
  <c r="AG112" i="38"/>
  <c r="AG215" i="38"/>
  <c r="AE250" i="38"/>
  <c r="AE263" i="38"/>
  <c r="Z300" i="38"/>
  <c r="AE320" i="38"/>
  <c r="X320" i="38" s="1"/>
  <c r="AE463" i="38"/>
  <c r="AE347" i="38"/>
  <c r="Z168" i="38"/>
  <c r="Z173" i="38"/>
  <c r="Z177" i="38"/>
  <c r="Z184" i="38"/>
  <c r="AE204" i="38"/>
  <c r="X204" i="38" s="1"/>
  <c r="Z207" i="38"/>
  <c r="AE266" i="38"/>
  <c r="AE328" i="38"/>
  <c r="Z400" i="38"/>
  <c r="AE454" i="38"/>
  <c r="Z172" i="38"/>
  <c r="Z350" i="38"/>
  <c r="AG457" i="38"/>
  <c r="AG500" i="38"/>
  <c r="Z31" i="38"/>
  <c r="AE95" i="38"/>
  <c r="AE108" i="38"/>
  <c r="X108" i="38" s="1"/>
  <c r="AG163" i="38"/>
  <c r="Z180" i="38"/>
  <c r="AE222" i="38"/>
  <c r="AG269" i="38"/>
  <c r="Z282" i="38"/>
  <c r="AE335" i="38"/>
  <c r="AE350" i="38"/>
  <c r="X379" i="38"/>
  <c r="Z407" i="38"/>
  <c r="AG411" i="38"/>
  <c r="AE470" i="38"/>
  <c r="X470" i="38" s="1"/>
  <c r="AE477" i="38"/>
  <c r="AE134" i="38"/>
  <c r="Z153" i="38"/>
  <c r="Z248" i="38"/>
  <c r="AE256" i="38"/>
  <c r="AE265" i="38"/>
  <c r="X265" i="38" s="1"/>
  <c r="AE279" i="38"/>
  <c r="AE342" i="38"/>
  <c r="X342" i="38" s="1"/>
  <c r="AE354" i="38"/>
  <c r="Z375" i="38"/>
  <c r="AG379" i="38"/>
  <c r="AE390" i="38"/>
  <c r="X421" i="38"/>
  <c r="AG473" i="38"/>
  <c r="X142" i="38"/>
  <c r="X33" i="38"/>
  <c r="Z44" i="38"/>
  <c r="AG69" i="38"/>
  <c r="AE69" i="38"/>
  <c r="Z114" i="38"/>
  <c r="Z121" i="38"/>
  <c r="AG492" i="38"/>
  <c r="AE492" i="38"/>
  <c r="AE62" i="38"/>
  <c r="AG62" i="38"/>
  <c r="AE29" i="38"/>
  <c r="AE93" i="38"/>
  <c r="AG219" i="38"/>
  <c r="AE219" i="38"/>
  <c r="Z406" i="38"/>
  <c r="X317" i="38"/>
  <c r="AE40" i="38"/>
  <c r="AG89" i="38"/>
  <c r="AG101" i="38"/>
  <c r="AG155" i="38"/>
  <c r="AE155" i="38"/>
  <c r="X184" i="38"/>
  <c r="X363" i="38"/>
  <c r="Z448" i="38"/>
  <c r="Z28" i="38"/>
  <c r="AG34" i="38"/>
  <c r="AE34" i="38"/>
  <c r="AG103" i="38"/>
  <c r="AE103" i="38"/>
  <c r="AE130" i="38"/>
  <c r="AG130" i="38"/>
  <c r="Z131" i="38"/>
  <c r="AG137" i="38"/>
  <c r="AE137" i="38"/>
  <c r="X137" i="38" s="1"/>
  <c r="AE153" i="38"/>
  <c r="AE167" i="38"/>
  <c r="X167" i="38" s="1"/>
  <c r="AG167" i="38"/>
  <c r="X176" i="38"/>
  <c r="Z181" i="38"/>
  <c r="Z370" i="38"/>
  <c r="AG52" i="38"/>
  <c r="AG87" i="38"/>
  <c r="AE87" i="38"/>
  <c r="X99" i="38"/>
  <c r="AE141" i="38"/>
  <c r="X141" i="38" s="1"/>
  <c r="AG141" i="38"/>
  <c r="AE145" i="38"/>
  <c r="AG145" i="38"/>
  <c r="AG146" i="38"/>
  <c r="Z405" i="38"/>
  <c r="X133" i="38"/>
  <c r="X412" i="38"/>
  <c r="AG415" i="38"/>
  <c r="AE415" i="38"/>
  <c r="AG24" i="38"/>
  <c r="AE24" i="38"/>
  <c r="AG45" i="38"/>
  <c r="AE45" i="38"/>
  <c r="AG92" i="38"/>
  <c r="Z103" i="38"/>
  <c r="F5" i="36"/>
  <c r="G15" i="40" s="1"/>
  <c r="Q15" i="40" s="1"/>
  <c r="AG12" i="38"/>
  <c r="AG13" i="38"/>
  <c r="AE20" i="38"/>
  <c r="X64" i="38"/>
  <c r="AE109" i="38"/>
  <c r="AE122" i="38"/>
  <c r="AG122" i="38"/>
  <c r="Z158" i="38"/>
  <c r="AG334" i="38"/>
  <c r="AE334" i="38"/>
  <c r="X362" i="38"/>
  <c r="X457" i="38"/>
  <c r="Z19" i="38"/>
  <c r="Z48" i="38"/>
  <c r="AE50" i="38"/>
  <c r="AG50" i="38"/>
  <c r="X70" i="38"/>
  <c r="Z80" i="38"/>
  <c r="X94" i="38"/>
  <c r="AG161" i="38"/>
  <c r="AE161" i="38"/>
  <c r="AG184" i="38"/>
  <c r="AG286" i="38"/>
  <c r="AE286" i="38"/>
  <c r="X286" i="38" s="1"/>
  <c r="AE484" i="38"/>
  <c r="X484" i="38" s="1"/>
  <c r="AG484" i="38"/>
  <c r="Z112" i="38"/>
  <c r="AE293" i="38"/>
  <c r="AG293" i="38"/>
  <c r="X315" i="38"/>
  <c r="X473" i="38"/>
  <c r="X158" i="38"/>
  <c r="AG318" i="38"/>
  <c r="AE318" i="38"/>
  <c r="AG368" i="38"/>
  <c r="AE368" i="38"/>
  <c r="AG77" i="38"/>
  <c r="Z94" i="38"/>
  <c r="AE126" i="38"/>
  <c r="AG133" i="38"/>
  <c r="AG176" i="38"/>
  <c r="X220" i="38"/>
  <c r="AE72" i="38"/>
  <c r="AG72" i="38"/>
  <c r="X178" i="38"/>
  <c r="X211" i="38"/>
  <c r="AE224" i="38"/>
  <c r="AG224" i="38"/>
  <c r="X230" i="38"/>
  <c r="AG264" i="38"/>
  <c r="AE264" i="38"/>
  <c r="AG374" i="38"/>
  <c r="AE374" i="38"/>
  <c r="AG493" i="38"/>
  <c r="AE493" i="38"/>
  <c r="AG56" i="38"/>
  <c r="AE56" i="38"/>
  <c r="AE160" i="38"/>
  <c r="AG160" i="38"/>
  <c r="Z174" i="38"/>
  <c r="X288" i="38"/>
  <c r="AG360" i="38"/>
  <c r="AE360" i="38"/>
  <c r="X406" i="38"/>
  <c r="X107" i="38"/>
  <c r="X149" i="38"/>
  <c r="AE185" i="38"/>
  <c r="AG185" i="38"/>
  <c r="AG197" i="38"/>
  <c r="AE197" i="38"/>
  <c r="AG399" i="38"/>
  <c r="AE399" i="38"/>
  <c r="X486" i="38"/>
  <c r="AE15" i="38"/>
  <c r="Z18" i="38"/>
  <c r="AE131" i="38"/>
  <c r="AG136" i="38"/>
  <c r="Z176" i="38"/>
  <c r="Z186" i="38"/>
  <c r="AE209" i="38"/>
  <c r="AG216" i="38"/>
  <c r="Z255" i="38"/>
  <c r="AG270" i="38"/>
  <c r="AG290" i="38"/>
  <c r="AG307" i="38"/>
  <c r="AG315" i="38"/>
  <c r="AG339" i="38"/>
  <c r="Z353" i="38"/>
  <c r="AE365" i="38"/>
  <c r="AE401" i="38"/>
  <c r="Z416" i="38"/>
  <c r="AE423" i="38"/>
  <c r="X423" i="38" s="1"/>
  <c r="Z430" i="38"/>
  <c r="Z502" i="38"/>
  <c r="AG59" i="38"/>
  <c r="AE79" i="38"/>
  <c r="Z90" i="38"/>
  <c r="AG113" i="38"/>
  <c r="Z134" i="38"/>
  <c r="AE162" i="38"/>
  <c r="Z192" i="38"/>
  <c r="AG200" i="38"/>
  <c r="AE283" i="38"/>
  <c r="AE289" i="38"/>
  <c r="AE302" i="38"/>
  <c r="AE337" i="38"/>
  <c r="AG371" i="38"/>
  <c r="AG376" i="38"/>
  <c r="AE380" i="38"/>
  <c r="X380" i="38" s="1"/>
  <c r="AE385" i="38"/>
  <c r="AE395" i="38"/>
  <c r="Z429" i="38"/>
  <c r="AE246" i="38"/>
  <c r="AE364" i="38"/>
  <c r="AG400" i="38"/>
  <c r="AE479" i="38"/>
  <c r="X479" i="38" s="1"/>
  <c r="AE489" i="38"/>
  <c r="AG502" i="38"/>
  <c r="Z13" i="38"/>
  <c r="Z30" i="38"/>
  <c r="AE31" i="38"/>
  <c r="Z34" i="38"/>
  <c r="Z62" i="38"/>
  <c r="Z139" i="38"/>
  <c r="Z167" i="38"/>
  <c r="Z244" i="38"/>
  <c r="Z346" i="38"/>
  <c r="AG389" i="38"/>
  <c r="Z447" i="38"/>
  <c r="AG466" i="38"/>
  <c r="Z496" i="38"/>
  <c r="AE497" i="38"/>
  <c r="AE498" i="38"/>
  <c r="AE369" i="38"/>
  <c r="AE370" i="38"/>
  <c r="AE404" i="38"/>
  <c r="Z29" i="38"/>
  <c r="X90" i="38"/>
  <c r="Z105" i="38"/>
  <c r="Z106" i="38"/>
  <c r="AG192" i="38"/>
  <c r="Z216" i="38"/>
  <c r="AG235" i="38"/>
  <c r="AE240" i="38"/>
  <c r="Z271" i="38"/>
  <c r="AG277" i="38"/>
  <c r="AG325" i="38"/>
  <c r="Z362" i="38"/>
  <c r="Z414" i="38"/>
  <c r="AE461" i="38"/>
  <c r="AG488" i="38"/>
  <c r="Z66" i="38"/>
  <c r="Z74" i="38"/>
  <c r="Z98" i="38"/>
  <c r="Z119" i="38"/>
  <c r="Z137" i="38"/>
  <c r="Z146" i="38"/>
  <c r="AG226" i="38"/>
  <c r="AE233" i="38"/>
  <c r="AG234" i="38"/>
  <c r="AG239" i="38"/>
  <c r="AE244" i="38"/>
  <c r="Z249" i="38"/>
  <c r="AG258" i="38"/>
  <c r="AE272" i="38"/>
  <c r="X272" i="38" s="1"/>
  <c r="Z281" i="38"/>
  <c r="Z316" i="38"/>
  <c r="X324" i="38"/>
  <c r="AE345" i="38"/>
  <c r="AE388" i="38"/>
  <c r="AG456" i="38"/>
  <c r="X218" i="38"/>
  <c r="Z267" i="38"/>
  <c r="AG324" i="38"/>
  <c r="AE351" i="38"/>
  <c r="AG437" i="38"/>
  <c r="Z446" i="38"/>
  <c r="Z454" i="38"/>
  <c r="Z495" i="38"/>
  <c r="AG398" i="38"/>
  <c r="Z413" i="38"/>
  <c r="AE459" i="38"/>
  <c r="AE460" i="38"/>
  <c r="Z463" i="38"/>
  <c r="Z209" i="38"/>
  <c r="AG232" i="38"/>
  <c r="AG261" i="38"/>
  <c r="AE262" i="38"/>
  <c r="Z266" i="38"/>
  <c r="AG271" i="38"/>
  <c r="AE291" i="38"/>
  <c r="Z307" i="38"/>
  <c r="Z339" i="38"/>
  <c r="Z397" i="38"/>
  <c r="AG436" i="38"/>
  <c r="Z445" i="38"/>
  <c r="AG418" i="38"/>
  <c r="X450" i="38"/>
  <c r="AE217" i="38"/>
  <c r="X217" i="38" s="1"/>
  <c r="Z315" i="38"/>
  <c r="AE316" i="38"/>
  <c r="AE349" i="38"/>
  <c r="AE366" i="38"/>
  <c r="AE381" i="38"/>
  <c r="AG392" i="38"/>
  <c r="AG450" i="38"/>
  <c r="AE481" i="38"/>
  <c r="AE205" i="38"/>
  <c r="AG252" i="38"/>
  <c r="AE257" i="38"/>
  <c r="AG298" i="38"/>
  <c r="AG372" i="38"/>
  <c r="Z402" i="38"/>
  <c r="Z490" i="38"/>
  <c r="AC28" i="37"/>
  <c r="V307" i="37"/>
  <c r="AL42" i="37"/>
  <c r="AL442" i="37"/>
  <c r="V354" i="37"/>
  <c r="AG335" i="37"/>
  <c r="AC335" i="37" s="1"/>
  <c r="AL112" i="37"/>
  <c r="AL28" i="37"/>
  <c r="AL29" i="37"/>
  <c r="AL443" i="37"/>
  <c r="V431" i="37"/>
  <c r="AL427" i="37"/>
  <c r="AC337" i="37"/>
  <c r="AL265" i="37"/>
  <c r="AG91" i="37"/>
  <c r="AC91" i="37" s="1"/>
  <c r="V66" i="37"/>
  <c r="AG23" i="37"/>
  <c r="V287" i="37"/>
  <c r="V198" i="37"/>
  <c r="AL30" i="37"/>
  <c r="AG24" i="37"/>
  <c r="AC24" i="37" s="1"/>
  <c r="AG92" i="37"/>
  <c r="AL16" i="37"/>
  <c r="V455" i="37"/>
  <c r="AL438" i="37"/>
  <c r="AL411" i="37"/>
  <c r="AG358" i="37"/>
  <c r="AC358" i="37" s="1"/>
  <c r="AC275" i="37"/>
  <c r="AL118" i="37"/>
  <c r="AL32" i="37"/>
  <c r="AL494" i="37"/>
  <c r="AL489" i="37"/>
  <c r="AL464" i="37"/>
  <c r="AG445" i="37"/>
  <c r="AL364" i="37"/>
  <c r="AL359" i="37"/>
  <c r="AL305" i="37"/>
  <c r="AL278" i="37"/>
  <c r="V257" i="37"/>
  <c r="AG204" i="37"/>
  <c r="AC204" i="37" s="1"/>
  <c r="V123" i="37"/>
  <c r="AG113" i="37"/>
  <c r="AC113" i="37" s="1"/>
  <c r="AL446" i="37"/>
  <c r="AL180" i="37"/>
  <c r="V387" i="37"/>
  <c r="AL482" i="37"/>
  <c r="AG469" i="37"/>
  <c r="AC469" i="37" s="1"/>
  <c r="AL429" i="37"/>
  <c r="AL354" i="37"/>
  <c r="AG331" i="37"/>
  <c r="AC331" i="37" s="1"/>
  <c r="AG330" i="37"/>
  <c r="V298" i="37"/>
  <c r="AL347" i="37"/>
  <c r="AG419" i="37"/>
  <c r="AC419" i="37" s="1"/>
  <c r="AL370" i="37"/>
  <c r="AC364" i="37"/>
  <c r="AC305" i="37"/>
  <c r="AL285" i="37"/>
  <c r="AL244" i="37"/>
  <c r="AG106" i="37"/>
  <c r="V99" i="37"/>
  <c r="AG68" i="37"/>
  <c r="AL478" i="37"/>
  <c r="AG477" i="37"/>
  <c r="AC477" i="37" s="1"/>
  <c r="AG402" i="37"/>
  <c r="AC402" i="37" s="1"/>
  <c r="AG333" i="37"/>
  <c r="AC333" i="37" s="1"/>
  <c r="V320" i="37"/>
  <c r="AL197" i="37"/>
  <c r="AC150" i="37"/>
  <c r="AL138" i="37"/>
  <c r="AG44" i="37"/>
  <c r="AL26" i="37"/>
  <c r="AL403" i="37"/>
  <c r="AL371" i="37"/>
  <c r="V279" i="37"/>
  <c r="AL263" i="37"/>
  <c r="AL458" i="37"/>
  <c r="AL453" i="37"/>
  <c r="V305" i="37"/>
  <c r="AL143" i="37"/>
  <c r="V125" i="37"/>
  <c r="AG45" i="37"/>
  <c r="AC45" i="37" s="1"/>
  <c r="V17" i="37"/>
  <c r="AC489" i="37"/>
  <c r="AC322" i="37"/>
  <c r="AC121" i="37"/>
  <c r="AC37" i="37"/>
  <c r="AC223" i="37"/>
  <c r="AC139" i="37"/>
  <c r="AC12" i="37"/>
  <c r="AC71" i="37"/>
  <c r="AC31" i="37"/>
  <c r="AL237" i="37"/>
  <c r="AL37" i="37"/>
  <c r="AG501" i="37"/>
  <c r="AL496" i="37"/>
  <c r="AL465" i="37"/>
  <c r="V393" i="37"/>
  <c r="AG386" i="37"/>
  <c r="AC386" i="37" s="1"/>
  <c r="AL374" i="37"/>
  <c r="AL322" i="37"/>
  <c r="AG304" i="37"/>
  <c r="AC304" i="37" s="1"/>
  <c r="AL212" i="37"/>
  <c r="AG211" i="37"/>
  <c r="V209" i="37"/>
  <c r="AC203" i="37"/>
  <c r="AL192" i="37"/>
  <c r="AL168" i="37"/>
  <c r="AC158" i="37"/>
  <c r="AL135" i="37"/>
  <c r="AC112" i="37"/>
  <c r="AG72" i="37"/>
  <c r="AL52" i="37"/>
  <c r="V18" i="37"/>
  <c r="AG307" i="37"/>
  <c r="AC307" i="37" s="1"/>
  <c r="AC235" i="37"/>
  <c r="AL120" i="37"/>
  <c r="AG318" i="37"/>
  <c r="AC318" i="37" s="1"/>
  <c r="V221" i="37"/>
  <c r="V203" i="37"/>
  <c r="AL181" i="37"/>
  <c r="V167" i="37"/>
  <c r="AL139" i="37"/>
  <c r="AL48" i="37"/>
  <c r="AL38" i="37"/>
  <c r="AG170" i="37"/>
  <c r="AL160" i="37"/>
  <c r="V158" i="37"/>
  <c r="AL121" i="37"/>
  <c r="AL57" i="37"/>
  <c r="V30" i="37"/>
  <c r="AL395" i="37"/>
  <c r="AL389" i="37"/>
  <c r="AL281" i="37"/>
  <c r="AG440" i="37"/>
  <c r="AC440" i="37" s="1"/>
  <c r="AL422" i="37"/>
  <c r="V333" i="37"/>
  <c r="AG319" i="37"/>
  <c r="AC319" i="37" s="1"/>
  <c r="AL492" i="37"/>
  <c r="AL418" i="37"/>
  <c r="AL293" i="37"/>
  <c r="AG246" i="37"/>
  <c r="AL149" i="37"/>
  <c r="AL123" i="37"/>
  <c r="AL475" i="37"/>
  <c r="AG450" i="37"/>
  <c r="AL435" i="37"/>
  <c r="AG412" i="37"/>
  <c r="AC412" i="37" s="1"/>
  <c r="AL396" i="37"/>
  <c r="AG375" i="37"/>
  <c r="AC375" i="37" s="1"/>
  <c r="AG362" i="37"/>
  <c r="AC362" i="37" s="1"/>
  <c r="AG344" i="37"/>
  <c r="AC344" i="37" s="1"/>
  <c r="AG339" i="37"/>
  <c r="AC339" i="37" s="1"/>
  <c r="AL310" i="37"/>
  <c r="AG308" i="37"/>
  <c r="V299" i="37"/>
  <c r="V292" i="37"/>
  <c r="AL283" i="37"/>
  <c r="V243" i="37"/>
  <c r="AL239" i="37"/>
  <c r="AG225" i="37"/>
  <c r="AC225" i="37" s="1"/>
  <c r="AL219" i="37"/>
  <c r="AG162" i="37"/>
  <c r="AG161" i="37"/>
  <c r="AC161" i="37" s="1"/>
  <c r="AG137" i="37"/>
  <c r="AL127" i="37"/>
  <c r="AG114" i="37"/>
  <c r="AC114" i="37" s="1"/>
  <c r="AL67" i="37"/>
  <c r="AG39" i="37"/>
  <c r="V461" i="37"/>
  <c r="AL348" i="37"/>
  <c r="AL413" i="37"/>
  <c r="AL388" i="37"/>
  <c r="AC496" i="37"/>
  <c r="AL406" i="37"/>
  <c r="AL355" i="37"/>
  <c r="AG327" i="37"/>
  <c r="AC327" i="37" s="1"/>
  <c r="AL320" i="37"/>
  <c r="AL258" i="37"/>
  <c r="V242" i="37"/>
  <c r="AG484" i="37"/>
  <c r="AC484" i="37" s="1"/>
  <c r="AL461" i="37"/>
  <c r="AG417" i="37"/>
  <c r="AG390" i="37"/>
  <c r="V372" i="37"/>
  <c r="AC321" i="37"/>
  <c r="AL200" i="37"/>
  <c r="AL104" i="37"/>
  <c r="AL485" i="37"/>
  <c r="V466" i="37"/>
  <c r="AL407" i="37"/>
  <c r="AL356" i="37"/>
  <c r="AG282" i="37"/>
  <c r="AC258" i="37"/>
  <c r="AL172" i="37"/>
  <c r="AL128" i="37"/>
  <c r="AL105" i="37"/>
  <c r="AG40" i="37"/>
  <c r="AC40" i="37" s="1"/>
  <c r="AL10" i="37"/>
  <c r="AL497" i="37"/>
  <c r="AL424" i="37"/>
  <c r="AG423" i="37"/>
  <c r="V413" i="37"/>
  <c r="AL381" i="37"/>
  <c r="AC345" i="37"/>
  <c r="AG273" i="37"/>
  <c r="AG231" i="37"/>
  <c r="AC231" i="37" s="1"/>
  <c r="AG187" i="37"/>
  <c r="AG163" i="37"/>
  <c r="AL150" i="37"/>
  <c r="AL110" i="37"/>
  <c r="AG74" i="37"/>
  <c r="AC74" i="37" s="1"/>
  <c r="AL49" i="37"/>
  <c r="AL466" i="37"/>
  <c r="AL498" i="37"/>
  <c r="AG363" i="37"/>
  <c r="AL313" i="37"/>
  <c r="AL284" i="37"/>
  <c r="AG232" i="37"/>
  <c r="V149" i="37"/>
  <c r="AG141" i="37"/>
  <c r="AC141" i="37" s="1"/>
  <c r="V122" i="37"/>
  <c r="AL93" i="37"/>
  <c r="AL64" i="37"/>
  <c r="AL50" i="37"/>
  <c r="V48" i="37"/>
  <c r="AL274" i="37"/>
  <c r="AC172" i="37"/>
  <c r="AC128" i="37"/>
  <c r="AG220" i="37"/>
  <c r="V205" i="37"/>
  <c r="V115" i="37"/>
  <c r="AL79" i="37"/>
  <c r="V345" i="37"/>
  <c r="AG215" i="37"/>
  <c r="V469" i="37"/>
  <c r="AC458" i="37"/>
  <c r="AG268" i="37"/>
  <c r="AG248" i="37"/>
  <c r="AC248" i="37" s="1"/>
  <c r="AL203" i="37"/>
  <c r="AG196" i="37"/>
  <c r="AC196" i="37" s="1"/>
  <c r="V188" i="37"/>
  <c r="V443" i="37"/>
  <c r="AL410" i="37"/>
  <c r="AC371" i="37"/>
  <c r="AL264" i="37"/>
  <c r="AL235" i="37"/>
  <c r="AL189" i="37"/>
  <c r="AG179" i="37"/>
  <c r="AG167" i="37"/>
  <c r="AG132" i="37"/>
  <c r="AC132" i="37" s="1"/>
  <c r="AG76" i="37"/>
  <c r="V50" i="37"/>
  <c r="AC285" i="37"/>
  <c r="AC117" i="37"/>
  <c r="AC394" i="37"/>
  <c r="AC460" i="37"/>
  <c r="AC378" i="37"/>
  <c r="AC265" i="37"/>
  <c r="AC354" i="37"/>
  <c r="AC328" i="37"/>
  <c r="AC497" i="37"/>
  <c r="AC466" i="37"/>
  <c r="AC485" i="37"/>
  <c r="AC492" i="37"/>
  <c r="AG349" i="37"/>
  <c r="AL349" i="37"/>
  <c r="V449" i="37"/>
  <c r="AC329" i="37"/>
  <c r="V293" i="37"/>
  <c r="AG185" i="37"/>
  <c r="AL185" i="37"/>
  <c r="AL495" i="37"/>
  <c r="AG448" i="37"/>
  <c r="AG502" i="37"/>
  <c r="AC502" i="37" s="1"/>
  <c r="AL502" i="37"/>
  <c r="AL463" i="37"/>
  <c r="AL340" i="37"/>
  <c r="AG340" i="37"/>
  <c r="AC340" i="37" s="1"/>
  <c r="AL472" i="37"/>
  <c r="AG324" i="37"/>
  <c r="AG300" i="37"/>
  <c r="AL300" i="37"/>
  <c r="AG289" i="37"/>
  <c r="AG227" i="37"/>
  <c r="AL227" i="37"/>
  <c r="AL488" i="37"/>
  <c r="AL487" i="37"/>
  <c r="AL457" i="37"/>
  <c r="AG456" i="37"/>
  <c r="AC456" i="37" s="1"/>
  <c r="AG439" i="37"/>
  <c r="AG351" i="37"/>
  <c r="AC351" i="37" s="1"/>
  <c r="AL345" i="37"/>
  <c r="AG323" i="37"/>
  <c r="AG286" i="37"/>
  <c r="AL286" i="37"/>
  <c r="AC280" i="37"/>
  <c r="AL474" i="37"/>
  <c r="AG470" i="37"/>
  <c r="AC470" i="37" s="1"/>
  <c r="AL470" i="37"/>
  <c r="AL437" i="37"/>
  <c r="AG437" i="37"/>
  <c r="AC437" i="37" s="1"/>
  <c r="AG391" i="37"/>
  <c r="AL369" i="37"/>
  <c r="AL352" i="37"/>
  <c r="AG332" i="37"/>
  <c r="V329" i="37"/>
  <c r="AG303" i="37"/>
  <c r="AC278" i="37"/>
  <c r="AL257" i="37"/>
  <c r="AL218" i="37"/>
  <c r="AG153" i="37"/>
  <c r="AL153" i="37"/>
  <c r="AG130" i="37"/>
  <c r="AC130" i="37" s="1"/>
  <c r="AL130" i="37"/>
  <c r="V96" i="37"/>
  <c r="AL462" i="37"/>
  <c r="AG462" i="37"/>
  <c r="V411" i="37"/>
  <c r="V331" i="37"/>
  <c r="V267" i="37"/>
  <c r="AL230" i="37"/>
  <c r="AG230" i="37"/>
  <c r="AG209" i="37"/>
  <c r="AL209" i="37"/>
  <c r="AG154" i="37"/>
  <c r="AL154" i="37"/>
  <c r="AG126" i="37"/>
  <c r="AL97" i="37"/>
  <c r="AG97" i="37"/>
  <c r="AC97" i="37" s="1"/>
  <c r="AG85" i="37"/>
  <c r="AL85" i="37"/>
  <c r="V269" i="37"/>
  <c r="AG240" i="37"/>
  <c r="AC240" i="37" s="1"/>
  <c r="AG194" i="37"/>
  <c r="AC194" i="37" s="1"/>
  <c r="AL194" i="37"/>
  <c r="AG174" i="37"/>
  <c r="AL174" i="37"/>
  <c r="AC149" i="37"/>
  <c r="AG145" i="37"/>
  <c r="AL145" i="37"/>
  <c r="AG267" i="37"/>
  <c r="AC267" i="37" s="1"/>
  <c r="AL267" i="37"/>
  <c r="V250" i="37"/>
  <c r="AG61" i="37"/>
  <c r="AC61" i="37" s="1"/>
  <c r="AL61" i="37"/>
  <c r="AG360" i="37"/>
  <c r="AL360" i="37"/>
  <c r="V288" i="37"/>
  <c r="AG207" i="37"/>
  <c r="AC207" i="37" s="1"/>
  <c r="AL207" i="37"/>
  <c r="V328" i="37"/>
  <c r="V194" i="37"/>
  <c r="AG125" i="37"/>
  <c r="AL125" i="37"/>
  <c r="AG499" i="37"/>
  <c r="AC499" i="37" s="1"/>
  <c r="V418" i="37"/>
  <c r="V398" i="37"/>
  <c r="AL394" i="37"/>
  <c r="AG380" i="37"/>
  <c r="AL380" i="37"/>
  <c r="AL366" i="37"/>
  <c r="AC418" i="37"/>
  <c r="AC372" i="37"/>
  <c r="AL357" i="37"/>
  <c r="AC355" i="37"/>
  <c r="AL338" i="37"/>
  <c r="AG252" i="37"/>
  <c r="V475" i="37"/>
  <c r="AL467" i="37"/>
  <c r="AL460" i="37"/>
  <c r="AL436" i="37"/>
  <c r="V433" i="37"/>
  <c r="V427" i="37"/>
  <c r="AL415" i="37"/>
  <c r="AC407" i="37"/>
  <c r="AL367" i="37"/>
  <c r="AG361" i="37"/>
  <c r="AL361" i="37"/>
  <c r="AG346" i="37"/>
  <c r="AC346" i="37" s="1"/>
  <c r="AG299" i="37"/>
  <c r="AC290" i="37"/>
  <c r="AG188" i="37"/>
  <c r="V186" i="37"/>
  <c r="AL178" i="37"/>
  <c r="AL171" i="37"/>
  <c r="V157" i="37"/>
  <c r="AG136" i="37"/>
  <c r="AL136" i="37"/>
  <c r="V106" i="37"/>
  <c r="AC52" i="37"/>
  <c r="AL250" i="37"/>
  <c r="AG250" i="37"/>
  <c r="AG191" i="37"/>
  <c r="AG86" i="37"/>
  <c r="AL86" i="37"/>
  <c r="AC47" i="37"/>
  <c r="V484" i="37"/>
  <c r="V478" i="37"/>
  <c r="V465" i="37"/>
  <c r="V458" i="37"/>
  <c r="V452" i="37"/>
  <c r="AC347" i="37"/>
  <c r="AL328" i="37"/>
  <c r="V271" i="37"/>
  <c r="V187" i="37"/>
  <c r="AG186" i="37"/>
  <c r="AL186" i="37"/>
  <c r="AC168" i="37"/>
  <c r="AG111" i="37"/>
  <c r="AL111" i="37"/>
  <c r="AC108" i="37"/>
  <c r="AC13" i="37"/>
  <c r="V501" i="37"/>
  <c r="AG493" i="37"/>
  <c r="AG490" i="37"/>
  <c r="AL490" i="37"/>
  <c r="AC480" i="37"/>
  <c r="AG428" i="37"/>
  <c r="V395" i="37"/>
  <c r="V355" i="37"/>
  <c r="AL312" i="37"/>
  <c r="AG254" i="37"/>
  <c r="AC254" i="37" s="1"/>
  <c r="V253" i="37"/>
  <c r="AG199" i="37"/>
  <c r="AG182" i="37"/>
  <c r="AL182" i="37"/>
  <c r="AG147" i="37"/>
  <c r="AL147" i="37"/>
  <c r="AC67" i="37"/>
  <c r="AC56" i="37"/>
  <c r="AL504" i="37"/>
  <c r="AG353" i="37"/>
  <c r="AC353" i="37" s="1"/>
  <c r="AL353" i="37"/>
  <c r="V272" i="37"/>
  <c r="AG236" i="37"/>
  <c r="AL216" i="37"/>
  <c r="AG184" i="37"/>
  <c r="AC184" i="37" s="1"/>
  <c r="V170" i="37"/>
  <c r="AG43" i="37"/>
  <c r="AC43" i="37" s="1"/>
  <c r="AL43" i="37"/>
  <c r="AL326" i="37"/>
  <c r="AL277" i="37"/>
  <c r="AG224" i="37"/>
  <c r="AL175" i="37"/>
  <c r="AG151" i="37"/>
  <c r="AL151" i="37"/>
  <c r="AL134" i="37"/>
  <c r="AC120" i="37"/>
  <c r="AL117" i="37"/>
  <c r="AL99" i="37"/>
  <c r="AG99" i="37"/>
  <c r="AC20" i="37"/>
  <c r="AL397" i="37"/>
  <c r="AG387" i="37"/>
  <c r="AG350" i="37"/>
  <c r="AC350" i="37" s="1"/>
  <c r="AL334" i="37"/>
  <c r="AL329" i="37"/>
  <c r="AC251" i="37"/>
  <c r="AC221" i="37"/>
  <c r="AG152" i="37"/>
  <c r="AC152" i="37" s="1"/>
  <c r="AL152" i="37"/>
  <c r="AG133" i="37"/>
  <c r="AC133" i="37" s="1"/>
  <c r="AC131" i="37"/>
  <c r="V88" i="37"/>
  <c r="V84" i="37"/>
  <c r="AC49" i="37"/>
  <c r="AG234" i="37"/>
  <c r="AL234" i="37"/>
  <c r="AG205" i="37"/>
  <c r="AC205" i="37" s="1"/>
  <c r="AL205" i="37"/>
  <c r="AG155" i="37"/>
  <c r="AG87" i="37"/>
  <c r="AL87" i="37"/>
  <c r="AG60" i="37"/>
  <c r="AC48" i="37"/>
  <c r="AC175" i="37"/>
  <c r="AG100" i="37"/>
  <c r="AC100" i="37" s="1"/>
  <c r="AL100" i="37"/>
  <c r="V229" i="37"/>
  <c r="AG193" i="37"/>
  <c r="AC193" i="37" s="1"/>
  <c r="AL193" i="37"/>
  <c r="V190" i="37"/>
  <c r="AC135" i="37"/>
  <c r="AG89" i="37"/>
  <c r="AL89" i="37"/>
  <c r="AG88" i="37"/>
  <c r="AL88" i="37"/>
  <c r="AC84" i="37"/>
  <c r="AG59" i="37"/>
  <c r="AL59" i="37"/>
  <c r="AG21" i="37"/>
  <c r="AL21" i="37"/>
  <c r="AL56" i="37"/>
  <c r="AL27" i="37"/>
  <c r="V159" i="37"/>
  <c r="V54" i="37"/>
  <c r="V38" i="37"/>
  <c r="AL18" i="37"/>
  <c r="AG433" i="37"/>
  <c r="AC433" i="37" s="1"/>
  <c r="V429" i="37"/>
  <c r="V356" i="37"/>
  <c r="AL317" i="37"/>
  <c r="AL314" i="37"/>
  <c r="AL311" i="37"/>
  <c r="V261" i="37"/>
  <c r="V211" i="37"/>
  <c r="V200" i="37"/>
  <c r="AG95" i="37"/>
  <c r="AC95" i="37" s="1"/>
  <c r="V94" i="37"/>
  <c r="AL84" i="37"/>
  <c r="V78" i="37"/>
  <c r="AL55" i="37"/>
  <c r="AL47" i="37"/>
  <c r="AL33" i="37"/>
  <c r="V26" i="37"/>
  <c r="AL20" i="37"/>
  <c r="V492" i="37"/>
  <c r="AG408" i="37"/>
  <c r="AC408" i="37" s="1"/>
  <c r="V344" i="37"/>
  <c r="V308" i="37"/>
  <c r="V274" i="37"/>
  <c r="V213" i="37"/>
  <c r="V41" i="37"/>
  <c r="AL19" i="37"/>
  <c r="V9" i="37"/>
  <c r="AL83" i="37"/>
  <c r="AL82" i="37"/>
  <c r="AL51" i="37"/>
  <c r="AL22" i="37"/>
  <c r="AL34" i="37"/>
  <c r="V33" i="37"/>
  <c r="AG101" i="37"/>
  <c r="AC101" i="37" s="1"/>
  <c r="AL53" i="37"/>
  <c r="AL13" i="37"/>
  <c r="V316" i="37"/>
  <c r="V313" i="37"/>
  <c r="V263" i="37"/>
  <c r="AL25" i="37"/>
  <c r="V10" i="37"/>
  <c r="V464" i="37"/>
  <c r="AG451" i="37"/>
  <c r="V363" i="37"/>
  <c r="V348" i="37"/>
  <c r="V332" i="37"/>
  <c r="V319" i="37"/>
  <c r="AL238" i="37"/>
  <c r="V120" i="37"/>
  <c r="AL62" i="37"/>
  <c r="V58" i="37"/>
  <c r="AL35" i="37"/>
  <c r="V22" i="37"/>
  <c r="V347" i="37"/>
  <c r="V335" i="37"/>
  <c r="V334" i="37"/>
  <c r="V312" i="37"/>
  <c r="V266" i="37"/>
  <c r="V151" i="37"/>
  <c r="AL14" i="37"/>
  <c r="X39" i="38"/>
  <c r="X112" i="38"/>
  <c r="X7" i="38"/>
  <c r="X43" i="38"/>
  <c r="X10" i="38"/>
  <c r="X89" i="38"/>
  <c r="X13" i="38"/>
  <c r="X81" i="38"/>
  <c r="X46" i="38"/>
  <c r="X57" i="38"/>
  <c r="X77" i="38"/>
  <c r="X92" i="38"/>
  <c r="X23" i="38"/>
  <c r="X27" i="38"/>
  <c r="X91" i="38"/>
  <c r="X59" i="38"/>
  <c r="AG10" i="38"/>
  <c r="V18" i="38"/>
  <c r="AE22" i="38"/>
  <c r="Z25" i="38"/>
  <c r="AG27" i="38"/>
  <c r="V34" i="38"/>
  <c r="AE38" i="38"/>
  <c r="Z41" i="38"/>
  <c r="AG43" i="38"/>
  <c r="Z47" i="38"/>
  <c r="V52" i="38"/>
  <c r="Z54" i="38"/>
  <c r="AG57" i="38"/>
  <c r="V65" i="38"/>
  <c r="Z67" i="38"/>
  <c r="Z76" i="38"/>
  <c r="Z85" i="38"/>
  <c r="Z102" i="38"/>
  <c r="AG116" i="38"/>
  <c r="AE116" i="38"/>
  <c r="AE124" i="38"/>
  <c r="Z148" i="38"/>
  <c r="V13" i="38"/>
  <c r="V29" i="38"/>
  <c r="V45" i="38"/>
  <c r="Z51" i="38"/>
  <c r="W52" i="38"/>
  <c r="V59" i="38"/>
  <c r="Z73" i="38"/>
  <c r="V74" i="38"/>
  <c r="V83" i="38"/>
  <c r="V97" i="38"/>
  <c r="W118" i="38"/>
  <c r="V119" i="38"/>
  <c r="V138" i="38"/>
  <c r="Z138" i="38"/>
  <c r="Z12" i="38"/>
  <c r="W13" i="38"/>
  <c r="X18" i="38"/>
  <c r="Z23" i="38"/>
  <c r="AE28" i="38"/>
  <c r="W29" i="38"/>
  <c r="Z39" i="38"/>
  <c r="AE44" i="38"/>
  <c r="W45" i="38"/>
  <c r="X52" i="38"/>
  <c r="V53" i="38"/>
  <c r="AE58" i="38"/>
  <c r="W59" i="38"/>
  <c r="X65" i="38"/>
  <c r="W74" i="38"/>
  <c r="V84" i="38"/>
  <c r="W97" i="38"/>
  <c r="X118" i="38"/>
  <c r="W119" i="38"/>
  <c r="Z120" i="38"/>
  <c r="AG151" i="38"/>
  <c r="AE151" i="38"/>
  <c r="Z152" i="38"/>
  <c r="Z161" i="38"/>
  <c r="Z204" i="38"/>
  <c r="V19" i="38"/>
  <c r="Z26" i="38"/>
  <c r="V35" i="38"/>
  <c r="Z42" i="38"/>
  <c r="W46" i="38"/>
  <c r="Z52" i="38"/>
  <c r="W53" i="38"/>
  <c r="Z55" i="38"/>
  <c r="Z61" i="38"/>
  <c r="V66" i="38"/>
  <c r="V75" i="38"/>
  <c r="Z78" i="38"/>
  <c r="AG82" i="38"/>
  <c r="W84" i="38"/>
  <c r="Z96" i="38"/>
  <c r="V99" i="38"/>
  <c r="Z107" i="38"/>
  <c r="AE111" i="38"/>
  <c r="AG111" i="38"/>
  <c r="W115" i="38"/>
  <c r="V115" i="38"/>
  <c r="AE121" i="38"/>
  <c r="AE140" i="38"/>
  <c r="V145" i="38"/>
  <c r="V109" i="38"/>
  <c r="X129" i="38"/>
  <c r="Z151" i="38"/>
  <c r="V151" i="38"/>
  <c r="W14" i="38"/>
  <c r="Z16" i="38"/>
  <c r="Z24" i="38"/>
  <c r="W30" i="38"/>
  <c r="Z32" i="38"/>
  <c r="Z40" i="38"/>
  <c r="Z49" i="38"/>
  <c r="Z53" i="38"/>
  <c r="Z56" i="38"/>
  <c r="W60" i="38"/>
  <c r="V67" i="38"/>
  <c r="Z70" i="38"/>
  <c r="AG74" i="38"/>
  <c r="W85" i="38"/>
  <c r="AG97" i="38"/>
  <c r="X100" i="38"/>
  <c r="X102" i="38"/>
  <c r="Z108" i="38"/>
  <c r="Z109" i="38"/>
  <c r="Z110" i="38"/>
  <c r="V116" i="38"/>
  <c r="AE127" i="38"/>
  <c r="AG127" i="38"/>
  <c r="AG135" i="38"/>
  <c r="AE135" i="38"/>
  <c r="Z136" i="38"/>
  <c r="W145" i="38"/>
  <c r="X157" i="38"/>
  <c r="AE53" i="38"/>
  <c r="AE75" i="38"/>
  <c r="AE84" i="38"/>
  <c r="AG98" i="38"/>
  <c r="V129" i="38"/>
  <c r="Z145" i="38"/>
  <c r="W150" i="38"/>
  <c r="V150" i="38"/>
  <c r="X171" i="38"/>
  <c r="AE19" i="38"/>
  <c r="Z22" i="38"/>
  <c r="V31" i="38"/>
  <c r="AE35" i="38"/>
  <c r="Z38" i="38"/>
  <c r="AG46" i="38"/>
  <c r="Z57" i="38"/>
  <c r="AG66" i="38"/>
  <c r="Z71" i="38"/>
  <c r="AE85" i="38"/>
  <c r="V87" i="38"/>
  <c r="AG100" i="38"/>
  <c r="V107" i="38"/>
  <c r="Z111" i="38"/>
  <c r="Z135" i="38"/>
  <c r="V135" i="38"/>
  <c r="Z150" i="38"/>
  <c r="W151" i="38"/>
  <c r="Z163" i="38"/>
  <c r="W163" i="38"/>
  <c r="V163" i="38"/>
  <c r="Z7" i="38"/>
  <c r="Z11" i="38"/>
  <c r="AE14" i="38"/>
  <c r="Z17" i="38"/>
  <c r="V26" i="38"/>
  <c r="AE30" i="38"/>
  <c r="Z33" i="38"/>
  <c r="V42" i="38"/>
  <c r="AE47" i="38"/>
  <c r="Z50" i="38"/>
  <c r="V55" i="38"/>
  <c r="AE60" i="38"/>
  <c r="AE67" i="38"/>
  <c r="X68" i="38"/>
  <c r="V69" i="38"/>
  <c r="AE76" i="38"/>
  <c r="W78" i="38"/>
  <c r="Z81" i="38"/>
  <c r="V89" i="38"/>
  <c r="Z91" i="38"/>
  <c r="V108" i="38"/>
  <c r="W113" i="38"/>
  <c r="Z126" i="38"/>
  <c r="Z128" i="38"/>
  <c r="W129" i="38"/>
  <c r="W142" i="38"/>
  <c r="V142" i="38"/>
  <c r="Z142" i="38"/>
  <c r="Z143" i="38"/>
  <c r="W171" i="38"/>
  <c r="V171" i="38"/>
  <c r="AE25" i="38"/>
  <c r="AE41" i="38"/>
  <c r="W62" i="38"/>
  <c r="W69" i="38"/>
  <c r="V79" i="38"/>
  <c r="Z87" i="38"/>
  <c r="W109" i="38"/>
  <c r="W110" i="38"/>
  <c r="X113" i="38"/>
  <c r="V123" i="38"/>
  <c r="W123" i="38"/>
  <c r="Z129" i="38"/>
  <c r="W134" i="38"/>
  <c r="V134" i="38"/>
  <c r="Z178" i="38"/>
  <c r="Z206" i="38"/>
  <c r="V16" i="38"/>
  <c r="V32" i="38"/>
  <c r="V49" i="38"/>
  <c r="V56" i="38"/>
  <c r="W70" i="38"/>
  <c r="V93" i="38"/>
  <c r="Z113" i="38"/>
  <c r="AG129" i="38"/>
  <c r="W135" i="38"/>
  <c r="AG148" i="38"/>
  <c r="AE148" i="38"/>
  <c r="X150" i="38"/>
  <c r="X214" i="38"/>
  <c r="Z93" i="38"/>
  <c r="AG119" i="38"/>
  <c r="AE119" i="38"/>
  <c r="V122" i="38"/>
  <c r="Z122" i="38"/>
  <c r="AG154" i="38"/>
  <c r="AE154" i="38"/>
  <c r="Z183" i="38"/>
  <c r="AJ506" i="38"/>
  <c r="V22" i="38"/>
  <c r="V38" i="38"/>
  <c r="Z79" i="38"/>
  <c r="Z83" i="38"/>
  <c r="Z133" i="38"/>
  <c r="X143" i="38"/>
  <c r="AG157" i="38"/>
  <c r="Z45" i="38"/>
  <c r="Z95" i="38"/>
  <c r="AE128" i="38"/>
  <c r="AG132" i="38"/>
  <c r="AE132" i="38"/>
  <c r="V154" i="38"/>
  <c r="Z154" i="38"/>
  <c r="Z162" i="38"/>
  <c r="W162" i="38"/>
  <c r="V162" i="38"/>
  <c r="Z170" i="38"/>
  <c r="AM506" i="38"/>
  <c r="AE16" i="38"/>
  <c r="AE32" i="38"/>
  <c r="Z46" i="38"/>
  <c r="AE49" i="38"/>
  <c r="AE63" i="38"/>
  <c r="Z75" i="38"/>
  <c r="AE80" i="38"/>
  <c r="Z118" i="38"/>
  <c r="Z123" i="38"/>
  <c r="AE125" i="38"/>
  <c r="Z140" i="38"/>
  <c r="V148" i="38"/>
  <c r="Z155" i="38"/>
  <c r="Z205" i="38"/>
  <c r="AN506" i="38"/>
  <c r="AE71" i="38"/>
  <c r="AG90" i="38"/>
  <c r="W93" i="38"/>
  <c r="W94" i="38"/>
  <c r="Z99" i="38"/>
  <c r="W101" i="38"/>
  <c r="Z101" i="38"/>
  <c r="AG138" i="38"/>
  <c r="AE138" i="38"/>
  <c r="W148" i="38"/>
  <c r="AE156" i="38"/>
  <c r="Z125" i="38"/>
  <c r="W139" i="38"/>
  <c r="Z141" i="38"/>
  <c r="AG143" i="38"/>
  <c r="W155" i="38"/>
  <c r="Z157" i="38"/>
  <c r="X170" i="38"/>
  <c r="X179" i="38"/>
  <c r="W180" i="38"/>
  <c r="AE189" i="38"/>
  <c r="V192" i="38"/>
  <c r="V193" i="38"/>
  <c r="Z197" i="38"/>
  <c r="AE213" i="38"/>
  <c r="Z227" i="38"/>
  <c r="Z245" i="38"/>
  <c r="W245" i="38"/>
  <c r="Z247" i="38"/>
  <c r="V249" i="38"/>
  <c r="X258" i="38"/>
  <c r="X277" i="38"/>
  <c r="X180" i="38"/>
  <c r="V218" i="38"/>
  <c r="W232" i="38"/>
  <c r="Z232" i="38"/>
  <c r="W203" i="38"/>
  <c r="X223" i="38"/>
  <c r="V238" i="38"/>
  <c r="W238" i="38"/>
  <c r="Z239" i="38"/>
  <c r="V239" i="38"/>
  <c r="Z258" i="38"/>
  <c r="V258" i="38"/>
  <c r="Z268" i="38"/>
  <c r="Z203" i="38"/>
  <c r="Z231" i="38"/>
  <c r="Z238" i="38"/>
  <c r="Z237" i="38"/>
  <c r="AG254" i="38"/>
  <c r="AE254" i="38"/>
  <c r="V257" i="38"/>
  <c r="W257" i="38"/>
  <c r="Z272" i="38"/>
  <c r="AE181" i="38"/>
  <c r="Z208" i="38"/>
  <c r="AG218" i="38"/>
  <c r="AE221" i="38"/>
  <c r="X227" i="38"/>
  <c r="W230" i="38"/>
  <c r="Z246" i="38"/>
  <c r="W247" i="38"/>
  <c r="AE248" i="38"/>
  <c r="Z257" i="38"/>
  <c r="W258" i="38"/>
  <c r="X285" i="38"/>
  <c r="AE182" i="38"/>
  <c r="W239" i="38"/>
  <c r="V254" i="38"/>
  <c r="Z254" i="38"/>
  <c r="V131" i="38"/>
  <c r="V147" i="38"/>
  <c r="AE173" i="38"/>
  <c r="V184" i="38"/>
  <c r="AE198" i="38"/>
  <c r="Z199" i="38"/>
  <c r="X201" i="38"/>
  <c r="W202" i="38"/>
  <c r="V203" i="38"/>
  <c r="W204" i="38"/>
  <c r="V205" i="38"/>
  <c r="Z210" i="38"/>
  <c r="V211" i="38"/>
  <c r="Z211" i="38"/>
  <c r="AG227" i="38"/>
  <c r="AE228" i="38"/>
  <c r="Z230" i="38"/>
  <c r="V236" i="38"/>
  <c r="X238" i="38"/>
  <c r="V241" i="38"/>
  <c r="Z117" i="38"/>
  <c r="Z149" i="38"/>
  <c r="Z160" i="38"/>
  <c r="Z165" i="38"/>
  <c r="V167" i="38"/>
  <c r="Z169" i="38"/>
  <c r="AE174" i="38"/>
  <c r="AE183" i="38"/>
  <c r="Z187" i="38"/>
  <c r="AG199" i="38"/>
  <c r="X202" i="38"/>
  <c r="W205" i="38"/>
  <c r="V207" i="38"/>
  <c r="W241" i="38"/>
  <c r="V185" i="38"/>
  <c r="V280" i="38"/>
  <c r="W280" i="38"/>
  <c r="Z291" i="38"/>
  <c r="X307" i="38"/>
  <c r="V208" i="38"/>
  <c r="Z213" i="38"/>
  <c r="V251" i="38"/>
  <c r="W251" i="38"/>
  <c r="X261" i="38"/>
  <c r="V264" i="38"/>
  <c r="W264" i="38"/>
  <c r="V270" i="38"/>
  <c r="W270" i="38"/>
  <c r="Z270" i="38"/>
  <c r="Z280" i="38"/>
  <c r="X298" i="38"/>
  <c r="V210" i="38"/>
  <c r="AG249" i="38"/>
  <c r="AE249" i="38"/>
  <c r="Z251" i="38"/>
  <c r="V252" i="38"/>
  <c r="AG260" i="38"/>
  <c r="AE260" i="38"/>
  <c r="Z264" i="38"/>
  <c r="Z265" i="38"/>
  <c r="AE274" i="38"/>
  <c r="AG274" i="38"/>
  <c r="Z171" i="38"/>
  <c r="Z193" i="38"/>
  <c r="AE207" i="38"/>
  <c r="W252" i="38"/>
  <c r="Z261" i="38"/>
  <c r="V261" i="38"/>
  <c r="V195" i="38"/>
  <c r="Z195" i="38"/>
  <c r="AG208" i="38"/>
  <c r="W219" i="38"/>
  <c r="X252" i="38"/>
  <c r="AE159" i="38"/>
  <c r="V170" i="38"/>
  <c r="AE177" i="38"/>
  <c r="V179" i="38"/>
  <c r="AE186" i="38"/>
  <c r="W189" i="38"/>
  <c r="V191" i="38"/>
  <c r="Z194" i="38"/>
  <c r="Z196" i="38"/>
  <c r="AE210" i="38"/>
  <c r="Z212" i="38"/>
  <c r="V215" i="38"/>
  <c r="Z219" i="38"/>
  <c r="Z220" i="38"/>
  <c r="Z223" i="38"/>
  <c r="W225" i="38"/>
  <c r="Z252" i="38"/>
  <c r="V161" i="38"/>
  <c r="AG168" i="38"/>
  <c r="W179" i="38"/>
  <c r="Z189" i="38"/>
  <c r="Z225" i="38"/>
  <c r="AE242" i="38"/>
  <c r="AG242" i="38"/>
  <c r="W259" i="38"/>
  <c r="V259" i="38"/>
  <c r="AE282" i="38"/>
  <c r="AG282" i="38"/>
  <c r="AE241" i="38"/>
  <c r="AG268" i="38"/>
  <c r="Z276" i="38"/>
  <c r="Z283" i="38"/>
  <c r="W284" i="38"/>
  <c r="Z342" i="38"/>
  <c r="W286" i="38"/>
  <c r="AG313" i="38"/>
  <c r="AE313" i="38"/>
  <c r="Z263" i="38"/>
  <c r="V273" i="38"/>
  <c r="Z278" i="38"/>
  <c r="AE308" i="38"/>
  <c r="AG308" i="38"/>
  <c r="Z324" i="38"/>
  <c r="AG300" i="38"/>
  <c r="AE300" i="38"/>
  <c r="Z279" i="38"/>
  <c r="AG287" i="38"/>
  <c r="Z294" i="38"/>
  <c r="Z298" i="38"/>
  <c r="V298" i="38"/>
  <c r="Z299" i="38"/>
  <c r="W321" i="38"/>
  <c r="Z321" i="38"/>
  <c r="V278" i="38"/>
  <c r="W302" i="38"/>
  <c r="V302" i="38"/>
  <c r="V304" i="38"/>
  <c r="Z253" i="38"/>
  <c r="W290" i="38"/>
  <c r="V292" i="38"/>
  <c r="Z295" i="38"/>
  <c r="Z297" i="38"/>
  <c r="Z301" i="38"/>
  <c r="Z302" i="38"/>
  <c r="Z303" i="38"/>
  <c r="Z304" i="38"/>
  <c r="Z305" i="38"/>
  <c r="AE327" i="38"/>
  <c r="AG327" i="38"/>
  <c r="Z328" i="38"/>
  <c r="AE276" i="38"/>
  <c r="V293" i="38"/>
  <c r="Z296" i="38"/>
  <c r="V299" i="38"/>
  <c r="X322" i="38"/>
  <c r="W294" i="38"/>
  <c r="W319" i="38"/>
  <c r="Z319" i="38"/>
  <c r="Z340" i="38"/>
  <c r="V297" i="38"/>
  <c r="AE309" i="38"/>
  <c r="AE343" i="38"/>
  <c r="AG343" i="38"/>
  <c r="Z284" i="38"/>
  <c r="W304" i="38"/>
  <c r="W317" i="38"/>
  <c r="Z358" i="38"/>
  <c r="AE281" i="38"/>
  <c r="Z285" i="38"/>
  <c r="Z286" i="38"/>
  <c r="AE296" i="38"/>
  <c r="AE304" i="38"/>
  <c r="Z317" i="38"/>
  <c r="Z327" i="38"/>
  <c r="AG357" i="38"/>
  <c r="AE357" i="38"/>
  <c r="AE267" i="38"/>
  <c r="V271" i="38"/>
  <c r="AE295" i="38"/>
  <c r="AE303" i="38"/>
  <c r="X270" i="38"/>
  <c r="W271" i="38"/>
  <c r="AE314" i="38"/>
  <c r="AG314" i="38"/>
  <c r="Z318" i="38"/>
  <c r="Z326" i="38"/>
  <c r="AE330" i="38"/>
  <c r="AG330" i="38"/>
  <c r="Z341" i="38"/>
  <c r="W351" i="38"/>
  <c r="Z369" i="38"/>
  <c r="Z376" i="38"/>
  <c r="Z388" i="38"/>
  <c r="W393" i="38"/>
  <c r="V393" i="38"/>
  <c r="Z393" i="38"/>
  <c r="Z394" i="38"/>
  <c r="Z411" i="38"/>
  <c r="X311" i="38"/>
  <c r="Z329" i="38"/>
  <c r="W339" i="38"/>
  <c r="Z352" i="38"/>
  <c r="X398" i="38"/>
  <c r="X403" i="38"/>
  <c r="X488" i="38"/>
  <c r="W493" i="38"/>
  <c r="V493" i="38"/>
  <c r="Z493" i="38"/>
  <c r="W371" i="38"/>
  <c r="X414" i="38"/>
  <c r="AE353" i="38"/>
  <c r="Z373" i="38"/>
  <c r="AE378" i="38"/>
  <c r="Z392" i="38"/>
  <c r="AG483" i="38"/>
  <c r="AE483" i="38"/>
  <c r="V296" i="38"/>
  <c r="W314" i="38"/>
  <c r="Z345" i="38"/>
  <c r="W355" i="38"/>
  <c r="Z372" i="38"/>
  <c r="AG373" i="38"/>
  <c r="V376" i="38"/>
  <c r="W376" i="38"/>
  <c r="AG413" i="38"/>
  <c r="AE413" i="38"/>
  <c r="X436" i="38"/>
  <c r="X468" i="38"/>
  <c r="V318" i="38"/>
  <c r="V330" i="38"/>
  <c r="V331" i="38"/>
  <c r="AG340" i="38"/>
  <c r="W343" i="38"/>
  <c r="Z348" i="38"/>
  <c r="Z363" i="38"/>
  <c r="W382" i="38"/>
  <c r="V382" i="38"/>
  <c r="W330" i="38"/>
  <c r="V332" i="38"/>
  <c r="AE341" i="38"/>
  <c r="AE355" i="38"/>
  <c r="AE375" i="38"/>
  <c r="X400" i="38"/>
  <c r="V333" i="38"/>
  <c r="Z343" i="38"/>
  <c r="Z356" i="38"/>
  <c r="W358" i="38"/>
  <c r="Z390" i="38"/>
  <c r="V363" i="38"/>
  <c r="Z366" i="38"/>
  <c r="Z367" i="38"/>
  <c r="Z368" i="38"/>
  <c r="V381" i="38"/>
  <c r="W389" i="38"/>
  <c r="V389" i="38"/>
  <c r="W412" i="38"/>
  <c r="V412" i="38"/>
  <c r="Z412" i="38"/>
  <c r="W423" i="38"/>
  <c r="V423" i="38"/>
  <c r="Z423" i="38"/>
  <c r="Z359" i="38"/>
  <c r="Z381" i="38"/>
  <c r="AG448" i="38"/>
  <c r="AE448" i="38"/>
  <c r="Z379" i="38"/>
  <c r="W379" i="38"/>
  <c r="AG394" i="38"/>
  <c r="AE394" i="38"/>
  <c r="V310" i="38"/>
  <c r="AE321" i="38"/>
  <c r="Z325" i="38"/>
  <c r="W336" i="38"/>
  <c r="AG362" i="38"/>
  <c r="W365" i="38"/>
  <c r="V366" i="38"/>
  <c r="Z371" i="38"/>
  <c r="W381" i="38"/>
  <c r="X411" i="38"/>
  <c r="X417" i="38"/>
  <c r="AG426" i="38"/>
  <c r="AE426" i="38"/>
  <c r="W323" i="38"/>
  <c r="AE348" i="38"/>
  <c r="W368" i="38"/>
  <c r="W377" i="38"/>
  <c r="V377" i="38"/>
  <c r="W399" i="38"/>
  <c r="V399" i="38"/>
  <c r="V396" i="38"/>
  <c r="V407" i="38"/>
  <c r="Z395" i="38"/>
  <c r="W396" i="38"/>
  <c r="W407" i="38"/>
  <c r="V408" i="38"/>
  <c r="V409" i="38"/>
  <c r="W421" i="38"/>
  <c r="Z425" i="38"/>
  <c r="Z442" i="38"/>
  <c r="W442" i="38"/>
  <c r="V442" i="38"/>
  <c r="W445" i="38"/>
  <c r="AG453" i="38"/>
  <c r="AE453" i="38"/>
  <c r="Z459" i="38"/>
  <c r="AE419" i="38"/>
  <c r="X500" i="38"/>
  <c r="V441" i="38"/>
  <c r="W441" i="38"/>
  <c r="X443" i="38"/>
  <c r="X444" i="38"/>
  <c r="AG467" i="38"/>
  <c r="AE467" i="38"/>
  <c r="X472" i="38"/>
  <c r="W388" i="38"/>
  <c r="W398" i="38"/>
  <c r="AE407" i="38"/>
  <c r="AG408" i="38"/>
  <c r="W411" i="38"/>
  <c r="Z415" i="38"/>
  <c r="AG421" i="38"/>
  <c r="Z428" i="38"/>
  <c r="AG439" i="38"/>
  <c r="AE439" i="38"/>
  <c r="Z453" i="38"/>
  <c r="W477" i="38"/>
  <c r="V477" i="38"/>
  <c r="Z477" i="38"/>
  <c r="AE387" i="38"/>
  <c r="V424" i="38"/>
  <c r="V425" i="38"/>
  <c r="Z441" i="38"/>
  <c r="X452" i="38"/>
  <c r="Z455" i="38"/>
  <c r="Z458" i="38"/>
  <c r="W458" i="38"/>
  <c r="V458" i="38"/>
  <c r="AE397" i="38"/>
  <c r="Z399" i="38"/>
  <c r="AE410" i="38"/>
  <c r="W424" i="38"/>
  <c r="Z431" i="38"/>
  <c r="V433" i="38"/>
  <c r="Z433" i="38"/>
  <c r="W447" i="38"/>
  <c r="V447" i="38"/>
  <c r="X466" i="38"/>
  <c r="Z437" i="38"/>
  <c r="AG451" i="38"/>
  <c r="AE451" i="38"/>
  <c r="Z487" i="38"/>
  <c r="AG499" i="38"/>
  <c r="AE499" i="38"/>
  <c r="Z389" i="38"/>
  <c r="W401" i="38"/>
  <c r="Z404" i="38"/>
  <c r="W414" i="38"/>
  <c r="W427" i="38"/>
  <c r="V428" i="38"/>
  <c r="Z385" i="38"/>
  <c r="Z418" i="38"/>
  <c r="V431" i="38"/>
  <c r="Z434" i="38"/>
  <c r="Z435" i="38"/>
  <c r="Z452" i="38"/>
  <c r="Z457" i="38"/>
  <c r="AE427" i="38"/>
  <c r="Z436" i="38"/>
  <c r="X502" i="38"/>
  <c r="AG440" i="38"/>
  <c r="X456" i="38"/>
  <c r="Z471" i="38"/>
  <c r="W404" i="38"/>
  <c r="Z420" i="38"/>
  <c r="AE431" i="38"/>
  <c r="V434" i="38"/>
  <c r="W461" i="38"/>
  <c r="V461" i="38"/>
  <c r="Z461" i="38"/>
  <c r="Z494" i="38"/>
  <c r="Z498" i="38"/>
  <c r="Z503" i="38"/>
  <c r="AE383" i="38"/>
  <c r="AE391" i="38"/>
  <c r="AG402" i="38"/>
  <c r="W405" i="38"/>
  <c r="Z409" i="38"/>
  <c r="AE416" i="38"/>
  <c r="V418" i="38"/>
  <c r="AG430" i="38"/>
  <c r="AE432" i="38"/>
  <c r="Z439" i="38"/>
  <c r="Z489" i="38"/>
  <c r="W385" i="38"/>
  <c r="AE429" i="38"/>
  <c r="Z456" i="38"/>
  <c r="Z443" i="38"/>
  <c r="Z451" i="38"/>
  <c r="W457" i="38"/>
  <c r="Z467" i="38"/>
  <c r="W473" i="38"/>
  <c r="Z475" i="38"/>
  <c r="Z483" i="38"/>
  <c r="V484" i="38"/>
  <c r="W489" i="38"/>
  <c r="Z491" i="38"/>
  <c r="Z499" i="38"/>
  <c r="V500" i="38"/>
  <c r="AE504" i="38"/>
  <c r="W505" i="38"/>
  <c r="V463" i="38"/>
  <c r="V479" i="38"/>
  <c r="V495" i="38"/>
  <c r="AE446" i="38"/>
  <c r="Z449" i="38"/>
  <c r="AE462" i="38"/>
  <c r="Z465" i="38"/>
  <c r="V474" i="38"/>
  <c r="AE478" i="38"/>
  <c r="Z481" i="38"/>
  <c r="V490" i="38"/>
  <c r="AE494" i="38"/>
  <c r="Z497" i="38"/>
  <c r="Z468" i="38"/>
  <c r="W474" i="38"/>
  <c r="Z484" i="38"/>
  <c r="W490" i="38"/>
  <c r="Z500" i="38"/>
  <c r="AE505" i="38"/>
  <c r="V496" i="38"/>
  <c r="AE442" i="38"/>
  <c r="AE458" i="38"/>
  <c r="AE474" i="38"/>
  <c r="AE490" i="38"/>
  <c r="Z440" i="38"/>
  <c r="AE469" i="38"/>
  <c r="Z472" i="38"/>
  <c r="AE485" i="38"/>
  <c r="Z488" i="38"/>
  <c r="AE501" i="38"/>
  <c r="AE464" i="38"/>
  <c r="AE480" i="38"/>
  <c r="AE496" i="38"/>
  <c r="Z462" i="38"/>
  <c r="Z478" i="38"/>
  <c r="Z473" i="38"/>
  <c r="AE455" i="38"/>
  <c r="AE471" i="38"/>
  <c r="AE487" i="38"/>
  <c r="AE503" i="38"/>
  <c r="V446" i="38"/>
  <c r="V462" i="38"/>
  <c r="V478" i="38"/>
  <c r="V494" i="38"/>
  <c r="AL476" i="37"/>
  <c r="AG476" i="37"/>
  <c r="AC479" i="37"/>
  <c r="AC464" i="37"/>
  <c r="AC447" i="37"/>
  <c r="AC416" i="37"/>
  <c r="AC374" i="37"/>
  <c r="AC486" i="37"/>
  <c r="AC483" i="37"/>
  <c r="AC446" i="37"/>
  <c r="AC409" i="37"/>
  <c r="AC487" i="37"/>
  <c r="AC467" i="37"/>
  <c r="AO507" i="37"/>
  <c r="AC436" i="37"/>
  <c r="AC401" i="37"/>
  <c r="AC427" i="37"/>
  <c r="AC366" i="37"/>
  <c r="AC494" i="37"/>
  <c r="AL479" i="37"/>
  <c r="AC491" i="37"/>
  <c r="AC411" i="37"/>
  <c r="AL503" i="37"/>
  <c r="AC495" i="37"/>
  <c r="AC498" i="37"/>
  <c r="AI507" i="37"/>
  <c r="AC430" i="37"/>
  <c r="AC429" i="37"/>
  <c r="AC420" i="37"/>
  <c r="AC414" i="37"/>
  <c r="AC413" i="37"/>
  <c r="V503" i="37"/>
  <c r="V500" i="37"/>
  <c r="AC441" i="37"/>
  <c r="AC405" i="37"/>
  <c r="AL473" i="37"/>
  <c r="AG473" i="37"/>
  <c r="AC472" i="37"/>
  <c r="AC461" i="37"/>
  <c r="AC453" i="37"/>
  <c r="AC400" i="37"/>
  <c r="AC382" i="37"/>
  <c r="AC503" i="37"/>
  <c r="AC482" i="37"/>
  <c r="AC444" i="37"/>
  <c r="AC443" i="37"/>
  <c r="X435" i="37"/>
  <c r="Z435" i="37"/>
  <c r="V380" i="37"/>
  <c r="Z380" i="37"/>
  <c r="AA380" i="37"/>
  <c r="Y504" i="37"/>
  <c r="AA501" i="37"/>
  <c r="Y496" i="37"/>
  <c r="V505" i="37"/>
  <c r="Z501" i="37"/>
  <c r="V497" i="37"/>
  <c r="Z493" i="37"/>
  <c r="V489" i="37"/>
  <c r="X488" i="37"/>
  <c r="Z485" i="37"/>
  <c r="V481" i="37"/>
  <c r="X480" i="37"/>
  <c r="Y471" i="37"/>
  <c r="Y468" i="37"/>
  <c r="Y465" i="37"/>
  <c r="V460" i="37"/>
  <c r="V457" i="37"/>
  <c r="AG455" i="37"/>
  <c r="AG452" i="37"/>
  <c r="AG449" i="37"/>
  <c r="V447" i="37"/>
  <c r="V444" i="37"/>
  <c r="V438" i="37"/>
  <c r="V430" i="37"/>
  <c r="V423" i="37"/>
  <c r="V419" i="37"/>
  <c r="AA415" i="37"/>
  <c r="AL414" i="37"/>
  <c r="Y412" i="37"/>
  <c r="AA404" i="37"/>
  <c r="Z394" i="37"/>
  <c r="Y377" i="37"/>
  <c r="AL373" i="37"/>
  <c r="AL368" i="37"/>
  <c r="AC367" i="37"/>
  <c r="Y501" i="37"/>
  <c r="AA498" i="37"/>
  <c r="Y493" i="37"/>
  <c r="AA490" i="37"/>
  <c r="Y485" i="37"/>
  <c r="AA482" i="37"/>
  <c r="AA422" i="37"/>
  <c r="Z415" i="37"/>
  <c r="X412" i="37"/>
  <c r="X394" i="37"/>
  <c r="AC389" i="37"/>
  <c r="V388" i="37"/>
  <c r="Z388" i="37"/>
  <c r="AA388" i="37"/>
  <c r="AL382" i="37"/>
  <c r="X377" i="37"/>
  <c r="V502" i="37"/>
  <c r="X501" i="37"/>
  <c r="Z498" i="37"/>
  <c r="V494" i="37"/>
  <c r="X493" i="37"/>
  <c r="Z490" i="37"/>
  <c r="V486" i="37"/>
  <c r="X485" i="37"/>
  <c r="Z482" i="37"/>
  <c r="V477" i="37"/>
  <c r="V474" i="37"/>
  <c r="V471" i="37"/>
  <c r="V468" i="37"/>
  <c r="AA464" i="37"/>
  <c r="AA461" i="37"/>
  <c r="AA458" i="37"/>
  <c r="AA455" i="37"/>
  <c r="AA452" i="37"/>
  <c r="AA449" i="37"/>
  <c r="AG432" i="37"/>
  <c r="X427" i="37"/>
  <c r="Z427" i="37"/>
  <c r="V426" i="37"/>
  <c r="AG425" i="37"/>
  <c r="Z422" i="37"/>
  <c r="AA418" i="37"/>
  <c r="Y415" i="37"/>
  <c r="V412" i="37"/>
  <c r="V408" i="37"/>
  <c r="AC403" i="37"/>
  <c r="AG398" i="37"/>
  <c r="AG392" i="37"/>
  <c r="V378" i="37"/>
  <c r="V377" i="37"/>
  <c r="V357" i="37"/>
  <c r="AC341" i="37"/>
  <c r="AA340" i="37"/>
  <c r="X340" i="37"/>
  <c r="Y340" i="37"/>
  <c r="Z340" i="37"/>
  <c r="V340" i="37"/>
  <c r="AA503" i="37"/>
  <c r="Y498" i="37"/>
  <c r="AA495" i="37"/>
  <c r="Y490" i="37"/>
  <c r="AA487" i="37"/>
  <c r="Y482" i="37"/>
  <c r="AA479" i="37"/>
  <c r="AA470" i="37"/>
  <c r="AA467" i="37"/>
  <c r="Z464" i="37"/>
  <c r="Z461" i="37"/>
  <c r="Z458" i="37"/>
  <c r="Z455" i="37"/>
  <c r="Z452" i="37"/>
  <c r="Z449" i="37"/>
  <c r="V441" i="37"/>
  <c r="V434" i="37"/>
  <c r="AA432" i="37"/>
  <c r="Y422" i="37"/>
  <c r="Z418" i="37"/>
  <c r="V416" i="37"/>
  <c r="X415" i="37"/>
  <c r="V409" i="37"/>
  <c r="V405" i="37"/>
  <c r="X360" i="37"/>
  <c r="Y360" i="37"/>
  <c r="Z360" i="37"/>
  <c r="AA360" i="37"/>
  <c r="V360" i="37"/>
  <c r="AC356" i="37"/>
  <c r="Z503" i="37"/>
  <c r="X498" i="37"/>
  <c r="Z470" i="37"/>
  <c r="Y467" i="37"/>
  <c r="Y464" i="37"/>
  <c r="AA421" i="37"/>
  <c r="Z376" i="37"/>
  <c r="AA376" i="37"/>
  <c r="V376" i="37"/>
  <c r="Y503" i="37"/>
  <c r="V498" i="37"/>
  <c r="Y495" i="37"/>
  <c r="V490" i="37"/>
  <c r="V482" i="37"/>
  <c r="Z476" i="37"/>
  <c r="Z473" i="37"/>
  <c r="Y470" i="37"/>
  <c r="X467" i="37"/>
  <c r="X464" i="37"/>
  <c r="V462" i="37"/>
  <c r="X461" i="37"/>
  <c r="V459" i="37"/>
  <c r="X458" i="37"/>
  <c r="V456" i="37"/>
  <c r="V453" i="37"/>
  <c r="V450" i="37"/>
  <c r="AC442" i="37"/>
  <c r="Z439" i="37"/>
  <c r="V437" i="37"/>
  <c r="AC435" i="37"/>
  <c r="X432" i="37"/>
  <c r="Z425" i="37"/>
  <c r="Z421" i="37"/>
  <c r="AL420" i="37"/>
  <c r="X418" i="37"/>
  <c r="AA414" i="37"/>
  <c r="AC410" i="37"/>
  <c r="V403" i="37"/>
  <c r="Z400" i="37"/>
  <c r="V400" i="37"/>
  <c r="V394" i="37"/>
  <c r="AC377" i="37"/>
  <c r="AC376" i="37"/>
  <c r="AA369" i="37"/>
  <c r="AC357" i="37"/>
  <c r="V343" i="37"/>
  <c r="AL483" i="37"/>
  <c r="V436" i="37"/>
  <c r="AA435" i="37"/>
  <c r="AA428" i="37"/>
  <c r="Y421" i="37"/>
  <c r="X419" i="37"/>
  <c r="Z419" i="37"/>
  <c r="AC397" i="37"/>
  <c r="V385" i="37"/>
  <c r="Z369" i="37"/>
  <c r="X368" i="37"/>
  <c r="Y368" i="37"/>
  <c r="Z368" i="37"/>
  <c r="AA368" i="37"/>
  <c r="V368" i="37"/>
  <c r="V366" i="37"/>
  <c r="V365" i="37"/>
  <c r="Y343" i="37"/>
  <c r="X343" i="37"/>
  <c r="Z343" i="37"/>
  <c r="AA343" i="37"/>
  <c r="AC291" i="37"/>
  <c r="AA505" i="37"/>
  <c r="AA489" i="37"/>
  <c r="V487" i="37"/>
  <c r="AA481" i="37"/>
  <c r="V479" i="37"/>
  <c r="AC457" i="37"/>
  <c r="AL447" i="37"/>
  <c r="AL444" i="37"/>
  <c r="AL441" i="37"/>
  <c r="X439" i="37"/>
  <c r="Y435" i="37"/>
  <c r="Z428" i="37"/>
  <c r="X425" i="37"/>
  <c r="X421" i="37"/>
  <c r="AL416" i="37"/>
  <c r="Y414" i="37"/>
  <c r="AL409" i="37"/>
  <c r="AC406" i="37"/>
  <c r="AL405" i="37"/>
  <c r="V404" i="37"/>
  <c r="Z404" i="37"/>
  <c r="AL401" i="37"/>
  <c r="AA397" i="37"/>
  <c r="AA381" i="37"/>
  <c r="AC368" i="37"/>
  <c r="AC296" i="37"/>
  <c r="AL491" i="37"/>
  <c r="AA497" i="37"/>
  <c r="V495" i="37"/>
  <c r="Z505" i="37"/>
  <c r="Z497" i="37"/>
  <c r="V493" i="37"/>
  <c r="Z489" i="37"/>
  <c r="V485" i="37"/>
  <c r="Z481" i="37"/>
  <c r="V473" i="37"/>
  <c r="AA472" i="37"/>
  <c r="AA469" i="37"/>
  <c r="AA466" i="37"/>
  <c r="AA463" i="37"/>
  <c r="AA460" i="37"/>
  <c r="AA457" i="37"/>
  <c r="Z454" i="37"/>
  <c r="Y451" i="37"/>
  <c r="V439" i="37"/>
  <c r="AA431" i="37"/>
  <c r="AL430" i="37"/>
  <c r="Y428" i="37"/>
  <c r="V425" i="37"/>
  <c r="Y424" i="37"/>
  <c r="V422" i="37"/>
  <c r="V421" i="37"/>
  <c r="V414" i="37"/>
  <c r="AA413" i="37"/>
  <c r="AA406" i="37"/>
  <c r="AA399" i="37"/>
  <c r="V399" i="37"/>
  <c r="X399" i="37"/>
  <c r="Z397" i="37"/>
  <c r="Z384" i="37"/>
  <c r="AA384" i="37"/>
  <c r="V384" i="37"/>
  <c r="Z381" i="37"/>
  <c r="V373" i="37"/>
  <c r="X428" i="37"/>
  <c r="Y397" i="37"/>
  <c r="AC385" i="37"/>
  <c r="AC384" i="37"/>
  <c r="Y381" i="37"/>
  <c r="Y380" i="37"/>
  <c r="V369" i="37"/>
  <c r="Y369" i="37"/>
  <c r="AC365" i="37"/>
  <c r="AC292" i="37"/>
  <c r="Z478" i="37"/>
  <c r="Y475" i="37"/>
  <c r="Y463" i="37"/>
  <c r="V454" i="37"/>
  <c r="V451" i="37"/>
  <c r="V448" i="37"/>
  <c r="V445" i="37"/>
  <c r="V442" i="37"/>
  <c r="Z438" i="37"/>
  <c r="AA434" i="37"/>
  <c r="Y431" i="37"/>
  <c r="V428" i="37"/>
  <c r="AA427" i="37"/>
  <c r="V424" i="37"/>
  <c r="AA420" i="37"/>
  <c r="X411" i="37"/>
  <c r="Z411" i="37"/>
  <c r="V410" i="37"/>
  <c r="AL400" i="37"/>
  <c r="X397" i="37"/>
  <c r="AC395" i="37"/>
  <c r="Z392" i="37"/>
  <c r="V392" i="37"/>
  <c r="X381" i="37"/>
  <c r="X380" i="37"/>
  <c r="AC369" i="37"/>
  <c r="Y346" i="37"/>
  <c r="Z346" i="37"/>
  <c r="AA346" i="37"/>
  <c r="X346" i="37"/>
  <c r="V470" i="37"/>
  <c r="V467" i="37"/>
  <c r="Z434" i="37"/>
  <c r="V432" i="37"/>
  <c r="AA416" i="37"/>
  <c r="V406" i="37"/>
  <c r="AA405" i="37"/>
  <c r="X403" i="37"/>
  <c r="Z403" i="37"/>
  <c r="V402" i="37"/>
  <c r="AA401" i="37"/>
  <c r="V382" i="37"/>
  <c r="AL377" i="37"/>
  <c r="AL376" i="37"/>
  <c r="AC373" i="37"/>
  <c r="AA456" i="37"/>
  <c r="AA453" i="37"/>
  <c r="AA450" i="37"/>
  <c r="AA441" i="37"/>
  <c r="AA437" i="37"/>
  <c r="Y434" i="37"/>
  <c r="V417" i="37"/>
  <c r="Y416" i="37"/>
  <c r="AA409" i="37"/>
  <c r="V407" i="37"/>
  <c r="X407" i="37"/>
  <c r="Z405" i="37"/>
  <c r="V397" i="37"/>
  <c r="V381" i="37"/>
  <c r="AA462" i="37"/>
  <c r="AA459" i="37"/>
  <c r="Z456" i="37"/>
  <c r="Z453" i="37"/>
  <c r="Z450" i="37"/>
  <c r="Z441" i="37"/>
  <c r="Z437" i="37"/>
  <c r="V435" i="37"/>
  <c r="AA430" i="37"/>
  <c r="Z423" i="37"/>
  <c r="X416" i="37"/>
  <c r="Z409" i="37"/>
  <c r="AL393" i="37"/>
  <c r="V390" i="37"/>
  <c r="V349" i="37"/>
  <c r="X352" i="37"/>
  <c r="Y352" i="37"/>
  <c r="Z352" i="37"/>
  <c r="AA352" i="37"/>
  <c r="V352" i="37"/>
  <c r="AC317" i="37"/>
  <c r="AC314" i="37"/>
  <c r="V389" i="37"/>
  <c r="Z471" i="37"/>
  <c r="Y462" i="37"/>
  <c r="X459" i="37"/>
  <c r="X447" i="37"/>
  <c r="Y430" i="37"/>
  <c r="X423" i="37"/>
  <c r="Y419" i="37"/>
  <c r="Z412" i="37"/>
  <c r="V401" i="37"/>
  <c r="Y400" i="37"/>
  <c r="V396" i="37"/>
  <c r="Z396" i="37"/>
  <c r="AA396" i="37"/>
  <c r="AA394" i="37"/>
  <c r="AL385" i="37"/>
  <c r="AL384" i="37"/>
  <c r="AC381" i="37"/>
  <c r="X376" i="37"/>
  <c r="AL365" i="37"/>
  <c r="AC352" i="37"/>
  <c r="AC348" i="37"/>
  <c r="AC338" i="37"/>
  <c r="X337" i="37"/>
  <c r="Y337" i="37"/>
  <c r="Z337" i="37"/>
  <c r="AA337" i="37"/>
  <c r="V337" i="37"/>
  <c r="AC311" i="37"/>
  <c r="AC310" i="37"/>
  <c r="V314" i="37"/>
  <c r="Z303" i="37"/>
  <c r="AA282" i="37"/>
  <c r="AC281" i="37"/>
  <c r="AG260" i="37"/>
  <c r="AL260" i="37"/>
  <c r="AC245" i="37"/>
  <c r="AC244" i="37"/>
  <c r="AG243" i="37"/>
  <c r="AL243" i="37"/>
  <c r="Y391" i="37"/>
  <c r="Y383" i="37"/>
  <c r="AA372" i="37"/>
  <c r="AA364" i="37"/>
  <c r="AA356" i="37"/>
  <c r="AC336" i="37"/>
  <c r="X308" i="37"/>
  <c r="AA308" i="37"/>
  <c r="X300" i="37"/>
  <c r="AA300" i="37"/>
  <c r="X284" i="37"/>
  <c r="Z284" i="37"/>
  <c r="AG247" i="37"/>
  <c r="AL247" i="37"/>
  <c r="X391" i="37"/>
  <c r="X383" i="37"/>
  <c r="X375" i="37"/>
  <c r="Z372" i="37"/>
  <c r="X367" i="37"/>
  <c r="Z364" i="37"/>
  <c r="X359" i="37"/>
  <c r="Z356" i="37"/>
  <c r="X351" i="37"/>
  <c r="Z348" i="37"/>
  <c r="Z345" i="37"/>
  <c r="AC315" i="37"/>
  <c r="AC312" i="37"/>
  <c r="V310" i="37"/>
  <c r="AG309" i="37"/>
  <c r="AC306" i="37"/>
  <c r="V304" i="37"/>
  <c r="AC293" i="37"/>
  <c r="AL292" i="37"/>
  <c r="AG288" i="37"/>
  <c r="V280" i="37"/>
  <c r="Y273" i="37"/>
  <c r="X273" i="37"/>
  <c r="AA273" i="37"/>
  <c r="V233" i="37"/>
  <c r="AG262" i="37"/>
  <c r="AL262" i="37"/>
  <c r="AC219" i="37"/>
  <c r="AC156" i="37"/>
  <c r="V346" i="37"/>
  <c r="V295" i="37"/>
  <c r="V281" i="37"/>
  <c r="AC264" i="37"/>
  <c r="AC261" i="37"/>
  <c r="Z234" i="37"/>
  <c r="AA234" i="37"/>
  <c r="X234" i="37"/>
  <c r="Y234" i="37"/>
  <c r="V234" i="37"/>
  <c r="Y361" i="37"/>
  <c r="Y353" i="37"/>
  <c r="V322" i="37"/>
  <c r="Z290" i="37"/>
  <c r="Y290" i="37"/>
  <c r="X263" i="37"/>
  <c r="Y263" i="37"/>
  <c r="Z263" i="37"/>
  <c r="AA263" i="37"/>
  <c r="AL253" i="37"/>
  <c r="AG253" i="37"/>
  <c r="AC210" i="37"/>
  <c r="V303" i="37"/>
  <c r="Y303" i="37"/>
  <c r="Z282" i="37"/>
  <c r="V282" i="37"/>
  <c r="Y281" i="37"/>
  <c r="Z281" i="37"/>
  <c r="AA281" i="37"/>
  <c r="V264" i="37"/>
  <c r="AC257" i="37"/>
  <c r="AA371" i="37"/>
  <c r="AA363" i="37"/>
  <c r="V361" i="37"/>
  <c r="AA355" i="37"/>
  <c r="V353" i="37"/>
  <c r="AA347" i="37"/>
  <c r="AA344" i="37"/>
  <c r="AA329" i="37"/>
  <c r="AC326" i="37"/>
  <c r="AC320" i="37"/>
  <c r="V318" i="37"/>
  <c r="V315" i="37"/>
  <c r="X309" i="37"/>
  <c r="Y305" i="37"/>
  <c r="X297" i="37"/>
  <c r="V294" i="37"/>
  <c r="Y294" i="37"/>
  <c r="AA292" i="37"/>
  <c r="AL291" i="37"/>
  <c r="Y280" i="37"/>
  <c r="AA280" i="37"/>
  <c r="Y267" i="37"/>
  <c r="Z267" i="37"/>
  <c r="AA267" i="37"/>
  <c r="AG266" i="37"/>
  <c r="AL266" i="37"/>
  <c r="AC238" i="37"/>
  <c r="Z395" i="37"/>
  <c r="V391" i="37"/>
  <c r="Z387" i="37"/>
  <c r="V383" i="37"/>
  <c r="Z379" i="37"/>
  <c r="V375" i="37"/>
  <c r="Z371" i="37"/>
  <c r="V367" i="37"/>
  <c r="Z363" i="37"/>
  <c r="V359" i="37"/>
  <c r="Z355" i="37"/>
  <c r="V351" i="37"/>
  <c r="Z347" i="37"/>
  <c r="Z344" i="37"/>
  <c r="AA341" i="37"/>
  <c r="AA338" i="37"/>
  <c r="AL337" i="37"/>
  <c r="AA335" i="37"/>
  <c r="Z332" i="37"/>
  <c r="Z329" i="37"/>
  <c r="AA326" i="37"/>
  <c r="AA320" i="37"/>
  <c r="V309" i="37"/>
  <c r="X305" i="37"/>
  <c r="Y301" i="37"/>
  <c r="Z292" i="37"/>
  <c r="Y289" i="37"/>
  <c r="V289" i="37"/>
  <c r="V268" i="37"/>
  <c r="V220" i="37"/>
  <c r="Y379" i="37"/>
  <c r="Y371" i="37"/>
  <c r="Y363" i="37"/>
  <c r="V358" i="37"/>
  <c r="Y355" i="37"/>
  <c r="V350" i="37"/>
  <c r="Y347" i="37"/>
  <c r="Y344" i="37"/>
  <c r="Z341" i="37"/>
  <c r="Z338" i="37"/>
  <c r="Z335" i="37"/>
  <c r="Y332" i="37"/>
  <c r="Y329" i="37"/>
  <c r="Z320" i="37"/>
  <c r="AA317" i="37"/>
  <c r="AA314" i="37"/>
  <c r="Z308" i="37"/>
  <c r="V306" i="37"/>
  <c r="AA304" i="37"/>
  <c r="X301" i="37"/>
  <c r="Y292" i="37"/>
  <c r="AC274" i="37"/>
  <c r="AL261" i="37"/>
  <c r="AG256" i="37"/>
  <c r="AL256" i="37"/>
  <c r="Z225" i="37"/>
  <c r="AA225" i="37"/>
  <c r="Y225" i="37"/>
  <c r="X225" i="37"/>
  <c r="Y341" i="37"/>
  <c r="Y338" i="37"/>
  <c r="X335" i="37"/>
  <c r="X332" i="37"/>
  <c r="V330" i="37"/>
  <c r="Z317" i="37"/>
  <c r="Z314" i="37"/>
  <c r="Z311" i="37"/>
  <c r="Y308" i="37"/>
  <c r="Z304" i="37"/>
  <c r="V301" i="37"/>
  <c r="Z300" i="37"/>
  <c r="X292" i="37"/>
  <c r="X288" i="37"/>
  <c r="AA288" i="37"/>
  <c r="X287" i="37"/>
  <c r="Z287" i="37"/>
  <c r="AC284" i="37"/>
  <c r="AA278" i="37"/>
  <c r="V278" i="37"/>
  <c r="X278" i="37"/>
  <c r="Y278" i="37"/>
  <c r="Z275" i="37"/>
  <c r="X274" i="37"/>
  <c r="Y304" i="37"/>
  <c r="Y300" i="37"/>
  <c r="AG295" i="37"/>
  <c r="X293" i="37"/>
  <c r="Z293" i="37"/>
  <c r="AG287" i="37"/>
  <c r="AL287" i="37"/>
  <c r="AA284" i="37"/>
  <c r="AG272" i="37"/>
  <c r="AG259" i="37"/>
  <c r="AL259" i="37"/>
  <c r="V326" i="37"/>
  <c r="V323" i="37"/>
  <c r="V311" i="37"/>
  <c r="V297" i="37"/>
  <c r="AA295" i="37"/>
  <c r="Z291" i="37"/>
  <c r="Y284" i="37"/>
  <c r="AC277" i="37"/>
  <c r="V273" i="37"/>
  <c r="AL270" i="37"/>
  <c r="AL269" i="37"/>
  <c r="V317" i="37"/>
  <c r="V296" i="37"/>
  <c r="Z295" i="37"/>
  <c r="AA290" i="37"/>
  <c r="AA286" i="37"/>
  <c r="V286" i="37"/>
  <c r="AG271" i="37"/>
  <c r="AC242" i="37"/>
  <c r="V226" i="37"/>
  <c r="X226" i="37"/>
  <c r="Y226" i="37"/>
  <c r="Z226" i="37"/>
  <c r="AA226" i="37"/>
  <c r="AL321" i="37"/>
  <c r="Y295" i="37"/>
  <c r="V291" i="37"/>
  <c r="X290" i="37"/>
  <c r="V285" i="37"/>
  <c r="V275" i="37"/>
  <c r="V338" i="37"/>
  <c r="Z319" i="37"/>
  <c r="Y316" i="37"/>
  <c r="AA303" i="37"/>
  <c r="AC294" i="37"/>
  <c r="V284" i="37"/>
  <c r="Z274" i="37"/>
  <c r="Y274" i="37"/>
  <c r="AA274" i="37"/>
  <c r="AL229" i="37"/>
  <c r="V224" i="37"/>
  <c r="AC263" i="37"/>
  <c r="V259" i="37"/>
  <c r="AA238" i="37"/>
  <c r="V238" i="37"/>
  <c r="AC226" i="37"/>
  <c r="Z219" i="37"/>
  <c r="AL214" i="37"/>
  <c r="AL210" i="37"/>
  <c r="AA270" i="37"/>
  <c r="V270" i="37"/>
  <c r="AC255" i="37"/>
  <c r="Z242" i="37"/>
  <c r="AA242" i="37"/>
  <c r="X232" i="37"/>
  <c r="AC229" i="37"/>
  <c r="Y219" i="37"/>
  <c r="AG202" i="37"/>
  <c r="AC180" i="37"/>
  <c r="AA246" i="37"/>
  <c r="V246" i="37"/>
  <c r="AA240" i="37"/>
  <c r="Z233" i="37"/>
  <c r="X233" i="37"/>
  <c r="X219" i="37"/>
  <c r="AC218" i="37"/>
  <c r="V166" i="37"/>
  <c r="AA268" i="37"/>
  <c r="Z266" i="37"/>
  <c r="AA266" i="37"/>
  <c r="AA262" i="37"/>
  <c r="V262" i="37"/>
  <c r="Z250" i="37"/>
  <c r="AA250" i="37"/>
  <c r="Z240" i="37"/>
  <c r="Y203" i="37"/>
  <c r="X180" i="37"/>
  <c r="Y180" i="37"/>
  <c r="V180" i="37"/>
  <c r="Z180" i="37"/>
  <c r="AA180" i="37"/>
  <c r="V162" i="37"/>
  <c r="AA254" i="37"/>
  <c r="V254" i="37"/>
  <c r="Y240" i="37"/>
  <c r="V222" i="37"/>
  <c r="Y268" i="37"/>
  <c r="Z264" i="37"/>
  <c r="AA260" i="37"/>
  <c r="Z258" i="37"/>
  <c r="AA258" i="37"/>
  <c r="AL255" i="37"/>
  <c r="Z248" i="37"/>
  <c r="AL242" i="37"/>
  <c r="X240" i="37"/>
  <c r="X220" i="37"/>
  <c r="Y220" i="37"/>
  <c r="Z220" i="37"/>
  <c r="V216" i="37"/>
  <c r="X212" i="37"/>
  <c r="Y212" i="37"/>
  <c r="V212" i="37"/>
  <c r="Z212" i="37"/>
  <c r="AL280" i="37"/>
  <c r="X268" i="37"/>
  <c r="Y264" i="37"/>
  <c r="Z260" i="37"/>
  <c r="AA256" i="37"/>
  <c r="Y252" i="37"/>
  <c r="Y248" i="37"/>
  <c r="AA247" i="37"/>
  <c r="X239" i="37"/>
  <c r="V231" i="37"/>
  <c r="X231" i="37"/>
  <c r="AA231" i="37"/>
  <c r="AL226" i="37"/>
  <c r="Z217" i="37"/>
  <c r="AA217" i="37"/>
  <c r="X217" i="37"/>
  <c r="V214" i="37"/>
  <c r="AC212" i="37"/>
  <c r="AA207" i="37"/>
  <c r="V202" i="37"/>
  <c r="AA199" i="37"/>
  <c r="AC197" i="37"/>
  <c r="X264" i="37"/>
  <c r="Y260" i="37"/>
  <c r="Z256" i="37"/>
  <c r="X248" i="37"/>
  <c r="Z247" i="37"/>
  <c r="V236" i="37"/>
  <c r="X230" i="37"/>
  <c r="V230" i="37"/>
  <c r="V228" i="37"/>
  <c r="AC222" i="37"/>
  <c r="V219" i="37"/>
  <c r="V218" i="37"/>
  <c r="Y218" i="37"/>
  <c r="Z218" i="37"/>
  <c r="AG217" i="37"/>
  <c r="AL217" i="37"/>
  <c r="AG213" i="37"/>
  <c r="AL213" i="37"/>
  <c r="Y210" i="37"/>
  <c r="AA210" i="37"/>
  <c r="V210" i="37"/>
  <c r="V206" i="37"/>
  <c r="X260" i="37"/>
  <c r="Y256" i="37"/>
  <c r="V240" i="37"/>
  <c r="V235" i="37"/>
  <c r="X204" i="37"/>
  <c r="Y204" i="37"/>
  <c r="V204" i="37"/>
  <c r="Z204" i="37"/>
  <c r="X203" i="37"/>
  <c r="Z203" i="37"/>
  <c r="AA203" i="37"/>
  <c r="Z201" i="37"/>
  <c r="AA201" i="37"/>
  <c r="V201" i="37"/>
  <c r="X201" i="37"/>
  <c r="AC143" i="37"/>
  <c r="Z270" i="37"/>
  <c r="AA259" i="37"/>
  <c r="X256" i="37"/>
  <c r="Z255" i="37"/>
  <c r="AL245" i="37"/>
  <c r="V244" i="37"/>
  <c r="Y238" i="37"/>
  <c r="X215" i="37"/>
  <c r="Z215" i="37"/>
  <c r="V192" i="37"/>
  <c r="V248" i="37"/>
  <c r="V207" i="37"/>
  <c r="Y207" i="37"/>
  <c r="Z207" i="37"/>
  <c r="AG206" i="37"/>
  <c r="AL206" i="37"/>
  <c r="Y199" i="37"/>
  <c r="Z199" i="37"/>
  <c r="V199" i="37"/>
  <c r="AC183" i="37"/>
  <c r="AA173" i="37"/>
  <c r="X173" i="37"/>
  <c r="Y173" i="37"/>
  <c r="AL169" i="37"/>
  <c r="AG169" i="37"/>
  <c r="X270" i="37"/>
  <c r="Y266" i="37"/>
  <c r="Z262" i="37"/>
  <c r="Y259" i="37"/>
  <c r="V255" i="37"/>
  <c r="V252" i="37"/>
  <c r="Y246" i="37"/>
  <c r="X242" i="37"/>
  <c r="V239" i="37"/>
  <c r="AC237" i="37"/>
  <c r="Y233" i="37"/>
  <c r="AG177" i="37"/>
  <c r="AL177" i="37"/>
  <c r="Y150" i="37"/>
  <c r="X150" i="37"/>
  <c r="V150" i="37"/>
  <c r="Z150" i="37"/>
  <c r="AA150" i="37"/>
  <c r="X266" i="37"/>
  <c r="Y262" i="37"/>
  <c r="V260" i="37"/>
  <c r="V256" i="37"/>
  <c r="Z254" i="37"/>
  <c r="V251" i="37"/>
  <c r="Y250" i="37"/>
  <c r="X246" i="37"/>
  <c r="AL222" i="37"/>
  <c r="AL275" i="37"/>
  <c r="X262" i="37"/>
  <c r="Y258" i="37"/>
  <c r="Y254" i="37"/>
  <c r="X250" i="37"/>
  <c r="V247" i="37"/>
  <c r="AC239" i="37"/>
  <c r="V227" i="37"/>
  <c r="V225" i="37"/>
  <c r="AL221" i="37"/>
  <c r="X196" i="37"/>
  <c r="Y196" i="37"/>
  <c r="X188" i="37"/>
  <c r="Y188" i="37"/>
  <c r="V183" i="37"/>
  <c r="Z183" i="37"/>
  <c r="V165" i="37"/>
  <c r="V163" i="37"/>
  <c r="Y158" i="37"/>
  <c r="Z158" i="37"/>
  <c r="V116" i="37"/>
  <c r="V148" i="37"/>
  <c r="Z148" i="37"/>
  <c r="X148" i="37"/>
  <c r="X147" i="37"/>
  <c r="AA147" i="37"/>
  <c r="V147" i="37"/>
  <c r="Y118" i="37"/>
  <c r="V118" i="37"/>
  <c r="X118" i="37"/>
  <c r="Z118" i="37"/>
  <c r="AA118" i="37"/>
  <c r="V223" i="37"/>
  <c r="V191" i="37"/>
  <c r="AC189" i="37"/>
  <c r="AA179" i="37"/>
  <c r="AC171" i="37"/>
  <c r="V156" i="37"/>
  <c r="Z156" i="37"/>
  <c r="Y156" i="37"/>
  <c r="V155" i="37"/>
  <c r="AC63" i="37"/>
  <c r="AA197" i="37"/>
  <c r="Y185" i="37"/>
  <c r="Y179" i="37"/>
  <c r="AC178" i="37"/>
  <c r="V164" i="37"/>
  <c r="Z164" i="37"/>
  <c r="AA164" i="37"/>
  <c r="V145" i="37"/>
  <c r="X145" i="37"/>
  <c r="Y142" i="37"/>
  <c r="V142" i="37"/>
  <c r="V137" i="37"/>
  <c r="Z109" i="37"/>
  <c r="V109" i="37"/>
  <c r="X109" i="37"/>
  <c r="Y109" i="37"/>
  <c r="AA109" i="37"/>
  <c r="AA221" i="37"/>
  <c r="Z214" i="37"/>
  <c r="Z209" i="37"/>
  <c r="AA209" i="37"/>
  <c r="Y197" i="37"/>
  <c r="Y189" i="37"/>
  <c r="AL183" i="37"/>
  <c r="V181" i="37"/>
  <c r="Z181" i="37"/>
  <c r="AA178" i="37"/>
  <c r="AA174" i="37"/>
  <c r="V174" i="37"/>
  <c r="V173" i="37"/>
  <c r="X163" i="37"/>
  <c r="AA163" i="37"/>
  <c r="Y163" i="37"/>
  <c r="Z163" i="37"/>
  <c r="AC160" i="37"/>
  <c r="X155" i="37"/>
  <c r="AA155" i="37"/>
  <c r="Y155" i="37"/>
  <c r="X153" i="37"/>
  <c r="Y152" i="37"/>
  <c r="AG146" i="37"/>
  <c r="AL146" i="37"/>
  <c r="X143" i="37"/>
  <c r="V143" i="37"/>
  <c r="Y143" i="37"/>
  <c r="AA143" i="37"/>
  <c r="AG142" i="37"/>
  <c r="AL142" i="37"/>
  <c r="AG124" i="37"/>
  <c r="AL124" i="37"/>
  <c r="AG109" i="37"/>
  <c r="AL109" i="37"/>
  <c r="Z221" i="37"/>
  <c r="Y214" i="37"/>
  <c r="AC192" i="37"/>
  <c r="Z178" i="37"/>
  <c r="AG144" i="37"/>
  <c r="AL144" i="37"/>
  <c r="X125" i="37"/>
  <c r="Y125" i="37"/>
  <c r="Z125" i="37"/>
  <c r="AA125" i="37"/>
  <c r="V81" i="37"/>
  <c r="Z81" i="37"/>
  <c r="AA81" i="37"/>
  <c r="X81" i="37"/>
  <c r="Y81" i="37"/>
  <c r="AC79" i="37"/>
  <c r="Z69" i="37"/>
  <c r="AA69" i="37"/>
  <c r="V69" i="37"/>
  <c r="X69" i="37"/>
  <c r="Y69" i="37"/>
  <c r="V72" i="37"/>
  <c r="V215" i="37"/>
  <c r="AA196" i="37"/>
  <c r="AA188" i="37"/>
  <c r="V178" i="37"/>
  <c r="AA176" i="37"/>
  <c r="V172" i="37"/>
  <c r="Y172" i="37"/>
  <c r="V126" i="37"/>
  <c r="Y126" i="37"/>
  <c r="Z126" i="37"/>
  <c r="X126" i="37"/>
  <c r="AA126" i="37"/>
  <c r="AC119" i="37"/>
  <c r="AG73" i="37"/>
  <c r="AL73" i="37"/>
  <c r="Z196" i="37"/>
  <c r="Z188" i="37"/>
  <c r="V184" i="37"/>
  <c r="Y176" i="37"/>
  <c r="AG166" i="37"/>
  <c r="V161" i="37"/>
  <c r="V153" i="37"/>
  <c r="AL148" i="37"/>
  <c r="V133" i="37"/>
  <c r="V131" i="37"/>
  <c r="Z185" i="37"/>
  <c r="AA185" i="37"/>
  <c r="V185" i="37"/>
  <c r="AA182" i="37"/>
  <c r="Z179" i="37"/>
  <c r="V179" i="37"/>
  <c r="AC157" i="37"/>
  <c r="AL156" i="37"/>
  <c r="AA149" i="37"/>
  <c r="V129" i="37"/>
  <c r="V74" i="37"/>
  <c r="Z193" i="37"/>
  <c r="AA193" i="37"/>
  <c r="V193" i="37"/>
  <c r="Y183" i="37"/>
  <c r="Z182" i="37"/>
  <c r="Z160" i="37"/>
  <c r="V160" i="37"/>
  <c r="X160" i="37"/>
  <c r="X158" i="37"/>
  <c r="Z152" i="37"/>
  <c r="V152" i="37"/>
  <c r="Z149" i="37"/>
  <c r="AC134" i="37"/>
  <c r="X131" i="37"/>
  <c r="AA131" i="37"/>
  <c r="Y131" i="37"/>
  <c r="X127" i="37"/>
  <c r="V127" i="37"/>
  <c r="Y127" i="37"/>
  <c r="AA127" i="37"/>
  <c r="AC104" i="37"/>
  <c r="Z85" i="37"/>
  <c r="V85" i="37"/>
  <c r="X85" i="37"/>
  <c r="Y85" i="37"/>
  <c r="AA85" i="37"/>
  <c r="V197" i="37"/>
  <c r="Z197" i="37"/>
  <c r="V189" i="37"/>
  <c r="Z189" i="37"/>
  <c r="Y182" i="37"/>
  <c r="V169" i="37"/>
  <c r="Y149" i="37"/>
  <c r="AC148" i="37"/>
  <c r="Y86" i="37"/>
  <c r="Z86" i="37"/>
  <c r="AA86" i="37"/>
  <c r="V86" i="37"/>
  <c r="X86" i="37"/>
  <c r="X228" i="37"/>
  <c r="Y228" i="37"/>
  <c r="X213" i="37"/>
  <c r="Y209" i="37"/>
  <c r="V182" i="37"/>
  <c r="X151" i="37"/>
  <c r="Y151" i="37"/>
  <c r="AA148" i="37"/>
  <c r="Z147" i="37"/>
  <c r="AG140" i="37"/>
  <c r="Z177" i="37"/>
  <c r="AA177" i="37"/>
  <c r="V177" i="37"/>
  <c r="V176" i="37"/>
  <c r="Z168" i="37"/>
  <c r="V168" i="37"/>
  <c r="Y168" i="37"/>
  <c r="X159" i="37"/>
  <c r="Y159" i="37"/>
  <c r="Z159" i="37"/>
  <c r="Y148" i="37"/>
  <c r="Y147" i="37"/>
  <c r="AA145" i="37"/>
  <c r="AA142" i="37"/>
  <c r="AL119" i="37"/>
  <c r="Z117" i="37"/>
  <c r="V117" i="37"/>
  <c r="Y117" i="37"/>
  <c r="X114" i="37"/>
  <c r="X108" i="37"/>
  <c r="Y108" i="37"/>
  <c r="Z77" i="37"/>
  <c r="V77" i="37"/>
  <c r="X77" i="37"/>
  <c r="AC69" i="37"/>
  <c r="V124" i="37"/>
  <c r="Z124" i="37"/>
  <c r="X116" i="37"/>
  <c r="Y116" i="37"/>
  <c r="Z116" i="37"/>
  <c r="V114" i="37"/>
  <c r="V107" i="37"/>
  <c r="Z82" i="37"/>
  <c r="AA82" i="37"/>
  <c r="V82" i="37"/>
  <c r="V79" i="37"/>
  <c r="AG77" i="37"/>
  <c r="AL77" i="37"/>
  <c r="X75" i="37"/>
  <c r="V75" i="37"/>
  <c r="V64" i="37"/>
  <c r="X123" i="37"/>
  <c r="AA123" i="37"/>
  <c r="AC93" i="37"/>
  <c r="X79" i="37"/>
  <c r="Y79" i="37"/>
  <c r="Z79" i="37"/>
  <c r="AG70" i="37"/>
  <c r="AL70" i="37"/>
  <c r="AA111" i="37"/>
  <c r="AA110" i="37"/>
  <c r="AC32" i="37"/>
  <c r="V141" i="37"/>
  <c r="Z135" i="37"/>
  <c r="Y111" i="37"/>
  <c r="Z110" i="37"/>
  <c r="Z128" i="37"/>
  <c r="V128" i="37"/>
  <c r="V113" i="37"/>
  <c r="Z113" i="37"/>
  <c r="AA113" i="37"/>
  <c r="X113" i="37"/>
  <c r="X111" i="37"/>
  <c r="Y110" i="37"/>
  <c r="AC57" i="37"/>
  <c r="V121" i="37"/>
  <c r="Z121" i="37"/>
  <c r="AA121" i="37"/>
  <c r="Y121" i="37"/>
  <c r="V112" i="37"/>
  <c r="AA102" i="37"/>
  <c r="V102" i="37"/>
  <c r="X98" i="37"/>
  <c r="V98" i="37"/>
  <c r="V95" i="37"/>
  <c r="V47" i="37"/>
  <c r="AG41" i="37"/>
  <c r="AL41" i="37"/>
  <c r="AA171" i="37"/>
  <c r="AA167" i="37"/>
  <c r="Z136" i="37"/>
  <c r="V136" i="37"/>
  <c r="V132" i="37"/>
  <c r="Z132" i="37"/>
  <c r="AL115" i="37"/>
  <c r="AG102" i="37"/>
  <c r="AL102" i="37"/>
  <c r="X100" i="37"/>
  <c r="Y100" i="37"/>
  <c r="V100" i="37"/>
  <c r="X99" i="37"/>
  <c r="Y99" i="37"/>
  <c r="AA99" i="37"/>
  <c r="AG98" i="37"/>
  <c r="AL98" i="37"/>
  <c r="X95" i="37"/>
  <c r="Y95" i="37"/>
  <c r="AA95" i="37"/>
  <c r="V90" i="37"/>
  <c r="Z171" i="37"/>
  <c r="Z167" i="37"/>
  <c r="Z144" i="37"/>
  <c r="V144" i="37"/>
  <c r="V140" i="37"/>
  <c r="Z140" i="37"/>
  <c r="AA134" i="37"/>
  <c r="V111" i="37"/>
  <c r="AG94" i="37"/>
  <c r="AL94" i="37"/>
  <c r="V92" i="37"/>
  <c r="AL69" i="37"/>
  <c r="AA108" i="37"/>
  <c r="V89" i="37"/>
  <c r="Z89" i="37"/>
  <c r="AA89" i="37"/>
  <c r="X89" i="37"/>
  <c r="Y89" i="37"/>
  <c r="AG81" i="37"/>
  <c r="AL78" i="37"/>
  <c r="V119" i="37"/>
  <c r="AC115" i="37"/>
  <c r="V110" i="37"/>
  <c r="AA107" i="37"/>
  <c r="AG90" i="37"/>
  <c r="AL90" i="37"/>
  <c r="AA77" i="37"/>
  <c r="AG75" i="37"/>
  <c r="Z107" i="37"/>
  <c r="AC106" i="37"/>
  <c r="V91" i="37"/>
  <c r="X91" i="37"/>
  <c r="Y91" i="37"/>
  <c r="Z91" i="37"/>
  <c r="AA91" i="37"/>
  <c r="AC83" i="37"/>
  <c r="Y77" i="37"/>
  <c r="AA75" i="37"/>
  <c r="V68" i="37"/>
  <c r="AA166" i="37"/>
  <c r="X139" i="37"/>
  <c r="AA139" i="37"/>
  <c r="X124" i="37"/>
  <c r="Y123" i="37"/>
  <c r="AC122" i="37"/>
  <c r="X107" i="37"/>
  <c r="AA106" i="37"/>
  <c r="Y82" i="37"/>
  <c r="Z75" i="37"/>
  <c r="Z62" i="37"/>
  <c r="AA62" i="37"/>
  <c r="X62" i="37"/>
  <c r="Y62" i="37"/>
  <c r="V62" i="37"/>
  <c r="V73" i="37"/>
  <c r="Z73" i="37"/>
  <c r="AA73" i="37"/>
  <c r="AC66" i="37"/>
  <c r="Z63" i="37"/>
  <c r="Y47" i="37"/>
  <c r="Z43" i="37"/>
  <c r="V39" i="37"/>
  <c r="AC38" i="37"/>
  <c r="V63" i="37"/>
  <c r="Z46" i="37"/>
  <c r="AA46" i="37"/>
  <c r="V43" i="37"/>
  <c r="AL54" i="37"/>
  <c r="AC46" i="37"/>
  <c r="V42" i="37"/>
  <c r="AA42" i="37"/>
  <c r="AC26" i="37"/>
  <c r="AC17" i="37"/>
  <c r="V12" i="37"/>
  <c r="AC62" i="37"/>
  <c r="V60" i="37"/>
  <c r="X43" i="37"/>
  <c r="Y43" i="37"/>
  <c r="AC42" i="37"/>
  <c r="AC33" i="37"/>
  <c r="AC14" i="37"/>
  <c r="V97" i="37"/>
  <c r="Z97" i="37"/>
  <c r="AA97" i="37"/>
  <c r="Z93" i="37"/>
  <c r="V93" i="37"/>
  <c r="AA87" i="37"/>
  <c r="Z83" i="37"/>
  <c r="AA74" i="37"/>
  <c r="AL66" i="37"/>
  <c r="AL65" i="37"/>
  <c r="V57" i="37"/>
  <c r="X57" i="37"/>
  <c r="Y57" i="37"/>
  <c r="Z57" i="37"/>
  <c r="AA57" i="37"/>
  <c r="AC55" i="37"/>
  <c r="Y54" i="37"/>
  <c r="V32" i="37"/>
  <c r="V105" i="37"/>
  <c r="Z105" i="37"/>
  <c r="AA105" i="37"/>
  <c r="Z101" i="37"/>
  <c r="V101" i="37"/>
  <c r="AA78" i="37"/>
  <c r="V76" i="37"/>
  <c r="X76" i="37"/>
  <c r="Y76" i="37"/>
  <c r="V71" i="37"/>
  <c r="V70" i="37"/>
  <c r="AA55" i="37"/>
  <c r="X54" i="37"/>
  <c r="AA51" i="37"/>
  <c r="V31" i="37"/>
  <c r="AC27" i="37"/>
  <c r="AC82" i="37"/>
  <c r="Z78" i="37"/>
  <c r="AA67" i="37"/>
  <c r="AC58" i="37"/>
  <c r="Z55" i="37"/>
  <c r="AC30" i="37"/>
  <c r="AC18" i="37"/>
  <c r="X84" i="37"/>
  <c r="Y84" i="37"/>
  <c r="Y78" i="37"/>
  <c r="Z67" i="37"/>
  <c r="AA66" i="37"/>
  <c r="AC64" i="37"/>
  <c r="Y55" i="37"/>
  <c r="Y51" i="37"/>
  <c r="B11" i="37"/>
  <c r="F4" i="36" s="1"/>
  <c r="G11" i="40" s="1"/>
  <c r="Q11" i="40" s="1"/>
  <c r="AG9" i="37"/>
  <c r="X92" i="37"/>
  <c r="Y92" i="37"/>
  <c r="X78" i="37"/>
  <c r="Y73" i="37"/>
  <c r="Y67" i="37"/>
  <c r="Z66" i="37"/>
  <c r="Y50" i="37"/>
  <c r="AL46" i="37"/>
  <c r="V34" i="37"/>
  <c r="X34" i="37"/>
  <c r="Y34" i="37"/>
  <c r="AA34" i="37"/>
  <c r="V55" i="37"/>
  <c r="Z54" i="37"/>
  <c r="AA54" i="37"/>
  <c r="AC34" i="37"/>
  <c r="AC54" i="37"/>
  <c r="V52" i="37"/>
  <c r="V51" i="37"/>
  <c r="AC19" i="37"/>
  <c r="V49" i="37"/>
  <c r="X49" i="37"/>
  <c r="Y49" i="37"/>
  <c r="Z49" i="37"/>
  <c r="AA49" i="37"/>
  <c r="X35" i="37"/>
  <c r="Y35" i="37"/>
  <c r="Z35" i="37"/>
  <c r="V35" i="37"/>
  <c r="AC22" i="37"/>
  <c r="V103" i="37"/>
  <c r="V67" i="37"/>
  <c r="V65" i="37"/>
  <c r="X65" i="37"/>
  <c r="Y65" i="37"/>
  <c r="Z65" i="37"/>
  <c r="AA65" i="37"/>
  <c r="AL58" i="37"/>
  <c r="AA47" i="37"/>
  <c r="X46" i="37"/>
  <c r="Z42" i="37"/>
  <c r="AC35" i="37"/>
  <c r="AC25" i="37"/>
  <c r="AL17" i="37"/>
  <c r="AC10" i="37"/>
  <c r="AA63" i="37"/>
  <c r="AC50" i="37"/>
  <c r="Z47" i="37"/>
  <c r="V46" i="37"/>
  <c r="AA43" i="37"/>
  <c r="Y42" i="37"/>
  <c r="V40" i="37"/>
  <c r="V36" i="37"/>
  <c r="AA26" i="37"/>
  <c r="V24" i="37"/>
  <c r="AA18" i="37"/>
  <c r="AA10" i="37"/>
  <c r="Y26" i="37"/>
  <c r="Y18" i="37"/>
  <c r="Y10" i="37"/>
  <c r="V27" i="37"/>
  <c r="X26" i="37"/>
  <c r="V19" i="37"/>
  <c r="X18" i="37"/>
  <c r="V11" i="37"/>
  <c r="X10" i="37"/>
  <c r="Z68" i="37"/>
  <c r="Z60" i="37"/>
  <c r="Z52" i="37"/>
  <c r="Z44" i="37"/>
  <c r="Z36" i="37"/>
  <c r="Z12" i="37"/>
  <c r="Y68" i="37"/>
  <c r="Y60" i="37"/>
  <c r="Y52" i="37"/>
  <c r="Y44" i="37"/>
  <c r="AA41" i="37"/>
  <c r="Y36" i="37"/>
  <c r="AA33" i="37"/>
  <c r="Y28" i="37"/>
  <c r="AA25" i="37"/>
  <c r="V23" i="37"/>
  <c r="Y20" i="37"/>
  <c r="AA17" i="37"/>
  <c r="V15" i="37"/>
  <c r="Y12" i="37"/>
  <c r="AA9" i="37"/>
  <c r="V7" i="37"/>
  <c r="X68" i="37"/>
  <c r="V61" i="37"/>
  <c r="X60" i="37"/>
  <c r="V53" i="37"/>
  <c r="X52" i="37"/>
  <c r="V45" i="37"/>
  <c r="X44" i="37"/>
  <c r="Z41" i="37"/>
  <c r="V37" i="37"/>
  <c r="X36" i="37"/>
  <c r="Z33" i="37"/>
  <c r="V29" i="37"/>
  <c r="X28" i="37"/>
  <c r="Z25" i="37"/>
  <c r="V21" i="37"/>
  <c r="X20" i="37"/>
  <c r="Z17" i="37"/>
  <c r="V13" i="37"/>
  <c r="X12" i="37"/>
  <c r="Z9" i="37"/>
  <c r="Y41" i="37"/>
  <c r="AA38" i="37"/>
  <c r="Y33" i="37"/>
  <c r="AA30" i="37"/>
  <c r="Y25" i="37"/>
  <c r="AA22" i="37"/>
  <c r="Y17" i="37"/>
  <c r="AA14" i="37"/>
  <c r="Y9" i="37"/>
  <c r="X41" i="37"/>
  <c r="Z38" i="37"/>
  <c r="X33" i="37"/>
  <c r="X25" i="37"/>
  <c r="Z22" i="37"/>
  <c r="X17" i="37"/>
  <c r="Z14" i="37"/>
  <c r="X9" i="37"/>
  <c r="Z27" i="37"/>
  <c r="Z19" i="37"/>
  <c r="Y27" i="37"/>
  <c r="Y19" i="37"/>
  <c r="Y11" i="37"/>
  <c r="AA61" i="37"/>
  <c r="AA53" i="37"/>
  <c r="X476" i="38" l="1"/>
  <c r="X364" i="38"/>
  <c r="X264" i="38"/>
  <c r="X266" i="38"/>
  <c r="X454" i="38"/>
  <c r="X253" i="38"/>
  <c r="X231" i="38"/>
  <c r="X395" i="38"/>
  <c r="X250" i="38"/>
  <c r="X336" i="38"/>
  <c r="X147" i="38"/>
  <c r="X219" i="38"/>
  <c r="X78" i="38"/>
  <c r="X169" i="38"/>
  <c r="X384" i="38"/>
  <c r="X87" i="38"/>
  <c r="X390" i="38"/>
  <c r="X350" i="38"/>
  <c r="X206" i="38"/>
  <c r="X194" i="38"/>
  <c r="X247" i="38"/>
  <c r="X404" i="38"/>
  <c r="X31" i="38"/>
  <c r="X401" i="38"/>
  <c r="X15" i="38"/>
  <c r="X21" i="38"/>
  <c r="X354" i="38"/>
  <c r="X377" i="38"/>
  <c r="X312" i="38"/>
  <c r="X175" i="38"/>
  <c r="X460" i="38"/>
  <c r="X56" i="38"/>
  <c r="X62" i="38"/>
  <c r="X222" i="38"/>
  <c r="X280" i="38"/>
  <c r="X323" i="38"/>
  <c r="X459" i="38"/>
  <c r="X399" i="38"/>
  <c r="X415" i="38"/>
  <c r="X492" i="38"/>
  <c r="X279" i="38"/>
  <c r="X475" i="38"/>
  <c r="X96" i="38"/>
  <c r="X196" i="38"/>
  <c r="X187" i="38"/>
  <c r="X191" i="38"/>
  <c r="X197" i="38"/>
  <c r="X256" i="38"/>
  <c r="X243" i="38"/>
  <c r="X374" i="38"/>
  <c r="X122" i="38"/>
  <c r="X95" i="38"/>
  <c r="X347" i="38"/>
  <c r="X139" i="38"/>
  <c r="X61" i="38"/>
  <c r="X301" i="38"/>
  <c r="X162" i="38"/>
  <c r="X109" i="38"/>
  <c r="X69" i="38"/>
  <c r="X445" i="38"/>
  <c r="X110" i="38"/>
  <c r="X245" i="38"/>
  <c r="X105" i="38"/>
  <c r="X55" i="38"/>
  <c r="X205" i="38"/>
  <c r="X185" i="38"/>
  <c r="X433" i="38"/>
  <c r="X117" i="38"/>
  <c r="X352" i="38"/>
  <c r="X332" i="38"/>
  <c r="X48" i="38"/>
  <c r="X335" i="38"/>
  <c r="X291" i="38"/>
  <c r="X145" i="38"/>
  <c r="X263" i="38"/>
  <c r="X51" i="38"/>
  <c r="X409" i="38"/>
  <c r="AC227" i="37"/>
  <c r="AC76" i="37"/>
  <c r="AC36" i="37"/>
  <c r="AC233" i="37"/>
  <c r="AC201" i="37"/>
  <c r="AC228" i="37"/>
  <c r="AC349" i="37"/>
  <c r="AC445" i="37"/>
  <c r="AC176" i="37"/>
  <c r="AC68" i="37"/>
  <c r="AC232" i="37"/>
  <c r="AC332" i="37"/>
  <c r="AC234" i="37"/>
  <c r="AC236" i="37"/>
  <c r="AC505" i="37"/>
  <c r="AC300" i="37"/>
  <c r="AC220" i="37"/>
  <c r="AC137" i="37"/>
  <c r="AC361" i="37"/>
  <c r="AC380" i="37"/>
  <c r="AC428" i="37"/>
  <c r="AC44" i="37"/>
  <c r="AC501" i="37"/>
  <c r="AC199" i="37"/>
  <c r="AC23" i="37"/>
  <c r="AC187" i="37"/>
  <c r="AC360" i="37"/>
  <c r="AC211" i="37"/>
  <c r="AC423" i="37"/>
  <c r="AC490" i="37"/>
  <c r="AC15" i="37"/>
  <c r="AC162" i="37"/>
  <c r="AC87" i="37"/>
  <c r="AC72" i="37"/>
  <c r="AC330" i="37"/>
  <c r="AC390" i="37"/>
  <c r="AC273" i="37"/>
  <c r="X299" i="38"/>
  <c r="X447" i="38"/>
  <c r="X37" i="38"/>
  <c r="X229" i="38"/>
  <c r="X319" i="38"/>
  <c r="X435" i="38"/>
  <c r="X36" i="38"/>
  <c r="X45" i="38"/>
  <c r="X34" i="38"/>
  <c r="X396" i="38"/>
  <c r="X306" i="38"/>
  <c r="X463" i="38"/>
  <c r="X316" i="38"/>
  <c r="X338" i="38"/>
  <c r="X441" i="38"/>
  <c r="X212" i="38"/>
  <c r="X351" i="38"/>
  <c r="X293" i="38"/>
  <c r="X257" i="38"/>
  <c r="X381" i="38"/>
  <c r="X244" i="38"/>
  <c r="X292" i="38"/>
  <c r="X289" i="38"/>
  <c r="X165" i="38"/>
  <c r="X72" i="38"/>
  <c r="X123" i="38"/>
  <c r="X365" i="38"/>
  <c r="X358" i="38"/>
  <c r="X225" i="38"/>
  <c r="X164" i="38"/>
  <c r="X345" i="38"/>
  <c r="X388" i="38"/>
  <c r="X251" i="38"/>
  <c r="X86" i="38"/>
  <c r="X328" i="38"/>
  <c r="X54" i="38"/>
  <c r="X134" i="38"/>
  <c r="X131" i="38"/>
  <c r="X477" i="38"/>
  <c r="X42" i="38"/>
  <c r="X188" i="38"/>
  <c r="X273" i="38"/>
  <c r="X233" i="38"/>
  <c r="X50" i="38"/>
  <c r="X20" i="38"/>
  <c r="X40" i="38"/>
  <c r="X349" i="38"/>
  <c r="X302" i="38"/>
  <c r="X489" i="38"/>
  <c r="X368" i="38"/>
  <c r="X209" i="38"/>
  <c r="X160" i="38"/>
  <c r="X262" i="38"/>
  <c r="X283" i="38"/>
  <c r="X318" i="38"/>
  <c r="X240" i="38"/>
  <c r="X246" i="38"/>
  <c r="X493" i="38"/>
  <c r="X153" i="38"/>
  <c r="X370" i="38"/>
  <c r="X161" i="38"/>
  <c r="X334" i="38"/>
  <c r="X369" i="38"/>
  <c r="X24" i="38"/>
  <c r="X481" i="38"/>
  <c r="X498" i="38"/>
  <c r="X497" i="38"/>
  <c r="X385" i="38"/>
  <c r="X360" i="38"/>
  <c r="X155" i="38"/>
  <c r="X93" i="38"/>
  <c r="X461" i="38"/>
  <c r="X126" i="38"/>
  <c r="X130" i="38"/>
  <c r="X29" i="38"/>
  <c r="X103" i="38"/>
  <c r="X79" i="38"/>
  <c r="X366" i="38"/>
  <c r="X337" i="38"/>
  <c r="X224" i="38"/>
  <c r="AC215" i="37"/>
  <c r="AC92" i="37"/>
  <c r="AC39" i="37"/>
  <c r="AC170" i="37"/>
  <c r="AC417" i="37"/>
  <c r="AC179" i="37"/>
  <c r="AC246" i="37"/>
  <c r="AC323" i="37"/>
  <c r="AC308" i="37"/>
  <c r="AC89" i="37"/>
  <c r="AC163" i="37"/>
  <c r="AC224" i="37"/>
  <c r="AC186" i="37"/>
  <c r="AC268" i="37"/>
  <c r="AC282" i="37"/>
  <c r="AC167" i="37"/>
  <c r="AC363" i="37"/>
  <c r="AC450" i="37"/>
  <c r="AC451" i="37"/>
  <c r="AC88" i="37"/>
  <c r="AC145" i="37"/>
  <c r="AC303" i="37"/>
  <c r="AC86" i="37"/>
  <c r="AC188" i="37"/>
  <c r="AC462" i="37"/>
  <c r="AC60" i="37"/>
  <c r="AC154" i="37"/>
  <c r="AC324" i="37"/>
  <c r="AC387" i="37"/>
  <c r="AC174" i="37"/>
  <c r="AC191" i="37"/>
  <c r="AC209" i="37"/>
  <c r="AC439" i="37"/>
  <c r="AC126" i="37"/>
  <c r="AC493" i="37"/>
  <c r="AC250" i="37"/>
  <c r="AC299" i="37"/>
  <c r="AC230" i="37"/>
  <c r="AC391" i="37"/>
  <c r="AC21" i="37"/>
  <c r="AC155" i="37"/>
  <c r="AC99" i="37"/>
  <c r="AC147" i="37"/>
  <c r="AC59" i="37"/>
  <c r="AC182" i="37"/>
  <c r="AC448" i="37"/>
  <c r="AC252" i="37"/>
  <c r="AC153" i="37"/>
  <c r="AC151" i="37"/>
  <c r="AC286" i="37"/>
  <c r="AC111" i="37"/>
  <c r="AC85" i="37"/>
  <c r="AC289" i="37"/>
  <c r="AC136" i="37"/>
  <c r="AC125" i="37"/>
  <c r="AC185" i="37"/>
  <c r="X410" i="38"/>
  <c r="X348" i="38"/>
  <c r="X321" i="38"/>
  <c r="X357" i="38"/>
  <c r="X138" i="38"/>
  <c r="X76" i="38"/>
  <c r="X14" i="38"/>
  <c r="X19" i="38"/>
  <c r="X28" i="38"/>
  <c r="X38" i="38"/>
  <c r="X469" i="38"/>
  <c r="X446" i="38"/>
  <c r="X431" i="38"/>
  <c r="X427" i="38"/>
  <c r="X186" i="38"/>
  <c r="X249" i="38"/>
  <c r="X416" i="38"/>
  <c r="X426" i="38"/>
  <c r="X394" i="38"/>
  <c r="X241" i="38"/>
  <c r="X119" i="38"/>
  <c r="X397" i="38"/>
  <c r="X453" i="38"/>
  <c r="X483" i="38"/>
  <c r="X330" i="38"/>
  <c r="X177" i="38"/>
  <c r="X207" i="38"/>
  <c r="X248" i="38"/>
  <c r="X125" i="38"/>
  <c r="X67" i="38"/>
  <c r="X60" i="38"/>
  <c r="X85" i="38"/>
  <c r="X135" i="38"/>
  <c r="X22" i="38"/>
  <c r="X467" i="38"/>
  <c r="X480" i="38"/>
  <c r="X300" i="38"/>
  <c r="X313" i="38"/>
  <c r="X282" i="38"/>
  <c r="X140" i="38"/>
  <c r="X504" i="38"/>
  <c r="X343" i="38"/>
  <c r="X159" i="38"/>
  <c r="X198" i="38"/>
  <c r="X121" i="38"/>
  <c r="X487" i="38"/>
  <c r="X501" i="38"/>
  <c r="X494" i="38"/>
  <c r="X391" i="38"/>
  <c r="X309" i="38"/>
  <c r="X274" i="38"/>
  <c r="X254" i="38"/>
  <c r="X80" i="38"/>
  <c r="X127" i="38"/>
  <c r="AG8" i="38"/>
  <c r="AE8" i="38"/>
  <c r="X496" i="38"/>
  <c r="X464" i="38"/>
  <c r="X439" i="38"/>
  <c r="X413" i="38"/>
  <c r="X471" i="38"/>
  <c r="X458" i="38"/>
  <c r="X383" i="38"/>
  <c r="X314" i="38"/>
  <c r="X304" i="38"/>
  <c r="X173" i="38"/>
  <c r="X148" i="38"/>
  <c r="X47" i="38"/>
  <c r="X58" i="38"/>
  <c r="X490" i="38"/>
  <c r="X503" i="38"/>
  <c r="X474" i="38"/>
  <c r="X455" i="38"/>
  <c r="X442" i="38"/>
  <c r="X448" i="38"/>
  <c r="X378" i="38"/>
  <c r="X296" i="38"/>
  <c r="X183" i="38"/>
  <c r="X213" i="38"/>
  <c r="X63" i="38"/>
  <c r="X132" i="38"/>
  <c r="X485" i="38"/>
  <c r="X276" i="38"/>
  <c r="X242" i="38"/>
  <c r="X174" i="38"/>
  <c r="X221" i="38"/>
  <c r="X71" i="38"/>
  <c r="X49" i="38"/>
  <c r="X41" i="38"/>
  <c r="X84" i="38"/>
  <c r="X111" i="38"/>
  <c r="X499" i="38"/>
  <c r="X303" i="38"/>
  <c r="X210" i="38"/>
  <c r="X228" i="38"/>
  <c r="X128" i="38"/>
  <c r="X25" i="38"/>
  <c r="X151" i="38"/>
  <c r="X478" i="38"/>
  <c r="X429" i="38"/>
  <c r="X353" i="38"/>
  <c r="X308" i="38"/>
  <c r="X505" i="38"/>
  <c r="X375" i="38"/>
  <c r="X295" i="38"/>
  <c r="X281" i="38"/>
  <c r="X154" i="38"/>
  <c r="X30" i="38"/>
  <c r="X75" i="38"/>
  <c r="X44" i="38"/>
  <c r="X124" i="38"/>
  <c r="X355" i="38"/>
  <c r="X260" i="38"/>
  <c r="X32" i="38"/>
  <c r="X35" i="38"/>
  <c r="X462" i="38"/>
  <c r="X327" i="38"/>
  <c r="X182" i="38"/>
  <c r="X189" i="38"/>
  <c r="X156" i="38"/>
  <c r="X16" i="38"/>
  <c r="X53" i="38"/>
  <c r="X116" i="38"/>
  <c r="X432" i="38"/>
  <c r="X451" i="38"/>
  <c r="X387" i="38"/>
  <c r="X407" i="38"/>
  <c r="X419" i="38"/>
  <c r="X341" i="38"/>
  <c r="X267" i="38"/>
  <c r="X181" i="38"/>
  <c r="AC94" i="37"/>
  <c r="AC124" i="37"/>
  <c r="AC253" i="37"/>
  <c r="AC452" i="37"/>
  <c r="AC142" i="37"/>
  <c r="AC295" i="37"/>
  <c r="AC309" i="37"/>
  <c r="AC77" i="37"/>
  <c r="AC81" i="37"/>
  <c r="AC144" i="37"/>
  <c r="AC41" i="37"/>
  <c r="AC256" i="37"/>
  <c r="AC266" i="37"/>
  <c r="AC455" i="37"/>
  <c r="AC262" i="37"/>
  <c r="AC473" i="37"/>
  <c r="AC75" i="37"/>
  <c r="AC271" i="37"/>
  <c r="AC260" i="37"/>
  <c r="AC90" i="37"/>
  <c r="AC146" i="37"/>
  <c r="AC425" i="37"/>
  <c r="AC166" i="37"/>
  <c r="AC102" i="37"/>
  <c r="AC140" i="37"/>
  <c r="AC206" i="37"/>
  <c r="AC259" i="37"/>
  <c r="AC109" i="37"/>
  <c r="AC177" i="37"/>
  <c r="AC272" i="37"/>
  <c r="AC288" i="37"/>
  <c r="AC247" i="37"/>
  <c r="AC432" i="37"/>
  <c r="AC169" i="37"/>
  <c r="AC213" i="37"/>
  <c r="AG11" i="37"/>
  <c r="AL11" i="37"/>
  <c r="AL507" i="37" s="1"/>
  <c r="D512" i="37"/>
  <c r="AC202" i="37"/>
  <c r="AC392" i="37"/>
  <c r="AC287" i="37"/>
  <c r="AC398" i="37"/>
  <c r="AC449" i="37"/>
  <c r="AC476" i="37"/>
  <c r="AC9" i="37"/>
  <c r="AC73" i="37"/>
  <c r="AC70" i="37"/>
  <c r="AC98" i="37"/>
  <c r="AC217" i="37"/>
  <c r="AC243" i="37"/>
  <c r="X8" i="38" l="1"/>
  <c r="AG11" i="38"/>
  <c r="AG506" i="38" s="1"/>
  <c r="AE11" i="38"/>
  <c r="D521" i="38"/>
  <c r="AC11" i="37"/>
  <c r="F521" i="37"/>
  <c r="F6" i="36"/>
  <c r="G7" i="40" s="1"/>
  <c r="Q7" i="40" s="1"/>
  <c r="B54" i="36"/>
  <c r="B14" i="36"/>
  <c r="B15" i="36" s="1"/>
  <c r="K5" i="36"/>
  <c r="I5" i="36"/>
  <c r="K4" i="36"/>
  <c r="L4" i="36" s="1"/>
  <c r="J4" i="36"/>
  <c r="X11" i="38" l="1"/>
  <c r="F520" i="37"/>
  <c r="B16" i="36"/>
  <c r="B17" i="36" s="1"/>
  <c r="B18" i="36" s="1"/>
  <c r="B55" i="36"/>
  <c r="K6" i="36"/>
  <c r="L6" i="36" s="1"/>
  <c r="I6" i="36"/>
  <c r="J6" i="36" s="1"/>
  <c r="F530" i="38" l="1"/>
  <c r="F531" i="38"/>
  <c r="B56" i="36"/>
  <c r="B19" i="36"/>
  <c r="B20" i="36"/>
  <c r="B21" i="36" s="1"/>
  <c r="B57" i="36" l="1"/>
  <c r="B22" i="36"/>
  <c r="B58" i="36" l="1"/>
  <c r="B23" i="36"/>
  <c r="C4" i="12"/>
  <c r="CE9" i="12"/>
  <c r="CF9" i="12" s="1"/>
  <c r="CE10" i="12"/>
  <c r="CF10" i="12" s="1"/>
  <c r="CE11" i="12"/>
  <c r="CF11" i="12" s="1"/>
  <c r="CE12" i="12"/>
  <c r="CF12" i="12" s="1"/>
  <c r="CE13" i="12"/>
  <c r="CF13" i="12" s="1"/>
  <c r="CE14" i="12"/>
  <c r="CF14" i="12" s="1"/>
  <c r="CE15" i="12"/>
  <c r="CF15" i="12" s="1"/>
  <c r="CE16" i="12"/>
  <c r="CF16" i="12" s="1"/>
  <c r="CE17" i="12"/>
  <c r="CF17" i="12" s="1"/>
  <c r="CE18" i="12"/>
  <c r="CF18" i="12" s="1"/>
  <c r="CE19" i="12"/>
  <c r="CF19" i="12" s="1"/>
  <c r="CE20" i="12"/>
  <c r="CF20" i="12" s="1"/>
  <c r="CE21" i="12"/>
  <c r="CF21" i="12" s="1"/>
  <c r="CE22" i="12"/>
  <c r="CF22" i="12" s="1"/>
  <c r="CE23" i="12"/>
  <c r="CF23" i="12" s="1"/>
  <c r="CE24" i="12"/>
  <c r="CF24" i="12" s="1"/>
  <c r="CE25" i="12"/>
  <c r="CF25" i="12" s="1"/>
  <c r="CE26" i="12"/>
  <c r="CF26" i="12" s="1"/>
  <c r="CE27" i="12"/>
  <c r="CF27" i="12" s="1"/>
  <c r="CE28" i="12"/>
  <c r="CF28" i="12" s="1"/>
  <c r="CE29" i="12"/>
  <c r="CF29" i="12" s="1"/>
  <c r="CE30" i="12"/>
  <c r="CF30" i="12" s="1"/>
  <c r="CE31" i="12"/>
  <c r="CF31" i="12" s="1"/>
  <c r="CE32" i="12"/>
  <c r="CF32" i="12" s="1"/>
  <c r="CE33" i="12"/>
  <c r="CF33" i="12" s="1"/>
  <c r="CE34" i="12"/>
  <c r="CF34" i="12" s="1"/>
  <c r="CE35" i="12"/>
  <c r="CF35" i="12" s="1"/>
  <c r="CE36" i="12"/>
  <c r="CF36" i="12" s="1"/>
  <c r="CE37" i="12"/>
  <c r="CF37" i="12" s="1"/>
  <c r="CE38" i="12"/>
  <c r="CF38" i="12" s="1"/>
  <c r="CE39" i="12"/>
  <c r="CF39" i="12" s="1"/>
  <c r="CE40" i="12"/>
  <c r="CF40" i="12" s="1"/>
  <c r="CE41" i="12"/>
  <c r="CF41" i="12" s="1"/>
  <c r="CE42" i="12"/>
  <c r="CF42" i="12" s="1"/>
  <c r="CE43" i="12"/>
  <c r="CF43" i="12" s="1"/>
  <c r="CE44" i="12"/>
  <c r="CF44" i="12" s="1"/>
  <c r="CE45" i="12"/>
  <c r="CF45" i="12" s="1"/>
  <c r="CE46" i="12"/>
  <c r="CF46" i="12" s="1"/>
  <c r="CE47" i="12"/>
  <c r="CF47" i="12" s="1"/>
  <c r="CE48" i="12"/>
  <c r="CF48" i="12" s="1"/>
  <c r="CE49" i="12"/>
  <c r="CF49" i="12" s="1"/>
  <c r="CE50" i="12"/>
  <c r="CF50" i="12" s="1"/>
  <c r="CE51" i="12"/>
  <c r="CF51" i="12" s="1"/>
  <c r="CE52" i="12"/>
  <c r="CF52" i="12" s="1"/>
  <c r="CE53" i="12"/>
  <c r="CF53" i="12" s="1"/>
  <c r="CE54" i="12"/>
  <c r="CF54" i="12" s="1"/>
  <c r="CE55" i="12"/>
  <c r="CF55" i="12" s="1"/>
  <c r="CE56" i="12"/>
  <c r="CF56" i="12" s="1"/>
  <c r="CE57" i="12"/>
  <c r="CF57" i="12" s="1"/>
  <c r="CE58" i="12"/>
  <c r="CF58" i="12" s="1"/>
  <c r="CE59" i="12"/>
  <c r="CF59" i="12" s="1"/>
  <c r="CE60" i="12"/>
  <c r="CF60" i="12" s="1"/>
  <c r="CE61" i="12"/>
  <c r="CF61" i="12" s="1"/>
  <c r="CE62" i="12"/>
  <c r="CF62" i="12" s="1"/>
  <c r="CE63" i="12"/>
  <c r="CF63" i="12" s="1"/>
  <c r="CE64" i="12"/>
  <c r="CF64" i="12" s="1"/>
  <c r="CE65" i="12"/>
  <c r="CF65" i="12" s="1"/>
  <c r="CE66" i="12"/>
  <c r="CF66" i="12" s="1"/>
  <c r="CE67" i="12"/>
  <c r="CF67" i="12" s="1"/>
  <c r="CE68" i="12"/>
  <c r="CF68" i="12" s="1"/>
  <c r="CE69" i="12"/>
  <c r="CF69" i="12" s="1"/>
  <c r="CE70" i="12"/>
  <c r="CF70" i="12" s="1"/>
  <c r="CE71" i="12"/>
  <c r="CF71" i="12" s="1"/>
  <c r="CE72" i="12"/>
  <c r="CF72" i="12" s="1"/>
  <c r="CE73" i="12"/>
  <c r="CF73" i="12" s="1"/>
  <c r="CE74" i="12"/>
  <c r="CF74" i="12" s="1"/>
  <c r="CE75" i="12"/>
  <c r="CF75" i="12" s="1"/>
  <c r="CE76" i="12"/>
  <c r="CF76" i="12" s="1"/>
  <c r="CE77" i="12"/>
  <c r="CF77" i="12" s="1"/>
  <c r="CE78" i="12"/>
  <c r="CF78" i="12" s="1"/>
  <c r="CE79" i="12"/>
  <c r="CF79" i="12" s="1"/>
  <c r="CE80" i="12"/>
  <c r="CF80" i="12" s="1"/>
  <c r="CE81" i="12"/>
  <c r="CF81" i="12" s="1"/>
  <c r="CE82" i="12"/>
  <c r="CF82" i="12" s="1"/>
  <c r="CE83" i="12"/>
  <c r="CF83" i="12" s="1"/>
  <c r="CE84" i="12"/>
  <c r="CF84" i="12" s="1"/>
  <c r="CE85" i="12"/>
  <c r="CF85" i="12" s="1"/>
  <c r="CE86" i="12"/>
  <c r="CF86" i="12" s="1"/>
  <c r="CE87" i="12"/>
  <c r="CF87" i="12" s="1"/>
  <c r="CE88" i="12"/>
  <c r="CF88" i="12" s="1"/>
  <c r="CE89" i="12"/>
  <c r="CF89" i="12" s="1"/>
  <c r="CE90" i="12"/>
  <c r="CF90" i="12" s="1"/>
  <c r="CE91" i="12"/>
  <c r="CF91" i="12" s="1"/>
  <c r="CE92" i="12"/>
  <c r="CF92" i="12" s="1"/>
  <c r="CE93" i="12"/>
  <c r="CF93" i="12" s="1"/>
  <c r="CE94" i="12"/>
  <c r="CF94" i="12" s="1"/>
  <c r="CE95" i="12"/>
  <c r="CF95" i="12" s="1"/>
  <c r="CE96" i="12"/>
  <c r="CF96" i="12" s="1"/>
  <c r="CE97" i="12"/>
  <c r="CF97" i="12" s="1"/>
  <c r="CE98" i="12"/>
  <c r="CF98" i="12" s="1"/>
  <c r="CE99" i="12"/>
  <c r="CF99" i="12" s="1"/>
  <c r="CE100" i="12"/>
  <c r="CF100" i="12" s="1"/>
  <c r="CE101" i="12"/>
  <c r="CF101" i="12" s="1"/>
  <c r="CE102" i="12"/>
  <c r="CF102" i="12" s="1"/>
  <c r="CE103" i="12"/>
  <c r="CF103" i="12" s="1"/>
  <c r="CE104" i="12"/>
  <c r="CF104" i="12" s="1"/>
  <c r="CE105" i="12"/>
  <c r="CF105" i="12" s="1"/>
  <c r="CE106" i="12"/>
  <c r="CF106" i="12" s="1"/>
  <c r="CE107" i="12"/>
  <c r="CF107" i="12" s="1"/>
  <c r="CE108" i="12"/>
  <c r="CF108" i="12" s="1"/>
  <c r="CE109" i="12"/>
  <c r="CF109" i="12" s="1"/>
  <c r="CE110" i="12"/>
  <c r="CF110" i="12" s="1"/>
  <c r="CE111" i="12"/>
  <c r="CF111" i="12" s="1"/>
  <c r="CE112" i="12"/>
  <c r="CF112" i="12" s="1"/>
  <c r="CE113" i="12"/>
  <c r="CF113" i="12" s="1"/>
  <c r="CE114" i="12"/>
  <c r="CF114" i="12" s="1"/>
  <c r="CE115" i="12"/>
  <c r="CF115" i="12" s="1"/>
  <c r="CE116" i="12"/>
  <c r="CF116" i="12" s="1"/>
  <c r="CE117" i="12"/>
  <c r="CF117" i="12" s="1"/>
  <c r="CE118" i="12"/>
  <c r="CF118" i="12" s="1"/>
  <c r="CE119" i="12"/>
  <c r="CF119" i="12" s="1"/>
  <c r="CE120" i="12"/>
  <c r="CF120" i="12" s="1"/>
  <c r="CE121" i="12"/>
  <c r="CF121" i="12" s="1"/>
  <c r="CE122" i="12"/>
  <c r="CF122" i="12" s="1"/>
  <c r="CE123" i="12"/>
  <c r="CF123" i="12" s="1"/>
  <c r="CE124" i="12"/>
  <c r="CF124" i="12" s="1"/>
  <c r="CE125" i="12"/>
  <c r="CF125" i="12" s="1"/>
  <c r="CE126" i="12"/>
  <c r="CF126" i="12" s="1"/>
  <c r="CE127" i="12"/>
  <c r="CF127" i="12" s="1"/>
  <c r="CE128" i="12"/>
  <c r="CF128" i="12" s="1"/>
  <c r="CE129" i="12"/>
  <c r="CF129" i="12" s="1"/>
  <c r="CE130" i="12"/>
  <c r="CF130" i="12" s="1"/>
  <c r="CE131" i="12"/>
  <c r="CF131" i="12" s="1"/>
  <c r="CE132" i="12"/>
  <c r="CF132" i="12" s="1"/>
  <c r="CE133" i="12"/>
  <c r="CF133" i="12" s="1"/>
  <c r="CE134" i="12"/>
  <c r="CF134" i="12" s="1"/>
  <c r="CE135" i="12"/>
  <c r="CF135" i="12" s="1"/>
  <c r="CE136" i="12"/>
  <c r="CF136" i="12" s="1"/>
  <c r="CE137" i="12"/>
  <c r="CF137" i="12" s="1"/>
  <c r="CE138" i="12"/>
  <c r="CF138" i="12" s="1"/>
  <c r="CE139" i="12"/>
  <c r="CF139" i="12" s="1"/>
  <c r="CE140" i="12"/>
  <c r="CF140" i="12" s="1"/>
  <c r="CE141" i="12"/>
  <c r="CF141" i="12" s="1"/>
  <c r="CE142" i="12"/>
  <c r="CF142" i="12" s="1"/>
  <c r="CE143" i="12"/>
  <c r="CF143" i="12" s="1"/>
  <c r="CE144" i="12"/>
  <c r="CF144" i="12" s="1"/>
  <c r="CE145" i="12"/>
  <c r="CF145" i="12" s="1"/>
  <c r="CE146" i="12"/>
  <c r="CF146" i="12" s="1"/>
  <c r="CE147" i="12"/>
  <c r="CF147" i="12" s="1"/>
  <c r="CE148" i="12"/>
  <c r="CF148" i="12" s="1"/>
  <c r="CE149" i="12"/>
  <c r="CF149" i="12" s="1"/>
  <c r="CE150" i="12"/>
  <c r="CF150" i="12" s="1"/>
  <c r="CE151" i="12"/>
  <c r="CF151" i="12" s="1"/>
  <c r="CE152" i="12"/>
  <c r="CF152" i="12" s="1"/>
  <c r="CE153" i="12"/>
  <c r="CF153" i="12" s="1"/>
  <c r="CE154" i="12"/>
  <c r="CF154" i="12" s="1"/>
  <c r="CE155" i="12"/>
  <c r="CF155" i="12"/>
  <c r="CE156" i="12"/>
  <c r="CF156" i="12" s="1"/>
  <c r="CE157" i="12"/>
  <c r="CF157" i="12" s="1"/>
  <c r="CE158" i="12"/>
  <c r="CF158" i="12" s="1"/>
  <c r="CE159" i="12"/>
  <c r="CF159" i="12" s="1"/>
  <c r="CE160" i="12"/>
  <c r="CF160" i="12" s="1"/>
  <c r="CE161" i="12"/>
  <c r="CF161" i="12" s="1"/>
  <c r="CE162" i="12"/>
  <c r="CF162" i="12"/>
  <c r="CE163" i="12"/>
  <c r="CF163" i="12"/>
  <c r="CE164" i="12"/>
  <c r="CF164" i="12" s="1"/>
  <c r="CE165" i="12"/>
  <c r="CF165" i="12" s="1"/>
  <c r="CE166" i="12"/>
  <c r="CF166" i="12"/>
  <c r="CE167" i="12"/>
  <c r="CF167" i="12"/>
  <c r="CE168" i="12"/>
  <c r="CF168" i="12" s="1"/>
  <c r="CE169" i="12"/>
  <c r="CF169" i="12" s="1"/>
  <c r="CE170" i="12"/>
  <c r="CF170" i="12" s="1"/>
  <c r="CE171" i="12"/>
  <c r="CF171" i="12"/>
  <c r="CE172" i="12"/>
  <c r="CF172" i="12" s="1"/>
  <c r="CE173" i="12"/>
  <c r="CF173" i="12" s="1"/>
  <c r="CE174" i="12"/>
  <c r="CF174" i="12" s="1"/>
  <c r="CE175" i="12"/>
  <c r="CF175" i="12" s="1"/>
  <c r="CE176" i="12"/>
  <c r="CF176" i="12" s="1"/>
  <c r="CE177" i="12"/>
  <c r="CF177" i="12" s="1"/>
  <c r="CE178" i="12"/>
  <c r="CF178" i="12" s="1"/>
  <c r="CE179" i="12"/>
  <c r="CF179" i="12"/>
  <c r="CE180" i="12"/>
  <c r="CF180" i="12" s="1"/>
  <c r="CE181" i="12"/>
  <c r="CF181" i="12" s="1"/>
  <c r="CE182" i="12"/>
  <c r="CF182" i="12"/>
  <c r="CE183" i="12"/>
  <c r="CF183" i="12"/>
  <c r="CE184" i="12"/>
  <c r="CF184" i="12" s="1"/>
  <c r="CE185" i="12"/>
  <c r="CF185" i="12" s="1"/>
  <c r="CE186" i="12"/>
  <c r="CF186" i="12" s="1"/>
  <c r="CE187" i="12"/>
  <c r="CF187" i="12"/>
  <c r="CE188" i="12"/>
  <c r="CF188" i="12" s="1"/>
  <c r="CE189" i="12"/>
  <c r="CF189" i="12" s="1"/>
  <c r="CE190" i="12"/>
  <c r="CF190" i="12" s="1"/>
  <c r="CE191" i="12"/>
  <c r="CF191" i="12" s="1"/>
  <c r="CE192" i="12"/>
  <c r="CF192" i="12" s="1"/>
  <c r="CE193" i="12"/>
  <c r="CF193" i="12" s="1"/>
  <c r="CE194" i="12"/>
  <c r="CF194" i="12" s="1"/>
  <c r="CE195" i="12"/>
  <c r="CF195" i="12"/>
  <c r="CE196" i="12"/>
  <c r="CF196" i="12" s="1"/>
  <c r="CE197" i="12"/>
  <c r="CF197" i="12" s="1"/>
  <c r="CE198" i="12"/>
  <c r="CF198" i="12"/>
  <c r="CE199" i="12"/>
  <c r="CF199" i="12" s="1"/>
  <c r="CE200" i="12"/>
  <c r="CF200" i="12" s="1"/>
  <c r="CE201" i="12"/>
  <c r="CF201" i="12" s="1"/>
  <c r="CE202" i="12"/>
  <c r="CF202" i="12" s="1"/>
  <c r="CE203" i="12"/>
  <c r="CF203" i="12"/>
  <c r="CE204" i="12"/>
  <c r="CF204" i="12" s="1"/>
  <c r="CE205" i="12"/>
  <c r="CF205" i="12" s="1"/>
  <c r="CE206" i="12"/>
  <c r="CF206" i="12"/>
  <c r="CE207" i="12"/>
  <c r="CF207" i="12" s="1"/>
  <c r="CE208" i="12"/>
  <c r="CF208" i="12" s="1"/>
  <c r="CE209" i="12"/>
  <c r="CF209" i="12" s="1"/>
  <c r="CE210" i="12"/>
  <c r="CF210" i="12" s="1"/>
  <c r="CE211" i="12"/>
  <c r="CF211" i="12" s="1"/>
  <c r="CE212" i="12"/>
  <c r="CF212" i="12" s="1"/>
  <c r="CE213" i="12"/>
  <c r="CF213" i="12" s="1"/>
  <c r="CE214" i="12"/>
  <c r="CF214" i="12"/>
  <c r="CE215" i="12"/>
  <c r="CF215" i="12" s="1"/>
  <c r="CE216" i="12"/>
  <c r="CF216" i="12" s="1"/>
  <c r="CE217" i="12"/>
  <c r="CF217" i="12" s="1"/>
  <c r="CE218" i="12"/>
  <c r="CF218" i="12" s="1"/>
  <c r="CE219" i="12"/>
  <c r="CF219" i="12"/>
  <c r="CE220" i="12"/>
  <c r="CF220" i="12" s="1"/>
  <c r="CE221" i="12"/>
  <c r="CF221" i="12" s="1"/>
  <c r="CE222" i="12"/>
  <c r="CF222" i="12" s="1"/>
  <c r="CE223" i="12"/>
  <c r="CF223" i="12" s="1"/>
  <c r="CE224" i="12"/>
  <c r="CF224" i="12" s="1"/>
  <c r="CE225" i="12"/>
  <c r="CF225" i="12" s="1"/>
  <c r="CE226" i="12"/>
  <c r="CF226" i="12" s="1"/>
  <c r="CE227" i="12"/>
  <c r="CF227" i="12" s="1"/>
  <c r="CE228" i="12"/>
  <c r="CF228" i="12" s="1"/>
  <c r="CE229" i="12"/>
  <c r="CF229" i="12" s="1"/>
  <c r="CE230" i="12"/>
  <c r="CF230" i="12" s="1"/>
  <c r="CE231" i="12"/>
  <c r="CF231" i="12" s="1"/>
  <c r="CE232" i="12"/>
  <c r="CF232" i="12" s="1"/>
  <c r="CE233" i="12"/>
  <c r="CF233" i="12" s="1"/>
  <c r="CE234" i="12"/>
  <c r="CF234" i="12" s="1"/>
  <c r="CE235" i="12"/>
  <c r="CF235" i="12" s="1"/>
  <c r="CE236" i="12"/>
  <c r="CF236" i="12" s="1"/>
  <c r="CE237" i="12"/>
  <c r="CF237" i="12" s="1"/>
  <c r="CE238" i="12"/>
  <c r="CF238" i="12" s="1"/>
  <c r="CE239" i="12"/>
  <c r="CF239" i="12" s="1"/>
  <c r="CE240" i="12"/>
  <c r="CF240" i="12" s="1"/>
  <c r="CE241" i="12"/>
  <c r="CF241" i="12" s="1"/>
  <c r="CE242" i="12"/>
  <c r="CF242" i="12" s="1"/>
  <c r="CE243" i="12"/>
  <c r="CF243" i="12" s="1"/>
  <c r="CE244" i="12"/>
  <c r="CF244" i="12" s="1"/>
  <c r="CE245" i="12"/>
  <c r="CF245" i="12" s="1"/>
  <c r="CE246" i="12"/>
  <c r="CF246" i="12" s="1"/>
  <c r="CE247" i="12"/>
  <c r="CF247" i="12" s="1"/>
  <c r="CE248" i="12"/>
  <c r="CF248" i="12" s="1"/>
  <c r="CE249" i="12"/>
  <c r="CF249" i="12" s="1"/>
  <c r="CE250" i="12"/>
  <c r="CF250" i="12" s="1"/>
  <c r="CE251" i="12"/>
  <c r="CF251" i="12" s="1"/>
  <c r="CE252" i="12"/>
  <c r="CF252" i="12" s="1"/>
  <c r="CE253" i="12"/>
  <c r="CF253" i="12" s="1"/>
  <c r="CE254" i="12"/>
  <c r="CF254" i="12" s="1"/>
  <c r="CE255" i="12"/>
  <c r="CF255" i="12" s="1"/>
  <c r="CE256" i="12"/>
  <c r="CF256" i="12" s="1"/>
  <c r="CE257" i="12"/>
  <c r="CF257" i="12"/>
  <c r="CE258" i="12"/>
  <c r="CF258" i="12" s="1"/>
  <c r="CE259" i="12"/>
  <c r="CF259" i="12" s="1"/>
  <c r="CE260" i="12"/>
  <c r="CF260" i="12" s="1"/>
  <c r="CE261" i="12"/>
  <c r="CF261" i="12" s="1"/>
  <c r="CE262" i="12"/>
  <c r="CF262" i="12" s="1"/>
  <c r="CE263" i="12"/>
  <c r="CF263" i="12" s="1"/>
  <c r="CE264" i="12"/>
  <c r="CF264" i="12" s="1"/>
  <c r="CE265" i="12"/>
  <c r="CF265" i="12" s="1"/>
  <c r="CE266" i="12"/>
  <c r="CF266" i="12" s="1"/>
  <c r="CE267" i="12"/>
  <c r="CF267" i="12" s="1"/>
  <c r="CE268" i="12"/>
  <c r="CF268" i="12" s="1"/>
  <c r="CE269" i="12"/>
  <c r="CF269" i="12" s="1"/>
  <c r="CE270" i="12"/>
  <c r="CF270" i="12" s="1"/>
  <c r="CE271" i="12"/>
  <c r="CF271" i="12"/>
  <c r="CE272" i="12"/>
  <c r="CF272" i="12" s="1"/>
  <c r="CE273" i="12"/>
  <c r="CF273" i="12" s="1"/>
  <c r="CE274" i="12"/>
  <c r="CF274" i="12" s="1"/>
  <c r="CE275" i="12"/>
  <c r="CF275" i="12" s="1"/>
  <c r="CE276" i="12"/>
  <c r="CF276" i="12" s="1"/>
  <c r="CE277" i="12"/>
  <c r="CF277" i="12" s="1"/>
  <c r="CE278" i="12"/>
  <c r="CF278" i="12" s="1"/>
  <c r="CE279" i="12"/>
  <c r="CF279" i="12" s="1"/>
  <c r="CE280" i="12"/>
  <c r="CF280" i="12" s="1"/>
  <c r="CE281" i="12"/>
  <c r="CF281" i="12" s="1"/>
  <c r="CE282" i="12"/>
  <c r="CF282" i="12" s="1"/>
  <c r="CE283" i="12"/>
  <c r="CF283" i="12" s="1"/>
  <c r="CE284" i="12"/>
  <c r="CF284" i="12" s="1"/>
  <c r="CE285" i="12"/>
  <c r="CF285" i="12" s="1"/>
  <c r="CE286" i="12"/>
  <c r="CF286" i="12" s="1"/>
  <c r="CE287" i="12"/>
  <c r="CF287" i="12" s="1"/>
  <c r="CE288" i="12"/>
  <c r="CF288" i="12" s="1"/>
  <c r="CE289" i="12"/>
  <c r="CF289" i="12" s="1"/>
  <c r="CE290" i="12"/>
  <c r="CF290" i="12" s="1"/>
  <c r="CE291" i="12"/>
  <c r="CF291" i="12" s="1"/>
  <c r="CE292" i="12"/>
  <c r="CF292" i="12" s="1"/>
  <c r="CE293" i="12"/>
  <c r="CF293" i="12" s="1"/>
  <c r="CE294" i="12"/>
  <c r="CF294" i="12" s="1"/>
  <c r="CE295" i="12"/>
  <c r="CF295" i="12" s="1"/>
  <c r="CE296" i="12"/>
  <c r="CF296" i="12" s="1"/>
  <c r="CE297" i="12"/>
  <c r="CF297" i="12" s="1"/>
  <c r="CE298" i="12"/>
  <c r="CF298" i="12" s="1"/>
  <c r="CE299" i="12"/>
  <c r="CF299" i="12" s="1"/>
  <c r="CE300" i="12"/>
  <c r="CF300" i="12" s="1"/>
  <c r="CE301" i="12"/>
  <c r="CF301" i="12" s="1"/>
  <c r="CE302" i="12"/>
  <c r="CF302" i="12" s="1"/>
  <c r="CE303" i="12"/>
  <c r="CF303" i="12" s="1"/>
  <c r="CE304" i="12"/>
  <c r="CF304" i="12" s="1"/>
  <c r="CE305" i="12"/>
  <c r="CF305" i="12" s="1"/>
  <c r="CE306" i="12"/>
  <c r="CF306" i="12" s="1"/>
  <c r="CE307" i="12"/>
  <c r="CF307" i="12" s="1"/>
  <c r="CE308" i="12"/>
  <c r="CF308" i="12" s="1"/>
  <c r="CE309" i="12"/>
  <c r="CF309" i="12" s="1"/>
  <c r="CE310" i="12"/>
  <c r="CF310" i="12" s="1"/>
  <c r="CE311" i="12"/>
  <c r="CF311" i="12" s="1"/>
  <c r="CE312" i="12"/>
  <c r="CF312" i="12" s="1"/>
  <c r="CE313" i="12"/>
  <c r="CF313" i="12" s="1"/>
  <c r="CE314" i="12"/>
  <c r="CF314" i="12" s="1"/>
  <c r="CE315" i="12"/>
  <c r="CF315" i="12" s="1"/>
  <c r="CE316" i="12"/>
  <c r="CF316" i="12" s="1"/>
  <c r="CE317" i="12"/>
  <c r="CF317" i="12" s="1"/>
  <c r="CE318" i="12"/>
  <c r="CF318" i="12" s="1"/>
  <c r="CE319" i="12"/>
  <c r="CF319" i="12" s="1"/>
  <c r="CE320" i="12"/>
  <c r="CF320" i="12" s="1"/>
  <c r="CE321" i="12"/>
  <c r="CF321" i="12" s="1"/>
  <c r="CE322" i="12"/>
  <c r="CF322" i="12" s="1"/>
  <c r="CE323" i="12"/>
  <c r="CF323" i="12" s="1"/>
  <c r="CE324" i="12"/>
  <c r="CF324" i="12" s="1"/>
  <c r="CE325" i="12"/>
  <c r="CF325" i="12" s="1"/>
  <c r="CE326" i="12"/>
  <c r="CF326" i="12" s="1"/>
  <c r="CE327" i="12"/>
  <c r="CF327" i="12"/>
  <c r="CE328" i="12"/>
  <c r="CF328" i="12" s="1"/>
  <c r="CE329" i="12"/>
  <c r="CF329" i="12" s="1"/>
  <c r="CE330" i="12"/>
  <c r="CF330" i="12" s="1"/>
  <c r="CE331" i="12"/>
  <c r="CF331" i="12" s="1"/>
  <c r="CE332" i="12"/>
  <c r="CF332" i="12" s="1"/>
  <c r="CE333" i="12"/>
  <c r="CF333" i="12" s="1"/>
  <c r="CE334" i="12"/>
  <c r="CF334" i="12" s="1"/>
  <c r="CE335" i="12"/>
  <c r="CF335" i="12" s="1"/>
  <c r="CE336" i="12"/>
  <c r="CF336" i="12" s="1"/>
  <c r="CE337" i="12"/>
  <c r="CF337" i="12" s="1"/>
  <c r="CE338" i="12"/>
  <c r="CF338" i="12" s="1"/>
  <c r="CE339" i="12"/>
  <c r="CF339" i="12" s="1"/>
  <c r="CE340" i="12"/>
  <c r="CF340" i="12" s="1"/>
  <c r="CE341" i="12"/>
  <c r="CF341" i="12" s="1"/>
  <c r="CE342" i="12"/>
  <c r="CF342" i="12" s="1"/>
  <c r="CE343" i="12"/>
  <c r="CF343" i="12" s="1"/>
  <c r="CE344" i="12"/>
  <c r="CF344" i="12" s="1"/>
  <c r="CE345" i="12"/>
  <c r="CF345" i="12" s="1"/>
  <c r="CE346" i="12"/>
  <c r="CF346" i="12" s="1"/>
  <c r="CE347" i="12"/>
  <c r="CF347" i="12" s="1"/>
  <c r="CE348" i="12"/>
  <c r="CF348" i="12" s="1"/>
  <c r="CE349" i="12"/>
  <c r="CF349" i="12" s="1"/>
  <c r="CE350" i="12"/>
  <c r="CF350" i="12" s="1"/>
  <c r="CE351" i="12"/>
  <c r="CF351" i="12" s="1"/>
  <c r="CE352" i="12"/>
  <c r="CF352" i="12" s="1"/>
  <c r="CE353" i="12"/>
  <c r="CF353" i="12"/>
  <c r="CE354" i="12"/>
  <c r="CF354" i="12" s="1"/>
  <c r="CE355" i="12"/>
  <c r="CF355" i="12" s="1"/>
  <c r="CE356" i="12"/>
  <c r="CF356" i="12" s="1"/>
  <c r="CE357" i="12"/>
  <c r="CF357" i="12" s="1"/>
  <c r="CE358" i="12"/>
  <c r="CF358" i="12" s="1"/>
  <c r="CE359" i="12"/>
  <c r="CF359" i="12" s="1"/>
  <c r="CE360" i="12"/>
  <c r="CF360" i="12" s="1"/>
  <c r="CE361" i="12"/>
  <c r="CF361" i="12" s="1"/>
  <c r="CE362" i="12"/>
  <c r="CF362" i="12" s="1"/>
  <c r="CE363" i="12"/>
  <c r="CF363" i="12" s="1"/>
  <c r="CE364" i="12"/>
  <c r="CF364" i="12" s="1"/>
  <c r="CE365" i="12"/>
  <c r="CF365" i="12" s="1"/>
  <c r="CE366" i="12"/>
  <c r="CF366" i="12" s="1"/>
  <c r="CE367" i="12"/>
  <c r="CF367" i="12" s="1"/>
  <c r="CE368" i="12"/>
  <c r="CF368" i="12" s="1"/>
  <c r="CE369" i="12"/>
  <c r="CF369" i="12" s="1"/>
  <c r="CE370" i="12"/>
  <c r="CF370" i="12" s="1"/>
  <c r="CE371" i="12"/>
  <c r="CF371" i="12" s="1"/>
  <c r="CE372" i="12"/>
  <c r="CF372" i="12" s="1"/>
  <c r="CE373" i="12"/>
  <c r="CF373" i="12" s="1"/>
  <c r="CE374" i="12"/>
  <c r="CF374" i="12" s="1"/>
  <c r="CE375" i="12"/>
  <c r="CF375" i="12" s="1"/>
  <c r="CE376" i="12"/>
  <c r="CF376" i="12" s="1"/>
  <c r="CE377" i="12"/>
  <c r="CF377" i="12" s="1"/>
  <c r="CE378" i="12"/>
  <c r="CF378" i="12" s="1"/>
  <c r="CE379" i="12"/>
  <c r="CF379" i="12" s="1"/>
  <c r="CE380" i="12"/>
  <c r="CF380" i="12" s="1"/>
  <c r="CE381" i="12"/>
  <c r="CF381" i="12" s="1"/>
  <c r="CE382" i="12"/>
  <c r="CF382" i="12" s="1"/>
  <c r="CE383" i="12"/>
  <c r="CF383" i="12" s="1"/>
  <c r="CE384" i="12"/>
  <c r="CF384" i="12" s="1"/>
  <c r="CE385" i="12"/>
  <c r="CF385" i="12" s="1"/>
  <c r="CE386" i="12"/>
  <c r="CF386" i="12" s="1"/>
  <c r="CE387" i="12"/>
  <c r="CF387" i="12" s="1"/>
  <c r="CE388" i="12"/>
  <c r="CF388" i="12" s="1"/>
  <c r="CE389" i="12"/>
  <c r="CF389" i="12" s="1"/>
  <c r="CE390" i="12"/>
  <c r="CF390" i="12" s="1"/>
  <c r="CE391" i="12"/>
  <c r="CF391" i="12" s="1"/>
  <c r="CE392" i="12"/>
  <c r="CF392" i="12" s="1"/>
  <c r="CE393" i="12"/>
  <c r="CF393" i="12" s="1"/>
  <c r="CE394" i="12"/>
  <c r="CF394" i="12" s="1"/>
  <c r="CE395" i="12"/>
  <c r="CF395" i="12" s="1"/>
  <c r="CE396" i="12"/>
  <c r="CF396" i="12" s="1"/>
  <c r="CE397" i="12"/>
  <c r="CF397" i="12" s="1"/>
  <c r="CE398" i="12"/>
  <c r="CF398" i="12" s="1"/>
  <c r="CE399" i="12"/>
  <c r="CF399" i="12"/>
  <c r="CE400" i="12"/>
  <c r="CF400" i="12" s="1"/>
  <c r="CE401" i="12"/>
  <c r="CF401" i="12" s="1"/>
  <c r="CE402" i="12"/>
  <c r="CF402" i="12"/>
  <c r="CE403" i="12"/>
  <c r="CF403" i="12" s="1"/>
  <c r="CE404" i="12"/>
  <c r="CF404" i="12" s="1"/>
  <c r="CE405" i="12"/>
  <c r="CF405" i="12" s="1"/>
  <c r="CE406" i="12"/>
  <c r="CF406" i="12" s="1"/>
  <c r="CE407" i="12"/>
  <c r="CF407" i="12" s="1"/>
  <c r="CE408" i="12"/>
  <c r="CF408" i="12" s="1"/>
  <c r="CE409" i="12"/>
  <c r="CF409" i="12" s="1"/>
  <c r="CE410" i="12"/>
  <c r="CF410" i="12" s="1"/>
  <c r="CE411" i="12"/>
  <c r="CF411" i="12"/>
  <c r="CE412" i="12"/>
  <c r="CF412" i="12" s="1"/>
  <c r="CE413" i="12"/>
  <c r="CF413" i="12" s="1"/>
  <c r="CE414" i="12"/>
  <c r="CF414" i="12"/>
  <c r="CE415" i="12"/>
  <c r="CF415" i="12" s="1"/>
  <c r="CE416" i="12"/>
  <c r="CF416" i="12" s="1"/>
  <c r="CE417" i="12"/>
  <c r="CF417" i="12"/>
  <c r="CE418" i="12"/>
  <c r="CF418" i="12" s="1"/>
  <c r="CE419" i="12"/>
  <c r="CF419" i="12"/>
  <c r="CE420" i="12"/>
  <c r="CF420" i="12" s="1"/>
  <c r="CE421" i="12"/>
  <c r="CF421" i="12" s="1"/>
  <c r="CE422" i="12"/>
  <c r="CF422" i="12" s="1"/>
  <c r="CE423" i="12"/>
  <c r="CF423" i="12"/>
  <c r="CE424" i="12"/>
  <c r="CF424" i="12" s="1"/>
  <c r="CE425" i="12"/>
  <c r="CF425" i="12" s="1"/>
  <c r="CE426" i="12"/>
  <c r="CF426" i="12" s="1"/>
  <c r="CE427" i="12"/>
  <c r="CF427" i="12" s="1"/>
  <c r="CE428" i="12"/>
  <c r="CF428" i="12" s="1"/>
  <c r="CE429" i="12"/>
  <c r="CF429" i="12" s="1"/>
  <c r="CE430" i="12"/>
  <c r="CF430" i="12" s="1"/>
  <c r="CE431" i="12"/>
  <c r="CF431" i="12" s="1"/>
  <c r="CE432" i="12"/>
  <c r="CF432" i="12" s="1"/>
  <c r="CE433" i="12"/>
  <c r="CF433" i="12" s="1"/>
  <c r="CE434" i="12"/>
  <c r="CF434" i="12" s="1"/>
  <c r="CE435" i="12"/>
  <c r="CF435" i="12"/>
  <c r="CE436" i="12"/>
  <c r="CF436" i="12" s="1"/>
  <c r="CE437" i="12"/>
  <c r="CF437" i="12" s="1"/>
  <c r="CE438" i="12"/>
  <c r="CF438" i="12" s="1"/>
  <c r="CE439" i="12"/>
  <c r="CF439" i="12"/>
  <c r="CE440" i="12"/>
  <c r="CF440" i="12" s="1"/>
  <c r="CE441" i="12"/>
  <c r="CF441" i="12" s="1"/>
  <c r="CE442" i="12"/>
  <c r="CF442" i="12" s="1"/>
  <c r="CE443" i="12"/>
  <c r="CF443" i="12" s="1"/>
  <c r="CE444" i="12"/>
  <c r="CF444" i="12" s="1"/>
  <c r="CE445" i="12"/>
  <c r="CF445" i="12" s="1"/>
  <c r="CE446" i="12"/>
  <c r="CF446" i="12" s="1"/>
  <c r="CE447" i="12"/>
  <c r="CF447" i="12" s="1"/>
  <c r="CE448" i="12"/>
  <c r="CF448" i="12" s="1"/>
  <c r="CE449" i="12"/>
  <c r="CF449" i="12" s="1"/>
  <c r="CE450" i="12"/>
  <c r="CF450" i="12" s="1"/>
  <c r="CE451" i="12"/>
  <c r="CF451" i="12" s="1"/>
  <c r="CE452" i="12"/>
  <c r="CF452" i="12" s="1"/>
  <c r="CE453" i="12"/>
  <c r="CF453" i="12" s="1"/>
  <c r="CE454" i="12"/>
  <c r="CF454" i="12" s="1"/>
  <c r="CE455" i="12"/>
  <c r="CF455" i="12"/>
  <c r="CE456" i="12"/>
  <c r="CF456" i="12" s="1"/>
  <c r="CE457" i="12"/>
  <c r="CF457" i="12" s="1"/>
  <c r="CE458" i="12"/>
  <c r="CF458" i="12" s="1"/>
  <c r="CE459" i="12"/>
  <c r="CF459" i="12"/>
  <c r="CE460" i="12"/>
  <c r="CF460" i="12" s="1"/>
  <c r="CE461" i="12"/>
  <c r="CF461" i="12" s="1"/>
  <c r="CE462" i="12"/>
  <c r="CF462" i="12" s="1"/>
  <c r="CE463" i="12"/>
  <c r="CF463" i="12" s="1"/>
  <c r="CE464" i="12"/>
  <c r="CF464" i="12" s="1"/>
  <c r="CE465" i="12"/>
  <c r="CF465" i="12" s="1"/>
  <c r="CE466" i="12"/>
  <c r="CF466" i="12" s="1"/>
  <c r="CE467" i="12"/>
  <c r="CF467" i="12" s="1"/>
  <c r="CE468" i="12"/>
  <c r="CF468" i="12" s="1"/>
  <c r="CE469" i="12"/>
  <c r="CF469" i="12" s="1"/>
  <c r="CE470" i="12"/>
  <c r="CF470" i="12" s="1"/>
  <c r="CE471" i="12"/>
  <c r="CF471" i="12"/>
  <c r="CE472" i="12"/>
  <c r="CF472" i="12" s="1"/>
  <c r="CE473" i="12"/>
  <c r="CF473" i="12" s="1"/>
  <c r="CE474" i="12"/>
  <c r="CF474" i="12" s="1"/>
  <c r="CE475" i="12"/>
  <c r="CF475" i="12" s="1"/>
  <c r="CE476" i="12"/>
  <c r="CF476" i="12" s="1"/>
  <c r="CE477" i="12"/>
  <c r="CF477" i="12" s="1"/>
  <c r="CE478" i="12"/>
  <c r="CF478" i="12" s="1"/>
  <c r="CE479" i="12"/>
  <c r="CF479" i="12" s="1"/>
  <c r="CE480" i="12"/>
  <c r="CF480" i="12" s="1"/>
  <c r="CE481" i="12"/>
  <c r="CF481" i="12" s="1"/>
  <c r="CE482" i="12"/>
  <c r="CF482" i="12" s="1"/>
  <c r="CE483" i="12"/>
  <c r="CF483" i="12" s="1"/>
  <c r="CE484" i="12"/>
  <c r="CF484" i="12" s="1"/>
  <c r="CE485" i="12"/>
  <c r="CF485" i="12" s="1"/>
  <c r="CE486" i="12"/>
  <c r="CF486" i="12" s="1"/>
  <c r="CE487" i="12"/>
  <c r="CF487" i="12"/>
  <c r="CE488" i="12"/>
  <c r="CF488" i="12" s="1"/>
  <c r="CE489" i="12"/>
  <c r="CF489" i="12" s="1"/>
  <c r="CE490" i="12"/>
  <c r="CF490" i="12" s="1"/>
  <c r="CE491" i="12"/>
  <c r="CF491" i="12"/>
  <c r="CE492" i="12"/>
  <c r="CF492" i="12" s="1"/>
  <c r="CE493" i="12"/>
  <c r="CF493" i="12" s="1"/>
  <c r="CE494" i="12"/>
  <c r="CF494" i="12" s="1"/>
  <c r="CE495" i="12"/>
  <c r="CF495" i="12" s="1"/>
  <c r="CE496" i="12"/>
  <c r="CF496" i="12" s="1"/>
  <c r="CE497" i="12"/>
  <c r="CF497" i="12" s="1"/>
  <c r="CE498" i="12"/>
  <c r="CF498" i="12" s="1"/>
  <c r="CE499" i="12"/>
  <c r="CF499" i="12" s="1"/>
  <c r="CE500" i="12"/>
  <c r="CF500" i="12" s="1"/>
  <c r="CE501" i="12"/>
  <c r="CF501" i="12" s="1"/>
  <c r="CE502" i="12"/>
  <c r="CF502" i="12" s="1"/>
  <c r="CE503" i="12"/>
  <c r="CF503" i="12"/>
  <c r="CE504" i="12"/>
  <c r="CF504" i="12" s="1"/>
  <c r="CE505" i="12"/>
  <c r="CF505" i="12" s="1"/>
  <c r="CE506" i="12"/>
  <c r="CF506" i="12" s="1"/>
  <c r="CE507" i="12"/>
  <c r="CF507" i="12"/>
  <c r="CE508" i="12"/>
  <c r="CF508" i="12" s="1"/>
  <c r="CE509" i="12"/>
  <c r="CF509" i="12" s="1"/>
  <c r="CE510" i="12"/>
  <c r="CF510" i="12" s="1"/>
  <c r="CE511" i="12"/>
  <c r="CF511" i="12" s="1"/>
  <c r="CE512" i="12"/>
  <c r="CF512" i="12" s="1"/>
  <c r="CE513" i="12"/>
  <c r="CF513" i="12" s="1"/>
  <c r="CE514" i="12"/>
  <c r="CF514" i="12" s="1"/>
  <c r="CE515" i="12"/>
  <c r="CF515" i="12" s="1"/>
  <c r="CE516" i="12"/>
  <c r="CF516" i="12" s="1"/>
  <c r="CE517" i="12"/>
  <c r="CF517" i="12" s="1"/>
  <c r="CE518" i="12"/>
  <c r="CF518" i="12" s="1"/>
  <c r="CE519" i="12"/>
  <c r="CF519" i="12"/>
  <c r="CE520" i="12"/>
  <c r="CF520" i="12" s="1"/>
  <c r="CE521" i="12"/>
  <c r="CF521" i="12" s="1"/>
  <c r="CE522" i="12"/>
  <c r="CF522" i="12" s="1"/>
  <c r="CE523" i="12"/>
  <c r="CF523" i="12"/>
  <c r="CE524" i="12"/>
  <c r="CF524" i="12" s="1"/>
  <c r="CE525" i="12"/>
  <c r="CF525" i="12" s="1"/>
  <c r="CE526" i="12"/>
  <c r="CF526" i="12" s="1"/>
  <c r="CE527" i="12"/>
  <c r="CF527" i="12" s="1"/>
  <c r="CE528" i="12"/>
  <c r="CF528" i="12" s="1"/>
  <c r="CE529" i="12"/>
  <c r="CF529" i="12" s="1"/>
  <c r="CE530" i="12"/>
  <c r="CF530" i="12" s="1"/>
  <c r="CE531" i="12"/>
  <c r="CF531" i="12" s="1"/>
  <c r="CE532" i="12"/>
  <c r="CF532" i="12" s="1"/>
  <c r="CE533" i="12"/>
  <c r="CF533" i="12" s="1"/>
  <c r="CE534" i="12"/>
  <c r="CF534" i="12" s="1"/>
  <c r="CE535" i="12"/>
  <c r="CF535" i="12"/>
  <c r="CE536" i="12"/>
  <c r="CF536" i="12" s="1"/>
  <c r="CE537" i="12"/>
  <c r="CF537" i="12" s="1"/>
  <c r="CE538" i="12"/>
  <c r="CF538" i="12" s="1"/>
  <c r="CE539" i="12"/>
  <c r="CF539" i="12" s="1"/>
  <c r="CE540" i="12"/>
  <c r="CF540" i="12" s="1"/>
  <c r="CE541" i="12"/>
  <c r="CF541" i="12" s="1"/>
  <c r="CE542" i="12"/>
  <c r="CF542" i="12" s="1"/>
  <c r="CE543" i="12"/>
  <c r="CF543" i="12" s="1"/>
  <c r="CE544" i="12"/>
  <c r="CF544" i="12" s="1"/>
  <c r="CE545" i="12"/>
  <c r="CF545" i="12" s="1"/>
  <c r="CE546" i="12"/>
  <c r="CF546" i="12" s="1"/>
  <c r="CE547" i="12"/>
  <c r="CF547" i="12" s="1"/>
  <c r="CE548" i="12"/>
  <c r="CF548" i="12" s="1"/>
  <c r="CE549" i="12"/>
  <c r="CF549" i="12" s="1"/>
  <c r="CE550" i="12"/>
  <c r="CF550" i="12" s="1"/>
  <c r="CE551" i="12"/>
  <c r="CF551" i="12"/>
  <c r="CE552" i="12"/>
  <c r="CF552" i="12" s="1"/>
  <c r="CE553" i="12"/>
  <c r="CF553" i="12" s="1"/>
  <c r="CE554" i="12"/>
  <c r="CF554" i="12" s="1"/>
  <c r="CE555" i="12"/>
  <c r="CF555" i="12"/>
  <c r="CE556" i="12"/>
  <c r="CF556" i="12" s="1"/>
  <c r="CE557" i="12"/>
  <c r="CF557" i="12" s="1"/>
  <c r="CE558" i="12"/>
  <c r="CF558" i="12" s="1"/>
  <c r="CE559" i="12"/>
  <c r="CF559" i="12" s="1"/>
  <c r="CE560" i="12"/>
  <c r="CF560" i="12" s="1"/>
  <c r="CE561" i="12"/>
  <c r="CF561" i="12" s="1"/>
  <c r="CE562" i="12"/>
  <c r="CF562" i="12" s="1"/>
  <c r="CE563" i="12"/>
  <c r="CF563" i="12" s="1"/>
  <c r="CE564" i="12"/>
  <c r="CF564" i="12" s="1"/>
  <c r="CE565" i="12"/>
  <c r="CF565" i="12" s="1"/>
  <c r="CE566" i="12"/>
  <c r="CF566" i="12" s="1"/>
  <c r="CE567" i="12"/>
  <c r="CF567" i="12"/>
  <c r="CE568" i="12"/>
  <c r="CF568" i="12" s="1"/>
  <c r="CE569" i="12"/>
  <c r="CF569" i="12" s="1"/>
  <c r="CE570" i="12"/>
  <c r="CF570" i="12" s="1"/>
  <c r="CE571" i="12"/>
  <c r="CF571" i="12"/>
  <c r="CE572" i="12"/>
  <c r="CF572" i="12" s="1"/>
  <c r="CE573" i="12"/>
  <c r="CF573" i="12" s="1"/>
  <c r="CE574" i="12"/>
  <c r="CF574" i="12" s="1"/>
  <c r="CE575" i="12"/>
  <c r="CF575" i="12" s="1"/>
  <c r="CE576" i="12"/>
  <c r="CF576" i="12" s="1"/>
  <c r="CE577" i="12"/>
  <c r="CF577" i="12" s="1"/>
  <c r="CE578" i="12"/>
  <c r="CF578" i="12" s="1"/>
  <c r="CE579" i="12"/>
  <c r="CF579" i="12" s="1"/>
  <c r="CE580" i="12"/>
  <c r="CF580" i="12" s="1"/>
  <c r="CE581" i="12"/>
  <c r="CF581" i="12" s="1"/>
  <c r="CE582" i="12"/>
  <c r="CF582" i="12" s="1"/>
  <c r="CE583" i="12"/>
  <c r="CF583" i="12"/>
  <c r="CE584" i="12"/>
  <c r="CF584" i="12" s="1"/>
  <c r="CE585" i="12"/>
  <c r="CF585" i="12" s="1"/>
  <c r="CE586" i="12"/>
  <c r="CF586" i="12"/>
  <c r="CE587" i="12"/>
  <c r="CF587" i="12" s="1"/>
  <c r="CE588" i="12"/>
  <c r="CF588" i="12" s="1"/>
  <c r="CE589" i="12"/>
  <c r="CF589" i="12" s="1"/>
  <c r="CE590" i="12"/>
  <c r="CF590" i="12" s="1"/>
  <c r="CE591" i="12"/>
  <c r="CF591" i="12"/>
  <c r="CE592" i="12"/>
  <c r="CF592" i="12" s="1"/>
  <c r="CE593" i="12"/>
  <c r="CF593" i="12" s="1"/>
  <c r="CE594" i="12"/>
  <c r="CF594" i="12" s="1"/>
  <c r="CE595" i="12"/>
  <c r="CF595" i="12" s="1"/>
  <c r="CE596" i="12"/>
  <c r="CF596" i="12" s="1"/>
  <c r="CE597" i="12"/>
  <c r="CF597" i="12" s="1"/>
  <c r="CE598" i="12"/>
  <c r="CF598" i="12" s="1"/>
  <c r="CE599" i="12"/>
  <c r="CF599" i="12"/>
  <c r="CE600" i="12"/>
  <c r="CF600" i="12" s="1"/>
  <c r="CE601" i="12"/>
  <c r="CF601" i="12" s="1"/>
  <c r="CE602" i="12"/>
  <c r="CF602" i="12"/>
  <c r="CE603" i="12"/>
  <c r="CF603" i="12" s="1"/>
  <c r="CE604" i="12"/>
  <c r="CF604" i="12" s="1"/>
  <c r="CE605" i="12"/>
  <c r="CF605" i="12" s="1"/>
  <c r="CE606" i="12"/>
  <c r="CF606" i="12" s="1"/>
  <c r="CE607" i="12"/>
  <c r="CF607" i="12" s="1"/>
  <c r="CE608" i="12"/>
  <c r="CF608" i="12" s="1"/>
  <c r="CE609" i="12"/>
  <c r="CF609" i="12" s="1"/>
  <c r="CE610" i="12"/>
  <c r="CF610" i="12" s="1"/>
  <c r="CE611" i="12"/>
  <c r="CF611" i="12"/>
  <c r="CE612" i="12"/>
  <c r="CF612" i="12" s="1"/>
  <c r="CE613" i="12"/>
  <c r="CF613" i="12" s="1"/>
  <c r="CE614" i="12"/>
  <c r="CF614" i="12" s="1"/>
  <c r="CE615" i="12"/>
  <c r="CF615" i="12"/>
  <c r="CE616" i="12"/>
  <c r="CF616" i="12" s="1"/>
  <c r="CE617" i="12"/>
  <c r="CF617" i="12"/>
  <c r="CE618" i="12"/>
  <c r="CF618" i="12" s="1"/>
  <c r="CE619" i="12"/>
  <c r="CF619" i="12"/>
  <c r="CE620" i="12"/>
  <c r="CF620" i="12" s="1"/>
  <c r="CE621" i="12"/>
  <c r="CF621" i="12" s="1"/>
  <c r="CE622" i="12"/>
  <c r="CF622" i="12" s="1"/>
  <c r="CE623" i="12"/>
  <c r="CF623" i="12" s="1"/>
  <c r="CE624" i="12"/>
  <c r="CF624" i="12" s="1"/>
  <c r="CE625" i="12"/>
  <c r="CF625" i="12"/>
  <c r="CE626" i="12"/>
  <c r="CF626" i="12" s="1"/>
  <c r="CE627" i="12"/>
  <c r="CF627" i="12"/>
  <c r="CE628" i="12"/>
  <c r="CF628" i="12" s="1"/>
  <c r="CE629" i="12"/>
  <c r="CF629" i="12" s="1"/>
  <c r="CE630" i="12"/>
  <c r="CF630" i="12" s="1"/>
  <c r="CE631" i="12"/>
  <c r="CF631" i="12"/>
  <c r="CE632" i="12"/>
  <c r="CF632" i="12" s="1"/>
  <c r="CE633" i="12"/>
  <c r="CF633" i="12" s="1"/>
  <c r="CE634" i="12"/>
  <c r="CF634" i="12" s="1"/>
  <c r="CE635" i="12"/>
  <c r="CF635" i="12" s="1"/>
  <c r="CE636" i="12"/>
  <c r="CF636" i="12" s="1"/>
  <c r="CE637" i="12"/>
  <c r="CF637" i="12" s="1"/>
  <c r="CE638" i="12"/>
  <c r="CF638" i="12" s="1"/>
  <c r="CE639" i="12"/>
  <c r="CF639" i="12"/>
  <c r="CE640" i="12"/>
  <c r="CF640" i="12" s="1"/>
  <c r="CE641" i="12"/>
  <c r="CF641" i="12" s="1"/>
  <c r="CE642" i="12"/>
  <c r="CF642" i="12" s="1"/>
  <c r="CE643" i="12"/>
  <c r="CF643" i="12"/>
  <c r="CE644" i="12"/>
  <c r="CF644" i="12" s="1"/>
  <c r="CE645" i="12"/>
  <c r="CF645" i="12" s="1"/>
  <c r="CE646" i="12"/>
  <c r="CF646" i="12" s="1"/>
  <c r="CE647" i="12"/>
  <c r="CF647" i="12" s="1"/>
  <c r="CE648" i="12"/>
  <c r="CF648" i="12" s="1"/>
  <c r="CE649" i="12"/>
  <c r="CF649" i="12" s="1"/>
  <c r="CE650" i="12"/>
  <c r="CF650" i="12" s="1"/>
  <c r="CE651" i="12"/>
  <c r="CF651" i="12"/>
  <c r="CE652" i="12"/>
  <c r="CF652" i="12" s="1"/>
  <c r="CE653" i="12"/>
  <c r="CF653" i="12" s="1"/>
  <c r="CE654" i="12"/>
  <c r="CF654" i="12" s="1"/>
  <c r="CE655" i="12"/>
  <c r="CF655" i="12"/>
  <c r="CE656" i="12"/>
  <c r="CF656" i="12" s="1"/>
  <c r="CE657" i="12"/>
  <c r="CF657" i="12"/>
  <c r="CE658" i="12"/>
  <c r="CF658" i="12" s="1"/>
  <c r="CE659" i="12"/>
  <c r="CF659" i="12"/>
  <c r="CE660" i="12"/>
  <c r="CF660" i="12" s="1"/>
  <c r="CE661" i="12"/>
  <c r="CF661" i="12" s="1"/>
  <c r="CE662" i="12"/>
  <c r="CF662" i="12" s="1"/>
  <c r="CE663" i="12"/>
  <c r="CF663" i="12"/>
  <c r="CE664" i="12"/>
  <c r="CF664" i="12" s="1"/>
  <c r="CE665" i="12"/>
  <c r="CF665" i="12" s="1"/>
  <c r="CE666" i="12"/>
  <c r="CF666" i="12"/>
  <c r="CE667" i="12"/>
  <c r="CF667" i="12"/>
  <c r="CE668" i="12"/>
  <c r="CF668" i="12" s="1"/>
  <c r="CE669" i="12"/>
  <c r="CF669" i="12" s="1"/>
  <c r="CE670" i="12"/>
  <c r="CF670" i="12" s="1"/>
  <c r="CE671" i="12"/>
  <c r="CF671" i="12"/>
  <c r="CE672" i="12"/>
  <c r="CF672" i="12" s="1"/>
  <c r="CE673" i="12"/>
  <c r="CF673" i="12" s="1"/>
  <c r="CE674" i="12"/>
  <c r="CF674" i="12" s="1"/>
  <c r="CE675" i="12"/>
  <c r="CF675" i="12"/>
  <c r="CE676" i="12"/>
  <c r="CF676" i="12" s="1"/>
  <c r="CE677" i="12"/>
  <c r="CF677" i="12" s="1"/>
  <c r="CE678" i="12"/>
  <c r="CF678" i="12" s="1"/>
  <c r="CE679" i="12"/>
  <c r="CF679" i="12" s="1"/>
  <c r="CE680" i="12"/>
  <c r="CF680" i="12" s="1"/>
  <c r="CE681" i="12"/>
  <c r="CF681" i="12" s="1"/>
  <c r="CE682" i="12"/>
  <c r="CF682" i="12" s="1"/>
  <c r="CE683" i="12"/>
  <c r="CF683" i="12"/>
  <c r="CE684" i="12"/>
  <c r="CF684" i="12" s="1"/>
  <c r="CE685" i="12"/>
  <c r="CF685" i="12" s="1"/>
  <c r="CE686" i="12"/>
  <c r="CF686" i="12" s="1"/>
  <c r="CE687" i="12"/>
  <c r="CF687" i="12" s="1"/>
  <c r="CE688" i="12"/>
  <c r="CF688" i="12" s="1"/>
  <c r="CE689" i="12"/>
  <c r="CF689" i="12"/>
  <c r="CE690" i="12"/>
  <c r="CF690" i="12"/>
  <c r="CE691" i="12"/>
  <c r="CF691" i="12" s="1"/>
  <c r="CE692" i="12"/>
  <c r="CF692" i="12" s="1"/>
  <c r="CE693" i="12"/>
  <c r="CF693" i="12" s="1"/>
  <c r="CE694" i="12"/>
  <c r="CF694" i="12" s="1"/>
  <c r="CE695" i="12"/>
  <c r="CF695" i="12" s="1"/>
  <c r="CE696" i="12"/>
  <c r="CF696" i="12" s="1"/>
  <c r="CE697" i="12"/>
  <c r="CF697" i="12" s="1"/>
  <c r="CE698" i="12"/>
  <c r="CF698" i="12" s="1"/>
  <c r="CE699" i="12"/>
  <c r="CF699" i="12" s="1"/>
  <c r="CE700" i="12"/>
  <c r="CF700" i="12" s="1"/>
  <c r="CE701" i="12"/>
  <c r="CF701" i="12" s="1"/>
  <c r="CE702" i="12"/>
  <c r="CF702" i="12" s="1"/>
  <c r="CE703" i="12"/>
  <c r="CF703" i="12" s="1"/>
  <c r="CE704" i="12"/>
  <c r="CF704" i="12" s="1"/>
  <c r="CE705" i="12"/>
  <c r="CF705" i="12" s="1"/>
  <c r="CE706" i="12"/>
  <c r="CF706" i="12" s="1"/>
  <c r="CE707" i="12"/>
  <c r="CF707" i="12" s="1"/>
  <c r="CE708" i="12"/>
  <c r="CF708" i="12" s="1"/>
  <c r="CE709" i="12"/>
  <c r="CF709" i="12"/>
  <c r="CE710" i="12"/>
  <c r="CF710" i="12" s="1"/>
  <c r="CE711" i="12"/>
  <c r="CF711" i="12" s="1"/>
  <c r="CE712" i="12"/>
  <c r="CF712" i="12"/>
  <c r="CE713" i="12"/>
  <c r="CF713" i="12" s="1"/>
  <c r="CE714" i="12"/>
  <c r="CF714" i="12" s="1"/>
  <c r="CE715" i="12"/>
  <c r="CF715" i="12" s="1"/>
  <c r="CE716" i="12"/>
  <c r="CF716" i="12" s="1"/>
  <c r="CE717" i="12"/>
  <c r="CF717" i="12"/>
  <c r="CE718" i="12"/>
  <c r="CF718" i="12" s="1"/>
  <c r="CE719" i="12"/>
  <c r="CF719" i="12"/>
  <c r="CE720" i="12"/>
  <c r="CF720" i="12" s="1"/>
  <c r="CE721" i="12"/>
  <c r="CF721" i="12"/>
  <c r="CE722" i="12"/>
  <c r="CF722" i="12" s="1"/>
  <c r="CE723" i="12"/>
  <c r="CF723" i="12"/>
  <c r="CE724" i="12"/>
  <c r="CF724" i="12" s="1"/>
  <c r="CE725" i="12"/>
  <c r="CF725" i="12" s="1"/>
  <c r="CE726" i="12"/>
  <c r="CF726" i="12" s="1"/>
  <c r="CE727" i="12"/>
  <c r="CF727" i="12" s="1"/>
  <c r="CE728" i="12"/>
  <c r="CF728" i="12"/>
  <c r="CE729" i="12"/>
  <c r="CF729" i="12" s="1"/>
  <c r="CE730" i="12"/>
  <c r="CF730" i="12" s="1"/>
  <c r="CE731" i="12"/>
  <c r="CF731" i="12"/>
  <c r="CE732" i="12"/>
  <c r="CF732" i="12"/>
  <c r="CE733" i="12"/>
  <c r="CF733" i="12" s="1"/>
  <c r="CE734" i="12"/>
  <c r="CF734" i="12" s="1"/>
  <c r="CE735" i="12"/>
  <c r="CF735" i="12"/>
  <c r="CE736" i="12"/>
  <c r="CF736" i="12" s="1"/>
  <c r="CE737" i="12"/>
  <c r="CF737" i="12"/>
  <c r="CE738" i="12"/>
  <c r="CF738" i="12" s="1"/>
  <c r="CE739" i="12"/>
  <c r="CF739" i="12" s="1"/>
  <c r="CE740" i="12"/>
  <c r="CF740" i="12"/>
  <c r="CE741" i="12"/>
  <c r="CF741" i="12"/>
  <c r="CE742" i="12"/>
  <c r="CF742" i="12" s="1"/>
  <c r="CE743" i="12"/>
  <c r="CF743" i="12" s="1"/>
  <c r="CE744" i="12"/>
  <c r="CF744" i="12" s="1"/>
  <c r="CE745" i="12"/>
  <c r="CF745" i="12" s="1"/>
  <c r="CE746" i="12"/>
  <c r="CF746" i="12" s="1"/>
  <c r="CE747" i="12"/>
  <c r="CF747" i="12" s="1"/>
  <c r="CE748" i="12"/>
  <c r="CF748" i="12"/>
  <c r="CE749" i="12"/>
  <c r="CF749" i="12" s="1"/>
  <c r="CE750" i="12"/>
  <c r="CF750" i="12" s="1"/>
  <c r="CE751" i="12"/>
  <c r="CF751" i="12" s="1"/>
  <c r="CE752" i="12"/>
  <c r="CF752" i="12" s="1"/>
  <c r="CE753" i="12"/>
  <c r="CF753" i="12" s="1"/>
  <c r="CE754" i="12"/>
  <c r="CF754" i="12" s="1"/>
  <c r="CE755" i="12"/>
  <c r="CF755" i="12"/>
  <c r="CE756" i="12"/>
  <c r="CF756" i="12" s="1"/>
  <c r="CE757" i="12"/>
  <c r="CF757" i="12"/>
  <c r="CE758" i="12"/>
  <c r="CF758" i="12" s="1"/>
  <c r="CE759" i="12"/>
  <c r="CF759" i="12"/>
  <c r="CE760" i="12"/>
  <c r="CF760" i="12" s="1"/>
  <c r="CE761" i="12"/>
  <c r="CF761" i="12"/>
  <c r="CE762" i="12"/>
  <c r="CF762" i="12" s="1"/>
  <c r="CE763" i="12"/>
  <c r="CF763" i="12" s="1"/>
  <c r="CE764" i="12"/>
  <c r="CF764" i="12" s="1"/>
  <c r="CE765" i="12"/>
  <c r="CF765" i="12" s="1"/>
  <c r="CE766" i="12"/>
  <c r="CF766" i="12" s="1"/>
  <c r="CE767" i="12"/>
  <c r="CF767" i="12" s="1"/>
  <c r="CE768" i="12"/>
  <c r="CF768" i="12"/>
  <c r="CE769" i="12"/>
  <c r="CF769" i="12" s="1"/>
  <c r="CE770" i="12"/>
  <c r="CF770" i="12" s="1"/>
  <c r="CE771" i="12"/>
  <c r="CF771" i="12"/>
  <c r="CE772" i="12"/>
  <c r="CF772" i="12" s="1"/>
  <c r="CE773" i="12"/>
  <c r="CF773" i="12" s="1"/>
  <c r="CE774" i="12"/>
  <c r="CF774" i="12" s="1"/>
  <c r="CE775" i="12"/>
  <c r="CF775" i="12"/>
  <c r="CE776" i="12"/>
  <c r="CF776" i="12" s="1"/>
  <c r="CE777" i="12"/>
  <c r="CF777" i="12"/>
  <c r="CE778" i="12"/>
  <c r="CF778" i="12" s="1"/>
  <c r="CE779" i="12"/>
  <c r="CF779" i="12" s="1"/>
  <c r="CE780" i="12"/>
  <c r="CF780" i="12"/>
  <c r="CE781" i="12"/>
  <c r="CF781" i="12" s="1"/>
  <c r="CE782" i="12"/>
  <c r="CF782" i="12" s="1"/>
  <c r="CE783" i="12"/>
  <c r="CF783" i="12" s="1"/>
  <c r="CE784" i="12"/>
  <c r="CF784" i="12"/>
  <c r="CE785" i="12"/>
  <c r="CF785" i="12" s="1"/>
  <c r="CE786" i="12"/>
  <c r="CF786" i="12" s="1"/>
  <c r="CE787" i="12"/>
  <c r="CF787" i="12" s="1"/>
  <c r="CE788" i="12"/>
  <c r="CF788" i="12" s="1"/>
  <c r="CE789" i="12"/>
  <c r="CF789" i="12"/>
  <c r="CE790" i="12"/>
  <c r="CF790" i="12" s="1"/>
  <c r="CE791" i="12"/>
  <c r="CF791" i="12"/>
  <c r="CE792" i="12"/>
  <c r="CF792" i="12" s="1"/>
  <c r="CE793" i="12"/>
  <c r="CF793" i="12"/>
  <c r="CE794" i="12"/>
  <c r="CF794" i="12" s="1"/>
  <c r="CE795" i="12"/>
  <c r="CF795" i="12" s="1"/>
  <c r="CE796" i="12"/>
  <c r="CF796" i="12" s="1"/>
  <c r="CE797" i="12"/>
  <c r="CF797" i="12" s="1"/>
  <c r="CE798" i="12"/>
  <c r="CF798" i="12" s="1"/>
  <c r="CE799" i="12"/>
  <c r="CF799" i="12" s="1"/>
  <c r="CE800" i="12"/>
  <c r="CF800" i="12"/>
  <c r="CE801" i="12"/>
  <c r="CF801" i="12" s="1"/>
  <c r="CE802" i="12"/>
  <c r="CF802" i="12" s="1"/>
  <c r="CE803" i="12"/>
  <c r="CF803" i="12"/>
  <c r="CE804" i="12"/>
  <c r="CF804" i="12" s="1"/>
  <c r="CE805" i="12"/>
  <c r="CF805" i="12" s="1"/>
  <c r="CE806" i="12"/>
  <c r="CF806" i="12" s="1"/>
  <c r="CE807" i="12"/>
  <c r="CF807" i="12"/>
  <c r="CE808" i="12"/>
  <c r="CF808" i="12" s="1"/>
  <c r="CE809" i="12"/>
  <c r="CF809" i="12"/>
  <c r="CE810" i="12"/>
  <c r="CF810" i="12" s="1"/>
  <c r="CE811" i="12"/>
  <c r="CF811" i="12" s="1"/>
  <c r="CE812" i="12"/>
  <c r="CF812" i="12"/>
  <c r="CE813" i="12"/>
  <c r="CF813" i="12"/>
  <c r="CE814" i="12"/>
  <c r="CF814" i="12" s="1"/>
  <c r="CE815" i="12"/>
  <c r="CF815" i="12" s="1"/>
  <c r="CE816" i="12"/>
  <c r="CF816" i="12"/>
  <c r="CE817" i="12"/>
  <c r="CF817" i="12" s="1"/>
  <c r="CE818" i="12"/>
  <c r="CF818" i="12" s="1"/>
  <c r="CE819" i="12"/>
  <c r="CF819" i="12" s="1"/>
  <c r="CE820" i="12"/>
  <c r="CF820" i="12" s="1"/>
  <c r="CE821" i="12"/>
  <c r="CF821" i="12"/>
  <c r="CE822" i="12"/>
  <c r="CF822" i="12" s="1"/>
  <c r="CE823" i="12"/>
  <c r="CF823" i="12"/>
  <c r="CE824" i="12"/>
  <c r="CF824" i="12" s="1"/>
  <c r="CE825" i="12"/>
  <c r="CF825" i="12"/>
  <c r="CE826" i="12"/>
  <c r="CF826" i="12" s="1"/>
  <c r="CE827" i="12"/>
  <c r="CF827" i="12" s="1"/>
  <c r="CE828" i="12"/>
  <c r="CF828" i="12"/>
  <c r="CE829" i="12"/>
  <c r="CF829" i="12" s="1"/>
  <c r="CE830" i="12"/>
  <c r="CF830" i="12" s="1"/>
  <c r="CE831" i="12"/>
  <c r="CF831" i="12" s="1"/>
  <c r="CE832" i="12"/>
  <c r="CF832" i="12"/>
  <c r="CE833" i="12"/>
  <c r="CF833" i="12" s="1"/>
  <c r="CE834" i="12"/>
  <c r="CF834" i="12" s="1"/>
  <c r="CE835" i="12"/>
  <c r="CF835" i="12"/>
  <c r="CE836" i="12"/>
  <c r="CF836" i="12" s="1"/>
  <c r="CE837" i="12"/>
  <c r="CF837" i="12" s="1"/>
  <c r="CE838" i="12"/>
  <c r="CF838" i="12" s="1"/>
  <c r="CE839" i="12"/>
  <c r="CF839" i="12" s="1"/>
  <c r="CE840" i="12"/>
  <c r="CF840" i="12"/>
  <c r="CE841" i="12"/>
  <c r="CF841" i="12" s="1"/>
  <c r="CE842" i="12"/>
  <c r="CF842" i="12" s="1"/>
  <c r="CE843" i="12"/>
  <c r="CF843" i="12" s="1"/>
  <c r="CE844" i="12"/>
  <c r="CF844" i="12"/>
  <c r="CE845" i="12"/>
  <c r="CF845" i="12" s="1"/>
  <c r="CE846" i="12"/>
  <c r="CF846" i="12" s="1"/>
  <c r="CE847" i="12"/>
  <c r="CF847" i="12" s="1"/>
  <c r="CE848" i="12"/>
  <c r="CF848" i="12" s="1"/>
  <c r="CE849" i="12"/>
  <c r="CF849" i="12"/>
  <c r="CE850" i="12"/>
  <c r="CF850" i="12" s="1"/>
  <c r="CE851" i="12"/>
  <c r="CF851" i="12"/>
  <c r="CE852" i="12"/>
  <c r="CF852" i="12" s="1"/>
  <c r="CE853" i="12"/>
  <c r="CF853" i="12"/>
  <c r="CE854" i="12"/>
  <c r="CF854" i="12" s="1"/>
  <c r="CE855" i="12"/>
  <c r="CF855" i="12" s="1"/>
  <c r="CE856" i="12"/>
  <c r="CF856" i="12" s="1"/>
  <c r="CE857" i="12"/>
  <c r="CF857" i="12" s="1"/>
  <c r="CE858" i="12"/>
  <c r="CF858" i="12" s="1"/>
  <c r="CE859" i="12"/>
  <c r="CF859" i="12" s="1"/>
  <c r="CE860" i="12"/>
  <c r="CF860" i="12"/>
  <c r="CE861" i="12"/>
  <c r="CF861" i="12" s="1"/>
  <c r="CE862" i="12"/>
  <c r="CF862" i="12" s="1"/>
  <c r="CE863" i="12"/>
  <c r="CF863" i="12" s="1"/>
  <c r="CE864" i="12"/>
  <c r="CF864" i="12" s="1"/>
  <c r="CE865" i="12"/>
  <c r="CF865" i="12"/>
  <c r="CE866" i="12"/>
  <c r="CF866" i="12" s="1"/>
  <c r="CE867" i="12"/>
  <c r="CF867" i="12" s="1"/>
  <c r="CE868" i="12"/>
  <c r="CF868" i="12"/>
  <c r="CE869" i="12"/>
  <c r="CF869" i="12" s="1"/>
  <c r="CE870" i="12"/>
  <c r="CF870" i="12" s="1"/>
  <c r="CE871" i="12"/>
  <c r="CF871" i="12" s="1"/>
  <c r="CE872" i="12"/>
  <c r="CF872" i="12"/>
  <c r="CE873" i="12"/>
  <c r="CF873" i="12" s="1"/>
  <c r="CE874" i="12"/>
  <c r="CF874" i="12" s="1"/>
  <c r="CE875" i="12"/>
  <c r="CF875" i="12" s="1"/>
  <c r="CE876" i="12"/>
  <c r="CF876" i="12" s="1"/>
  <c r="CE877" i="12"/>
  <c r="CF877" i="12"/>
  <c r="CE878" i="12"/>
  <c r="CF878" i="12" s="1"/>
  <c r="CE879" i="12"/>
  <c r="CF879" i="12"/>
  <c r="CE880" i="12"/>
  <c r="CF880" i="12" s="1"/>
  <c r="CE881" i="12"/>
  <c r="CF881" i="12"/>
  <c r="CE882" i="12"/>
  <c r="CF882" i="12" s="1"/>
  <c r="CE883" i="12"/>
  <c r="CF883" i="12" s="1"/>
  <c r="CE884" i="12"/>
  <c r="CF884" i="12" s="1"/>
  <c r="CE885" i="12"/>
  <c r="CF885" i="12" s="1"/>
  <c r="CE886" i="12"/>
  <c r="CF886" i="12" s="1"/>
  <c r="CE887" i="12"/>
  <c r="CF887" i="12" s="1"/>
  <c r="CE888" i="12"/>
  <c r="CF888" i="12"/>
  <c r="CE889" i="12"/>
  <c r="CF889" i="12" s="1"/>
  <c r="CE890" i="12"/>
  <c r="CF890" i="12" s="1"/>
  <c r="CE891" i="12"/>
  <c r="CF891" i="12"/>
  <c r="CE892" i="12"/>
  <c r="CF892" i="12" s="1"/>
  <c r="CE893" i="12"/>
  <c r="CF893" i="12" s="1"/>
  <c r="CE894" i="12"/>
  <c r="CF894" i="12" s="1"/>
  <c r="CE895" i="12"/>
  <c r="CF895" i="12"/>
  <c r="CE896" i="12"/>
  <c r="CF896" i="12" s="1"/>
  <c r="CE897" i="12"/>
  <c r="CF897" i="12"/>
  <c r="CE898" i="12"/>
  <c r="CF898" i="12" s="1"/>
  <c r="CE899" i="12"/>
  <c r="CF899" i="12" s="1"/>
  <c r="CE900" i="12"/>
  <c r="CF900" i="12"/>
  <c r="CE901" i="12"/>
  <c r="CF901" i="12"/>
  <c r="CE902" i="12"/>
  <c r="CF902" i="12" s="1"/>
  <c r="CE903" i="12"/>
  <c r="CF903" i="12" s="1"/>
  <c r="CE904" i="12"/>
  <c r="CF904" i="12"/>
  <c r="CE905" i="12"/>
  <c r="CF905" i="12" s="1"/>
  <c r="CE906" i="12"/>
  <c r="CF906" i="12" s="1"/>
  <c r="CE907" i="12"/>
  <c r="CF907" i="12" s="1"/>
  <c r="CE908" i="12"/>
  <c r="CF908" i="12" s="1"/>
  <c r="CE909" i="12"/>
  <c r="CF909" i="12"/>
  <c r="CE910" i="12"/>
  <c r="CF910" i="12" s="1"/>
  <c r="CE911" i="12"/>
  <c r="CF911" i="12"/>
  <c r="CE912" i="12"/>
  <c r="CF912" i="12" s="1"/>
  <c r="CE913" i="12"/>
  <c r="CF913" i="12"/>
  <c r="CE914" i="12"/>
  <c r="CF914" i="12" s="1"/>
  <c r="CE915" i="12"/>
  <c r="CF915" i="12"/>
  <c r="CE916" i="12"/>
  <c r="CF916" i="12" s="1"/>
  <c r="CE917" i="12"/>
  <c r="CF917" i="12" s="1"/>
  <c r="CE918" i="12"/>
  <c r="CF918" i="12" s="1"/>
  <c r="CE919" i="12"/>
  <c r="CF919" i="12" s="1"/>
  <c r="CE920" i="12"/>
  <c r="CF920" i="12"/>
  <c r="CE921" i="12"/>
  <c r="CF921" i="12" s="1"/>
  <c r="CE922" i="12"/>
  <c r="CF922" i="12" s="1"/>
  <c r="CE923" i="12"/>
  <c r="CF923" i="12"/>
  <c r="CE924" i="12"/>
  <c r="CF924" i="12"/>
  <c r="CE925" i="12"/>
  <c r="CF925" i="12" s="1"/>
  <c r="CE926" i="12"/>
  <c r="CF926" i="12" s="1"/>
  <c r="CE927" i="12"/>
  <c r="CF927" i="12"/>
  <c r="CE928" i="12"/>
  <c r="CF928" i="12" s="1"/>
  <c r="CE929" i="12"/>
  <c r="CF929" i="12"/>
  <c r="CE930" i="12"/>
  <c r="CF930" i="12" s="1"/>
  <c r="CE931" i="12"/>
  <c r="CF931" i="12" s="1"/>
  <c r="CE932" i="12"/>
  <c r="CF932" i="12"/>
  <c r="CE933" i="12"/>
  <c r="CF933" i="12"/>
  <c r="CE934" i="12"/>
  <c r="CF934" i="12" s="1"/>
  <c r="CE935" i="12"/>
  <c r="CF935" i="12" s="1"/>
  <c r="CE936" i="12"/>
  <c r="CF936" i="12"/>
  <c r="CE937" i="12"/>
  <c r="CF937" i="12" s="1"/>
  <c r="CE938" i="12"/>
  <c r="CF938" i="12" s="1"/>
  <c r="CE939" i="12"/>
  <c r="CF939" i="12"/>
  <c r="CE940" i="12"/>
  <c r="CF940" i="12" s="1"/>
  <c r="CE941" i="12"/>
  <c r="CF941" i="12"/>
  <c r="CE942" i="12"/>
  <c r="CF942" i="12" s="1"/>
  <c r="CE943" i="12"/>
  <c r="CF943" i="12"/>
  <c r="CE944" i="12"/>
  <c r="CF944" i="12" s="1"/>
  <c r="CE945" i="12"/>
  <c r="CF945" i="12" s="1"/>
  <c r="CE946" i="12"/>
  <c r="CF946" i="12" s="1"/>
  <c r="CE947" i="12"/>
  <c r="CF947" i="12" s="1"/>
  <c r="CE948" i="12"/>
  <c r="CF948" i="12"/>
  <c r="CE949" i="12"/>
  <c r="CF949" i="12" s="1"/>
  <c r="CE950" i="12"/>
  <c r="CF950" i="12" s="1"/>
  <c r="CE951" i="12"/>
  <c r="CF951" i="12"/>
  <c r="CE952" i="12"/>
  <c r="CF952" i="12"/>
  <c r="CE953" i="12"/>
  <c r="CF953" i="12" s="1"/>
  <c r="CE954" i="12"/>
  <c r="CF954" i="12" s="1"/>
  <c r="CE955" i="12"/>
  <c r="CF955" i="12"/>
  <c r="CE956" i="12"/>
  <c r="CF956" i="12" s="1"/>
  <c r="CE957" i="12"/>
  <c r="CF957" i="12"/>
  <c r="CE958" i="12"/>
  <c r="CF958" i="12" s="1"/>
  <c r="CE959" i="12"/>
  <c r="CF959" i="12" s="1"/>
  <c r="CE960" i="12"/>
  <c r="CF960" i="12" s="1"/>
  <c r="CE961" i="12"/>
  <c r="CF961" i="12" s="1"/>
  <c r="CE962" i="12"/>
  <c r="CF962" i="12" s="1"/>
  <c r="CE963" i="12"/>
  <c r="CF963" i="12" s="1"/>
  <c r="CE964" i="12"/>
  <c r="CF964" i="12" s="1"/>
  <c r="CE965" i="12"/>
  <c r="CF965" i="12"/>
  <c r="CE966" i="12"/>
  <c r="CF966" i="12" s="1"/>
  <c r="CE967" i="12"/>
  <c r="CF967" i="12"/>
  <c r="CE968" i="12"/>
  <c r="CF968" i="12" s="1"/>
  <c r="CE969" i="12"/>
  <c r="CF969" i="12" s="1"/>
  <c r="CE970" i="12"/>
  <c r="CF970" i="12" s="1"/>
  <c r="CE971" i="12"/>
  <c r="CF971" i="12" s="1"/>
  <c r="CE972" i="12"/>
  <c r="CF972" i="12" s="1"/>
  <c r="CE973" i="12"/>
  <c r="CF973" i="12" s="1"/>
  <c r="CE974" i="12"/>
  <c r="CF974" i="12" s="1"/>
  <c r="CE975" i="12"/>
  <c r="CF975" i="12" s="1"/>
  <c r="CE976" i="12"/>
  <c r="CF976" i="12"/>
  <c r="CE977" i="12"/>
  <c r="CF977" i="12" s="1"/>
  <c r="CE978" i="12"/>
  <c r="CF978" i="12" s="1"/>
  <c r="CE979" i="12"/>
  <c r="CF979" i="12" s="1"/>
  <c r="CE980" i="12"/>
  <c r="CF980" i="12" s="1"/>
  <c r="CE981" i="12"/>
  <c r="CF981" i="12"/>
  <c r="CE982" i="12"/>
  <c r="CF982" i="12" s="1"/>
  <c r="CE983" i="12"/>
  <c r="CF983" i="12"/>
  <c r="CE984" i="12"/>
  <c r="CF984" i="12" s="1"/>
  <c r="CE985" i="12"/>
  <c r="CF985" i="12" s="1"/>
  <c r="CE986" i="12"/>
  <c r="CF986" i="12" s="1"/>
  <c r="CE987" i="12"/>
  <c r="CF987" i="12" s="1"/>
  <c r="CE988" i="12"/>
  <c r="CF988" i="12" s="1"/>
  <c r="CE989" i="12"/>
  <c r="CF989" i="12"/>
  <c r="CE990" i="12"/>
  <c r="CF990" i="12" s="1"/>
  <c r="CE991" i="12"/>
  <c r="CF991" i="12"/>
  <c r="CE992" i="12"/>
  <c r="CF992" i="12" s="1"/>
  <c r="CE993" i="12"/>
  <c r="CF993" i="12"/>
  <c r="CE994" i="12"/>
  <c r="CF994" i="12" s="1"/>
  <c r="CE995" i="12"/>
  <c r="CF995" i="12" s="1"/>
  <c r="CE996" i="12"/>
  <c r="CF996" i="12"/>
  <c r="CE997" i="12"/>
  <c r="CF997" i="12" s="1"/>
  <c r="CE998" i="12"/>
  <c r="CF998" i="12" s="1"/>
  <c r="CE999" i="12"/>
  <c r="CF999" i="12" s="1"/>
  <c r="CE1000" i="12"/>
  <c r="CF1000" i="12" s="1"/>
  <c r="CE1001" i="12"/>
  <c r="CF1001" i="12"/>
  <c r="CE1002" i="12"/>
  <c r="CF1002" i="12" s="1"/>
  <c r="CE1003" i="12"/>
  <c r="CF1003" i="12" s="1"/>
  <c r="CE1004" i="12"/>
  <c r="CF1004" i="12" s="1"/>
  <c r="CE1005" i="12"/>
  <c r="CF1005" i="12" s="1"/>
  <c r="CE1006" i="12"/>
  <c r="CF1006" i="12" s="1"/>
  <c r="CE7" i="12"/>
  <c r="CF7" i="12" s="1"/>
  <c r="CE8" i="12"/>
  <c r="I4" i="12"/>
  <c r="Q4" i="12"/>
  <c r="CF8" i="12"/>
  <c r="B59" i="36" l="1"/>
  <c r="B60" i="36" s="1"/>
  <c r="B24" i="36"/>
  <c r="CE1008" i="12"/>
  <c r="M4" i="12" s="1"/>
  <c r="CF1008" i="12"/>
  <c r="P4" i="12" s="1"/>
  <c r="B61" i="36" l="1"/>
  <c r="B25" i="36"/>
  <c r="K8" i="12"/>
  <c r="O4" i="12"/>
  <c r="N4" i="12"/>
  <c r="B62" i="36" l="1"/>
  <c r="B26" i="36"/>
  <c r="L9" i="12"/>
  <c r="K9" i="12"/>
  <c r="M9" i="12"/>
  <c r="B63" i="36" l="1"/>
  <c r="B64" i="36" s="1"/>
  <c r="B65" i="36" s="1"/>
  <c r="B66" i="36" s="1"/>
  <c r="B67" i="36" s="1"/>
  <c r="B68" i="36" s="1"/>
  <c r="B69" i="36" s="1"/>
  <c r="B70" i="36" s="1"/>
  <c r="B71" i="36" s="1"/>
  <c r="B72" i="36" s="1"/>
  <c r="B27" i="36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73" i="36" l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</calcChain>
</file>

<file path=xl/sharedStrings.xml><?xml version="1.0" encoding="utf-8"?>
<sst xmlns="http://schemas.openxmlformats.org/spreadsheetml/2006/main" count="518" uniqueCount="256">
  <si>
    <t>INSTRUCCIONS</t>
  </si>
  <si>
    <t>TOTAL PERSONAL AMB DISCAPACITAT CET</t>
  </si>
  <si>
    <t>Correspon a la suma total de persones ateses amb discapacitat en relació amb les dues caselles anteriors</t>
  </si>
  <si>
    <r>
      <rPr>
        <b/>
        <sz val="10"/>
        <rFont val="Arial"/>
        <family val="2"/>
      </rPr>
      <t xml:space="preserve">Entitat  /  NIF  .... </t>
    </r>
    <r>
      <rPr>
        <sz val="10"/>
        <rFont val="Arial"/>
        <family val="2"/>
      </rPr>
      <t xml:space="preserve"> Aquestes dades es faran constar en el primer full d’Excel i es copiaran automàticament a la resta dels documents.</t>
    </r>
  </si>
  <si>
    <t>És el comptador de llocs de treball, núm. d'ordre: 1,2,3, etc</t>
  </si>
  <si>
    <t>DNI / NIE</t>
  </si>
  <si>
    <t>Cognoms,  nom</t>
  </si>
  <si>
    <t>Nivell acadèmic</t>
  </si>
  <si>
    <t>Titulació acadèmica</t>
  </si>
  <si>
    <t>Tasca</t>
  </si>
  <si>
    <t>Codi del contracte</t>
  </si>
  <si>
    <t>Codi numèric (100, 200, 430, etc.)</t>
  </si>
  <si>
    <t>Tipus de contracte</t>
  </si>
  <si>
    <t>Seleccioneu l'opció del desplegable:
- Igual o superior a 6 mesos 
- Indefinit
- Substitució</t>
  </si>
  <si>
    <t>Data inici contracte</t>
  </si>
  <si>
    <t>Format DD/MM/AAAA.</t>
  </si>
  <si>
    <t>Data finalització contracte</t>
  </si>
  <si>
    <t>% Jornada segons contracte</t>
  </si>
  <si>
    <t>Percentatge de jornada laboral que consta al contracte. No escriviu el símbol %. Admet nombres decimals.</t>
  </si>
  <si>
    <t>Núm. hores EMS anuals dedicades a Personal discapacitat FS_33-64</t>
  </si>
  <si>
    <t>Indiqueu el total de les hores anuals que la persona de suport dedica al personal amb discapacitat física o sensorial entre el 33% i el 64%</t>
  </si>
  <si>
    <t>Indiqueu el total de les hores anuals que la persona de suport dedica al centre especial de treball</t>
  </si>
  <si>
    <t>Sou brut anual</t>
  </si>
  <si>
    <t>Sumatori hores anuals MD</t>
  </si>
  <si>
    <t>Sumatori hores anuals FS_33-64</t>
  </si>
  <si>
    <t>CFGS</t>
  </si>
  <si>
    <t>Cicle formatiu 
específic / tiulació específica del CET</t>
  </si>
  <si>
    <t>Relació classificada personal EMS contractat pel CET durant el període d'execució (línia 2)</t>
  </si>
  <si>
    <t>Entitat:</t>
  </si>
  <si>
    <t>NIF:</t>
  </si>
  <si>
    <t>Espai reservat per a l'Administració</t>
  </si>
  <si>
    <t>OBSERVACIONS</t>
  </si>
  <si>
    <t>Cicles formatius específics CET</t>
  </si>
  <si>
    <t>Contracte laboral</t>
  </si>
  <si>
    <t>Indefinit</t>
  </si>
  <si>
    <t>Tècnic/a de programes de prevenció i inserció social</t>
  </si>
  <si>
    <t>Psicologia</t>
  </si>
  <si>
    <t>Treball_Social</t>
  </si>
  <si>
    <t>Educació_Social</t>
  </si>
  <si>
    <t>Teràpia_Ocupacional</t>
  </si>
  <si>
    <t>Igual o superior a 6 mesos</t>
  </si>
  <si>
    <t>Educador/a d'equipaments residencials de tipus diversos</t>
  </si>
  <si>
    <t>Psicòleg/òloga</t>
  </si>
  <si>
    <t>Treballador/a Social</t>
  </si>
  <si>
    <t>Educador/a Social</t>
  </si>
  <si>
    <t>Terapeuta Ocupacional</t>
  </si>
  <si>
    <t>Substitució</t>
  </si>
  <si>
    <t>Treballador/a familiar</t>
  </si>
  <si>
    <t>En aquesta casella podem esciure comentaris.</t>
  </si>
  <si>
    <t>Auxiliar de tutela</t>
  </si>
  <si>
    <t>Tècnic/a d'integració social</t>
  </si>
  <si>
    <t>Educador/a d'educació especial</t>
  </si>
  <si>
    <t>Monitor/a de persones amb discapacitat</t>
  </si>
  <si>
    <t>Tècnic/a de mobilitat bàsica</t>
  </si>
  <si>
    <t>Mediador/a ocupacional i/o laboral</t>
  </si>
  <si>
    <t>Mediador/a comunitari/ària</t>
  </si>
  <si>
    <t>Mediador/a intercultural</t>
  </si>
  <si>
    <t>Tècnic/a en ocupació amb suport</t>
  </si>
  <si>
    <t>Tècnic/a d'acompanyament laboral</t>
  </si>
  <si>
    <t>Monitor/a de rehabilitació psicosocial</t>
  </si>
  <si>
    <t>Cicles formatius específics CET  / Titulacions específiques CET</t>
  </si>
  <si>
    <t>Entitat</t>
  </si>
  <si>
    <t xml:space="preserve">Total sol·licitat persones ateses amb discapacitat </t>
  </si>
  <si>
    <t>Total persones amb discapacitat ateses</t>
  </si>
  <si>
    <t>Relació de la plantilla de treballadors/ores amb discapacitat a 01/01/2021 (per ordre alfabètic)</t>
  </si>
  <si>
    <t>Document 3</t>
  </si>
  <si>
    <t>jklmnop</t>
  </si>
  <si>
    <t>PD</t>
  </si>
  <si>
    <t>PED</t>
  </si>
  <si>
    <t>DED</t>
  </si>
  <si>
    <t>PCI</t>
  </si>
  <si>
    <t>PDES</t>
  </si>
  <si>
    <t>TIPUS</t>
  </si>
  <si>
    <t>DE DISCAPACITAT</t>
  </si>
  <si>
    <t>Núm. Ordre</t>
  </si>
  <si>
    <t>Durada del contracte</t>
  </si>
  <si>
    <r>
      <rPr>
        <b/>
        <sz val="9"/>
        <rFont val="Arial"/>
        <family val="2"/>
      </rPr>
      <t xml:space="preserve">Sexe    </t>
    </r>
    <r>
      <rPr>
        <b/>
        <sz val="10"/>
        <rFont val="Arial"/>
        <family val="2"/>
      </rPr>
      <t xml:space="preserve">               </t>
    </r>
    <r>
      <rPr>
        <sz val="8"/>
        <rFont val="Arial"/>
        <family val="2"/>
      </rPr>
      <t>(fer servir opcions de la llista desplegable)</t>
    </r>
  </si>
  <si>
    <r>
      <t xml:space="preserve">Tipus de discapacitat  </t>
    </r>
    <r>
      <rPr>
        <sz val="8"/>
        <rFont val="Arial"/>
        <family val="2"/>
      </rPr>
      <t>(fer servir opcions de la llista desplegable)</t>
    </r>
  </si>
  <si>
    <r>
      <t xml:space="preserve">% Grau de discapacitat </t>
    </r>
    <r>
      <rPr>
        <sz val="8"/>
        <rFont val="Arial"/>
        <family val="2"/>
      </rPr>
      <t>(no posar símbol %)</t>
    </r>
  </si>
  <si>
    <t>M - M. Mental</t>
  </si>
  <si>
    <t xml:space="preserve">(PD)                 </t>
  </si>
  <si>
    <t>(PCI)</t>
  </si>
  <si>
    <t>F - Física</t>
  </si>
  <si>
    <t>P - Psíquica</t>
  </si>
  <si>
    <t>PC - Paràlisi Cerebral</t>
  </si>
  <si>
    <t>A - Sensorial Auditiva</t>
  </si>
  <si>
    <t>V - Sensorial Visual</t>
  </si>
  <si>
    <t>SEXE</t>
  </si>
  <si>
    <t>Home</t>
  </si>
  <si>
    <t>Dona</t>
  </si>
  <si>
    <t>Acreditació pendent</t>
  </si>
  <si>
    <t>Amb acreditació</t>
  </si>
  <si>
    <t>Amb titulació</t>
  </si>
  <si>
    <t>Assoliment</t>
  </si>
  <si>
    <t>Màster</t>
  </si>
  <si>
    <t>Diplomatura</t>
  </si>
  <si>
    <t>No</t>
  </si>
  <si>
    <t>Llicenciatura</t>
  </si>
  <si>
    <t>Sí</t>
  </si>
  <si>
    <t>Grau_universitari</t>
  </si>
  <si>
    <t>Té alguna discapacitat?</t>
  </si>
  <si>
    <t>Cicle_Formatiu_Grau_Superior</t>
  </si>
  <si>
    <t>Titulació_universitària</t>
  </si>
  <si>
    <t>Psicopedagogia</t>
  </si>
  <si>
    <t>Pedagogia</t>
  </si>
  <si>
    <t>CFGS_integració_social</t>
  </si>
  <si>
    <t>Màster_Ed_Especial</t>
  </si>
  <si>
    <t>Magisteri_Ed_Especial</t>
  </si>
  <si>
    <t>Assoliment de la titulació</t>
  </si>
  <si>
    <t>Màster Educació Especial</t>
  </si>
  <si>
    <t>Mestre/a Educació Especial</t>
  </si>
  <si>
    <t>Psicopedagog/a</t>
  </si>
  <si>
    <t>Pedagog/a</t>
  </si>
  <si>
    <t>% Grau de discapacitat 
(no posar símbol %)</t>
  </si>
  <si>
    <t>Té alguna discapacitat reconeguda?</t>
  </si>
  <si>
    <t>Jornada de treball anual tècnic/a EMS</t>
  </si>
  <si>
    <t xml:space="preserve">Percentatge de jornada segons contracte
(no poseu el símbol %) </t>
  </si>
  <si>
    <t>Recompte</t>
  </si>
  <si>
    <t xml:space="preserve">Total hores atenció </t>
  </si>
  <si>
    <t>Titulacions universitàries + CFGS
(personal tècnic punt 3.2)</t>
  </si>
  <si>
    <t>Hores mínimes d'atenció FS_33-64</t>
  </si>
  <si>
    <t xml:space="preserve">Hores mínimes d'atenció MD </t>
  </si>
  <si>
    <t>Recompte persones ateses</t>
  </si>
  <si>
    <r>
      <t xml:space="preserve">Total personal </t>
    </r>
    <r>
      <rPr>
        <b/>
        <sz val="10"/>
        <rFont val="Arial"/>
        <family val="2"/>
      </rPr>
      <t>MAJORS DIFICULTATS
GRUP A</t>
    </r>
  </si>
  <si>
    <r>
      <t>Total personal</t>
    </r>
    <r>
      <rPr>
        <b/>
        <sz val="10"/>
        <rFont val="Arial"/>
        <family val="2"/>
      </rPr>
      <t xml:space="preserve"> FÍSICS SENSORIALS 33-64
GRUP B</t>
    </r>
  </si>
  <si>
    <t>Total personal MAJORS DIFICULTATS GRUP A</t>
  </si>
  <si>
    <t xml:space="preserve">Total personal FÍSICS SENSORIALS 33-64 GRUP B </t>
  </si>
  <si>
    <t xml:space="preserve">Per ordre cognoms i noms.  </t>
  </si>
  <si>
    <t>Desplegable que conté el nivell acadèmic de la persona de suport que esteu introduïnt,  excepte Cicles formatius especifics CET/Titulacions específiques CET que surt per defecte</t>
  </si>
  <si>
    <t xml:space="preserve">Assoliment de la titulació </t>
  </si>
  <si>
    <t xml:space="preserve">Desplegable que conté l'assoliment de la titulació </t>
  </si>
  <si>
    <r>
      <t>Assoliment de la titulació</t>
    </r>
    <r>
      <rPr>
        <sz val="10"/>
        <color theme="1"/>
        <rFont val="Arial"/>
        <family val="2"/>
      </rPr>
      <t xml:space="preserve"> (feu servir les opcions de la llista deplegable)</t>
    </r>
  </si>
  <si>
    <r>
      <t xml:space="preserve">Titulació acadèmica
</t>
    </r>
    <r>
      <rPr>
        <sz val="10"/>
        <rFont val="Arial"/>
        <family val="2"/>
      </rPr>
      <t xml:space="preserve">(feu servir les opcions de la llista desplegable, </t>
    </r>
    <r>
      <rPr>
        <b/>
        <u/>
        <sz val="10"/>
        <rFont val="Arial"/>
        <family val="2"/>
      </rPr>
      <t xml:space="preserve">excepte </t>
    </r>
    <r>
      <rPr>
        <sz val="10"/>
        <rFont val="Arial"/>
        <family val="2"/>
      </rPr>
      <t>pels cicles formatius específics del CET)</t>
    </r>
  </si>
  <si>
    <r>
      <t xml:space="preserve">Tasca 
</t>
    </r>
    <r>
      <rPr>
        <sz val="10"/>
        <rFont val="Arial"/>
        <family val="2"/>
      </rPr>
      <t>(feu servir les opcions de la llista desplegable,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excepte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pels cicles formatius específics del CET) </t>
    </r>
  </si>
  <si>
    <r>
      <t xml:space="preserve">Utilitzeu les opcions de la llista desplegable, </t>
    </r>
    <r>
      <rPr>
        <b/>
        <u/>
        <sz val="10"/>
        <rFont val="Arial"/>
        <family val="2"/>
      </rPr>
      <t>excepte</t>
    </r>
    <r>
      <rPr>
        <sz val="10"/>
        <rFont val="Arial"/>
        <family val="2"/>
      </rPr>
      <t xml:space="preserve"> pels cicles formatius específics CET  / titulacions específiques CET, que s' ha d'emplenar en cada cas. </t>
    </r>
  </si>
  <si>
    <t xml:space="preserve">Jornada de treball anual tècnic/a EMS </t>
  </si>
  <si>
    <t>% Grau de discapacitat</t>
  </si>
  <si>
    <t>Nombre de persones ateses amb discapacidad FS</t>
  </si>
  <si>
    <r>
      <t xml:space="preserve">Indicar el grau de discapacitat </t>
    </r>
    <r>
      <rPr>
        <b/>
        <u/>
        <sz val="10"/>
        <rFont val="Arial"/>
        <family val="2"/>
      </rPr>
      <t xml:space="preserve">sense </t>
    </r>
    <r>
      <rPr>
        <sz val="10"/>
        <rFont val="Arial"/>
        <family val="2"/>
      </rPr>
      <t xml:space="preserve">posar el símbol %. Si no te discapacitat reconeguda deixar en blanc </t>
    </r>
  </si>
  <si>
    <t>DNI/NIE</t>
  </si>
  <si>
    <t>NIF</t>
  </si>
  <si>
    <t>No binari</t>
  </si>
  <si>
    <r>
      <t xml:space="preserve">Grau satisfacció suport i acompanyament famílies
</t>
    </r>
    <r>
      <rPr>
        <sz val="10"/>
        <rFont val="Arial"/>
        <family val="2"/>
      </rPr>
      <t>(puntueu de l'1 al 10)</t>
    </r>
  </si>
  <si>
    <r>
      <t xml:space="preserve">Grau satisfacció acompanyament rebut
</t>
    </r>
    <r>
      <rPr>
        <sz val="10"/>
        <rFont val="Arial"/>
        <family val="2"/>
      </rPr>
      <t>(puntueu de l'1 al 10)</t>
    </r>
  </si>
  <si>
    <r>
      <t xml:space="preserve">Grau satisfacció formació rebuda
</t>
    </r>
    <r>
      <rPr>
        <sz val="10"/>
        <rFont val="Arial"/>
        <family val="2"/>
      </rPr>
      <t>(puntueu de l'1 al 10)</t>
    </r>
  </si>
  <si>
    <t>Percentatge assoliment objectius plantejats en el projecte</t>
  </si>
  <si>
    <t>Hores de formació de capacitació per a persones amb discapacitat</t>
  </si>
  <si>
    <t>Sumatori Mòdul reservat administració</t>
  </si>
  <si>
    <t>Sumatori mòdul FS</t>
  </si>
  <si>
    <t>Nombre d'hores de suport i acompanyament a les famílies</t>
  </si>
  <si>
    <t>Gènere</t>
  </si>
  <si>
    <t>Sexe</t>
  </si>
  <si>
    <t>Total</t>
  </si>
  <si>
    <t>Grau satisfacció</t>
  </si>
  <si>
    <t>IDENTITAT DE GÈNERE</t>
  </si>
  <si>
    <t>No binàri</t>
  </si>
  <si>
    <t>Temporals</t>
  </si>
  <si>
    <t>Indefinits</t>
  </si>
  <si>
    <t>Comprovació càlcul</t>
  </si>
  <si>
    <t>Mòdul</t>
  </si>
  <si>
    <t>Nombre d'hores de seguiment en el lloc de feina</t>
  </si>
  <si>
    <t>Nombre d'hores de formació en relació amb el lloc de treball</t>
  </si>
  <si>
    <t>Nombre d'hores dedicades a itinerari personal inserció laboral / acompanyament inclusió social</t>
  </si>
  <si>
    <t>Atenció mínima assolida</t>
  </si>
  <si>
    <r>
      <t xml:space="preserve">% Grau de discapacitat 
</t>
    </r>
    <r>
      <rPr>
        <sz val="10"/>
        <rFont val="Arial"/>
        <family val="2"/>
      </rPr>
      <t>(no posar símbol %)</t>
    </r>
  </si>
  <si>
    <r>
      <t xml:space="preserve">Data naixement </t>
    </r>
    <r>
      <rPr>
        <sz val="10"/>
        <rFont val="Arial"/>
        <family val="2"/>
      </rPr>
      <t>dd/mm/aaaa</t>
    </r>
  </si>
  <si>
    <t>Núm. Afiliació a la Seguretat Social</t>
  </si>
  <si>
    <t>Núm. d'ordre</t>
  </si>
  <si>
    <t>Distribució per gènere</t>
  </si>
  <si>
    <t>Treballadors</t>
  </si>
  <si>
    <t>Contractes</t>
  </si>
  <si>
    <t>RECOMPTE PROPORCIONAL SI CTE &lt; 12 MESOS</t>
  </si>
  <si>
    <t>Hores dedicades a l'itinerari personal per a la inserció laboral i/o l'acompanyament a la inclusió social</t>
  </si>
  <si>
    <t>Hores anuals de formació grupal per persona en relació amb el lloc de treball</t>
  </si>
  <si>
    <t>Automàtic al omplir el full Rel_llocs_treball_GRUP_A_(MD)</t>
  </si>
  <si>
    <t>Automàtic al omplir el full Rel_llocs_treball_GRUP_B_(FS)</t>
  </si>
  <si>
    <t>Format 12345678X / X12345678X, sense punts ni espais en blanc (si surt en color vermell es que hi ha erros al número).</t>
  </si>
  <si>
    <r>
      <rPr>
        <b/>
        <u/>
        <sz val="12"/>
        <rFont val="Arial"/>
        <family val="2"/>
      </rPr>
      <t xml:space="preserve">EXPLICACIÓ DE LES CASELLES </t>
    </r>
    <r>
      <rPr>
        <b/>
        <u/>
        <sz val="10"/>
        <rFont val="Arial"/>
        <family val="2"/>
      </rPr>
      <t>"Rel_EMS_SOLC"</t>
    </r>
  </si>
  <si>
    <t xml:space="preserve">DNI/NIE TREBALLADOR </t>
  </si>
  <si>
    <t>Cognoms, nom</t>
  </si>
  <si>
    <t>Per ordre alfabètic dels cognoms.</t>
  </si>
  <si>
    <t>Utilitzeu les opcions de la llista desplegable.</t>
  </si>
  <si>
    <t xml:space="preserve">Núm Ordre </t>
  </si>
  <si>
    <t>Format sense punts ni espais en blanc.</t>
  </si>
  <si>
    <t xml:space="preserve">Sexe    </t>
  </si>
  <si>
    <t xml:space="preserve">Identitat de gènere            </t>
  </si>
  <si>
    <t>Data naixement</t>
  </si>
  <si>
    <t>Format DD/MM/AAAA</t>
  </si>
  <si>
    <t xml:space="preserve">Tipus de discapacitat  </t>
  </si>
  <si>
    <t>Utilitzeu nombres enters, sense decimals (33, 50, 65, etc). No utilitzeu el símbol %</t>
  </si>
  <si>
    <t>Seleccioneu l'opció del desplegable:
- Indefinit
- Igual o superior a 6 mesos</t>
  </si>
  <si>
    <t>Indiqueu el total dels mesos del contracte vigent.</t>
  </si>
  <si>
    <t xml:space="preserve">Casella que s'omple automàticament amb el números de mesos en vigor </t>
  </si>
  <si>
    <t xml:space="preserve">OBSERVACIONS </t>
  </si>
  <si>
    <r>
      <t xml:space="preserve">Nivell acadèmic </t>
    </r>
    <r>
      <rPr>
        <sz val="10"/>
        <color theme="1"/>
        <rFont val="Arial"/>
        <family val="2"/>
      </rPr>
      <t>(feu servir les opcions de la llista desplegable)</t>
    </r>
  </si>
  <si>
    <t xml:space="preserve">Podeu escriure les observacions que considereu oportunes </t>
  </si>
  <si>
    <t xml:space="preserve">Indiqueu el sou brut anual del tècnic/a de l'EMS </t>
  </si>
  <si>
    <t xml:space="preserve">Indiqueu SI/NO amb el desplegable </t>
  </si>
  <si>
    <t>Tipus de discapacitat 
 (feu servir opcions de la llista desplegable)</t>
  </si>
  <si>
    <t xml:space="preserve">Tipus de discapacitat </t>
  </si>
  <si>
    <t xml:space="preserve">Feu servir la llista desplegable:
- M- Mental 
- F- Física 
- P- Psíquica 
- PC-Paràlisis cerebral
- SA- Sensorial auditiva
- SV- Sensorial visual 
</t>
  </si>
  <si>
    <r>
      <t>Núm. hores EMS anuals  dedicades a Personal discapacitat GRUP A (</t>
    </r>
    <r>
      <rPr>
        <b/>
        <sz val="12"/>
        <rFont val="Arial"/>
        <family val="2"/>
      </rPr>
      <t>MD)</t>
    </r>
    <r>
      <rPr>
        <b/>
        <sz val="10"/>
        <rFont val="Arial"/>
        <family val="2"/>
      </rPr>
      <t xml:space="preserve"> </t>
    </r>
  </si>
  <si>
    <t xml:space="preserve">Núm. hores EMS anuals dedicades a Personal discapacitat GRUP A (MD) </t>
  </si>
  <si>
    <t xml:space="preserve">Nombre de persones ateses amb discapacidad GRUP A (MD) </t>
  </si>
  <si>
    <r>
      <t xml:space="preserve">Nombre de persones ateses amb discapacitat </t>
    </r>
    <r>
      <rPr>
        <b/>
        <sz val="12"/>
        <rFont val="Arial"/>
        <family val="2"/>
      </rPr>
      <t xml:space="preserve">GRUP A (MD) </t>
    </r>
  </si>
  <si>
    <t>Indiqueu el total de les hores anuals que la persona de suport dedica al personal que presenta majors dificultats (GRUP A).</t>
  </si>
  <si>
    <t>Indiqueu el nombre de persones ateses del Grup A.</t>
  </si>
  <si>
    <t>Indiqueu el nombre de persones ateses del Grup B.</t>
  </si>
  <si>
    <r>
      <t>Núm. hores EMS anuals  dedicades a Personal discapacitat GRUP B (</t>
    </r>
    <r>
      <rPr>
        <b/>
        <sz val="12"/>
        <rFont val="Arial"/>
        <family val="2"/>
      </rPr>
      <t>FS_33-64%)</t>
    </r>
  </si>
  <si>
    <r>
      <t xml:space="preserve">Nombre de persones ateses amb discapacitat </t>
    </r>
    <r>
      <rPr>
        <b/>
        <sz val="12"/>
        <rFont val="Arial"/>
        <family val="2"/>
      </rPr>
      <t>GRUP B (FS_33-64%)</t>
    </r>
  </si>
  <si>
    <r>
      <t xml:space="preserve">Sexe
</t>
    </r>
    <r>
      <rPr>
        <sz val="10"/>
        <rFont val="Arial"/>
        <family val="2"/>
      </rPr>
      <t>(feu servir llista opcions de la llista desplegable)</t>
    </r>
  </si>
  <si>
    <r>
      <t xml:space="preserve">Identitat de gènere             </t>
    </r>
    <r>
      <rPr>
        <sz val="10"/>
        <rFont val="Arial"/>
        <family val="2"/>
      </rPr>
      <t>(feu servir llista opcions de la llista desplegable)</t>
    </r>
  </si>
  <si>
    <r>
      <t xml:space="preserve">Tipus de discapacitat  </t>
    </r>
    <r>
      <rPr>
        <sz val="10"/>
        <rFont val="Arial"/>
        <family val="2"/>
      </rPr>
      <t>(feu servir opcions de la llista desplegable)</t>
    </r>
  </si>
  <si>
    <r>
      <t xml:space="preserve">Sexe   
</t>
    </r>
    <r>
      <rPr>
        <sz val="10"/>
        <rFont val="Arial"/>
        <family val="2"/>
      </rPr>
      <t>(feu servir llista opcions de la llista desplegable)</t>
    </r>
  </si>
  <si>
    <r>
      <t xml:space="preserve">Identitat de gènere
</t>
    </r>
    <r>
      <rPr>
        <sz val="10"/>
        <rFont val="Arial"/>
        <family val="2"/>
      </rPr>
      <t>(feu servir llista opcions de la llista desplegable)</t>
    </r>
  </si>
  <si>
    <r>
      <t xml:space="preserve">Tipus de discapacitat 
 </t>
    </r>
    <r>
      <rPr>
        <sz val="10"/>
        <rFont val="Arial"/>
        <family val="2"/>
      </rPr>
      <t>(feu servir opcions de la llista desplegable)</t>
    </r>
  </si>
  <si>
    <t>Format DD/MM/AAAA. Reviseu instruccions més detallades a les instruccions de la plataforma.</t>
  </si>
  <si>
    <t>Format 12345678X / X12345678X, sense punts ni espais en blanc. Si en el moment de la sol·licitud, la persona treballadora es una previsió, empleneu amb  XXX.</t>
  </si>
  <si>
    <r>
      <t>Relació de persones ateses (Base 1.4 a) Annex 3 ORDRE EMT/136/2022) , modificada per l’Ordre EMT/171/2023, de 27</t>
    </r>
    <r>
      <rPr>
        <b/>
        <sz val="10"/>
        <rFont val="Arial"/>
        <family val="2"/>
      </rPr>
      <t xml:space="preserve"> de juny de 2023.                                                        </t>
    </r>
  </si>
  <si>
    <r>
      <t>Relació de persones ateses (Base 1.4 b) Annex 3 ORDRE EMT/136/2022), modificada per l’Ordre EMT/171/2023, de 27</t>
    </r>
    <r>
      <rPr>
        <b/>
        <sz val="10"/>
        <rFont val="Arial"/>
        <family val="2"/>
      </rPr>
      <t xml:space="preserve"> de juny de 2023.                                                         </t>
    </r>
  </si>
  <si>
    <t>Utilitzeu les opcions de la llista desplegable:
*Pestanya "Rel_persones_ateses_Grup_A_(MD)": Recordeu que tenen cabuda tots els tipus de discapacitat, incloses la discapacitat física, i la sensorial auditiva i visual sempre que tinguin un grau de discapacitat igual o superior al 65%, en el cas que el grau de discapacitat sigui inferior us apareixerà la casella en vermell.
*Pestanya "Rel_persones_ateses_Grup_B_(FS)": S'indicaran els treballadors amb discapacitat física i sensorial auditiva/visual amb grau del 33 al 64%.</t>
  </si>
  <si>
    <t>EXPLICACIÓ DE LES CASELLES "Rel_persones_ateses_GRUP_A_(MD)" i "  "Rel_persones_atese_GRUP_B_(FS)</t>
  </si>
  <si>
    <t>Relació persones ateses Grup A (MAJORS DIFICULTATS)</t>
  </si>
  <si>
    <t>Relació persones ateses Grup B (FS 33-64)</t>
  </si>
  <si>
    <t>Total persones ateses Grup B amb discapacitat física-sensorial 33-64</t>
  </si>
  <si>
    <t>Total persones ateses  Grup A amb discapacitat amb majors dificultats</t>
  </si>
  <si>
    <t>Total persones ateses Grup A - MD</t>
  </si>
  <si>
    <t>Total persones ateses Grup B - FS 33-64</t>
  </si>
  <si>
    <t>11_Sense Estudis</t>
  </si>
  <si>
    <t>12_Educació Primària Obligatòria</t>
  </si>
  <si>
    <t>23_Educació Secundària Obligatòria</t>
  </si>
  <si>
    <t>Nivell estudis</t>
  </si>
  <si>
    <t>32_Batxillerat</t>
  </si>
  <si>
    <t>33_Cicle Formatiu de Grau Mitjà</t>
  </si>
  <si>
    <t>41_Certificat de Professionalitat</t>
  </si>
  <si>
    <t>51_Cicle Formatiu de Grau Superior</t>
  </si>
  <si>
    <t>55_Grau Universitari o Equivalent</t>
  </si>
  <si>
    <t>Origen Romaní / Risc exclusió vivenda</t>
  </si>
  <si>
    <t>No vull contestar</t>
  </si>
  <si>
    <r>
      <t xml:space="preserve">Nivell d'estudis                                 </t>
    </r>
    <r>
      <rPr>
        <sz val="10"/>
        <rFont val="Arial"/>
        <family val="2"/>
      </rPr>
      <t>(</t>
    </r>
    <r>
      <rPr>
        <sz val="8"/>
        <rFont val="Arial"/>
        <family val="2"/>
      </rPr>
      <t>feu servir opcions de la llista desplegable)</t>
    </r>
  </si>
  <si>
    <t>Espai reservat Administració</t>
  </si>
  <si>
    <t>No escriviu res en aquest apartat</t>
  </si>
  <si>
    <t>Nivell d'estudis</t>
  </si>
  <si>
    <t>Utilitzeu les opcions de la llista desplegable</t>
  </si>
  <si>
    <t>Origen romaní</t>
  </si>
  <si>
    <r>
      <t xml:space="preserve">Nivell d'estudis                                 </t>
    </r>
    <r>
      <rPr>
        <sz val="8"/>
        <rFont val="Arial"/>
        <family val="2"/>
      </rPr>
      <t>(feu servir opcions de la llista desplegable)</t>
    </r>
  </si>
  <si>
    <r>
      <t xml:space="preserve">Origen romaní                           </t>
    </r>
    <r>
      <rPr>
        <sz val="8"/>
        <rFont val="Arial"/>
        <family val="2"/>
      </rPr>
      <t>(feu servir opcions de la llista desplegable)</t>
    </r>
  </si>
  <si>
    <t>No modifiqueu aquesta columna. És el comptador de persones ateses, núm. ordre: 1,2,3, etc.</t>
  </si>
  <si>
    <t xml:space="preserve">A tenir en compte en la Pestanya Rel_EMS_SOLC (Personal EMS):
*Reviseu les indicacions concretes de com emplenar aquesta pestanya a les instruccions de com emplenar el formulari de la sol·licitud en el seu punt 5.
** Cal tenir en compte que les hores de dedicació mínima següents, per part del personal EMS que consta en la base 3.2 de l’annex 3 de l’Ordre EMT/136/2022, modificada per l’Ordre EMT/171/2023, de 27 de juny:
• 36 hores anuals per persona treballadora atesa amb majors dificultats d'accés al mercat de treball (Grup A)
• 12 hores anuals per cada persona treballadora amb discapacitat física o sensorial de grau entre el 33 i el 64% (Grup B)
***Amb tot, recordeu que la base 3 de l’annex 3 de l’Ordre EMT/136/2022, modificada per l’Ordre EMT/171/2023, de 27 de juny, estableix en el seu punt 3.3 que la dedicació mínima anual per a cada persona destinatària de la subvenció –tenint en compte la dedicació conjunta de tot el personal EMS amb independència del seu perfil professional– ha de representar un mínim de:
• 160h per a cada persona amb discapacitat, en còmput global, que presenta majors dificultats d'accés al mercat de treball (Grup A). Per a obtenir aquest còmput s’ha de multiplicar pel nombre de persones ateses. A cada persona se li ha de garantir un mínim de 104 hores anuals. 
• 14h per a cada persona amb discapacitat física o sensorial de grau entre el 33 i el 64% (Grup B)
</t>
  </si>
  <si>
    <r>
      <t xml:space="preserve">Risc exclusió habitatge 
</t>
    </r>
    <r>
      <rPr>
        <sz val="8"/>
        <rFont val="Arial"/>
        <family val="2"/>
      </rPr>
      <t>(feu servir opcions de la llista desplegable)</t>
    </r>
  </si>
  <si>
    <r>
      <t>Risc exclusió habitatge</t>
    </r>
    <r>
      <rPr>
        <sz val="8"/>
        <rFont val="Arial"/>
        <family val="2"/>
      </rPr>
      <t xml:space="preserve">
(feu servir opcions de la llista desplegable)</t>
    </r>
  </si>
  <si>
    <t>Risc exclusió habitatge</t>
  </si>
  <si>
    <t>Mesos del contracte en vigor durant l´any 2024</t>
  </si>
  <si>
    <t>2024 - sol·licitud anual EMS</t>
  </si>
  <si>
    <t>Indiqueu el total dels mesos del contracte vigent a l'any 2024</t>
  </si>
  <si>
    <r>
      <t xml:space="preserve">Format DD/MM/AAAA. </t>
    </r>
    <r>
      <rPr>
        <b/>
        <u/>
        <sz val="10"/>
        <rFont val="Arial"/>
        <family val="2"/>
      </rPr>
      <t xml:space="preserve">Heu d'indicar una data obligatòriament </t>
    </r>
    <r>
      <rPr>
        <sz val="10"/>
        <rFont val="Arial"/>
        <family val="2"/>
      </rPr>
      <t>i la data ha d'estar compresa dins el termini d'execució de la subvenció que va de l'1/01/2024 fins el 31/12/2024, ambdós inclosos. Reviseu instruccions més detallades a les instruccions de la plataforma.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</si>
</sst>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0.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3"/>
      <name val="Wingdings 2"/>
      <family val="1"/>
      <charset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1" tint="0.34998626667073579"/>
      <name val="Arial"/>
      <family val="2"/>
    </font>
    <font>
      <b/>
      <sz val="15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name val="Courier New"/>
      <family val="3"/>
    </font>
    <font>
      <sz val="1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color theme="0" tint="-0.499984740745262"/>
      <name val="Arial"/>
      <family val="2"/>
    </font>
    <font>
      <sz val="10"/>
      <color theme="0" tint="-0.34998626667073579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mediumGray">
        <bgColor theme="0" tint="-0.1499374370555742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D9D9D9"/>
        <bgColor rgb="FFF2DCDB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">
    <xf numFmtId="0" fontId="0" fillId="0" borderId="0"/>
    <xf numFmtId="0" fontId="9" fillId="0" borderId="0"/>
    <xf numFmtId="0" fontId="5" fillId="0" borderId="0"/>
    <xf numFmtId="0" fontId="5" fillId="0" borderId="0"/>
    <xf numFmtId="0" fontId="17" fillId="12" borderId="50" applyNumberFormat="0" applyAlignment="0" applyProtection="0"/>
    <xf numFmtId="0" fontId="1" fillId="0" borderId="0"/>
    <xf numFmtId="0" fontId="5" fillId="0" borderId="0"/>
    <xf numFmtId="0" fontId="1" fillId="0" borderId="0"/>
  </cellStyleXfs>
  <cellXfs count="536">
    <xf numFmtId="0" fontId="0" fillId="0" borderId="0" xfId="0"/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3" fillId="3" borderId="0" xfId="0" applyFont="1" applyFill="1"/>
    <xf numFmtId="0" fontId="5" fillId="3" borderId="0" xfId="0" applyFont="1" applyFill="1" applyAlignment="1" applyProtection="1">
      <alignment horizontal="center"/>
      <protection hidden="1"/>
    </xf>
    <xf numFmtId="0" fontId="5" fillId="3" borderId="9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5" fillId="3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5" fillId="3" borderId="2" xfId="0" applyFont="1" applyFill="1" applyBorder="1" applyProtection="1">
      <protection hidden="1"/>
    </xf>
    <xf numFmtId="0" fontId="5" fillId="3" borderId="2" xfId="0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2" fillId="3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3" fillId="3" borderId="0" xfId="0" applyFont="1" applyFill="1" applyAlignment="1" applyProtection="1">
      <alignment horizontal="left" vertical="center"/>
      <protection hidden="1"/>
    </xf>
    <xf numFmtId="0" fontId="5" fillId="3" borderId="0" xfId="0" applyFont="1" applyFill="1" applyAlignment="1" applyProtection="1">
      <alignment horizontal="left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/>
      <protection hidden="1"/>
    </xf>
    <xf numFmtId="1" fontId="6" fillId="0" borderId="4" xfId="0" applyNumberFormat="1" applyFont="1" applyBorder="1" applyAlignment="1" applyProtection="1">
      <alignment horizontal="center" vertical="center" wrapText="1"/>
      <protection hidden="1"/>
    </xf>
    <xf numFmtId="0" fontId="5" fillId="0" borderId="14" xfId="0" applyFont="1" applyBorder="1" applyProtection="1">
      <protection hidden="1"/>
    </xf>
    <xf numFmtId="0" fontId="5" fillId="0" borderId="15" xfId="0" applyFont="1" applyBorder="1" applyAlignment="1" applyProtection="1">
      <alignment horizontal="center" vertical="center" wrapText="1"/>
      <protection hidden="1"/>
    </xf>
    <xf numFmtId="0" fontId="5" fillId="0" borderId="16" xfId="0" applyFont="1" applyBorder="1" applyProtection="1"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17" xfId="0" applyFont="1" applyBorder="1" applyAlignment="1" applyProtection="1">
      <alignment horizontal="center" vertical="center" wrapText="1"/>
      <protection hidden="1"/>
    </xf>
    <xf numFmtId="0" fontId="5" fillId="0" borderId="18" xfId="0" applyFont="1" applyBorder="1" applyProtection="1">
      <protection hidden="1"/>
    </xf>
    <xf numFmtId="0" fontId="5" fillId="0" borderId="19" xfId="0" applyFont="1" applyBorder="1" applyAlignment="1" applyProtection="1">
      <alignment horizontal="center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3" fillId="3" borderId="20" xfId="0" applyFont="1" applyFill="1" applyBorder="1" applyAlignment="1" applyProtection="1">
      <alignment horizontal="right" vertical="center"/>
      <protection hidden="1"/>
    </xf>
    <xf numFmtId="3" fontId="5" fillId="3" borderId="0" xfId="0" applyNumberFormat="1" applyFont="1" applyFill="1" applyAlignment="1" applyProtection="1">
      <alignment horizontal="center"/>
      <protection hidden="1"/>
    </xf>
    <xf numFmtId="0" fontId="6" fillId="3" borderId="0" xfId="0" applyFont="1" applyFill="1" applyAlignment="1" applyProtection="1">
      <alignment horizontal="center" vertical="center" wrapText="1"/>
      <protection hidden="1"/>
    </xf>
    <xf numFmtId="1" fontId="5" fillId="3" borderId="0" xfId="0" applyNumberFormat="1" applyFont="1" applyFill="1" applyAlignment="1" applyProtection="1">
      <alignment horizontal="center"/>
      <protection hidden="1"/>
    </xf>
    <xf numFmtId="0" fontId="0" fillId="3" borderId="0" xfId="0" applyFill="1"/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locked="0"/>
    </xf>
    <xf numFmtId="14" fontId="5" fillId="0" borderId="8" xfId="0" applyNumberFormat="1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left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14" fontId="5" fillId="0" borderId="0" xfId="0" applyNumberFormat="1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7" fillId="2" borderId="2" xfId="0" applyFont="1" applyFill="1" applyBorder="1" applyAlignment="1" applyProtection="1">
      <alignment horizontal="right" vertical="center"/>
      <protection hidden="1"/>
    </xf>
    <xf numFmtId="0" fontId="11" fillId="4" borderId="26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0" fontId="11" fillId="4" borderId="27" xfId="0" applyFont="1" applyFill="1" applyBorder="1" applyAlignment="1" applyProtection="1">
      <alignment horizontal="center" vertical="center"/>
      <protection hidden="1"/>
    </xf>
    <xf numFmtId="1" fontId="5" fillId="0" borderId="22" xfId="0" applyNumberFormat="1" applyFont="1" applyBorder="1" applyAlignment="1" applyProtection="1">
      <alignment horizontal="center" vertical="center"/>
      <protection locked="0"/>
    </xf>
    <xf numFmtId="1" fontId="5" fillId="0" borderId="24" xfId="0" applyNumberFormat="1" applyFont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hidden="1"/>
    </xf>
    <xf numFmtId="0" fontId="5" fillId="0" borderId="8" xfId="0" applyFont="1" applyBorder="1" applyAlignment="1" applyProtection="1">
      <alignment horizontal="center"/>
      <protection hidden="1"/>
    </xf>
    <xf numFmtId="0" fontId="5" fillId="3" borderId="28" xfId="0" applyFont="1" applyFill="1" applyBorder="1" applyProtection="1">
      <protection hidden="1"/>
    </xf>
    <xf numFmtId="0" fontId="3" fillId="3" borderId="0" xfId="0" applyFont="1" applyFill="1" applyProtection="1">
      <protection hidden="1"/>
    </xf>
    <xf numFmtId="0" fontId="13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3" fontId="14" fillId="4" borderId="30" xfId="0" applyNumberFormat="1" applyFont="1" applyFill="1" applyBorder="1" applyAlignment="1" applyProtection="1">
      <alignment horizontal="center" vertical="center"/>
      <protection hidden="1"/>
    </xf>
    <xf numFmtId="3" fontId="14" fillId="4" borderId="31" xfId="0" applyNumberFormat="1" applyFont="1" applyFill="1" applyBorder="1" applyAlignment="1" applyProtection="1">
      <alignment horizontal="center" vertical="center"/>
      <protection hidden="1"/>
    </xf>
    <xf numFmtId="4" fontId="14" fillId="4" borderId="32" xfId="0" applyNumberFormat="1" applyFont="1" applyFill="1" applyBorder="1" applyAlignment="1" applyProtection="1">
      <alignment horizontal="center" vertical="center"/>
      <protection hidden="1"/>
    </xf>
    <xf numFmtId="0" fontId="6" fillId="3" borderId="28" xfId="0" applyFont="1" applyFill="1" applyBorder="1" applyAlignment="1" applyProtection="1">
      <alignment horizontal="center" vertical="center" wrapText="1"/>
      <protection hidden="1"/>
    </xf>
    <xf numFmtId="0" fontId="0" fillId="3" borderId="28" xfId="0" applyFill="1" applyBorder="1" applyProtection="1">
      <protection hidden="1"/>
    </xf>
    <xf numFmtId="0" fontId="12" fillId="3" borderId="0" xfId="0" applyFont="1" applyFill="1" applyAlignment="1" applyProtection="1">
      <alignment horizontal="center" vertical="center" wrapText="1"/>
      <protection hidden="1"/>
    </xf>
    <xf numFmtId="0" fontId="0" fillId="3" borderId="29" xfId="0" applyFill="1" applyBorder="1" applyProtection="1">
      <protection hidden="1"/>
    </xf>
    <xf numFmtId="1" fontId="0" fillId="0" borderId="0" xfId="0" applyNumberFormat="1" applyProtection="1">
      <protection hidden="1"/>
    </xf>
    <xf numFmtId="0" fontId="0" fillId="3" borderId="0" xfId="0" applyFill="1" applyProtection="1">
      <protection hidden="1"/>
    </xf>
    <xf numFmtId="0" fontId="0" fillId="3" borderId="51" xfId="0" applyFill="1" applyBorder="1" applyProtection="1">
      <protection hidden="1"/>
    </xf>
    <xf numFmtId="0" fontId="0" fillId="3" borderId="52" xfId="0" applyFill="1" applyBorder="1" applyProtection="1">
      <protection hidden="1"/>
    </xf>
    <xf numFmtId="0" fontId="5" fillId="3" borderId="52" xfId="0" applyFont="1" applyFill="1" applyBorder="1" applyProtection="1">
      <protection hidden="1"/>
    </xf>
    <xf numFmtId="0" fontId="5" fillId="3" borderId="53" xfId="0" applyFont="1" applyFill="1" applyBorder="1" applyProtection="1">
      <protection hidden="1"/>
    </xf>
    <xf numFmtId="0" fontId="0" fillId="3" borderId="54" xfId="0" applyFill="1" applyBorder="1" applyProtection="1">
      <protection hidden="1"/>
    </xf>
    <xf numFmtId="0" fontId="5" fillId="3" borderId="54" xfId="0" applyFont="1" applyFill="1" applyBorder="1" applyProtection="1">
      <protection hidden="1"/>
    </xf>
    <xf numFmtId="4" fontId="5" fillId="3" borderId="54" xfId="0" applyNumberFormat="1" applyFont="1" applyFill="1" applyBorder="1" applyAlignment="1" applyProtection="1">
      <alignment horizontal="center" vertical="center"/>
      <protection hidden="1"/>
    </xf>
    <xf numFmtId="4" fontId="5" fillId="3" borderId="0" xfId="0" applyNumberFormat="1" applyFont="1" applyFill="1" applyAlignment="1" applyProtection="1">
      <alignment horizontal="center" vertical="center"/>
      <protection hidden="1"/>
    </xf>
    <xf numFmtId="0" fontId="3" fillId="3" borderId="54" xfId="0" applyFont="1" applyFill="1" applyBorder="1" applyProtection="1">
      <protection hidden="1"/>
    </xf>
    <xf numFmtId="49" fontId="0" fillId="0" borderId="0" xfId="0" applyNumberFormat="1" applyProtection="1">
      <protection hidden="1"/>
    </xf>
    <xf numFmtId="0" fontId="0" fillId="3" borderId="9" xfId="0" applyFill="1" applyBorder="1" applyProtection="1"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3" fillId="10" borderId="4" xfId="0" applyFont="1" applyFill="1" applyBorder="1" applyAlignment="1" applyProtection="1">
      <alignment horizontal="right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49" fontId="5" fillId="0" borderId="0" xfId="0" applyNumberFormat="1" applyFont="1" applyProtection="1">
      <protection hidden="1"/>
    </xf>
    <xf numFmtId="0" fontId="5" fillId="0" borderId="0" xfId="2" applyFont="1" applyProtection="1">
      <protection hidden="1"/>
    </xf>
    <xf numFmtId="0" fontId="5" fillId="0" borderId="0" xfId="2" applyFont="1" applyFill="1" applyProtection="1">
      <protection hidden="1"/>
    </xf>
    <xf numFmtId="0" fontId="5" fillId="0" borderId="55" xfId="2" applyNumberFormat="1" applyFont="1" applyFill="1" applyBorder="1" applyAlignment="1" applyProtection="1">
      <alignment horizontal="center" vertical="center"/>
      <protection locked="0" hidden="1"/>
    </xf>
    <xf numFmtId="0" fontId="5" fillId="0" borderId="14" xfId="2" applyNumberFormat="1" applyFont="1" applyFill="1" applyBorder="1" applyAlignment="1" applyProtection="1">
      <alignment horizontal="center" vertical="center"/>
      <protection locked="0" hidden="1"/>
    </xf>
    <xf numFmtId="0" fontId="5" fillId="0" borderId="56" xfId="2" applyNumberFormat="1" applyFont="1" applyFill="1" applyBorder="1" applyAlignment="1" applyProtection="1">
      <alignment horizontal="center" vertical="center"/>
      <protection hidden="1"/>
    </xf>
    <xf numFmtId="0" fontId="5" fillId="0" borderId="25" xfId="2" applyNumberFormat="1" applyFont="1" applyFill="1" applyBorder="1" applyAlignment="1" applyProtection="1">
      <alignment horizontal="center" vertical="center"/>
      <protection locked="0" hidden="1"/>
    </xf>
    <xf numFmtId="0" fontId="5" fillId="0" borderId="1" xfId="2" applyNumberFormat="1" applyFont="1" applyFill="1" applyBorder="1" applyAlignment="1" applyProtection="1">
      <alignment horizontal="center" vertical="center"/>
      <protection locked="0" hidden="1"/>
    </xf>
    <xf numFmtId="9" fontId="5" fillId="0" borderId="1" xfId="2" applyNumberFormat="1" applyFont="1" applyFill="1" applyBorder="1" applyAlignment="1" applyProtection="1">
      <alignment horizontal="center" vertical="center"/>
      <protection locked="0" hidden="1"/>
    </xf>
    <xf numFmtId="0" fontId="5" fillId="0" borderId="44" xfId="2" applyNumberFormat="1" applyFont="1" applyFill="1" applyBorder="1" applyAlignment="1" applyProtection="1">
      <alignment horizontal="center" vertical="center"/>
      <protection locked="0" hidden="1"/>
    </xf>
    <xf numFmtId="0" fontId="5" fillId="0" borderId="57" xfId="2" applyFont="1" applyFill="1" applyBorder="1" applyAlignment="1" applyProtection="1">
      <alignment horizontal="center"/>
      <protection hidden="1"/>
    </xf>
    <xf numFmtId="0" fontId="5" fillId="0" borderId="58" xfId="2" applyNumberFormat="1" applyFont="1" applyFill="1" applyBorder="1" applyAlignment="1" applyProtection="1">
      <alignment horizontal="center" vertical="center"/>
      <protection hidden="1"/>
    </xf>
    <xf numFmtId="0" fontId="5" fillId="0" borderId="35" xfId="2" applyFont="1" applyBorder="1" applyProtection="1">
      <protection hidden="1"/>
    </xf>
    <xf numFmtId="0" fontId="5" fillId="0" borderId="18" xfId="2" applyFont="1" applyBorder="1" applyProtection="1">
      <protection hidden="1"/>
    </xf>
    <xf numFmtId="0" fontId="5" fillId="0" borderId="16" xfId="2" applyFont="1" applyBorder="1" applyProtection="1">
      <protection hidden="1"/>
    </xf>
    <xf numFmtId="0" fontId="5" fillId="0" borderId="14" xfId="2" applyFont="1" applyBorder="1" applyProtection="1">
      <protection hidden="1"/>
    </xf>
    <xf numFmtId="0" fontId="5" fillId="0" borderId="0" xfId="2" applyFont="1" applyBorder="1" applyAlignment="1" applyProtection="1">
      <alignment horizontal="center"/>
      <protection hidden="1"/>
    </xf>
    <xf numFmtId="0" fontId="5" fillId="0" borderId="19" xfId="2" applyFont="1" applyBorder="1" applyProtection="1">
      <protection hidden="1"/>
    </xf>
    <xf numFmtId="0" fontId="5" fillId="0" borderId="5" xfId="2" applyFont="1" applyBorder="1" applyProtection="1">
      <protection hidden="1"/>
    </xf>
    <xf numFmtId="0" fontId="5" fillId="0" borderId="59" xfId="2" applyNumberFormat="1" applyFont="1" applyFill="1" applyBorder="1" applyAlignment="1" applyProtection="1">
      <alignment horizontal="center" vertical="center"/>
      <protection locked="0" hidden="1"/>
    </xf>
    <xf numFmtId="0" fontId="5" fillId="0" borderId="18" xfId="2" applyNumberFormat="1" applyFont="1" applyFill="1" applyBorder="1" applyAlignment="1" applyProtection="1">
      <alignment horizontal="center" vertical="center"/>
      <protection locked="0" hidden="1"/>
    </xf>
    <xf numFmtId="9" fontId="5" fillId="0" borderId="18" xfId="2" applyNumberFormat="1" applyFont="1" applyFill="1" applyBorder="1" applyAlignment="1" applyProtection="1">
      <alignment horizontal="center" vertical="center"/>
      <protection locked="0" hidden="1"/>
    </xf>
    <xf numFmtId="14" fontId="5" fillId="0" borderId="18" xfId="2" applyNumberFormat="1" applyFont="1" applyFill="1" applyBorder="1" applyAlignment="1" applyProtection="1">
      <alignment horizontal="center" vertical="center"/>
      <protection locked="0" hidden="1"/>
    </xf>
    <xf numFmtId="0" fontId="3" fillId="7" borderId="60" xfId="2" applyFont="1" applyFill="1" applyBorder="1" applyAlignment="1" applyProtection="1">
      <alignment horizontal="left" vertical="center"/>
      <protection hidden="1"/>
    </xf>
    <xf numFmtId="0" fontId="16" fillId="15" borderId="61" xfId="2" applyFont="1" applyFill="1" applyBorder="1" applyAlignment="1" applyProtection="1">
      <alignment horizontal="center" vertical="center" wrapText="1"/>
      <protection hidden="1"/>
    </xf>
    <xf numFmtId="0" fontId="16" fillId="16" borderId="61" xfId="2" applyFont="1" applyFill="1" applyBorder="1" applyAlignment="1" applyProtection="1">
      <alignment horizontal="center" vertical="center" wrapText="1"/>
      <protection hidden="1"/>
    </xf>
    <xf numFmtId="0" fontId="16" fillId="15" borderId="62" xfId="2" applyFont="1" applyFill="1" applyBorder="1" applyAlignment="1" applyProtection="1">
      <alignment horizontal="center" vertical="center" wrapText="1"/>
      <protection hidden="1"/>
    </xf>
    <xf numFmtId="0" fontId="20" fillId="0" borderId="0" xfId="2" applyFont="1" applyFill="1" applyProtection="1">
      <protection hidden="1"/>
    </xf>
    <xf numFmtId="3" fontId="16" fillId="5" borderId="1" xfId="2" applyNumberFormat="1" applyFont="1" applyFill="1" applyBorder="1" applyAlignment="1" applyProtection="1">
      <alignment horizontal="center" vertical="center" wrapText="1"/>
      <protection hidden="1"/>
    </xf>
    <xf numFmtId="0" fontId="3" fillId="7" borderId="1" xfId="2" applyFont="1" applyFill="1" applyBorder="1" applyAlignment="1" applyProtection="1">
      <alignment horizontal="center" vertical="distributed"/>
      <protection hidden="1"/>
    </xf>
    <xf numFmtId="3" fontId="16" fillId="11" borderId="1" xfId="2" applyNumberFormat="1" applyFont="1" applyFill="1" applyBorder="1" applyAlignment="1" applyProtection="1">
      <alignment horizontal="center" vertical="center" wrapText="1"/>
      <protection hidden="1"/>
    </xf>
    <xf numFmtId="0" fontId="3" fillId="7" borderId="1" xfId="2" applyFont="1" applyFill="1" applyBorder="1" applyAlignment="1" applyProtection="1">
      <alignment horizontal="center" vertical="center"/>
      <protection hidden="1"/>
    </xf>
    <xf numFmtId="0" fontId="5" fillId="14" borderId="1" xfId="2" applyFont="1" applyFill="1" applyBorder="1" applyAlignment="1" applyProtection="1">
      <alignment horizontal="center" vertical="center"/>
      <protection hidden="1"/>
    </xf>
    <xf numFmtId="0" fontId="3" fillId="7" borderId="1" xfId="2" applyFont="1" applyFill="1" applyBorder="1" applyAlignment="1" applyProtection="1">
      <alignment horizontal="center" vertical="center" wrapText="1"/>
      <protection hidden="1"/>
    </xf>
    <xf numFmtId="0" fontId="5" fillId="3" borderId="0" xfId="2" applyFont="1" applyFill="1" applyAlignment="1" applyProtection="1">
      <alignment horizontal="center"/>
      <protection hidden="1"/>
    </xf>
    <xf numFmtId="0" fontId="3" fillId="7" borderId="1" xfId="0" applyFont="1" applyFill="1" applyBorder="1" applyAlignment="1" applyProtection="1">
      <alignment horizontal="center" vertical="distributed"/>
    </xf>
    <xf numFmtId="3" fontId="3" fillId="7" borderId="1" xfId="0" applyNumberFormat="1" applyFont="1" applyFill="1" applyBorder="1" applyAlignment="1" applyProtection="1">
      <alignment horizontal="center" vertical="center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0" borderId="0" xfId="2" applyFont="1" applyProtection="1">
      <protection locked="0" hidden="1"/>
    </xf>
    <xf numFmtId="14" fontId="5" fillId="0" borderId="1" xfId="2" applyNumberFormat="1" applyFont="1" applyFill="1" applyBorder="1" applyAlignment="1" applyProtection="1">
      <alignment horizontal="center" vertical="center"/>
      <protection locked="0" hidden="1"/>
    </xf>
    <xf numFmtId="0" fontId="5" fillId="0" borderId="18" xfId="2" applyNumberFormat="1" applyFont="1" applyFill="1" applyBorder="1" applyAlignment="1" applyProtection="1">
      <alignment horizontal="center" vertical="center"/>
      <protection hidden="1"/>
    </xf>
    <xf numFmtId="0" fontId="5" fillId="0" borderId="1" xfId="2" applyNumberFormat="1" applyFont="1" applyFill="1" applyBorder="1" applyAlignment="1" applyProtection="1">
      <alignment horizontal="center" vertical="center"/>
      <protection hidden="1"/>
    </xf>
    <xf numFmtId="0" fontId="5" fillId="0" borderId="14" xfId="2" applyNumberFormat="1" applyFont="1" applyFill="1" applyBorder="1" applyAlignment="1" applyProtection="1">
      <alignment horizontal="center" vertical="center"/>
      <protection hidden="1"/>
    </xf>
    <xf numFmtId="0" fontId="5" fillId="3" borderId="0" xfId="2" applyFont="1" applyFill="1" applyProtection="1">
      <protection hidden="1"/>
    </xf>
    <xf numFmtId="0" fontId="20" fillId="3" borderId="0" xfId="2" applyFont="1" applyFill="1" applyProtection="1">
      <protection hidden="1"/>
    </xf>
    <xf numFmtId="0" fontId="5" fillId="3" borderId="0" xfId="2" applyFont="1" applyFill="1" applyProtection="1">
      <protection locked="0" hidden="1"/>
    </xf>
    <xf numFmtId="0" fontId="5" fillId="3" borderId="0" xfId="2" applyFont="1" applyFill="1" applyBorder="1" applyProtection="1">
      <protection hidden="1"/>
    </xf>
    <xf numFmtId="0" fontId="5" fillId="0" borderId="0" xfId="2" applyFont="1" applyBorder="1" applyProtection="1">
      <protection hidden="1"/>
    </xf>
    <xf numFmtId="0" fontId="16" fillId="15" borderId="0" xfId="2" applyFont="1" applyFill="1" applyBorder="1" applyAlignment="1" applyProtection="1">
      <alignment horizontal="center" vertical="center" wrapText="1"/>
      <protection hidden="1"/>
    </xf>
    <xf numFmtId="0" fontId="20" fillId="3" borderId="0" xfId="2" applyFont="1" applyFill="1" applyBorder="1" applyProtection="1">
      <protection hidden="1"/>
    </xf>
    <xf numFmtId="0" fontId="5" fillId="3" borderId="0" xfId="2" applyFont="1" applyFill="1" applyBorder="1" applyProtection="1">
      <protection locked="0" hidden="1"/>
    </xf>
    <xf numFmtId="0" fontId="3" fillId="3" borderId="0" xfId="2" applyFont="1" applyFill="1" applyBorder="1" applyAlignment="1" applyProtection="1">
      <alignment horizontal="center" vertical="distributed"/>
      <protection hidden="1"/>
    </xf>
    <xf numFmtId="164" fontId="3" fillId="3" borderId="0" xfId="2" applyNumberFormat="1" applyFont="1" applyFill="1" applyBorder="1" applyAlignment="1" applyProtection="1">
      <alignment horizontal="center" vertical="center"/>
      <protection hidden="1"/>
    </xf>
    <xf numFmtId="4" fontId="5" fillId="3" borderId="0" xfId="2" applyNumberFormat="1" applyFont="1" applyFill="1" applyProtection="1">
      <protection hidden="1"/>
    </xf>
    <xf numFmtId="0" fontId="16" fillId="3" borderId="0" xfId="2" applyFont="1" applyFill="1" applyBorder="1" applyAlignment="1" applyProtection="1">
      <alignment horizontal="center" vertical="distributed"/>
      <protection hidden="1"/>
    </xf>
    <xf numFmtId="0" fontId="20" fillId="3" borderId="0" xfId="2" applyFont="1" applyFill="1" applyAlignment="1" applyProtection="1">
      <alignment horizontal="center"/>
      <protection hidden="1"/>
    </xf>
    <xf numFmtId="0" fontId="16" fillId="3" borderId="0" xfId="2" applyFont="1" applyFill="1" applyBorder="1" applyAlignment="1" applyProtection="1">
      <alignment horizontal="center" vertical="center"/>
      <protection hidden="1"/>
    </xf>
    <xf numFmtId="3" fontId="16" fillId="3" borderId="0" xfId="2" applyNumberFormat="1" applyFont="1" applyFill="1" applyBorder="1" applyAlignment="1" applyProtection="1">
      <alignment horizontal="center" vertical="center" wrapText="1"/>
      <protection hidden="1"/>
    </xf>
    <xf numFmtId="0" fontId="5" fillId="0" borderId="63" xfId="2" applyNumberFormat="1" applyFont="1" applyFill="1" applyBorder="1" applyAlignment="1" applyProtection="1">
      <alignment horizontal="center" vertical="center"/>
      <protection locked="0" hidden="1"/>
    </xf>
    <xf numFmtId="14" fontId="5" fillId="0" borderId="63" xfId="2" applyNumberFormat="1" applyFont="1" applyFill="1" applyBorder="1" applyAlignment="1" applyProtection="1">
      <alignment horizontal="center" vertical="center"/>
      <protection locked="0" hidden="1"/>
    </xf>
    <xf numFmtId="9" fontId="5" fillId="0" borderId="63" xfId="2" applyNumberFormat="1" applyFont="1" applyFill="1" applyBorder="1" applyAlignment="1" applyProtection="1">
      <alignment horizontal="center" vertical="center"/>
      <protection locked="0" hidden="1"/>
    </xf>
    <xf numFmtId="0" fontId="5" fillId="0" borderId="63" xfId="2" applyNumberFormat="1" applyFont="1" applyFill="1" applyBorder="1" applyAlignment="1" applyProtection="1">
      <alignment horizontal="center" vertical="center"/>
      <protection hidden="1"/>
    </xf>
    <xf numFmtId="0" fontId="5" fillId="0" borderId="64" xfId="2" applyNumberFormat="1" applyFont="1" applyFill="1" applyBorder="1" applyAlignment="1" applyProtection="1">
      <alignment horizontal="center" vertical="center"/>
      <protection locked="0" hidden="1"/>
    </xf>
    <xf numFmtId="0" fontId="5" fillId="0" borderId="1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44" xfId="0" applyFont="1" applyBorder="1" applyProtection="1">
      <protection locked="0"/>
    </xf>
    <xf numFmtId="0" fontId="23" fillId="17" borderId="1" xfId="0" applyFont="1" applyFill="1" applyBorder="1" applyAlignment="1" applyProtection="1">
      <alignment horizontal="left" vertical="center"/>
      <protection locked="0" hidden="1"/>
    </xf>
    <xf numFmtId="0" fontId="23" fillId="0" borderId="1" xfId="0" applyFont="1" applyBorder="1" applyAlignment="1" applyProtection="1">
      <alignment horizontal="left" vertical="center"/>
      <protection locked="0" hidden="1"/>
    </xf>
    <xf numFmtId="4" fontId="5" fillId="0" borderId="0" xfId="0" applyNumberFormat="1" applyFont="1" applyFill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5" fillId="15" borderId="1" xfId="0" applyFont="1" applyFill="1" applyBorder="1" applyAlignment="1" applyProtection="1">
      <alignment horizontal="center"/>
      <protection hidden="1"/>
    </xf>
    <xf numFmtId="0" fontId="5" fillId="18" borderId="1" xfId="0" applyFont="1" applyFill="1" applyBorder="1" applyAlignment="1" applyProtection="1">
      <alignment horizontal="center"/>
      <protection hidden="1"/>
    </xf>
    <xf numFmtId="0" fontId="5" fillId="19" borderId="1" xfId="0" applyFont="1" applyFill="1" applyBorder="1" applyAlignment="1" applyProtection="1">
      <alignment horizontal="center"/>
      <protection hidden="1"/>
    </xf>
    <xf numFmtId="164" fontId="5" fillId="0" borderId="1" xfId="0" applyNumberFormat="1" applyFont="1" applyBorder="1" applyProtection="1">
      <protection hidden="1"/>
    </xf>
    <xf numFmtId="0" fontId="5" fillId="4" borderId="1" xfId="0" applyFont="1" applyFill="1" applyBorder="1" applyAlignment="1" applyProtection="1">
      <alignment vertical="distributed"/>
      <protection hidden="1"/>
    </xf>
    <xf numFmtId="0" fontId="5" fillId="4" borderId="1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5" fillId="15" borderId="1" xfId="0" applyFont="1" applyFill="1" applyBorder="1" applyAlignment="1" applyProtection="1">
      <alignment horizontal="right"/>
      <protection hidden="1"/>
    </xf>
    <xf numFmtId="0" fontId="5" fillId="18" borderId="1" xfId="0" applyFont="1" applyFill="1" applyBorder="1" applyAlignment="1" applyProtection="1">
      <alignment horizontal="right"/>
      <protection hidden="1"/>
    </xf>
    <xf numFmtId="0" fontId="5" fillId="19" borderId="1" xfId="0" applyFont="1" applyFill="1" applyBorder="1" applyAlignment="1" applyProtection="1">
      <alignment horizontal="right"/>
      <protection hidden="1"/>
    </xf>
    <xf numFmtId="0" fontId="5" fillId="18" borderId="1" xfId="0" applyFont="1" applyFill="1" applyBorder="1" applyProtection="1">
      <protection hidden="1"/>
    </xf>
    <xf numFmtId="0" fontId="5" fillId="19" borderId="1" xfId="0" applyFont="1" applyFill="1" applyBorder="1" applyProtection="1">
      <protection hidden="1"/>
    </xf>
    <xf numFmtId="0" fontId="5" fillId="21" borderId="1" xfId="0" applyFont="1" applyFill="1" applyBorder="1" applyAlignment="1" applyProtection="1">
      <alignment horizontal="center"/>
      <protection hidden="1"/>
    </xf>
    <xf numFmtId="0" fontId="5" fillId="3" borderId="0" xfId="0" applyFont="1" applyFill="1" applyBorder="1" applyAlignment="1" applyProtection="1">
      <alignment horizontal="right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2" fontId="25" fillId="3" borderId="0" xfId="0" applyNumberFormat="1" applyFont="1" applyFill="1" applyAlignment="1" applyProtection="1">
      <alignment horizontal="center"/>
      <protection hidden="1"/>
    </xf>
    <xf numFmtId="0" fontId="5" fillId="0" borderId="1" xfId="0" applyFont="1" applyBorder="1" applyAlignment="1" applyProtection="1"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4" fontId="5" fillId="0" borderId="0" xfId="0" applyNumberFormat="1" applyFont="1" applyFill="1" applyAlignment="1" applyProtection="1">
      <alignment vertical="center"/>
      <protection hidden="1"/>
    </xf>
    <xf numFmtId="1" fontId="20" fillId="0" borderId="1" xfId="0" applyNumberFormat="1" applyFont="1" applyBorder="1" applyAlignment="1">
      <alignment horizontal="center" vertical="center"/>
    </xf>
    <xf numFmtId="0" fontId="12" fillId="3" borderId="0" xfId="0" applyFont="1" applyFill="1" applyBorder="1" applyAlignment="1" applyProtection="1">
      <alignment horizontal="center" vertical="center" wrapText="1"/>
      <protection hidden="1"/>
    </xf>
    <xf numFmtId="0" fontId="5" fillId="0" borderId="24" xfId="0" applyFont="1" applyFill="1" applyBorder="1" applyAlignment="1" applyProtection="1">
      <alignment horizontal="left" vertical="center"/>
      <protection locked="0" hidden="1"/>
    </xf>
    <xf numFmtId="165" fontId="5" fillId="0" borderId="25" xfId="0" applyNumberFormat="1" applyFont="1" applyFill="1" applyBorder="1" applyAlignment="1" applyProtection="1">
      <alignment horizontal="center" vertical="center"/>
      <protection hidden="1"/>
    </xf>
    <xf numFmtId="1" fontId="5" fillId="0" borderId="25" xfId="0" applyNumberFormat="1" applyFont="1" applyFill="1" applyBorder="1" applyAlignment="1" applyProtection="1">
      <alignment horizontal="center" vertical="center"/>
      <protection locked="0" hidden="1"/>
    </xf>
    <xf numFmtId="1" fontId="5" fillId="0" borderId="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" xfId="0" applyFont="1" applyFill="1" applyBorder="1" applyAlignment="1" applyProtection="1">
      <alignment horizontal="center" vertical="center"/>
      <protection locked="0" hidden="1"/>
    </xf>
    <xf numFmtId="14" fontId="5" fillId="0" borderId="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59" xfId="0" applyFont="1" applyFill="1" applyBorder="1" applyAlignment="1" applyProtection="1">
      <alignment horizontal="center" vertical="center"/>
      <protection locked="0" hidden="1"/>
    </xf>
    <xf numFmtId="0" fontId="5" fillId="0" borderId="1" xfId="0" applyFont="1" applyFill="1" applyBorder="1" applyAlignment="1" applyProtection="1">
      <alignment horizontal="left" vertical="center"/>
      <protection locked="0" hidden="1"/>
    </xf>
    <xf numFmtId="0" fontId="5" fillId="0" borderId="1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" fontId="20" fillId="7" borderId="1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 applyProtection="1">
      <alignment horizontal="center" vertical="center" wrapText="1"/>
      <protection hidden="1"/>
    </xf>
    <xf numFmtId="0" fontId="5" fillId="0" borderId="18" xfId="0" applyFont="1" applyFill="1" applyBorder="1" applyAlignment="1" applyProtection="1">
      <alignment horizontal="left" vertical="center"/>
      <protection locked="0" hidden="1"/>
    </xf>
    <xf numFmtId="0" fontId="5" fillId="0" borderId="59" xfId="0" applyNumberFormat="1" applyFont="1" applyFill="1" applyBorder="1" applyAlignment="1" applyProtection="1">
      <alignment horizontal="center" vertical="center"/>
      <protection locked="0" hidden="1"/>
    </xf>
    <xf numFmtId="0" fontId="5" fillId="0" borderId="67" xfId="0" applyNumberFormat="1" applyFont="1" applyFill="1" applyBorder="1" applyAlignment="1" applyProtection="1">
      <alignment horizontal="center" vertical="center"/>
      <protection locked="0"/>
    </xf>
    <xf numFmtId="1" fontId="5" fillId="0" borderId="59" xfId="0" applyNumberFormat="1" applyFont="1" applyFill="1" applyBorder="1" applyAlignment="1" applyProtection="1">
      <alignment horizontal="center" vertical="center"/>
      <protection locked="0" hidden="1"/>
    </xf>
    <xf numFmtId="14" fontId="5" fillId="0" borderId="18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" xfId="0" applyFont="1" applyBorder="1" applyProtection="1">
      <protection hidden="1"/>
    </xf>
    <xf numFmtId="1" fontId="5" fillId="0" borderId="0" xfId="0" applyNumberFormat="1" applyFont="1" applyAlignment="1" applyProtection="1">
      <alignment horizontal="center" vertical="center"/>
      <protection locked="0" hidden="1"/>
    </xf>
    <xf numFmtId="14" fontId="5" fillId="0" borderId="0" xfId="0" applyNumberFormat="1" applyFont="1" applyAlignment="1" applyProtection="1">
      <alignment horizontal="center" vertical="center"/>
      <protection locked="0" hidden="1"/>
    </xf>
    <xf numFmtId="0" fontId="5" fillId="0" borderId="0" xfId="0" applyFont="1" applyAlignment="1" applyProtection="1">
      <alignment horizontal="center" vertical="center"/>
      <protection locked="0" hidden="1"/>
    </xf>
    <xf numFmtId="0" fontId="5" fillId="0" borderId="1" xfId="0" applyFont="1" applyBorder="1" applyAlignment="1" applyProtection="1">
      <alignment vertical="center"/>
      <protection hidden="1"/>
    </xf>
    <xf numFmtId="0" fontId="5" fillId="0" borderId="18" xfId="0" applyFont="1" applyBorder="1" applyAlignment="1" applyProtection="1">
      <alignment horizontal="center"/>
      <protection hidden="1"/>
    </xf>
    <xf numFmtId="0" fontId="5" fillId="0" borderId="14" xfId="0" applyFont="1" applyBorder="1" applyAlignment="1" applyProtection="1">
      <alignment horizontal="center"/>
      <protection hidden="1"/>
    </xf>
    <xf numFmtId="14" fontId="5" fillId="0" borderId="18" xfId="0" applyNumberFormat="1" applyFont="1" applyFill="1" applyBorder="1" applyAlignment="1" applyProtection="1">
      <alignment horizontal="left" vertical="center"/>
      <protection locked="0" hidden="1"/>
    </xf>
    <xf numFmtId="0" fontId="5" fillId="0" borderId="6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68" xfId="0" applyFont="1" applyFill="1" applyBorder="1" applyAlignment="1" applyProtection="1">
      <alignment horizontal="left" vertical="center"/>
      <protection locked="0" hidden="1"/>
    </xf>
    <xf numFmtId="0" fontId="12" fillId="3" borderId="0" xfId="0" applyFont="1" applyFill="1" applyProtection="1">
      <protection hidden="1"/>
    </xf>
    <xf numFmtId="0" fontId="5" fillId="0" borderId="41" xfId="0" applyNumberFormat="1" applyFont="1" applyBorder="1" applyAlignment="1" applyProtection="1">
      <alignment horizontal="left" vertical="center"/>
      <protection locked="0" hidden="1"/>
    </xf>
    <xf numFmtId="1" fontId="5" fillId="0" borderId="18" xfId="0" applyNumberFormat="1" applyFont="1" applyFill="1" applyBorder="1" applyAlignment="1" applyProtection="1">
      <alignment horizontal="center" vertical="center"/>
      <protection locked="0" hidden="1"/>
    </xf>
    <xf numFmtId="0" fontId="5" fillId="0" borderId="18" xfId="0" applyFont="1" applyFill="1" applyBorder="1" applyAlignment="1" applyProtection="1">
      <alignment horizontal="center" vertical="center"/>
      <protection locked="0" hidden="1"/>
    </xf>
    <xf numFmtId="0" fontId="5" fillId="22" borderId="1" xfId="0" applyFont="1" applyFill="1" applyBorder="1" applyAlignment="1" applyProtection="1">
      <alignment horizontal="center"/>
      <protection hidden="1"/>
    </xf>
    <xf numFmtId="0" fontId="3" fillId="20" borderId="65" xfId="0" applyFont="1" applyFill="1" applyBorder="1" applyAlignment="1">
      <alignment horizontal="center" vertical="center" wrapText="1"/>
    </xf>
    <xf numFmtId="0" fontId="26" fillId="3" borderId="0" xfId="0" applyFont="1" applyFill="1" applyAlignment="1" applyProtection="1">
      <alignment horizontal="center"/>
      <protection hidden="1"/>
    </xf>
    <xf numFmtId="0" fontId="3" fillId="0" borderId="69" xfId="0" applyFont="1" applyFill="1" applyBorder="1" applyAlignment="1" applyProtection="1">
      <alignment horizontal="center" vertical="center" wrapText="1"/>
      <protection hidden="1"/>
    </xf>
    <xf numFmtId="0" fontId="3" fillId="10" borderId="11" xfId="0" applyFont="1" applyFill="1" applyBorder="1" applyAlignment="1" applyProtection="1">
      <alignment horizontal="center" vertical="center" wrapText="1"/>
      <protection hidden="1"/>
    </xf>
    <xf numFmtId="0" fontId="3" fillId="10" borderId="11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left"/>
      <protection hidden="1"/>
    </xf>
    <xf numFmtId="4" fontId="5" fillId="0" borderId="0" xfId="0" applyNumberFormat="1" applyFont="1" applyFill="1" applyBorder="1" applyAlignment="1" applyProtection="1">
      <alignment horizontal="left" vertical="center"/>
      <protection hidden="1"/>
    </xf>
    <xf numFmtId="0" fontId="5" fillId="3" borderId="0" xfId="0" applyFont="1" applyFill="1" applyBorder="1" applyAlignment="1" applyProtection="1">
      <alignment horizontal="left"/>
      <protection hidden="1"/>
    </xf>
    <xf numFmtId="0" fontId="5" fillId="3" borderId="0" xfId="0" applyFont="1" applyFill="1" applyBorder="1" applyAlignment="1" applyProtection="1">
      <protection hidden="1"/>
    </xf>
    <xf numFmtId="0" fontId="3" fillId="3" borderId="0" xfId="0" applyFont="1" applyFill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20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 applyProtection="1">
      <alignment horizontal="left"/>
      <protection hidden="1"/>
    </xf>
    <xf numFmtId="0" fontId="20" fillId="3" borderId="0" xfId="0" applyFont="1" applyFill="1" applyBorder="1" applyAlignment="1" applyProtection="1">
      <alignment vertical="center"/>
      <protection hidden="1"/>
    </xf>
    <xf numFmtId="49" fontId="3" fillId="3" borderId="0" xfId="0" applyNumberFormat="1" applyFont="1" applyFill="1" applyBorder="1" applyAlignment="1" applyProtection="1">
      <alignment vertical="center" wrapText="1"/>
      <protection hidden="1"/>
    </xf>
    <xf numFmtId="49" fontId="3" fillId="3" borderId="0" xfId="0" applyNumberFormat="1" applyFont="1" applyFill="1" applyBorder="1" applyAlignment="1" applyProtection="1">
      <alignment horizontal="right" vertical="center" wrapText="1"/>
      <protection hidden="1"/>
    </xf>
    <xf numFmtId="0" fontId="3" fillId="3" borderId="0" xfId="0" applyFont="1" applyFill="1" applyBorder="1" applyAlignment="1" applyProtection="1">
      <alignment horizontal="center"/>
      <protection hidden="1"/>
    </xf>
    <xf numFmtId="0" fontId="3" fillId="3" borderId="21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Border="1" applyAlignment="1" applyProtection="1">
      <alignment horizontal="right"/>
      <protection hidden="1"/>
    </xf>
    <xf numFmtId="0" fontId="5" fillId="3" borderId="0" xfId="6" applyFont="1" applyFill="1" applyProtection="1">
      <protection hidden="1"/>
    </xf>
    <xf numFmtId="0" fontId="5" fillId="3" borderId="0" xfId="6" applyFont="1" applyFill="1" applyBorder="1" applyProtection="1">
      <protection hidden="1"/>
    </xf>
    <xf numFmtId="0" fontId="5" fillId="3" borderId="0" xfId="6" applyFont="1" applyFill="1" applyAlignment="1" applyProtection="1">
      <alignment horizontal="center"/>
      <protection hidden="1"/>
    </xf>
    <xf numFmtId="0" fontId="5" fillId="3" borderId="0" xfId="6" applyFont="1" applyFill="1" applyBorder="1" applyAlignment="1" applyProtection="1">
      <alignment horizontal="center"/>
      <protection hidden="1"/>
    </xf>
    <xf numFmtId="4" fontId="5" fillId="0" borderId="0" xfId="6" applyNumberFormat="1" applyFont="1" applyAlignment="1" applyProtection="1">
      <alignment horizontal="center" vertical="center"/>
      <protection hidden="1"/>
    </xf>
    <xf numFmtId="0" fontId="5" fillId="0" borderId="0" xfId="6" applyFont="1" applyAlignment="1" applyProtection="1">
      <alignment horizontal="center"/>
      <protection hidden="1"/>
    </xf>
    <xf numFmtId="0" fontId="5" fillId="0" borderId="0" xfId="6" applyFont="1" applyAlignment="1" applyProtection="1">
      <protection hidden="1"/>
    </xf>
    <xf numFmtId="0" fontId="5" fillId="0" borderId="0" xfId="6" applyFont="1" applyProtection="1">
      <protection hidden="1"/>
    </xf>
    <xf numFmtId="0" fontId="3" fillId="3" borderId="21" xfId="6" applyFont="1" applyFill="1" applyBorder="1" applyAlignment="1" applyProtection="1">
      <alignment horizontal="left" vertical="center" wrapText="1"/>
      <protection hidden="1"/>
    </xf>
    <xf numFmtId="0" fontId="3" fillId="3" borderId="0" xfId="6" applyFont="1" applyFill="1" applyBorder="1" applyAlignment="1" applyProtection="1">
      <alignment horizontal="center"/>
      <protection hidden="1"/>
    </xf>
    <xf numFmtId="0" fontId="3" fillId="3" borderId="0" xfId="6" applyFont="1" applyFill="1" applyBorder="1" applyAlignment="1" applyProtection="1">
      <alignment horizontal="left" vertical="center"/>
      <protection hidden="1"/>
    </xf>
    <xf numFmtId="49" fontId="3" fillId="3" borderId="0" xfId="6" applyNumberFormat="1" applyFont="1" applyFill="1" applyBorder="1" applyAlignment="1" applyProtection="1">
      <alignment horizontal="right" vertical="center" wrapText="1"/>
      <protection hidden="1"/>
    </xf>
    <xf numFmtId="0" fontId="20" fillId="3" borderId="0" xfId="6" applyFont="1" applyFill="1" applyBorder="1" applyAlignment="1" applyProtection="1">
      <alignment vertical="center"/>
      <protection hidden="1"/>
    </xf>
    <xf numFmtId="0" fontId="5" fillId="3" borderId="0" xfId="6" applyFont="1" applyFill="1" applyBorder="1" applyAlignment="1" applyProtection="1">
      <alignment horizontal="center" vertical="center"/>
      <protection hidden="1"/>
    </xf>
    <xf numFmtId="0" fontId="3" fillId="3" borderId="0" xfId="6" applyFont="1" applyFill="1" applyBorder="1" applyAlignment="1" applyProtection="1">
      <alignment horizontal="left"/>
      <protection hidden="1"/>
    </xf>
    <xf numFmtId="0" fontId="5" fillId="0" borderId="0" xfId="6" applyFont="1" applyBorder="1" applyAlignment="1" applyProtection="1">
      <alignment horizontal="center"/>
      <protection hidden="1"/>
    </xf>
    <xf numFmtId="0" fontId="3" fillId="0" borderId="0" xfId="6" applyFont="1" applyBorder="1" applyAlignment="1" applyProtection="1">
      <alignment horizontal="right"/>
      <protection hidden="1"/>
    </xf>
    <xf numFmtId="0" fontId="5" fillId="3" borderId="2" xfId="6" applyFont="1" applyFill="1" applyBorder="1" applyAlignment="1" applyProtection="1">
      <alignment horizontal="center"/>
      <protection hidden="1"/>
    </xf>
    <xf numFmtId="0" fontId="5" fillId="3" borderId="0" xfId="6" applyFont="1" applyFill="1" applyBorder="1" applyAlignment="1" applyProtection="1">
      <alignment horizontal="left"/>
      <protection hidden="1"/>
    </xf>
    <xf numFmtId="0" fontId="5" fillId="3" borderId="2" xfId="6" applyFont="1" applyFill="1" applyBorder="1" applyAlignment="1" applyProtection="1">
      <protection hidden="1"/>
    </xf>
    <xf numFmtId="4" fontId="5" fillId="0" borderId="0" xfId="6" applyNumberFormat="1" applyFont="1" applyBorder="1" applyAlignment="1" applyProtection="1">
      <alignment horizontal="left" vertical="center"/>
      <protection hidden="1"/>
    </xf>
    <xf numFmtId="0" fontId="5" fillId="0" borderId="0" xfId="6" applyFont="1" applyBorder="1" applyAlignment="1" applyProtection="1">
      <alignment horizontal="left"/>
      <protection hidden="1"/>
    </xf>
    <xf numFmtId="0" fontId="5" fillId="22" borderId="1" xfId="6" applyFont="1" applyFill="1" applyBorder="1" applyAlignment="1" applyProtection="1">
      <alignment horizontal="center"/>
      <protection hidden="1"/>
    </xf>
    <xf numFmtId="0" fontId="3" fillId="10" borderId="11" xfId="6" applyFont="1" applyFill="1" applyBorder="1" applyAlignment="1" applyProtection="1">
      <alignment horizontal="center" vertical="center" wrapText="1"/>
      <protection hidden="1"/>
    </xf>
    <xf numFmtId="0" fontId="3" fillId="10" borderId="70" xfId="6" applyFont="1" applyFill="1" applyBorder="1" applyAlignment="1" applyProtection="1">
      <alignment horizontal="center" vertical="center" wrapText="1"/>
      <protection hidden="1"/>
    </xf>
    <xf numFmtId="0" fontId="3" fillId="10" borderId="11" xfId="6" applyFont="1" applyFill="1" applyBorder="1" applyAlignment="1" applyProtection="1">
      <alignment horizontal="center" vertical="center"/>
      <protection hidden="1"/>
    </xf>
    <xf numFmtId="0" fontId="3" fillId="0" borderId="22" xfId="6" applyFont="1" applyFill="1" applyBorder="1" applyAlignment="1" applyProtection="1">
      <alignment horizontal="center" vertical="center" wrapText="1"/>
      <protection hidden="1"/>
    </xf>
    <xf numFmtId="0" fontId="5" fillId="3" borderId="0" xfId="6" applyFont="1" applyFill="1" applyBorder="1" applyAlignment="1" applyProtection="1">
      <alignment horizontal="center" vertical="center" wrapText="1"/>
      <protection hidden="1"/>
    </xf>
    <xf numFmtId="0" fontId="3" fillId="10" borderId="65" xfId="6" applyNumberFormat="1" applyFont="1" applyFill="1" applyBorder="1" applyAlignment="1" applyProtection="1">
      <alignment horizontal="center" vertical="center" wrapText="1"/>
    </xf>
    <xf numFmtId="4" fontId="5" fillId="0" borderId="0" xfId="6" applyNumberFormat="1" applyFont="1" applyAlignment="1" applyProtection="1">
      <alignment horizontal="center"/>
      <protection hidden="1"/>
    </xf>
    <xf numFmtId="0" fontId="5" fillId="0" borderId="16" xfId="6" applyFont="1" applyBorder="1" applyProtection="1">
      <protection hidden="1"/>
    </xf>
    <xf numFmtId="0" fontId="5" fillId="0" borderId="59" xfId="6" applyNumberFormat="1" applyFont="1" applyFill="1" applyBorder="1" applyAlignment="1" applyProtection="1">
      <alignment horizontal="center" vertical="center"/>
      <protection locked="0" hidden="1"/>
    </xf>
    <xf numFmtId="0" fontId="5" fillId="0" borderId="18" xfId="6" applyFont="1" applyFill="1" applyBorder="1" applyAlignment="1" applyProtection="1">
      <alignment horizontal="left" vertical="center"/>
      <protection locked="0" hidden="1"/>
    </xf>
    <xf numFmtId="0" fontId="5" fillId="0" borderId="59" xfId="6" applyFont="1" applyFill="1" applyBorder="1" applyAlignment="1" applyProtection="1">
      <alignment horizontal="center" vertical="center"/>
      <protection locked="0" hidden="1"/>
    </xf>
    <xf numFmtId="14" fontId="5" fillId="0" borderId="18" xfId="6" applyNumberFormat="1" applyFont="1" applyFill="1" applyBorder="1" applyAlignment="1" applyProtection="1">
      <alignment horizontal="center" vertical="center"/>
      <protection locked="0" hidden="1"/>
    </xf>
    <xf numFmtId="1" fontId="5" fillId="0" borderId="18" xfId="6" applyNumberFormat="1" applyFont="1" applyFill="1" applyBorder="1" applyAlignment="1" applyProtection="1">
      <alignment horizontal="center" vertical="center"/>
      <protection locked="0" hidden="1"/>
    </xf>
    <xf numFmtId="0" fontId="5" fillId="0" borderId="18" xfId="6" applyFont="1" applyFill="1" applyBorder="1" applyAlignment="1" applyProtection="1">
      <alignment horizontal="center" vertical="center"/>
      <protection locked="0" hidden="1"/>
    </xf>
    <xf numFmtId="49" fontId="5" fillId="0" borderId="59" xfId="6" applyNumberFormat="1" applyFont="1" applyFill="1" applyBorder="1" applyAlignment="1" applyProtection="1">
      <alignment horizontal="center" vertical="center"/>
      <protection locked="0" hidden="1"/>
    </xf>
    <xf numFmtId="14" fontId="5" fillId="0" borderId="59" xfId="6" applyNumberFormat="1" applyFont="1" applyFill="1" applyBorder="1" applyAlignment="1" applyProtection="1">
      <alignment horizontal="center" vertical="center"/>
      <protection locked="0" hidden="1"/>
    </xf>
    <xf numFmtId="165" fontId="5" fillId="0" borderId="59" xfId="6" applyNumberFormat="1" applyFont="1" applyFill="1" applyBorder="1" applyAlignment="1" applyProtection="1">
      <alignment horizontal="center" vertical="center"/>
      <protection hidden="1"/>
    </xf>
    <xf numFmtId="0" fontId="12" fillId="3" borderId="0" xfId="6" applyFont="1" applyFill="1" applyProtection="1">
      <protection hidden="1"/>
    </xf>
    <xf numFmtId="165" fontId="5" fillId="3" borderId="0" xfId="6" applyNumberFormat="1" applyFont="1" applyFill="1" applyProtection="1">
      <protection hidden="1"/>
    </xf>
    <xf numFmtId="4" fontId="5" fillId="0" borderId="0" xfId="6" applyNumberFormat="1" applyFont="1" applyAlignment="1" applyProtection="1">
      <alignment vertical="center"/>
      <protection hidden="1"/>
    </xf>
    <xf numFmtId="165" fontId="5" fillId="7" borderId="1" xfId="6" applyNumberFormat="1" applyFont="1" applyFill="1" applyBorder="1" applyAlignment="1" applyProtection="1">
      <alignment horizontal="center" vertical="center"/>
    </xf>
    <xf numFmtId="0" fontId="5" fillId="0" borderId="1" xfId="6" applyFont="1" applyBorder="1" applyAlignment="1" applyProtection="1">
      <alignment horizontal="center"/>
      <protection hidden="1"/>
    </xf>
    <xf numFmtId="0" fontId="5" fillId="0" borderId="25" xfId="6" applyNumberFormat="1" applyFont="1" applyFill="1" applyBorder="1" applyAlignment="1" applyProtection="1">
      <alignment horizontal="center" vertical="center"/>
      <protection locked="0" hidden="1"/>
    </xf>
    <xf numFmtId="14" fontId="5" fillId="0" borderId="1" xfId="6" applyNumberFormat="1" applyFont="1" applyFill="1" applyBorder="1" applyAlignment="1" applyProtection="1">
      <alignment horizontal="center" vertical="center"/>
      <protection locked="0" hidden="1"/>
    </xf>
    <xf numFmtId="0" fontId="5" fillId="0" borderId="1" xfId="6" applyFont="1" applyFill="1" applyBorder="1" applyAlignment="1" applyProtection="1">
      <alignment horizontal="center" vertical="center"/>
      <protection locked="0" hidden="1"/>
    </xf>
    <xf numFmtId="1" fontId="5" fillId="0" borderId="0" xfId="6" applyNumberFormat="1" applyFont="1" applyAlignment="1" applyProtection="1">
      <alignment horizontal="center" vertical="center"/>
      <protection locked="0" hidden="1"/>
    </xf>
    <xf numFmtId="49" fontId="5" fillId="0" borderId="0" xfId="6" applyNumberFormat="1" applyFont="1" applyAlignment="1" applyProtection="1">
      <alignment horizontal="center" vertical="center"/>
      <protection locked="0" hidden="1"/>
    </xf>
    <xf numFmtId="14" fontId="5" fillId="0" borderId="25" xfId="6" applyNumberFormat="1" applyFont="1" applyFill="1" applyBorder="1" applyAlignment="1" applyProtection="1">
      <alignment horizontal="center" vertical="center"/>
      <protection locked="0" hidden="1"/>
    </xf>
    <xf numFmtId="165" fontId="5" fillId="0" borderId="25" xfId="6" applyNumberFormat="1" applyFont="1" applyFill="1" applyBorder="1" applyAlignment="1" applyProtection="1">
      <alignment horizontal="center" vertical="center"/>
      <protection hidden="1"/>
    </xf>
    <xf numFmtId="1" fontId="5" fillId="0" borderId="1" xfId="6" applyNumberFormat="1" applyFont="1" applyFill="1" applyBorder="1" applyAlignment="1" applyProtection="1">
      <alignment horizontal="center" vertical="center"/>
      <protection locked="0" hidden="1"/>
    </xf>
    <xf numFmtId="0" fontId="5" fillId="0" borderId="24" xfId="6" applyFont="1" applyFill="1" applyBorder="1" applyAlignment="1" applyProtection="1">
      <alignment horizontal="left" vertical="center"/>
      <protection locked="0" hidden="1"/>
    </xf>
    <xf numFmtId="165" fontId="5" fillId="0" borderId="1" xfId="6" applyNumberFormat="1" applyFont="1" applyBorder="1" applyAlignment="1" applyProtection="1">
      <alignment horizontal="center" vertical="center"/>
    </xf>
    <xf numFmtId="0" fontId="5" fillId="0" borderId="18" xfId="6" applyFont="1" applyBorder="1" applyProtection="1">
      <protection hidden="1"/>
    </xf>
    <xf numFmtId="0" fontId="5" fillId="0" borderId="0" xfId="6" applyNumberFormat="1" applyFont="1" applyAlignment="1" applyProtection="1">
      <alignment horizontal="center" vertical="center"/>
      <protection locked="0" hidden="1"/>
    </xf>
    <xf numFmtId="14" fontId="5" fillId="0" borderId="0" xfId="6" applyNumberFormat="1" applyFont="1" applyAlignment="1" applyProtection="1">
      <alignment horizontal="center" vertical="center"/>
      <protection locked="0" hidden="1"/>
    </xf>
    <xf numFmtId="0" fontId="5" fillId="0" borderId="1" xfId="6" applyNumberFormat="1" applyFont="1" applyFill="1" applyBorder="1" applyAlignment="1" applyProtection="1">
      <alignment horizontal="center" vertical="center"/>
      <protection locked="0" hidden="1"/>
    </xf>
    <xf numFmtId="0" fontId="5" fillId="0" borderId="1" xfId="6" applyFont="1" applyFill="1" applyBorder="1" applyAlignment="1" applyProtection="1">
      <alignment horizontal="left" vertical="center"/>
      <protection locked="0" hidden="1"/>
    </xf>
    <xf numFmtId="0" fontId="5" fillId="0" borderId="0" xfId="6" applyFont="1" applyAlignment="1" applyProtection="1">
      <alignment horizontal="left" vertical="center"/>
      <protection locked="0" hidden="1"/>
    </xf>
    <xf numFmtId="0" fontId="5" fillId="0" borderId="0" xfId="6" applyFont="1" applyAlignment="1" applyProtection="1">
      <alignment horizontal="center" vertical="center"/>
      <protection locked="0" hidden="1"/>
    </xf>
    <xf numFmtId="49" fontId="5" fillId="0" borderId="25" xfId="6" applyNumberFormat="1" applyFont="1" applyFill="1" applyBorder="1" applyAlignment="1" applyProtection="1">
      <alignment horizontal="center" vertical="center"/>
      <protection locked="0" hidden="1"/>
    </xf>
    <xf numFmtId="0" fontId="12" fillId="3" borderId="0" xfId="6" applyFont="1" applyFill="1" applyBorder="1" applyAlignment="1" applyProtection="1">
      <alignment horizontal="center" vertical="center" wrapText="1"/>
      <protection hidden="1"/>
    </xf>
    <xf numFmtId="0" fontId="5" fillId="0" borderId="1" xfId="6" applyFont="1" applyBorder="1" applyAlignment="1" applyProtection="1">
      <alignment vertical="center"/>
      <protection hidden="1"/>
    </xf>
    <xf numFmtId="0" fontId="5" fillId="0" borderId="14" xfId="6" applyFont="1" applyBorder="1" applyAlignment="1" applyProtection="1">
      <alignment horizontal="center"/>
      <protection hidden="1"/>
    </xf>
    <xf numFmtId="0" fontId="5" fillId="0" borderId="18" xfId="6" applyFont="1" applyBorder="1" applyAlignment="1" applyProtection="1">
      <alignment horizontal="center"/>
      <protection hidden="1"/>
    </xf>
    <xf numFmtId="0" fontId="5" fillId="0" borderId="1" xfId="6" applyFont="1" applyBorder="1" applyProtection="1">
      <protection hidden="1"/>
    </xf>
    <xf numFmtId="2" fontId="25" fillId="3" borderId="0" xfId="6" applyNumberFormat="1" applyFont="1" applyFill="1" applyAlignment="1" applyProtection="1">
      <alignment horizontal="center"/>
      <protection hidden="1"/>
    </xf>
    <xf numFmtId="0" fontId="24" fillId="0" borderId="0" xfId="6" applyFont="1" applyAlignment="1" applyProtection="1">
      <alignment horizontal="center"/>
      <protection hidden="1"/>
    </xf>
    <xf numFmtId="0" fontId="5" fillId="3" borderId="2" xfId="6" applyFont="1" applyFill="1" applyBorder="1" applyProtection="1">
      <protection hidden="1"/>
    </xf>
    <xf numFmtId="0" fontId="5" fillId="3" borderId="0" xfId="6" applyFont="1" applyFill="1" applyBorder="1" applyAlignment="1" applyProtection="1">
      <alignment horizontal="right"/>
      <protection hidden="1"/>
    </xf>
    <xf numFmtId="0" fontId="5" fillId="21" borderId="1" xfId="6" applyFont="1" applyFill="1" applyBorder="1" applyAlignment="1" applyProtection="1">
      <alignment horizontal="right"/>
      <protection hidden="1"/>
    </xf>
    <xf numFmtId="0" fontId="5" fillId="19" borderId="1" xfId="6" applyFont="1" applyFill="1" applyBorder="1" applyAlignment="1" applyProtection="1">
      <alignment horizontal="center"/>
      <protection hidden="1"/>
    </xf>
    <xf numFmtId="0" fontId="5" fillId="19" borderId="1" xfId="6" applyFont="1" applyFill="1" applyBorder="1" applyProtection="1">
      <protection hidden="1"/>
    </xf>
    <xf numFmtId="0" fontId="5" fillId="18" borderId="1" xfId="6" applyFont="1" applyFill="1" applyBorder="1" applyAlignment="1" applyProtection="1">
      <alignment horizontal="center"/>
      <protection hidden="1"/>
    </xf>
    <xf numFmtId="0" fontId="5" fillId="18" borderId="1" xfId="6" applyFont="1" applyFill="1" applyBorder="1" applyProtection="1">
      <protection hidden="1"/>
    </xf>
    <xf numFmtId="0" fontId="5" fillId="18" borderId="1" xfId="6" applyFont="1" applyFill="1" applyBorder="1" applyAlignment="1" applyProtection="1">
      <alignment horizontal="right"/>
      <protection hidden="1"/>
    </xf>
    <xf numFmtId="0" fontId="5" fillId="15" borderId="1" xfId="6" applyFont="1" applyFill="1" applyBorder="1" applyAlignment="1" applyProtection="1">
      <alignment horizontal="center"/>
      <protection hidden="1"/>
    </xf>
    <xf numFmtId="0" fontId="5" fillId="15" borderId="1" xfId="6" applyFont="1" applyFill="1" applyBorder="1" applyAlignment="1" applyProtection="1">
      <alignment horizontal="right"/>
      <protection hidden="1"/>
    </xf>
    <xf numFmtId="0" fontId="5" fillId="4" borderId="1" xfId="6" applyFont="1" applyFill="1" applyBorder="1" applyProtection="1">
      <protection hidden="1"/>
    </xf>
    <xf numFmtId="0" fontId="5" fillId="4" borderId="1" xfId="6" applyFont="1" applyFill="1" applyBorder="1" applyAlignment="1" applyProtection="1">
      <alignment vertical="distributed"/>
      <protection hidden="1"/>
    </xf>
    <xf numFmtId="0" fontId="5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0" fillId="6" borderId="0" xfId="0" applyFill="1" applyProtection="1"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3" borderId="0" xfId="0" applyFill="1" applyBorder="1" applyProtection="1">
      <protection locked="0"/>
    </xf>
    <xf numFmtId="0" fontId="3" fillId="3" borderId="0" xfId="0" applyFont="1" applyFill="1" applyBorder="1" applyAlignment="1" applyProtection="1">
      <alignment vertical="center" wrapText="1"/>
      <protection locked="0"/>
    </xf>
    <xf numFmtId="0" fontId="5" fillId="3" borderId="0" xfId="0" applyFont="1" applyFill="1" applyProtection="1"/>
    <xf numFmtId="0" fontId="0" fillId="3" borderId="0" xfId="0" applyFill="1" applyProtection="1"/>
    <xf numFmtId="0" fontId="5" fillId="3" borderId="0" xfId="0" applyFont="1" applyFill="1" applyAlignment="1" applyProtection="1">
      <alignment horizontal="left" vertical="top"/>
    </xf>
    <xf numFmtId="0" fontId="5" fillId="3" borderId="0" xfId="0" applyFont="1" applyFill="1" applyAlignment="1" applyProtection="1">
      <alignment horizontal="left"/>
    </xf>
    <xf numFmtId="0" fontId="5" fillId="3" borderId="25" xfId="0" applyFont="1" applyFill="1" applyBorder="1" applyAlignment="1" applyProtection="1">
      <alignment vertical="center"/>
    </xf>
    <xf numFmtId="0" fontId="5" fillId="3" borderId="35" xfId="0" applyFont="1" applyFill="1" applyBorder="1" applyAlignment="1" applyProtection="1">
      <alignment vertical="center"/>
    </xf>
    <xf numFmtId="0" fontId="5" fillId="3" borderId="43" xfId="0" applyFont="1" applyFill="1" applyBorder="1" applyAlignment="1" applyProtection="1">
      <alignment vertical="center"/>
    </xf>
    <xf numFmtId="0" fontId="5" fillId="3" borderId="25" xfId="0" applyFont="1" applyFill="1" applyBorder="1" applyAlignment="1" applyProtection="1">
      <alignment horizontal="left" vertical="center"/>
    </xf>
    <xf numFmtId="0" fontId="5" fillId="3" borderId="35" xfId="0" applyFont="1" applyFill="1" applyBorder="1" applyAlignment="1" applyProtection="1">
      <alignment horizontal="left" vertical="center"/>
    </xf>
    <xf numFmtId="0" fontId="5" fillId="3" borderId="43" xfId="0" applyFont="1" applyFill="1" applyBorder="1" applyAlignment="1" applyProtection="1">
      <alignment horizontal="left" vertical="center"/>
    </xf>
    <xf numFmtId="0" fontId="0" fillId="3" borderId="0" xfId="0" applyFill="1" applyBorder="1" applyProtection="1"/>
    <xf numFmtId="0" fontId="21" fillId="3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protection hidden="1"/>
    </xf>
    <xf numFmtId="0" fontId="0" fillId="0" borderId="0" xfId="0" applyFill="1" applyProtection="1"/>
    <xf numFmtId="0" fontId="3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ill="1" applyProtection="1">
      <protection locked="0"/>
    </xf>
    <xf numFmtId="0" fontId="5" fillId="0" borderId="2" xfId="6" applyFont="1" applyFill="1" applyBorder="1" applyAlignment="1" applyProtection="1">
      <protection hidden="1"/>
    </xf>
    <xf numFmtId="0" fontId="22" fillId="15" borderId="14" xfId="0" applyFont="1" applyFill="1" applyBorder="1" applyAlignment="1" applyProtection="1">
      <alignment horizontal="center" vertical="center"/>
    </xf>
    <xf numFmtId="0" fontId="5" fillId="0" borderId="8" xfId="0" applyFont="1" applyBorder="1" applyProtection="1">
      <protection locked="0"/>
    </xf>
    <xf numFmtId="0" fontId="5" fillId="0" borderId="66" xfId="6" applyNumberFormat="1" applyFont="1" applyBorder="1" applyAlignment="1" applyProtection="1">
      <alignment horizontal="left" vertical="center"/>
      <protection locked="0" hidden="1"/>
    </xf>
    <xf numFmtId="0" fontId="5" fillId="0" borderId="44" xfId="2" applyNumberFormat="1" applyFont="1" applyFill="1" applyBorder="1" applyAlignment="1" applyProtection="1">
      <alignment horizontal="center" vertical="center"/>
      <protection hidden="1"/>
    </xf>
    <xf numFmtId="0" fontId="16" fillId="24" borderId="61" xfId="2" applyFont="1" applyFill="1" applyBorder="1" applyAlignment="1" applyProtection="1">
      <alignment horizontal="center" vertical="center" wrapText="1"/>
      <protection hidden="1"/>
    </xf>
    <xf numFmtId="3" fontId="16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2" applyFont="1" applyAlignment="1" applyProtection="1">
      <alignment horizontal="right"/>
      <protection hidden="1"/>
    </xf>
    <xf numFmtId="0" fontId="3" fillId="3" borderId="0" xfId="0" applyFont="1" applyFill="1" applyBorder="1" applyAlignment="1" applyProtection="1">
      <alignment vertical="center" wrapText="1"/>
      <protection locked="0"/>
    </xf>
    <xf numFmtId="0" fontId="5" fillId="3" borderId="0" xfId="0" applyFont="1" applyFill="1" applyAlignment="1" applyProtection="1">
      <alignment horizont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5" fillId="22" borderId="1" xfId="6" applyFont="1" applyFill="1" applyBorder="1" applyAlignment="1" applyProtection="1">
      <alignment horizontal="center" wrapText="1"/>
      <protection hidden="1"/>
    </xf>
    <xf numFmtId="0" fontId="3" fillId="23" borderId="0" xfId="6" applyFont="1" applyFill="1" applyBorder="1" applyAlignment="1" applyProtection="1">
      <alignment horizontal="left" vertical="center" wrapText="1"/>
      <protection hidden="1"/>
    </xf>
    <xf numFmtId="0" fontId="3" fillId="3" borderId="0" xfId="6" applyFont="1" applyFill="1" applyBorder="1" applyAlignment="1" applyProtection="1">
      <alignment horizontal="left" vertical="center" wrapText="1"/>
      <protection hidden="1"/>
    </xf>
    <xf numFmtId="0" fontId="5" fillId="3" borderId="0" xfId="6" applyFont="1" applyFill="1" applyBorder="1" applyAlignment="1" applyProtection="1">
      <protection hidden="1"/>
    </xf>
    <xf numFmtId="0" fontId="3" fillId="10" borderId="76" xfId="6" applyFont="1" applyFill="1" applyBorder="1" applyAlignment="1" applyProtection="1">
      <alignment horizontal="center" vertical="center" wrapText="1"/>
      <protection hidden="1"/>
    </xf>
    <xf numFmtId="0" fontId="5" fillId="0" borderId="0" xfId="6" applyFont="1" applyFill="1" applyAlignment="1" applyProtection="1">
      <alignment horizontal="center"/>
      <protection hidden="1"/>
    </xf>
    <xf numFmtId="0" fontId="5" fillId="0" borderId="0" xfId="6" applyFont="1" applyFill="1" applyProtection="1">
      <protection hidden="1"/>
    </xf>
    <xf numFmtId="0" fontId="5" fillId="0" borderId="0" xfId="6" applyFont="1" applyFill="1" applyBorder="1" applyAlignment="1" applyProtection="1">
      <alignment horizontal="left"/>
      <protection hidden="1"/>
    </xf>
    <xf numFmtId="0" fontId="5" fillId="0" borderId="1" xfId="6" applyFont="1" applyFill="1" applyBorder="1" applyAlignment="1" applyProtection="1">
      <alignment horizontal="center" wrapText="1"/>
      <protection hidden="1"/>
    </xf>
    <xf numFmtId="165" fontId="5" fillId="0" borderId="66" xfId="6" applyNumberFormat="1" applyFont="1" applyFill="1" applyBorder="1" applyAlignment="1" applyProtection="1">
      <alignment horizontal="center" vertical="center"/>
      <protection locked="0" hidden="1"/>
    </xf>
    <xf numFmtId="165" fontId="5" fillId="0" borderId="25" xfId="6" applyNumberFormat="1" applyFont="1" applyFill="1" applyBorder="1" applyAlignment="1" applyProtection="1">
      <alignment horizontal="center" vertical="center"/>
      <protection locked="0" hidden="1"/>
    </xf>
    <xf numFmtId="0" fontId="3" fillId="23" borderId="0" xfId="0" applyFont="1" applyFill="1" applyBorder="1" applyAlignment="1" applyProtection="1">
      <alignment horizontal="left" vertical="center" wrapText="1"/>
      <protection hidden="1"/>
    </xf>
    <xf numFmtId="0" fontId="3" fillId="3" borderId="0" xfId="0" applyFont="1" applyFill="1" applyBorder="1" applyAlignment="1" applyProtection="1">
      <alignment horizontal="left" vertical="center" wrapText="1"/>
      <protection hidden="1"/>
    </xf>
    <xf numFmtId="0" fontId="3" fillId="10" borderId="70" xfId="0" applyFont="1" applyFill="1" applyBorder="1" applyAlignment="1" applyProtection="1">
      <alignment horizontal="center" vertical="center" wrapText="1"/>
      <protection hidden="1"/>
    </xf>
    <xf numFmtId="0" fontId="5" fillId="0" borderId="66" xfId="6" applyNumberFormat="1" applyFont="1" applyFill="1" applyBorder="1" applyAlignment="1" applyProtection="1">
      <alignment horizontal="center" vertical="center"/>
      <protection hidden="1"/>
    </xf>
    <xf numFmtId="0" fontId="5" fillId="0" borderId="25" xfId="6" applyNumberFormat="1" applyFont="1" applyFill="1" applyBorder="1" applyAlignment="1" applyProtection="1">
      <alignment horizontal="center" vertical="center"/>
      <protection hidden="1"/>
    </xf>
    <xf numFmtId="0" fontId="5" fillId="0" borderId="59" xfId="0" applyNumberFormat="1" applyFont="1" applyFill="1" applyBorder="1" applyAlignment="1" applyProtection="1">
      <alignment horizontal="center" vertical="center"/>
      <protection hidden="1"/>
    </xf>
    <xf numFmtId="0" fontId="5" fillId="0" borderId="25" xfId="0" applyNumberFormat="1" applyFont="1" applyFill="1" applyBorder="1" applyAlignment="1" applyProtection="1">
      <alignment horizontal="center" vertical="center"/>
      <protection hidden="1"/>
    </xf>
    <xf numFmtId="0" fontId="5" fillId="22" borderId="1" xfId="0" applyFont="1" applyFill="1" applyBorder="1" applyAlignment="1" applyProtection="1">
      <alignment horizontal="center" wrapText="1"/>
      <protection hidden="1"/>
    </xf>
    <xf numFmtId="0" fontId="5" fillId="0" borderId="25" xfId="0" applyNumberFormat="1" applyFont="1" applyFill="1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horizontal="left" vertical="center"/>
    </xf>
    <xf numFmtId="0" fontId="5" fillId="0" borderId="35" xfId="0" applyFont="1" applyBorder="1" applyAlignment="1" applyProtection="1">
      <alignment horizontal="left" vertical="center"/>
    </xf>
    <xf numFmtId="0" fontId="5" fillId="0" borderId="43" xfId="0" applyFont="1" applyBorder="1" applyAlignment="1" applyProtection="1">
      <alignment horizontal="left" vertical="center"/>
    </xf>
    <xf numFmtId="0" fontId="3" fillId="0" borderId="45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15" fillId="3" borderId="6" xfId="0" applyFont="1" applyFill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/>
    </xf>
    <xf numFmtId="0" fontId="15" fillId="3" borderId="7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vertical="center"/>
    </xf>
    <xf numFmtId="0" fontId="5" fillId="3" borderId="35" xfId="0" applyFont="1" applyFill="1" applyBorder="1" applyAlignment="1" applyProtection="1">
      <alignment vertical="center"/>
    </xf>
    <xf numFmtId="0" fontId="5" fillId="3" borderId="43" xfId="0" applyFont="1" applyFill="1" applyBorder="1" applyAlignment="1" applyProtection="1">
      <alignment vertical="center"/>
    </xf>
    <xf numFmtId="0" fontId="5" fillId="3" borderId="0" xfId="0" applyFont="1" applyFill="1" applyAlignment="1" applyProtection="1">
      <alignment horizontal="center"/>
    </xf>
    <xf numFmtId="0" fontId="5" fillId="8" borderId="12" xfId="0" applyFont="1" applyFill="1" applyBorder="1" applyAlignment="1" applyProtection="1">
      <alignment horizontal="left" vertical="center" wrapText="1" indent="9"/>
    </xf>
    <xf numFmtId="0" fontId="5" fillId="8" borderId="21" xfId="0" applyFont="1" applyFill="1" applyBorder="1" applyAlignment="1" applyProtection="1">
      <alignment horizontal="left" vertical="center" indent="9"/>
    </xf>
    <xf numFmtId="0" fontId="5" fillId="8" borderId="36" xfId="0" applyFont="1" applyFill="1" applyBorder="1" applyAlignment="1" applyProtection="1">
      <alignment horizontal="left" vertical="center" indent="9"/>
    </xf>
    <xf numFmtId="0" fontId="5" fillId="8" borderId="10" xfId="0" applyFont="1" applyFill="1" applyBorder="1" applyAlignment="1" applyProtection="1">
      <alignment horizontal="left" vertical="center" indent="9"/>
    </xf>
    <xf numFmtId="0" fontId="5" fillId="8" borderId="0" xfId="0" applyFont="1" applyFill="1" applyAlignment="1" applyProtection="1">
      <alignment horizontal="left" vertical="center" indent="9"/>
    </xf>
    <xf numFmtId="0" fontId="5" fillId="8" borderId="37" xfId="0" applyFont="1" applyFill="1" applyBorder="1" applyAlignment="1" applyProtection="1">
      <alignment horizontal="left" vertical="center" indent="9"/>
    </xf>
    <xf numFmtId="0" fontId="5" fillId="8" borderId="38" xfId="0" applyFont="1" applyFill="1" applyBorder="1" applyAlignment="1" applyProtection="1">
      <alignment horizontal="left" vertical="center" indent="9"/>
    </xf>
    <xf numFmtId="0" fontId="5" fillId="8" borderId="2" xfId="0" applyFont="1" applyFill="1" applyBorder="1" applyAlignment="1" applyProtection="1">
      <alignment horizontal="left" vertical="center" indent="9"/>
    </xf>
    <xf numFmtId="0" fontId="5" fillId="8" borderId="39" xfId="0" applyFont="1" applyFill="1" applyBorder="1" applyAlignment="1" applyProtection="1">
      <alignment horizontal="left" vertical="center" indent="9"/>
    </xf>
    <xf numFmtId="0" fontId="3" fillId="0" borderId="45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5" fillId="3" borderId="25" xfId="0" applyFont="1" applyFill="1" applyBorder="1" applyAlignment="1" applyProtection="1">
      <alignment horizontal="left" vertical="center"/>
    </xf>
    <xf numFmtId="0" fontId="5" fillId="3" borderId="35" xfId="0" applyFont="1" applyFill="1" applyBorder="1" applyAlignment="1" applyProtection="1">
      <alignment horizontal="left" vertical="center"/>
    </xf>
    <xf numFmtId="0" fontId="5" fillId="3" borderId="43" xfId="0" applyFont="1" applyFill="1" applyBorder="1" applyAlignment="1" applyProtection="1">
      <alignment horizontal="left" vertical="center"/>
    </xf>
    <xf numFmtId="0" fontId="21" fillId="23" borderId="1" xfId="0" applyFont="1" applyFill="1" applyBorder="1" applyAlignment="1" applyProtection="1">
      <alignment horizontal="left"/>
    </xf>
    <xf numFmtId="0" fontId="5" fillId="3" borderId="6" xfId="0" applyFont="1" applyFill="1" applyBorder="1" applyAlignment="1" applyProtection="1">
      <alignment horizontal="left" vertical="center"/>
    </xf>
    <xf numFmtId="0" fontId="5" fillId="3" borderId="3" xfId="0" applyFont="1" applyFill="1" applyBorder="1" applyAlignment="1" applyProtection="1">
      <alignment horizontal="left" vertical="center"/>
    </xf>
    <xf numFmtId="0" fontId="5" fillId="3" borderId="7" xfId="0" applyFont="1" applyFill="1" applyBorder="1" applyAlignment="1" applyProtection="1">
      <alignment horizontal="left" vertical="center"/>
    </xf>
    <xf numFmtId="0" fontId="3" fillId="3" borderId="15" xfId="0" applyFont="1" applyFill="1" applyBorder="1" applyAlignment="1" applyProtection="1">
      <alignment vertical="center" wrapText="1"/>
    </xf>
    <xf numFmtId="0" fontId="3" fillId="3" borderId="40" xfId="0" applyFont="1" applyFill="1" applyBorder="1" applyAlignment="1" applyProtection="1">
      <alignment vertical="center" wrapText="1"/>
    </xf>
    <xf numFmtId="0" fontId="3" fillId="3" borderId="73" xfId="0" applyFont="1" applyFill="1" applyBorder="1" applyAlignment="1" applyProtection="1">
      <alignment vertical="center" wrapText="1"/>
    </xf>
    <xf numFmtId="0" fontId="5" fillId="3" borderId="41" xfId="0" applyFont="1" applyFill="1" applyBorder="1" applyAlignment="1" applyProtection="1">
      <alignment horizontal="left" vertical="center"/>
    </xf>
    <xf numFmtId="0" fontId="5" fillId="3" borderId="40" xfId="0" applyFont="1" applyFill="1" applyBorder="1" applyAlignment="1" applyProtection="1">
      <alignment horizontal="left" vertical="center"/>
    </xf>
    <xf numFmtId="0" fontId="5" fillId="3" borderId="42" xfId="0" applyFont="1" applyFill="1" applyBorder="1" applyAlignment="1" applyProtection="1">
      <alignment horizontal="left" vertical="center"/>
    </xf>
    <xf numFmtId="0" fontId="3" fillId="0" borderId="49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5" fillId="3" borderId="8" xfId="0" applyFont="1" applyFill="1" applyBorder="1" applyAlignment="1" applyProtection="1">
      <alignment horizontal="left" vertical="center"/>
    </xf>
    <xf numFmtId="0" fontId="5" fillId="3" borderId="23" xfId="0" applyFont="1" applyFill="1" applyBorder="1" applyAlignment="1" applyProtection="1">
      <alignment horizontal="left" vertical="center"/>
    </xf>
    <xf numFmtId="0" fontId="5" fillId="3" borderId="47" xfId="0" applyFont="1" applyFill="1" applyBorder="1" applyAlignment="1" applyProtection="1">
      <alignment horizontal="left" vertical="center"/>
    </xf>
    <xf numFmtId="0" fontId="5" fillId="3" borderId="48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left" vertical="center"/>
    </xf>
    <xf numFmtId="0" fontId="5" fillId="3" borderId="24" xfId="0" applyFont="1" applyFill="1" applyBorder="1" applyAlignment="1" applyProtection="1">
      <alignment horizontal="left" vertical="center"/>
    </xf>
    <xf numFmtId="0" fontId="3" fillId="0" borderId="46" xfId="0" applyFont="1" applyBorder="1" applyAlignment="1" applyProtection="1">
      <alignment vertical="center" wrapText="1"/>
    </xf>
    <xf numFmtId="0" fontId="3" fillId="0" borderId="47" xfId="0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/>
    </xf>
    <xf numFmtId="0" fontId="5" fillId="3" borderId="24" xfId="0" applyFont="1" applyFill="1" applyBorder="1" applyAlignment="1" applyProtection="1">
      <alignment vertical="center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horizontal="left" vertical="center"/>
    </xf>
    <xf numFmtId="0" fontId="3" fillId="3" borderId="45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vertical="center" wrapText="1"/>
    </xf>
    <xf numFmtId="0" fontId="5" fillId="3" borderId="25" xfId="0" applyFont="1" applyFill="1" applyBorder="1" applyAlignment="1" applyProtection="1">
      <alignment horizontal="left" vertical="center" wrapText="1"/>
    </xf>
    <xf numFmtId="0" fontId="5" fillId="3" borderId="35" xfId="0" applyFont="1" applyFill="1" applyBorder="1" applyAlignment="1" applyProtection="1">
      <alignment horizontal="left" vertical="center" wrapText="1"/>
    </xf>
    <xf numFmtId="0" fontId="5" fillId="3" borderId="43" xfId="0" applyFont="1" applyFill="1" applyBorder="1" applyAlignment="1" applyProtection="1">
      <alignment horizontal="left" vertical="center" wrapText="1"/>
    </xf>
    <xf numFmtId="0" fontId="5" fillId="0" borderId="25" xfId="0" applyFont="1" applyBorder="1" applyAlignment="1" applyProtection="1">
      <alignment horizontal="left" vertical="center" wrapText="1"/>
    </xf>
    <xf numFmtId="0" fontId="5" fillId="0" borderId="35" xfId="0" applyFont="1" applyBorder="1" applyAlignment="1" applyProtection="1">
      <alignment horizontal="left" vertical="center" wrapText="1"/>
    </xf>
    <xf numFmtId="0" fontId="5" fillId="0" borderId="43" xfId="0" applyFont="1" applyBorder="1" applyAlignment="1" applyProtection="1">
      <alignment horizontal="left" vertical="center" wrapText="1"/>
    </xf>
    <xf numFmtId="0" fontId="3" fillId="3" borderId="17" xfId="0" applyFont="1" applyFill="1" applyBorder="1" applyAlignment="1" applyProtection="1">
      <alignment vertical="center" wrapText="1"/>
    </xf>
    <xf numFmtId="0" fontId="3" fillId="3" borderId="35" xfId="0" applyFont="1" applyFill="1" applyBorder="1" applyAlignment="1" applyProtection="1">
      <alignment vertical="center" wrapText="1"/>
    </xf>
    <xf numFmtId="0" fontId="3" fillId="3" borderId="56" xfId="0" applyFont="1" applyFill="1" applyBorder="1" applyAlignment="1" applyProtection="1">
      <alignment vertical="center" wrapText="1"/>
    </xf>
    <xf numFmtId="0" fontId="21" fillId="2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vertical="center" wrapText="1"/>
    </xf>
    <xf numFmtId="0" fontId="5" fillId="3" borderId="41" xfId="0" applyFont="1" applyFill="1" applyBorder="1" applyAlignment="1" applyProtection="1">
      <alignment horizontal="left" vertical="center" wrapText="1"/>
    </xf>
    <xf numFmtId="0" fontId="5" fillId="3" borderId="40" xfId="0" applyFont="1" applyFill="1" applyBorder="1" applyAlignment="1" applyProtection="1">
      <alignment horizontal="left" vertical="center" wrapText="1"/>
    </xf>
    <xf numFmtId="0" fontId="5" fillId="3" borderId="42" xfId="0" applyFont="1" applyFill="1" applyBorder="1" applyAlignment="1" applyProtection="1">
      <alignment horizontal="left" vertical="center" wrapText="1"/>
    </xf>
    <xf numFmtId="0" fontId="3" fillId="0" borderId="45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3" xfId="0" applyFont="1" applyFill="1" applyBorder="1" applyAlignment="1" applyProtection="1">
      <alignment vertical="center" wrapText="1"/>
    </xf>
    <xf numFmtId="0" fontId="3" fillId="3" borderId="7" xfId="0" applyFont="1" applyFill="1" applyBorder="1" applyAlignment="1" applyProtection="1">
      <alignment vertical="center" wrapText="1"/>
    </xf>
    <xf numFmtId="0" fontId="5" fillId="0" borderId="70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vertical="center" wrapText="1"/>
      <protection locked="0"/>
    </xf>
    <xf numFmtId="0" fontId="5" fillId="3" borderId="2" xfId="0" applyFont="1" applyFill="1" applyBorder="1" applyAlignment="1" applyProtection="1">
      <alignment horizontal="left" vertical="center" wrapText="1"/>
    </xf>
    <xf numFmtId="0" fontId="5" fillId="3" borderId="39" xfId="0" applyFont="1" applyFill="1" applyBorder="1" applyAlignment="1" applyProtection="1">
      <alignment horizontal="left" vertical="center" wrapText="1"/>
    </xf>
    <xf numFmtId="0" fontId="5" fillId="3" borderId="0" xfId="0" applyFont="1" applyFill="1" applyBorder="1" applyAlignment="1" applyProtection="1">
      <alignment horizontal="left" vertical="center" wrapText="1"/>
      <protection locked="0"/>
    </xf>
    <xf numFmtId="0" fontId="3" fillId="3" borderId="75" xfId="0" applyFont="1" applyFill="1" applyBorder="1" applyAlignment="1" applyProtection="1">
      <alignment vertical="center" wrapText="1"/>
    </xf>
    <xf numFmtId="0" fontId="3" fillId="0" borderId="17" xfId="0" applyFont="1" applyFill="1" applyBorder="1" applyAlignment="1" applyProtection="1">
      <alignment vertical="center" wrapText="1"/>
    </xf>
    <xf numFmtId="0" fontId="3" fillId="0" borderId="35" xfId="0" applyFont="1" applyFill="1" applyBorder="1" applyAlignment="1" applyProtection="1">
      <alignment vertical="center" wrapText="1"/>
    </xf>
    <xf numFmtId="0" fontId="3" fillId="0" borderId="56" xfId="0" applyFont="1" applyFill="1" applyBorder="1" applyAlignment="1" applyProtection="1">
      <alignment vertical="center" wrapText="1"/>
    </xf>
    <xf numFmtId="0" fontId="3" fillId="0" borderId="74" xfId="0" applyFont="1" applyFill="1" applyBorder="1" applyAlignment="1" applyProtection="1">
      <alignment vertical="center" wrapText="1"/>
    </xf>
    <xf numFmtId="0" fontId="3" fillId="0" borderId="19" xfId="0" applyFont="1" applyFill="1" applyBorder="1" applyAlignment="1" applyProtection="1">
      <alignment vertical="center" wrapText="1"/>
    </xf>
    <xf numFmtId="0" fontId="3" fillId="0" borderId="58" xfId="0" applyFont="1" applyFill="1" applyBorder="1" applyAlignment="1" applyProtection="1">
      <alignment vertical="center" wrapText="1"/>
    </xf>
    <xf numFmtId="0" fontId="5" fillId="0" borderId="25" xfId="0" applyFont="1" applyFill="1" applyBorder="1" applyAlignment="1" applyProtection="1">
      <alignment horizontal="left" vertical="center" wrapText="1"/>
    </xf>
    <xf numFmtId="0" fontId="5" fillId="0" borderId="35" xfId="0" applyFont="1" applyFill="1" applyBorder="1" applyAlignment="1" applyProtection="1">
      <alignment horizontal="left" vertical="center" wrapText="1"/>
    </xf>
    <xf numFmtId="0" fontId="5" fillId="0" borderId="43" xfId="0" applyFont="1" applyFill="1" applyBorder="1" applyAlignment="1" applyProtection="1">
      <alignment horizontal="left" vertical="center" wrapText="1"/>
    </xf>
    <xf numFmtId="0" fontId="5" fillId="0" borderId="55" xfId="0" applyFont="1" applyFill="1" applyBorder="1" applyAlignment="1" applyProtection="1">
      <alignment horizontal="left" vertical="center" wrapText="1"/>
    </xf>
    <xf numFmtId="0" fontId="5" fillId="0" borderId="19" xfId="0" applyFont="1" applyFill="1" applyBorder="1" applyAlignment="1" applyProtection="1">
      <alignment horizontal="left" vertical="center" wrapText="1"/>
    </xf>
    <xf numFmtId="0" fontId="5" fillId="0" borderId="72" xfId="0" applyFont="1" applyFill="1" applyBorder="1" applyAlignment="1" applyProtection="1">
      <alignment horizontal="left" vertical="center" wrapText="1"/>
    </xf>
    <xf numFmtId="0" fontId="3" fillId="9" borderId="2" xfId="2" applyFont="1" applyFill="1" applyBorder="1" applyAlignment="1" applyProtection="1">
      <alignment horizontal="left" vertical="center" wrapText="1"/>
      <protection hidden="1"/>
    </xf>
    <xf numFmtId="49" fontId="5" fillId="0" borderId="6" xfId="2" applyNumberFormat="1" applyFont="1" applyBorder="1" applyAlignment="1" applyProtection="1">
      <alignment horizontal="right"/>
      <protection locked="0" hidden="1"/>
    </xf>
    <xf numFmtId="49" fontId="5" fillId="0" borderId="3" xfId="2" applyNumberFormat="1" applyFont="1" applyBorder="1" applyAlignment="1" applyProtection="1">
      <alignment horizontal="right"/>
      <protection locked="0" hidden="1"/>
    </xf>
    <xf numFmtId="49" fontId="5" fillId="0" borderId="7" xfId="2" applyNumberFormat="1" applyFont="1" applyBorder="1" applyAlignment="1" applyProtection="1">
      <alignment horizontal="right"/>
      <protection locked="0" hidden="1"/>
    </xf>
    <xf numFmtId="49" fontId="5" fillId="0" borderId="6" xfId="2" applyNumberFormat="1" applyFont="1" applyBorder="1" applyAlignment="1" applyProtection="1">
      <alignment horizontal="right" vertical="top"/>
      <protection locked="0" hidden="1"/>
    </xf>
    <xf numFmtId="49" fontId="5" fillId="0" borderId="3" xfId="2" applyNumberFormat="1" applyFont="1" applyBorder="1" applyAlignment="1" applyProtection="1">
      <alignment horizontal="right" vertical="top"/>
      <protection locked="0" hidden="1"/>
    </xf>
    <xf numFmtId="49" fontId="5" fillId="0" borderId="7" xfId="2" applyNumberFormat="1" applyFont="1" applyBorder="1" applyAlignment="1" applyProtection="1">
      <alignment horizontal="right" vertical="top"/>
      <protection locked="0" hidden="1"/>
    </xf>
    <xf numFmtId="0" fontId="3" fillId="11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3" fillId="20" borderId="1" xfId="0" applyFont="1" applyFill="1" applyBorder="1" applyAlignment="1" applyProtection="1">
      <alignment horizontal="center" vertical="distributed"/>
      <protection hidden="1"/>
    </xf>
    <xf numFmtId="0" fontId="3" fillId="20" borderId="14" xfId="0" applyFont="1" applyFill="1" applyBorder="1" applyAlignment="1" applyProtection="1">
      <alignment horizontal="center" vertical="distributed"/>
      <protection hidden="1"/>
    </xf>
    <xf numFmtId="49" fontId="5" fillId="0" borderId="6" xfId="0" applyNumberFormat="1" applyFont="1" applyFill="1" applyBorder="1" applyAlignment="1" applyProtection="1">
      <alignment horizontal="right" vertical="center"/>
      <protection hidden="1"/>
    </xf>
    <xf numFmtId="49" fontId="5" fillId="0" borderId="7" xfId="0" applyNumberFormat="1" applyFont="1" applyFill="1" applyBorder="1" applyAlignment="1" applyProtection="1">
      <alignment horizontal="right" vertical="center"/>
      <protection hidden="1"/>
    </xf>
    <xf numFmtId="0" fontId="5" fillId="22" borderId="25" xfId="0" applyFont="1" applyFill="1" applyBorder="1" applyAlignment="1" applyProtection="1">
      <alignment horizontal="center"/>
      <protection hidden="1"/>
    </xf>
    <xf numFmtId="0" fontId="5" fillId="22" borderId="35" xfId="0" applyFont="1" applyFill="1" applyBorder="1" applyAlignment="1" applyProtection="1">
      <alignment horizontal="center"/>
      <protection hidden="1"/>
    </xf>
    <xf numFmtId="0" fontId="5" fillId="3" borderId="71" xfId="0" applyFont="1" applyFill="1" applyBorder="1" applyAlignment="1" applyProtection="1">
      <alignment horizontal="center"/>
      <protection hidden="1"/>
    </xf>
    <xf numFmtId="0" fontId="5" fillId="3" borderId="0" xfId="0" applyFont="1" applyFill="1" applyAlignment="1" applyProtection="1">
      <alignment horizont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5" fillId="22" borderId="25" xfId="0" applyFont="1" applyFill="1" applyBorder="1" applyAlignment="1" applyProtection="1">
      <alignment horizontal="center" vertical="center"/>
      <protection hidden="1"/>
    </xf>
    <xf numFmtId="0" fontId="5" fillId="22" borderId="35" xfId="0" applyFont="1" applyFill="1" applyBorder="1" applyAlignment="1" applyProtection="1">
      <alignment horizontal="center" vertical="center"/>
      <protection hidden="1"/>
    </xf>
    <xf numFmtId="0" fontId="5" fillId="22" borderId="56" xfId="0" applyFont="1" applyFill="1" applyBorder="1" applyAlignment="1" applyProtection="1">
      <alignment horizontal="center" vertical="center"/>
      <protection hidden="1"/>
    </xf>
    <xf numFmtId="0" fontId="3" fillId="23" borderId="2" xfId="0" applyFont="1" applyFill="1" applyBorder="1" applyAlignment="1" applyProtection="1">
      <alignment horizontal="left" vertical="center" wrapText="1"/>
      <protection hidden="1"/>
    </xf>
    <xf numFmtId="4" fontId="3" fillId="3" borderId="0" xfId="0" applyNumberFormat="1" applyFont="1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49" fontId="20" fillId="0" borderId="6" xfId="5" applyNumberFormat="1" applyFont="1" applyBorder="1" applyProtection="1">
      <protection hidden="1"/>
    </xf>
    <xf numFmtId="49" fontId="20" fillId="0" borderId="3" xfId="5" applyNumberFormat="1" applyFont="1" applyBorder="1" applyProtection="1">
      <protection hidden="1"/>
    </xf>
    <xf numFmtId="49" fontId="20" fillId="0" borderId="7" xfId="5" applyNumberFormat="1" applyFont="1" applyBorder="1" applyProtection="1">
      <protection hidden="1"/>
    </xf>
    <xf numFmtId="0" fontId="3" fillId="11" borderId="1" xfId="6" applyFont="1" applyFill="1" applyBorder="1" applyAlignment="1" applyProtection="1">
      <alignment horizontal="center" vertical="center" wrapText="1"/>
      <protection hidden="1"/>
    </xf>
    <xf numFmtId="0" fontId="5" fillId="0" borderId="1" xfId="6" applyFont="1" applyBorder="1" applyAlignment="1" applyProtection="1">
      <alignment horizontal="center"/>
      <protection hidden="1"/>
    </xf>
    <xf numFmtId="0" fontId="5" fillId="0" borderId="1" xfId="6" applyFont="1" applyBorder="1" applyAlignment="1" applyProtection="1">
      <alignment horizontal="center" vertical="center"/>
      <protection hidden="1"/>
    </xf>
    <xf numFmtId="0" fontId="5" fillId="3" borderId="1" xfId="6" applyFont="1" applyFill="1" applyBorder="1" applyAlignment="1" applyProtection="1">
      <alignment horizontal="center" vertical="center"/>
      <protection hidden="1"/>
    </xf>
    <xf numFmtId="0" fontId="3" fillId="20" borderId="1" xfId="6" applyFont="1" applyFill="1" applyBorder="1" applyAlignment="1" applyProtection="1">
      <alignment horizontal="center" vertical="distributed"/>
      <protection hidden="1"/>
    </xf>
    <xf numFmtId="0" fontId="5" fillId="22" borderId="25" xfId="6" applyFont="1" applyFill="1" applyBorder="1" applyAlignment="1" applyProtection="1">
      <alignment horizontal="center"/>
      <protection hidden="1"/>
    </xf>
    <xf numFmtId="0" fontId="5" fillId="22" borderId="35" xfId="6" applyFont="1" applyFill="1" applyBorder="1" applyAlignment="1" applyProtection="1">
      <alignment horizontal="center"/>
      <protection hidden="1"/>
    </xf>
    <xf numFmtId="0" fontId="3" fillId="23" borderId="2" xfId="6" applyFont="1" applyFill="1" applyBorder="1" applyAlignment="1" applyProtection="1">
      <alignment horizontal="left" vertical="center" wrapText="1"/>
      <protection hidden="1"/>
    </xf>
    <xf numFmtId="4" fontId="3" fillId="3" borderId="0" xfId="6" applyNumberFormat="1" applyFont="1" applyFill="1" applyBorder="1" applyAlignment="1" applyProtection="1">
      <alignment horizontal="center" vertical="center"/>
      <protection hidden="1"/>
    </xf>
    <xf numFmtId="0" fontId="5" fillId="3" borderId="0" xfId="6" applyFont="1" applyFill="1" applyBorder="1" applyAlignment="1" applyProtection="1">
      <alignment horizontal="center" vertical="center"/>
      <protection hidden="1"/>
    </xf>
    <xf numFmtId="49" fontId="20" fillId="0" borderId="6" xfId="7" applyNumberFormat="1" applyFont="1" applyBorder="1" applyProtection="1">
      <protection hidden="1"/>
    </xf>
    <xf numFmtId="49" fontId="20" fillId="0" borderId="3" xfId="7" applyNumberFormat="1" applyFont="1" applyBorder="1" applyProtection="1">
      <protection hidden="1"/>
    </xf>
    <xf numFmtId="49" fontId="20" fillId="0" borderId="7" xfId="7" applyNumberFormat="1" applyFont="1" applyBorder="1" applyProtection="1">
      <protection hidden="1"/>
    </xf>
    <xf numFmtId="49" fontId="5" fillId="0" borderId="6" xfId="6" applyNumberFormat="1" applyFont="1" applyFill="1" applyBorder="1" applyAlignment="1" applyProtection="1">
      <alignment horizontal="right" vertical="center" wrapText="1"/>
      <protection hidden="1"/>
    </xf>
    <xf numFmtId="49" fontId="5" fillId="0" borderId="7" xfId="6" applyNumberFormat="1" applyFont="1" applyFill="1" applyBorder="1" applyAlignment="1" applyProtection="1">
      <alignment horizontal="right" vertical="center" wrapText="1"/>
      <protection hidden="1"/>
    </xf>
    <xf numFmtId="0" fontId="5" fillId="22" borderId="56" xfId="6" applyFont="1" applyFill="1" applyBorder="1" applyAlignment="1" applyProtection="1">
      <alignment horizontal="center"/>
      <protection hidden="1"/>
    </xf>
    <xf numFmtId="0" fontId="10" fillId="10" borderId="50" xfId="4" applyFont="1" applyFill="1" applyAlignment="1" applyProtection="1">
      <alignment horizontal="left" vertical="center"/>
      <protection hidden="1"/>
    </xf>
    <xf numFmtId="0" fontId="10" fillId="13" borderId="50" xfId="4" applyFont="1" applyFill="1" applyAlignment="1" applyProtection="1">
      <alignment horizontal="left" vertical="center"/>
      <protection hidden="1"/>
    </xf>
    <xf numFmtId="0" fontId="10" fillId="13" borderId="50" xfId="4" applyFont="1" applyFill="1" applyAlignment="1" applyProtection="1">
      <alignment horizontal="center"/>
      <protection hidden="1"/>
    </xf>
    <xf numFmtId="0" fontId="10" fillId="13" borderId="50" xfId="4" applyFont="1" applyFill="1" applyAlignment="1" applyProtection="1">
      <alignment horizontal="left"/>
      <protection hidden="1"/>
    </xf>
    <xf numFmtId="49" fontId="3" fillId="3" borderId="6" xfId="0" applyNumberFormat="1" applyFont="1" applyFill="1" applyBorder="1" applyAlignment="1" applyProtection="1">
      <alignment horizontal="right"/>
      <protection hidden="1"/>
    </xf>
    <xf numFmtId="0" fontId="3" fillId="3" borderId="3" xfId="0" applyFont="1" applyFill="1" applyBorder="1" applyAlignment="1" applyProtection="1">
      <alignment horizontal="right"/>
      <protection hidden="1"/>
    </xf>
    <xf numFmtId="0" fontId="3" fillId="3" borderId="7" xfId="0" applyFont="1" applyFill="1" applyBorder="1" applyAlignment="1" applyProtection="1">
      <alignment horizontal="right"/>
      <protection hidden="1"/>
    </xf>
    <xf numFmtId="49" fontId="5" fillId="0" borderId="6" xfId="0" applyNumberFormat="1" applyFont="1" applyBorder="1" applyAlignment="1" applyProtection="1">
      <alignment horizontal="left"/>
      <protection hidden="1"/>
    </xf>
    <xf numFmtId="49" fontId="5" fillId="0" borderId="3" xfId="0" applyNumberFormat="1" applyFont="1" applyBorder="1" applyAlignment="1" applyProtection="1">
      <alignment horizontal="left"/>
      <protection hidden="1"/>
    </xf>
    <xf numFmtId="49" fontId="5" fillId="0" borderId="7" xfId="0" applyNumberFormat="1" applyFont="1" applyBorder="1" applyAlignment="1" applyProtection="1">
      <alignment horizontal="left"/>
      <protection hidden="1"/>
    </xf>
    <xf numFmtId="0" fontId="3" fillId="10" borderId="6" xfId="0" applyFont="1" applyFill="1" applyBorder="1" applyAlignment="1" applyProtection="1">
      <alignment horizontal="left" vertical="center"/>
      <protection hidden="1"/>
    </xf>
    <xf numFmtId="0" fontId="3" fillId="10" borderId="3" xfId="0" applyFont="1" applyFill="1" applyBorder="1" applyAlignment="1" applyProtection="1">
      <alignment horizontal="left" vertical="center"/>
      <protection hidden="1"/>
    </xf>
    <xf numFmtId="0" fontId="3" fillId="10" borderId="7" xfId="0" applyFont="1" applyFill="1" applyBorder="1" applyAlignment="1" applyProtection="1">
      <alignment horizontal="left" vertical="center"/>
      <protection hidden="1"/>
    </xf>
    <xf numFmtId="0" fontId="19" fillId="3" borderId="10" xfId="0" applyFont="1" applyFill="1" applyBorder="1" applyAlignment="1" applyProtection="1">
      <alignment horizontal="left" vertical="center"/>
      <protection hidden="1"/>
    </xf>
    <xf numFmtId="0" fontId="19" fillId="3" borderId="0" xfId="0" applyFont="1" applyFill="1" applyAlignment="1" applyProtection="1">
      <alignment horizontal="left" vertical="center"/>
      <protection hidden="1"/>
    </xf>
    <xf numFmtId="49" fontId="3" fillId="3" borderId="0" xfId="0" applyNumberFormat="1" applyFont="1" applyFill="1" applyAlignment="1" applyProtection="1">
      <alignment horizontal="center" vertical="center"/>
      <protection hidden="1"/>
    </xf>
    <xf numFmtId="0" fontId="14" fillId="4" borderId="33" xfId="0" applyFont="1" applyFill="1" applyBorder="1" applyAlignment="1" applyProtection="1">
      <alignment horizontal="center" vertical="center"/>
      <protection hidden="1"/>
    </xf>
    <xf numFmtId="0" fontId="14" fillId="4" borderId="28" xfId="0" applyFont="1" applyFill="1" applyBorder="1" applyAlignment="1" applyProtection="1">
      <alignment horizontal="center" vertical="center"/>
      <protection hidden="1"/>
    </xf>
    <xf numFmtId="0" fontId="14" fillId="4" borderId="34" xfId="0" applyFont="1" applyFill="1" applyBorder="1" applyAlignment="1" applyProtection="1">
      <alignment horizontal="center" vertical="center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left" vertical="center" wrapText="1"/>
      <protection hidden="1"/>
    </xf>
    <xf numFmtId="0" fontId="0" fillId="3" borderId="6" xfId="0" applyFill="1" applyBorder="1" applyAlignment="1" applyProtection="1">
      <alignment horizontal="left" vertical="center"/>
      <protection hidden="1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2" fillId="3" borderId="19" xfId="0" applyFont="1" applyFill="1" applyBorder="1" applyAlignment="1" applyProtection="1">
      <alignment horizontal="left"/>
      <protection hidden="1"/>
    </xf>
    <xf numFmtId="0" fontId="0" fillId="0" borderId="19" xfId="0" applyBorder="1" applyAlignment="1" applyProtection="1">
      <alignment horizontal="left"/>
      <protection hidden="1"/>
    </xf>
    <xf numFmtId="0" fontId="12" fillId="3" borderId="5" xfId="0" applyFont="1" applyFill="1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7" fillId="3" borderId="21" xfId="0" applyFont="1" applyFill="1" applyBorder="1" applyAlignment="1" applyProtection="1">
      <alignment horizontal="left" vertical="center" wrapText="1"/>
      <protection hidden="1"/>
    </xf>
  </cellXfs>
  <cellStyles count="8">
    <cellStyle name="Cel·la de comprovació" xfId="4" builtinId="23"/>
    <cellStyle name="Normal" xfId="0" builtinId="0"/>
    <cellStyle name="Normal 2" xfId="1"/>
    <cellStyle name="Normal 2 2" xfId="5"/>
    <cellStyle name="Normal 2 2 2" xfId="6"/>
    <cellStyle name="Normal 2 2 2 2" xfId="7"/>
    <cellStyle name="Normal 3" xfId="2"/>
    <cellStyle name="Normal 42 2 2" xfId="3"/>
  </cellStyles>
  <dxfs count="20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vertical="center" textRotation="0" indent="0" justifyLastLine="0" shrinkToFit="0" readingOrder="0"/>
      <protection locked="1" hidden="1"/>
    </dxf>
    <dxf>
      <border outline="0"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fill>
        <patternFill patternType="none">
          <fgColor indexed="64"/>
          <bgColor indexed="65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border outline="0">
        <left style="thin">
          <color indexed="64"/>
        </left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>
        <left style="thin">
          <color indexed="64"/>
        </left>
        <right style="thin">
          <color indexed="64"/>
        </right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protection locked="1" hidden="1"/>
    </dxf>
    <dxf>
      <protection locked="1"/>
    </dxf>
    <dxf>
      <border outline="0"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protection locked="1" hidden="1"/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alignment horizontal="left" vertical="center" textRotation="0" wrapText="0" indent="0" justifyLastLine="0" shrinkToFit="0" readingOrder="0"/>
      <border>
        <left style="thin">
          <color indexed="64"/>
        </left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0"/>
      <border>
        <left style="thin">
          <color indexed="64"/>
        </left>
        <right style="thin">
          <color indexed="64"/>
        </right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alignment horizontal="center" vertical="center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0"/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center" vertical="bottom" textRotation="0" wrapText="0" indent="0" justifyLastLine="0" shrinkToFit="0" readingOrder="0"/>
      <protection locked="1" hidden="1"/>
    </dxf>
    <dxf>
      <border outline="0"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1" hidden="1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/>
        <bottom/>
      </border>
      <protection locked="1" hidden="1"/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medium">
          <color rgb="FF000000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protection locked="1" hidden="1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vertical style="thin">
          <color indexed="64"/>
        </vertic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font>
        <strike val="0"/>
        <outline val="0"/>
        <shadow val="0"/>
        <u val="none"/>
        <vertAlign val="baseline"/>
        <sz val="10"/>
        <name val="Arial"/>
        <scheme val="none"/>
      </font>
      <protection locked="1" hidden="1"/>
    </dxf>
    <dxf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 de taula 1" pivot="0" count="2">
      <tableStyleElement type="wholeTable" dxfId="206"/>
      <tableStyleElement type="firstRowStripe" dxfId="205"/>
    </tableStyle>
  </tableStyles>
  <colors>
    <mruColors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3</xdr:row>
      <xdr:rowOff>104775</xdr:rowOff>
    </xdr:from>
    <xdr:to>
      <xdr:col>2</xdr:col>
      <xdr:colOff>76200</xdr:colOff>
      <xdr:row>6</xdr:row>
      <xdr:rowOff>57149</xdr:rowOff>
    </xdr:to>
    <xdr:pic>
      <xdr:nvPicPr>
        <xdr:cNvPr id="3" name="Imagen 2" title="Advertiment no contracts inferiors a 6 meso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600200"/>
          <a:ext cx="438150" cy="438150"/>
        </a:xfrm>
        <a:prstGeom prst="rect">
          <a:avLst/>
        </a:prstGeom>
        <a:noFill/>
      </xdr:spPr>
    </xdr:pic>
    <xdr:clientData/>
  </xdr:twoCellAnchor>
  <xdr:twoCellAnchor>
    <xdr:from>
      <xdr:col>3</xdr:col>
      <xdr:colOff>1124840</xdr:colOff>
      <xdr:row>0</xdr:row>
      <xdr:rowOff>147145</xdr:rowOff>
    </xdr:from>
    <xdr:to>
      <xdr:col>6</xdr:col>
      <xdr:colOff>105102</xdr:colOff>
      <xdr:row>0</xdr:row>
      <xdr:rowOff>704193</xdr:rowOff>
    </xdr:to>
    <xdr:pic>
      <xdr:nvPicPr>
        <xdr:cNvPr id="7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82392" y="147145"/>
          <a:ext cx="1708572" cy="557048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197069</xdr:colOff>
      <xdr:row>0</xdr:row>
      <xdr:rowOff>91965</xdr:rowOff>
    </xdr:from>
    <xdr:to>
      <xdr:col>3</xdr:col>
      <xdr:colOff>814551</xdr:colOff>
      <xdr:row>0</xdr:row>
      <xdr:rowOff>832068</xdr:rowOff>
    </xdr:to>
    <xdr:pic>
      <xdr:nvPicPr>
        <xdr:cNvPr id="8" name="Imatge 7" descr="Escut Generalitat de Catalunya, Departament d'Empresa i Treball, Direcció General d'Economia Social i Solidària, el Tercer sector i les Cooperatives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069" y="91965"/>
          <a:ext cx="2575034" cy="7401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1513277</xdr:colOff>
      <xdr:row>0</xdr:row>
      <xdr:rowOff>249731</xdr:rowOff>
    </xdr:from>
    <xdr:to>
      <xdr:col>4</xdr:col>
      <xdr:colOff>640781</xdr:colOff>
      <xdr:row>0</xdr:row>
      <xdr:rowOff>969731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4327" y="249731"/>
          <a:ext cx="2016754" cy="72000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190500</xdr:colOff>
      <xdr:row>0</xdr:row>
      <xdr:rowOff>222250</xdr:rowOff>
    </xdr:from>
    <xdr:to>
      <xdr:col>3</xdr:col>
      <xdr:colOff>803976</xdr:colOff>
      <xdr:row>1</xdr:row>
      <xdr:rowOff>181923</xdr:rowOff>
    </xdr:to>
    <xdr:pic>
      <xdr:nvPicPr>
        <xdr:cNvPr id="5" name="Imatge 4" descr="Escut Generalitat de Catalunya, Departament d'Empresa i Treball, Direcció General d'Economia Social i Solidària, el Tercer sector i les Cooperatives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22250"/>
          <a:ext cx="2918526" cy="9566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1786035</xdr:colOff>
      <xdr:row>0</xdr:row>
      <xdr:rowOff>200478</xdr:rowOff>
    </xdr:from>
    <xdr:to>
      <xdr:col>4</xdr:col>
      <xdr:colOff>1946331</xdr:colOff>
      <xdr:row>0</xdr:row>
      <xdr:rowOff>946150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3235" y="200478"/>
          <a:ext cx="2071646" cy="745672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0</xdr:row>
      <xdr:rowOff>139700</xdr:rowOff>
    </xdr:from>
    <xdr:to>
      <xdr:col>3</xdr:col>
      <xdr:colOff>1473200</xdr:colOff>
      <xdr:row>0</xdr:row>
      <xdr:rowOff>1009649</xdr:rowOff>
    </xdr:to>
    <xdr:pic>
      <xdr:nvPicPr>
        <xdr:cNvPr id="5" name="Imatge 4" descr="Escut Generalitat de Catalunya, Departament d'Empresa i Treball, Direcció General d'Economia Social i Solidària, el Tercer sector i les Cooperatives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" y="139700"/>
          <a:ext cx="3079750" cy="8699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1256895</xdr:colOff>
      <xdr:row>0</xdr:row>
      <xdr:rowOff>243630</xdr:rowOff>
    </xdr:from>
    <xdr:to>
      <xdr:col>4</xdr:col>
      <xdr:colOff>1378719</xdr:colOff>
      <xdr:row>0</xdr:row>
      <xdr:rowOff>963630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9069" y="243630"/>
          <a:ext cx="1800433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11044</xdr:colOff>
      <xdr:row>0</xdr:row>
      <xdr:rowOff>149086</xdr:rowOff>
    </xdr:from>
    <xdr:to>
      <xdr:col>3</xdr:col>
      <xdr:colOff>966305</xdr:colOff>
      <xdr:row>0</xdr:row>
      <xdr:rowOff>949739</xdr:rowOff>
    </xdr:to>
    <xdr:pic>
      <xdr:nvPicPr>
        <xdr:cNvPr id="5" name="Imatge 4" descr="Escut Generalitat de Catalunya, Departament d'Empresa i Treball, Direcció General d'Economia Social i Solidària, el Tercer sector i les Cooperatives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79" y="149086"/>
          <a:ext cx="2667000" cy="8006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612458</xdr:colOff>
      <xdr:row>8</xdr:row>
      <xdr:rowOff>0</xdr:rowOff>
    </xdr:from>
    <xdr:ext cx="0" cy="1542807"/>
    <xdr:pic>
      <xdr:nvPicPr>
        <xdr:cNvPr id="2" name="Imatge 1" descr="Escut Generalitat de Catalunya, Departament d'Empresa i Treball, Direcció General d'Economia Social i Solidària, el Tercer sector i les Cooperativ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1433" y="1295400"/>
          <a:ext cx="0" cy="1542807"/>
        </a:xfrm>
        <a:prstGeom prst="rect">
          <a:avLst/>
        </a:prstGeom>
      </xdr:spPr>
    </xdr:pic>
    <xdr:clientData/>
  </xdr:oneCellAnchor>
  <xdr:twoCellAnchor>
    <xdr:from>
      <xdr:col>3</xdr:col>
      <xdr:colOff>1067301</xdr:colOff>
      <xdr:row>0</xdr:row>
      <xdr:rowOff>165100</xdr:rowOff>
    </xdr:from>
    <xdr:to>
      <xdr:col>6</xdr:col>
      <xdr:colOff>47725</xdr:colOff>
      <xdr:row>0</xdr:row>
      <xdr:rowOff>885100</xdr:rowOff>
    </xdr:to>
    <xdr:pic>
      <xdr:nvPicPr>
        <xdr:cNvPr id="6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8051" y="165100"/>
          <a:ext cx="1806174" cy="7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0</xdr:row>
      <xdr:rowOff>63500</xdr:rowOff>
    </xdr:from>
    <xdr:to>
      <xdr:col>3</xdr:col>
      <xdr:colOff>755650</xdr:colOff>
      <xdr:row>0</xdr:row>
      <xdr:rowOff>1130300</xdr:rowOff>
    </xdr:to>
    <xdr:pic>
      <xdr:nvPicPr>
        <xdr:cNvPr id="7" name="Imatge 6" descr="Escut Generalitat de Catalunya, Departament d'Empresa i Treball, Direcció General d'Economia Social i Solidària, el Tercer sector i les Cooperatives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63500"/>
          <a:ext cx="2857500" cy="106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1219200</xdr:colOff>
      <xdr:row>0</xdr:row>
      <xdr:rowOff>447675</xdr:rowOff>
    </xdr:to>
    <xdr:pic>
      <xdr:nvPicPr>
        <xdr:cNvPr id="11571" name="Imatge 1">
          <a:extLst>
            <a:ext uri="{FF2B5EF4-FFF2-40B4-BE49-F238E27FC236}">
              <a16:creationId xmlns:a16="http://schemas.microsoft.com/office/drawing/2014/main" id="{00000000-0008-0000-0200-000033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30480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6144385z/AppData/Local/Microsoft/Windows/Temporary%20Internet%20Files/Content.IE5/MOQY7UIU/G146NCESP-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GTDTS/CENTRES%20ESPECIALS%20TREBALL/9.%20GESTI&#211;%20SUBVENCIONS/IMPRESOS_FORMULARIS/IMPRESOS_2022/EMS/RelacionsSollicitudAnualEMS_2022_mostra_ANN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GTDTS/CENTRES%20ESPECIALS%20TREBALL/9.%20GESTI&#211;%20SUBVENCIONS/IMPRESOS_FORMULARIS/IMPRESOS_2022/EMS/NUL_RelacionsSollicitudAnualEMS_2022_mostra_ANN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6976949R\Desktop\EMS%202023\JUST_EMS%20-%20copia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5117859x/AppData/Local/Microsoft/Windows/Temporary%20Internet%20Files/Content.Outlook/409UHPE6/USAPS%202017%20AJUT%201%20(FULLS%20TREBALL)/MODEL%20TREBALL%20SMI-USAPS%20V.%206%20provaaa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1"/>
      <sheetName val="Doc 2"/>
      <sheetName val="Doc 3"/>
      <sheetName val="R_Doc 3"/>
      <sheetName val="t.parcial"/>
    </sheetNames>
    <sheetDataSet>
      <sheetData sheetId="0">
        <row r="64">
          <cell r="B64" t="str">
            <v xml:space="preserve">P   </v>
          </cell>
        </row>
        <row r="65">
          <cell r="B65" t="str">
            <v xml:space="preserve">TS </v>
          </cell>
        </row>
        <row r="66">
          <cell r="B66" t="str">
            <v xml:space="preserve">M  </v>
          </cell>
        </row>
        <row r="67">
          <cell r="B67" t="str">
            <v xml:space="preserve">T  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uccions d'emplenament"/>
      <sheetName val="Rel_EMS_SOLC"/>
      <sheetName val="Rel_llocs_treball_ED_SOLC"/>
      <sheetName val="Rel_llocs_treball_FS_64_33_SOLC"/>
      <sheetName val="Resum llocs treball_SOLC"/>
      <sheetName val="3. Relació plantilla treballad."/>
    </sheetNames>
    <sheetDataSet>
      <sheetData sheetId="0"/>
      <sheetData sheetId="1"/>
      <sheetData sheetId="2"/>
      <sheetData sheetId="3"/>
      <sheetData sheetId="4"/>
      <sheetData sheetId="5">
        <row r="6">
          <cell r="CC6" t="str">
            <v>M - M. Mental</v>
          </cell>
        </row>
        <row r="7">
          <cell r="CC7" t="str">
            <v>F - Física</v>
          </cell>
        </row>
        <row r="8">
          <cell r="CC8" t="str">
            <v>P - Psíquica</v>
          </cell>
        </row>
        <row r="9">
          <cell r="CC9" t="str">
            <v>PC - Paràlisi Cerebral</v>
          </cell>
        </row>
        <row r="10">
          <cell r="CC10" t="str">
            <v>A - Sensorial Auditiva</v>
          </cell>
        </row>
        <row r="11">
          <cell r="CC11" t="str">
            <v>V - Sensorial Visual</v>
          </cell>
        </row>
        <row r="14">
          <cell r="CC14" t="str">
            <v>Home</v>
          </cell>
        </row>
        <row r="15">
          <cell r="CC15" t="str">
            <v>Dona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uccions d'emplenament"/>
      <sheetName val="Rel_EMS_SOLC"/>
      <sheetName val="Rel_llocs_treball_ED_SOLC"/>
      <sheetName val="Rel_llocs_treball_FS_64_33_SOLC"/>
      <sheetName val="3. Relació plantilla treballad."/>
      <sheetName val="Resum llocs treball_SOLC"/>
      <sheetName val="DOC.3"/>
    </sheetNames>
    <sheetDataSet>
      <sheetData sheetId="0"/>
      <sheetData sheetId="1">
        <row r="8">
          <cell r="C8"/>
        </row>
      </sheetData>
      <sheetData sheetId="2">
        <row r="508">
          <cell r="AN508">
            <v>100</v>
          </cell>
        </row>
      </sheetData>
      <sheetData sheetId="3">
        <row r="508">
          <cell r="AO508">
            <v>2</v>
          </cell>
        </row>
      </sheetData>
      <sheetData sheetId="4">
        <row r="6">
          <cell r="CC6" t="str">
            <v>M - M. Mental</v>
          </cell>
        </row>
        <row r="7">
          <cell r="CC7" t="str">
            <v>F - Física</v>
          </cell>
        </row>
        <row r="8">
          <cell r="CC8" t="str">
            <v>P - Psíquica</v>
          </cell>
        </row>
        <row r="9">
          <cell r="CC9" t="str">
            <v>PC - Paràlisi Cerebral</v>
          </cell>
        </row>
        <row r="10">
          <cell r="CC10" t="str">
            <v>A - Sensorial Auditiva</v>
          </cell>
        </row>
        <row r="11">
          <cell r="CC11" t="str">
            <v>V - Sensorial Visual</v>
          </cell>
        </row>
        <row r="14">
          <cell r="CC14" t="str">
            <v>Home</v>
          </cell>
        </row>
        <row r="15">
          <cell r="CC15" t="str">
            <v>Dona</v>
          </cell>
        </row>
      </sheetData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s d'emplenament"/>
      <sheetName val="Rel_EMS_JUST"/>
      <sheetName val="Fitxa_Seguiment"/>
      <sheetName val="Reunions i xerrades"/>
      <sheetName val="Inserció Empresa Ordinària EMS"/>
      <sheetName val="Explicació lliure"/>
      <sheetName val="Rel_llocs_treball_MD_JUST"/>
      <sheetName val="Rel_llocs_treball_FS_64_33_JUST"/>
      <sheetName val="Resum_fitxa_indicadors_JUST"/>
      <sheetName val="3. Relació plantilla treballad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>
        <row r="507">
          <cell r="O507">
            <v>359.99121072291803</v>
          </cell>
        </row>
      </sheetData>
      <sheetData sheetId="7">
        <row r="507">
          <cell r="S507">
            <v>42</v>
          </cell>
        </row>
      </sheetData>
      <sheetData sheetId="8">
        <row r="20">
          <cell r="H20">
            <v>3</v>
          </cell>
        </row>
      </sheetData>
      <sheetData sheetId="9">
        <row r="6">
          <cell r="CC6" t="str">
            <v>M - M. Mental</v>
          </cell>
        </row>
        <row r="7">
          <cell r="CC7" t="str">
            <v>F - Física</v>
          </cell>
        </row>
        <row r="8">
          <cell r="CC8" t="str">
            <v>P - Psíquica</v>
          </cell>
        </row>
        <row r="9">
          <cell r="CC9" t="str">
            <v>PC - Paràlisi Cerebral</v>
          </cell>
        </row>
        <row r="10">
          <cell r="CC10" t="str">
            <v>A - Sensorial Auditiva</v>
          </cell>
        </row>
        <row r="11">
          <cell r="CC11" t="str">
            <v>V - Sensorial Visual</v>
          </cell>
        </row>
        <row r="14">
          <cell r="CC14" t="str">
            <v>Home</v>
          </cell>
        </row>
        <row r="15">
          <cell r="CC15" t="str">
            <v>Dona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.1"/>
      <sheetName val="Relació despeses"/>
      <sheetName val="DOC.3"/>
      <sheetName val="R_DOC.3"/>
      <sheetName val="Reservat administració"/>
      <sheetName val="Instruccions "/>
      <sheetName val="Instruccions ok"/>
      <sheetName val="Relació despeses (sense taula)"/>
      <sheetName val="DOC.1 (sense taula)"/>
      <sheetName val="MODEL TREBALL SMI-USAPS V"/>
      <sheetName val="3. Relació plantilla treballad."/>
    </sheetNames>
    <sheetDataSet>
      <sheetData sheetId="0" refreshError="1"/>
      <sheetData sheetId="1" refreshError="1"/>
      <sheetData sheetId="2">
        <row r="7">
          <cell r="BK7" t="str">
            <v>M - M. Mental</v>
          </cell>
        </row>
        <row r="8">
          <cell r="BK8" t="str">
            <v>F - Física</v>
          </cell>
        </row>
        <row r="9">
          <cell r="BK9" t="str">
            <v>P - Psíquica</v>
          </cell>
        </row>
        <row r="10">
          <cell r="BK10" t="str">
            <v>PC - Paràlisi Cerebral</v>
          </cell>
        </row>
        <row r="11">
          <cell r="BK11" t="str">
            <v>A - Sensorial Auditiva</v>
          </cell>
        </row>
        <row r="12">
          <cell r="BK12" t="str">
            <v>V - Sensorial Visual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id="30" name="Tabla132" displayName="Tabla132" ref="AB14:AB17" totalsRowShown="0" headerRowDxfId="181" dataDxfId="180">
  <autoFilter ref="AB14:AB17"/>
  <tableColumns count="1">
    <tableColumn id="1" name="Contracte laboral" dataDxfId="17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39" name="Magisteri_Ed_Especial" displayName="Magisteri_Ed_Especial" ref="AI14:AI15" totalsRowShown="0" headerRowDxfId="153" dataDxfId="152">
  <autoFilter ref="AI14:AI15"/>
  <tableColumns count="1">
    <tableColumn id="1" name="Magisteri_Ed_Especial" dataDxfId="1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40" name="Màster_Ed_Especial" displayName="Màster_Ed_Especial" ref="AJ14:AJ15" totalsRowShown="0" headerRowDxfId="150" dataDxfId="149">
  <autoFilter ref="AJ14:AJ15"/>
  <tableColumns count="1">
    <tableColumn id="1" name="Màster_Ed_Especial" dataDxfId="14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41" name="CFGS_integració_social" displayName="CFGS_integració_social" ref="AK14:AK28" totalsRowShown="0" headerRowDxfId="147" dataDxfId="146">
  <autoFilter ref="AK14:AK28"/>
  <tableColumns count="1">
    <tableColumn id="1" name="CFGS_integració_social" dataDxfId="14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42" name="Grau_universitari" displayName="Grau_universitari" ref="AE22:AE28" totalsRowShown="0" headerRowDxfId="144" dataDxfId="143" tableBorderDxfId="142">
  <autoFilter ref="AE22:AE28"/>
  <tableColumns count="1">
    <tableColumn id="1" name="Grau_universitari" dataDxfId="14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43" name="Llicenciatura" displayName="Llicenciatura" ref="AF22:AF28" totalsRowShown="0" headerRowDxfId="140" dataDxfId="139" tableBorderDxfId="138">
  <autoFilter ref="AF22:AF28"/>
  <tableColumns count="1">
    <tableColumn id="1" name="Llicenciatura" dataDxfId="13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44" name="Diplomatura" displayName="Diplomatura" ref="AG22:AG23" totalsRowShown="0" headerRowDxfId="136" dataDxfId="135" tableBorderDxfId="134">
  <autoFilter ref="AG22:AG23"/>
  <tableColumns count="1">
    <tableColumn id="1" name="Diplomatura" dataDxfId="13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45" name="Màster" displayName="Màster" ref="AH22:AH23" totalsRowShown="0" headerRowDxfId="132" dataDxfId="131" tableBorderDxfId="130">
  <autoFilter ref="AH22:AH23"/>
  <tableColumns count="1">
    <tableColumn id="1" name="Màster" dataDxfId="129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46" name="CFGS" displayName="CFGS" ref="AI22:AI23" totalsRowShown="0" headerRowDxfId="128" dataDxfId="127" tableBorderDxfId="126">
  <autoFilter ref="AI22:AI23"/>
  <tableColumns count="1">
    <tableColumn id="1" name="CFGS" dataDxfId="12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47" name="Titulació_universitària" displayName="Titulació_universitària" ref="AB32:AB36" totalsRowShown="0" headerRowDxfId="124" dataDxfId="123" tableBorderDxfId="122">
  <autoFilter ref="AB32:AB36"/>
  <tableColumns count="1">
    <tableColumn id="1" name="Titulació_universitària" dataDxfId="121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48" name="Cicle_Formatiu_Grau_Superior" displayName="Cicle_Formatiu_Grau_Superior" ref="AC32:AC33" totalsRowShown="0" headerRowDxfId="120" dataDxfId="119" tableBorderDxfId="118">
  <autoFilter ref="AC32:AC33"/>
  <tableColumns count="1">
    <tableColumn id="1" name="Cicle_Formatiu_Grau_Superior" dataDxfId="11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1" name="Nivell_academic" displayName="Nivell_academic" ref="AB19:AB21" totalsRowShown="0" headerRowDxfId="178" dataDxfId="177">
  <autoFilter ref="AB19:AB21"/>
  <tableColumns count="1">
    <tableColumn id="1" name="Nivell acadèmic" dataDxfId="176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49" name="Assoliment" displayName="Assoliment" ref="AB39:AB42" totalsRowShown="0" headerRowDxfId="116" dataDxfId="115">
  <autoFilter ref="AB39:AB42"/>
  <tableColumns count="1">
    <tableColumn id="1" name="Assoliment" dataDxfId="114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50" name="Rel_EMS_JUST" displayName="Rel_EMS_JUST" ref="B13:Y88" totalsRowShown="0" headerRowDxfId="113" dataDxfId="111" headerRowBorderDxfId="112" tableBorderDxfId="110">
  <tableColumns count="24">
    <tableColumn id="1" name="Recompte" dataDxfId="109">
      <calculatedColumnFormula>IF($C14&lt;&gt;"",MAX($B13:B$14)+1,"")</calculatedColumnFormula>
    </tableColumn>
    <tableColumn id="2" name="DNI/NIE" dataDxfId="108"/>
    <tableColumn id="3" name="Cognoms,  nom" dataDxfId="107"/>
    <tableColumn id="4" name="Nivell acadèmic (feu servir les opcions de la llista desplegable)" dataDxfId="106"/>
    <tableColumn id="5" name="Assoliment de la titulació (feu servir les opcions de la llista deplegable)" dataDxfId="105"/>
    <tableColumn id="6" name="Titulació acadèmica_x000a_(feu servir les opcions de la llista desplegable, excepte pels cicles formatius específics del CET)" dataDxfId="104"/>
    <tableColumn id="7" name="Tasca _x000a_(feu servir les opcions de la llista desplegable, excepte pels cicles formatius específics del CET) " dataDxfId="103"/>
    <tableColumn id="8" name="Codi del contracte" dataDxfId="102"/>
    <tableColumn id="9" name="Tipus de contracte" dataDxfId="101"/>
    <tableColumn id="10" name="Mesos del contracte en vigor durant l´any 2024" dataDxfId="100"/>
    <tableColumn id="11" name="Data inici contracte" dataDxfId="99"/>
    <tableColumn id="12" name="Data finalització contracte" dataDxfId="98"/>
    <tableColumn id="13" name="Percentatge de jornada segons contracte_x000a_(no poseu el símbol %) " dataDxfId="97"/>
    <tableColumn id="14" name="Jornada de treball anual tècnic/a EMS" dataDxfId="96"/>
    <tableColumn id="15" name="Sou brut anual" dataDxfId="95"/>
    <tableColumn id="22" name="Té alguna discapacitat reconeguda?" dataDxfId="94"/>
    <tableColumn id="23" name="Tipus de discapacitat _x000a_ (feu servir opcions de la llista desplegable)" dataDxfId="93"/>
    <tableColumn id="24" name="% Grau de discapacitat _x000a_(no posar símbol %)" dataDxfId="92"/>
    <tableColumn id="16" name="Núm. hores EMS anuals  dedicades a Personal discapacitat GRUP A (MD) " dataDxfId="91"/>
    <tableColumn id="17" name="Nombre de persones ateses amb discapacitat GRUP A (MD) " dataDxfId="90"/>
    <tableColumn id="18" name="Núm. hores EMS anuals  dedicades a Personal discapacitat GRUP B (FS_33-64%)" dataDxfId="89"/>
    <tableColumn id="19" name="Nombre de persones ateses amb discapacitat GRUP B (FS_33-64%)" dataDxfId="88"/>
    <tableColumn id="20" name="Espai reservat per a l'Administració" dataDxfId="87"/>
    <tableColumn id="21" name="OBSERVACIONS" dataDxfId="86"/>
  </tableColumns>
  <tableStyleInfo name="TableStyleMedium18" showFirstColumn="0" showLastColumn="0" showRowStripes="1" showColumnStripes="0"/>
</table>
</file>

<file path=xl/tables/table22.xml><?xml version="1.0" encoding="utf-8"?>
<table xmlns="http://schemas.openxmlformats.org/spreadsheetml/2006/main" id="1" name="Taula42" displayName="Taula42" ref="B6:S505" totalsRowShown="0" headerRowDxfId="79" dataDxfId="77" headerRowBorderDxfId="78" tableBorderDxfId="76">
  <tableColumns count="18">
    <tableColumn id="1" name="Núm. d'ordre" dataDxfId="75">
      <calculatedColumnFormula>IF(C7&lt;&gt;"",1,"")</calculatedColumnFormula>
    </tableColumn>
    <tableColumn id="10" name="DNI / NIE" dataDxfId="74"/>
    <tableColumn id="26" name="Núm. Afiliació a la Seguretat Social" dataDxfId="73"/>
    <tableColumn id="2" name="Cognoms,  nom" dataDxfId="72"/>
    <tableColumn id="22" name="Sexe   _x000a_(feu servir llista opcions de la llista desplegable)" dataDxfId="71"/>
    <tableColumn id="3" name="Identitat de gènere_x000a_(feu servir llista opcions de la llista desplegable)" dataDxfId="70"/>
    <tableColumn id="4" name="Data naixement dd/mm/aaaa" dataDxfId="69"/>
    <tableColumn id="6" name="Tipus de discapacitat _x000a_ (feu servir opcions de la llista desplegable)" dataDxfId="68"/>
    <tableColumn id="7" name="% Grau de discapacitat _x000a_(no posar símbol %)" dataDxfId="67"/>
    <tableColumn id="19" name="Tipus de contracte" dataDxfId="66"/>
    <tableColumn id="14" name="Data inici contracte" dataDxfId="65"/>
    <tableColumn id="16" name="Data finalització contracte" dataDxfId="64"/>
    <tableColumn id="20" name="Mesos del contracte en vigor durant l´any 2024" dataDxfId="63">
      <calculatedColumnFormula>IF(AND(Taula42[[#This Row],[Data inici contracte]]&lt;&gt;0,Taula42[[#This Row],[Data finalització contracte]]=0),12,(Taula42[[#This Row],[Data finalització contracte]]-Taula42[[#This Row],[Data inici contracte]])/30.34)</calculatedColumnFormula>
    </tableColumn>
    <tableColumn id="8" name="Nivell d'estudis                                 (feu servir opcions de la llista desplegable)" dataDxfId="62"/>
    <tableColumn id="11" name="Origen romaní                           (feu servir opcions de la llista desplegable)" dataDxfId="61"/>
    <tableColumn id="12" name="Risc exclusió habitatge _x000a_(feu servir opcions de la llista desplegable)" dataDxfId="60"/>
    <tableColumn id="9" name="Espai reservat per a l'Administració" dataDxfId="59"/>
    <tableColumn id="13" name="OBSERVACIONS" dataDxfId="58"/>
  </tableColumns>
  <tableStyleInfo name="Estil de taula 1" showFirstColumn="0" showLastColumn="0" showRowStripes="1" showColumnStripes="0"/>
</table>
</file>

<file path=xl/tables/table23.xml><?xml version="1.0" encoding="utf-8"?>
<table xmlns="http://schemas.openxmlformats.org/spreadsheetml/2006/main" id="2" name="Tabla1" displayName="Tabla1" ref="AE25:AE35" totalsRowShown="0" headerRowDxfId="57" dataDxfId="56">
  <autoFilter ref="AE25:AE35"/>
  <tableColumns count="1">
    <tableColumn id="1" name="Grau satisfacció" dataDxfId="55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" name="Taula423" displayName="Taula423" ref="B6:S505" totalsRowShown="0" headerRowDxfId="52" dataDxfId="51" totalsRowDxfId="49" tableBorderDxfId="50">
  <tableColumns count="18">
    <tableColumn id="1" name="Núm. d'ordre" dataDxfId="48" totalsRowDxfId="47">
      <calculatedColumnFormula>IF(C7&lt;&gt;"",1,"")</calculatedColumnFormula>
    </tableColumn>
    <tableColumn id="10" name="DNI / NIE" dataDxfId="46" totalsRowDxfId="45"/>
    <tableColumn id="26" name="Núm. Afiliació a la Seguretat Social" dataDxfId="44" totalsRowDxfId="43"/>
    <tableColumn id="2" name="Cognoms,  nom" dataDxfId="42" totalsRowDxfId="41"/>
    <tableColumn id="14" name="Sexe_x000a_(feu servir llista opcions de la llista desplegable)" dataDxfId="40" totalsRowDxfId="39"/>
    <tableColumn id="3" name="Identitat de gènere             (feu servir llista opcions de la llista desplegable)" dataDxfId="38" totalsRowDxfId="37"/>
    <tableColumn id="4" name="Data naixement dd/mm/aaaa" dataDxfId="36" totalsRowDxfId="35"/>
    <tableColumn id="6" name="Tipus de discapacitat  (feu servir opcions de la llista desplegable)" dataDxfId="34" totalsRowDxfId="33"/>
    <tableColumn id="7" name="% Grau de discapacitat _x000a_(no posar símbol %)" dataDxfId="32" totalsRowDxfId="31"/>
    <tableColumn id="21" name="Tipus de contracte" dataDxfId="30" totalsRowDxfId="29"/>
    <tableColumn id="16" name="Data inici contracte" dataDxfId="28" totalsRowDxfId="27"/>
    <tableColumn id="20" name="Data finalització contracte" dataDxfId="26" totalsRowDxfId="25"/>
    <tableColumn id="28" name="Mesos del contracte en vigor durant l´any 2024" dataDxfId="24" totalsRowDxfId="23" dataCellStyle="Normal 2">
      <calculatedColumnFormula>IF(AND(Taula423[[#This Row],[Data inici contracte]]&lt;&gt;0,Taula423[[#This Row],[Data finalització contracte]]=0),12,(Taula423[[#This Row],[Data finalització contracte]]-Taula423[[#This Row],[Data inici contracte]])/30.34)</calculatedColumnFormula>
    </tableColumn>
    <tableColumn id="9" name="Nivell d'estudis                                 (feu servir opcions de la llista desplegable)" dataDxfId="22" totalsRowDxfId="21" dataCellStyle="Normal 2 2 2"/>
    <tableColumn id="11" name="Origen romaní                           (feu servir opcions de la llista desplegable)" dataDxfId="20" totalsRowDxfId="19" dataCellStyle="Normal 2 2 2"/>
    <tableColumn id="8" name="Risc exclusió habitatge_x000a_(feu servir opcions de la llista desplegable)" dataDxfId="18" totalsRowDxfId="17" dataCellStyle="Normal 2 2 2"/>
    <tableColumn id="12" name="Espai reservat per a l'Administració" dataDxfId="16" totalsRowDxfId="15" dataCellStyle="Normal 2 2 2"/>
    <tableColumn id="13" name="OBSERVACIONS" dataDxfId="14"/>
  </tableColumns>
  <tableStyleInfo name="Estil de taula 1" showFirstColumn="0" showLastColumn="0" showRowStripes="1" showColumnStripes="0"/>
</table>
</file>

<file path=xl/tables/table25.xml><?xml version="1.0" encoding="utf-8"?>
<table xmlns="http://schemas.openxmlformats.org/spreadsheetml/2006/main" id="4" name="Tabla2" displayName="Tabla2" ref="AB28:AB38" totalsRowShown="0" headerRowDxfId="13" dataDxfId="12">
  <autoFilter ref="AB28:AB38"/>
  <tableColumns count="1">
    <tableColumn id="1" name="Grau satisfacció" dataDxfId="11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9" name="Taula410" displayName="Taula410" ref="B6:I1006" totalsRowShown="0" headerRowDxfId="10" dataDxfId="9" tableBorderDxfId="8">
  <tableColumns count="8">
    <tableColumn id="1" name="Núm. Ordre" dataDxfId="7"/>
    <tableColumn id="10" name="DNI / NIE" dataDxfId="6"/>
    <tableColumn id="2" name="Cognoms,  nom" dataDxfId="5"/>
    <tableColumn id="3" name="Codi del contracte" dataDxfId="4"/>
    <tableColumn id="5" name="Durada del contracte" dataDxfId="3"/>
    <tableColumn id="4" name="Sexe                   (fer servir opcions de la llista desplegable)" dataDxfId="2"/>
    <tableColumn id="6" name="Tipus de discapacitat  (fer servir opcions de la llista desplegable)" dataDxfId="1"/>
    <tableColumn id="7" name="% Grau de discapacitat (no posar símbol %)" dataDxfId="0"/>
  </tableColumns>
  <tableStyleInfo name="Estil de taula 1" showFirstColumn="0" showLastColumn="0" showRowStripes="1" showColumnStripes="0"/>
</table>
</file>

<file path=xl/tables/table3.xml><?xml version="1.0" encoding="utf-8"?>
<table xmlns="http://schemas.openxmlformats.org/spreadsheetml/2006/main" id="32" name="Assoliment_de_la_titulacio" displayName="Assoliment_de_la_titulacio" ref="AC22:AC27" totalsRowShown="0" headerRowDxfId="175" dataDxfId="174">
  <autoFilter ref="AC22:AC27"/>
  <tableColumns count="1">
    <tableColumn id="1" name="Assoliment de la titulació" dataDxfId="17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3" name="Psicologia" displayName="Psicologia" ref="AC14:AC15" totalsRowShown="0" headerRowDxfId="172" dataDxfId="171">
  <autoFilter ref="AC14:AC15"/>
  <tableColumns count="1">
    <tableColumn id="1" name="Psicologia" dataDxfId="17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4" name="Treball_Social" displayName="Treball_Social" ref="AD14:AD15" totalsRowShown="0" headerRowDxfId="169" dataDxfId="168">
  <autoFilter ref="AD14:AD15"/>
  <tableColumns count="1">
    <tableColumn id="1" name="Treball_Social" dataDxfId="16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5" name="Educació_Social" displayName="Educació_Social" ref="AE14:AE15" totalsRowShown="0" headerRowDxfId="166" dataDxfId="165">
  <autoFilter ref="AE14:AE15"/>
  <tableColumns count="1">
    <tableColumn id="1" name="Educació_Social" dataDxfId="16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36" name="Teràpia_Ocupacional" displayName="Teràpia_Ocupacional" ref="AF14:AF15" totalsRowShown="0" headerRowDxfId="163" dataDxfId="162">
  <autoFilter ref="AF14:AF15"/>
  <tableColumns count="1">
    <tableColumn id="1" name="Teràpia_Ocupacional" dataDxfId="16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37" name="Pedagogia" displayName="Pedagogia" ref="AG14:AG15" totalsRowShown="0" headerRowDxfId="160" dataDxfId="159" tableBorderDxfId="158">
  <autoFilter ref="AG14:AG15"/>
  <tableColumns count="1">
    <tableColumn id="1" name="Pedagogia" dataDxfId="15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38" name="Psicopedagogia" displayName="Psicopedagogia" ref="AH14:AH15" totalsRowShown="0" headerRowDxfId="156" dataDxfId="155">
  <autoFilter ref="AH14:AH15"/>
  <tableColumns count="1">
    <tableColumn id="1" name="Psicopedagogia" dataDxfId="15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18" Type="http://schemas.openxmlformats.org/officeDocument/2006/relationships/table" Target="../tables/table16.xml"/><Relationship Id="rId3" Type="http://schemas.openxmlformats.org/officeDocument/2006/relationships/table" Target="../tables/table1.xml"/><Relationship Id="rId21" Type="http://schemas.openxmlformats.org/officeDocument/2006/relationships/table" Target="../tables/table19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" Type="http://schemas.openxmlformats.org/officeDocument/2006/relationships/drawing" Target="../drawings/drawing2.xml"/><Relationship Id="rId16" Type="http://schemas.openxmlformats.org/officeDocument/2006/relationships/table" Target="../tables/table14.xml"/><Relationship Id="rId20" Type="http://schemas.openxmlformats.org/officeDocument/2006/relationships/table" Target="../tables/table18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23" Type="http://schemas.openxmlformats.org/officeDocument/2006/relationships/table" Target="../tables/table21.xml"/><Relationship Id="rId10" Type="http://schemas.openxmlformats.org/officeDocument/2006/relationships/table" Target="../tables/table8.xml"/><Relationship Id="rId19" Type="http://schemas.openxmlformats.org/officeDocument/2006/relationships/table" Target="../tables/table17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Relationship Id="rId22" Type="http://schemas.openxmlformats.org/officeDocument/2006/relationships/table" Target="../tables/table2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2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2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X213"/>
  <sheetViews>
    <sheetView tabSelected="1" zoomScale="145" zoomScaleNormal="145" workbookViewId="0">
      <selection activeCell="B2" sqref="B2:V2"/>
    </sheetView>
  </sheetViews>
  <sheetFormatPr defaultColWidth="0" defaultRowHeight="12.5" zeroHeight="1" x14ac:dyDescent="0.25"/>
  <cols>
    <col min="1" max="3" width="9.36328125" style="312" customWidth="1"/>
    <col min="4" max="4" width="20.36328125" style="312" customWidth="1"/>
    <col min="5" max="9" width="9.36328125" style="312" customWidth="1"/>
    <col min="10" max="10" width="13.81640625" style="312" customWidth="1"/>
    <col min="11" max="22" width="9.36328125" style="312" customWidth="1"/>
    <col min="23" max="23" width="10.54296875" style="312" customWidth="1"/>
    <col min="24" max="24" width="0" style="312" hidden="1" customWidth="1"/>
    <col min="25" max="16384" width="9.36328125" style="312" hidden="1"/>
  </cols>
  <sheetData>
    <row r="1" spans="1:23" s="314" customFormat="1" ht="79.5" customHeight="1" thickBot="1" x14ac:dyDescent="0.3">
      <c r="A1" s="376"/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18"/>
      <c r="O1" s="318"/>
      <c r="P1" s="318"/>
      <c r="Q1" s="318"/>
      <c r="R1" s="318"/>
      <c r="S1" s="318"/>
      <c r="T1" s="318"/>
      <c r="U1" s="318"/>
      <c r="V1" s="318"/>
      <c r="W1" s="311"/>
    </row>
    <row r="2" spans="1:23" s="314" customFormat="1" ht="24.75" customHeight="1" thickBot="1" x14ac:dyDescent="0.3">
      <c r="A2" s="318"/>
      <c r="B2" s="370" t="s">
        <v>0</v>
      </c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2"/>
      <c r="W2" s="311"/>
    </row>
    <row r="3" spans="1:23" s="315" customFormat="1" ht="0.65" customHeight="1" thickBot="1" x14ac:dyDescent="0.3">
      <c r="A3" s="319"/>
      <c r="B3" s="318"/>
      <c r="C3" s="318"/>
      <c r="D3" s="318"/>
      <c r="E3" s="318"/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2"/>
    </row>
    <row r="4" spans="1:23" s="315" customFormat="1" ht="13.4" customHeight="1" x14ac:dyDescent="0.25">
      <c r="A4" s="319"/>
      <c r="B4" s="377" t="s">
        <v>248</v>
      </c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378"/>
      <c r="O4" s="378"/>
      <c r="P4" s="378"/>
      <c r="Q4" s="378"/>
      <c r="R4" s="378"/>
      <c r="S4" s="378"/>
      <c r="T4" s="378"/>
      <c r="U4" s="378"/>
      <c r="V4" s="379"/>
      <c r="W4" s="312"/>
    </row>
    <row r="5" spans="1:23" s="315" customFormat="1" x14ac:dyDescent="0.25">
      <c r="A5" s="319"/>
      <c r="B5" s="380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2"/>
      <c r="W5" s="312"/>
    </row>
    <row r="6" spans="1:23" s="315" customFormat="1" x14ac:dyDescent="0.25">
      <c r="A6" s="319"/>
      <c r="B6" s="380"/>
      <c r="C6" s="381"/>
      <c r="D6" s="381"/>
      <c r="E6" s="381"/>
      <c r="F6" s="381"/>
      <c r="G6" s="381"/>
      <c r="H6" s="381"/>
      <c r="I6" s="381"/>
      <c r="J6" s="381"/>
      <c r="K6" s="381"/>
      <c r="L6" s="381"/>
      <c r="M6" s="381"/>
      <c r="N6" s="381"/>
      <c r="O6" s="381"/>
      <c r="P6" s="381"/>
      <c r="Q6" s="381"/>
      <c r="R6" s="381"/>
      <c r="S6" s="381"/>
      <c r="T6" s="381"/>
      <c r="U6" s="381"/>
      <c r="V6" s="382"/>
      <c r="W6" s="312"/>
    </row>
    <row r="7" spans="1:23" s="315" customFormat="1" x14ac:dyDescent="0.25">
      <c r="A7" s="319"/>
      <c r="B7" s="380"/>
      <c r="C7" s="381"/>
      <c r="D7" s="381"/>
      <c r="E7" s="381"/>
      <c r="F7" s="381"/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1"/>
      <c r="R7" s="381"/>
      <c r="S7" s="381"/>
      <c r="T7" s="381"/>
      <c r="U7" s="381"/>
      <c r="V7" s="382"/>
      <c r="W7" s="312"/>
    </row>
    <row r="8" spans="1:23" s="315" customFormat="1" ht="140" customHeight="1" thickBot="1" x14ac:dyDescent="0.3">
      <c r="A8" s="319"/>
      <c r="B8" s="383"/>
      <c r="C8" s="384"/>
      <c r="D8" s="384"/>
      <c r="E8" s="384"/>
      <c r="F8" s="384"/>
      <c r="G8" s="384"/>
      <c r="H8" s="384"/>
      <c r="I8" s="384"/>
      <c r="J8" s="384"/>
      <c r="K8" s="384"/>
      <c r="L8" s="384"/>
      <c r="M8" s="384"/>
      <c r="N8" s="384"/>
      <c r="O8" s="384"/>
      <c r="P8" s="384"/>
      <c r="Q8" s="384"/>
      <c r="R8" s="384"/>
      <c r="S8" s="384"/>
      <c r="T8" s="384"/>
      <c r="U8" s="384"/>
      <c r="V8" s="385"/>
      <c r="W8" s="312"/>
    </row>
    <row r="9" spans="1:23" s="315" customFormat="1" x14ac:dyDescent="0.25">
      <c r="A9" s="319"/>
      <c r="B9" s="320"/>
      <c r="C9" s="320"/>
      <c r="D9" s="320"/>
      <c r="E9" s="320"/>
      <c r="F9" s="320"/>
      <c r="G9" s="320"/>
      <c r="H9" s="320"/>
      <c r="I9" s="320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20"/>
      <c r="U9" s="320"/>
      <c r="V9" s="320"/>
      <c r="W9" s="312"/>
    </row>
    <row r="10" spans="1:23" s="315" customFormat="1" x14ac:dyDescent="0.25">
      <c r="A10" s="319"/>
      <c r="B10" s="320"/>
      <c r="C10" s="320"/>
      <c r="D10" s="320"/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12"/>
    </row>
    <row r="11" spans="1:23" s="315" customFormat="1" ht="15.5" x14ac:dyDescent="0.35">
      <c r="A11" s="319"/>
      <c r="B11" s="391" t="s">
        <v>177</v>
      </c>
      <c r="C11" s="391"/>
      <c r="D11" s="391"/>
      <c r="E11" s="391"/>
      <c r="F11" s="391"/>
      <c r="G11" s="391"/>
      <c r="H11" s="391"/>
      <c r="I11" s="391"/>
      <c r="J11" s="391"/>
      <c r="K11" s="320"/>
      <c r="L11" s="320"/>
      <c r="M11" s="320"/>
      <c r="N11" s="320"/>
      <c r="O11" s="320"/>
      <c r="P11" s="320"/>
      <c r="Q11" s="320"/>
      <c r="R11" s="320"/>
      <c r="S11" s="320"/>
      <c r="T11" s="320"/>
      <c r="U11" s="320"/>
      <c r="V11" s="320"/>
      <c r="W11" s="312"/>
    </row>
    <row r="12" spans="1:23" s="315" customFormat="1" ht="13" thickBot="1" x14ac:dyDescent="0.3">
      <c r="A12" s="319"/>
      <c r="B12" s="321"/>
      <c r="C12" s="321"/>
      <c r="D12" s="321"/>
      <c r="E12" s="321"/>
      <c r="F12" s="321"/>
      <c r="G12" s="321"/>
      <c r="H12" s="321"/>
      <c r="I12" s="321"/>
      <c r="J12" s="321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12"/>
    </row>
    <row r="13" spans="1:23" s="315" customFormat="1" ht="28.5" customHeight="1" x14ac:dyDescent="0.25">
      <c r="A13" s="319"/>
      <c r="B13" s="401" t="s">
        <v>125</v>
      </c>
      <c r="C13" s="402"/>
      <c r="D13" s="402"/>
      <c r="E13" s="403" t="s">
        <v>174</v>
      </c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4"/>
      <c r="W13" s="312"/>
    </row>
    <row r="14" spans="1:23" s="315" customFormat="1" ht="28.5" customHeight="1" x14ac:dyDescent="0.25">
      <c r="A14" s="319"/>
      <c r="B14" s="368" t="s">
        <v>126</v>
      </c>
      <c r="C14" s="369"/>
      <c r="D14" s="369"/>
      <c r="E14" s="407" t="s">
        <v>175</v>
      </c>
      <c r="F14" s="407"/>
      <c r="G14" s="407"/>
      <c r="H14" s="407"/>
      <c r="I14" s="407"/>
      <c r="J14" s="407"/>
      <c r="K14" s="407"/>
      <c r="L14" s="407"/>
      <c r="M14" s="407"/>
      <c r="N14" s="407"/>
      <c r="O14" s="407"/>
      <c r="P14" s="407"/>
      <c r="Q14" s="407"/>
      <c r="R14" s="407"/>
      <c r="S14" s="407"/>
      <c r="T14" s="407"/>
      <c r="U14" s="407"/>
      <c r="V14" s="408"/>
      <c r="W14" s="312"/>
    </row>
    <row r="15" spans="1:23" s="315" customFormat="1" ht="28.5" customHeight="1" thickBot="1" x14ac:dyDescent="0.3">
      <c r="A15" s="319"/>
      <c r="B15" s="409" t="s">
        <v>1</v>
      </c>
      <c r="C15" s="410"/>
      <c r="D15" s="410"/>
      <c r="E15" s="405" t="s">
        <v>2</v>
      </c>
      <c r="F15" s="405"/>
      <c r="G15" s="405"/>
      <c r="H15" s="405"/>
      <c r="I15" s="405"/>
      <c r="J15" s="405"/>
      <c r="K15" s="405"/>
      <c r="L15" s="405"/>
      <c r="M15" s="405"/>
      <c r="N15" s="405"/>
      <c r="O15" s="405"/>
      <c r="P15" s="405"/>
      <c r="Q15" s="405"/>
      <c r="R15" s="405"/>
      <c r="S15" s="405"/>
      <c r="T15" s="405"/>
      <c r="U15" s="405"/>
      <c r="V15" s="406"/>
      <c r="W15" s="312"/>
    </row>
    <row r="16" spans="1:23" s="315" customFormat="1" x14ac:dyDescent="0.25">
      <c r="A16" s="319"/>
      <c r="B16" s="321"/>
      <c r="C16" s="321"/>
      <c r="D16" s="321"/>
      <c r="E16" s="321"/>
      <c r="F16" s="321"/>
      <c r="G16" s="321"/>
      <c r="H16" s="321"/>
      <c r="I16" s="321"/>
      <c r="J16" s="321"/>
      <c r="K16" s="320"/>
      <c r="L16" s="320"/>
      <c r="M16" s="320"/>
      <c r="N16" s="320"/>
      <c r="O16" s="320"/>
      <c r="P16" s="320"/>
      <c r="Q16" s="320"/>
      <c r="R16" s="320"/>
      <c r="S16" s="320"/>
      <c r="T16" s="320"/>
      <c r="U16" s="320"/>
      <c r="V16" s="320"/>
      <c r="W16" s="312"/>
    </row>
    <row r="17" spans="1:23" s="315" customFormat="1" x14ac:dyDescent="0.25">
      <c r="A17" s="319"/>
      <c r="B17" s="321"/>
      <c r="C17" s="321"/>
      <c r="D17" s="321"/>
      <c r="E17" s="321"/>
      <c r="F17" s="321"/>
      <c r="G17" s="321"/>
      <c r="H17" s="321"/>
      <c r="I17" s="321"/>
      <c r="J17" s="321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12"/>
    </row>
    <row r="18" spans="1:23" s="315" customFormat="1" ht="13" thickBot="1" x14ac:dyDescent="0.3">
      <c r="A18" s="319"/>
      <c r="B18" s="320"/>
      <c r="C18" s="320"/>
      <c r="D18" s="320"/>
      <c r="E18" s="320"/>
      <c r="F18" s="320"/>
      <c r="G18" s="320"/>
      <c r="H18" s="320"/>
      <c r="I18" s="320"/>
      <c r="J18" s="320"/>
      <c r="K18" s="320"/>
      <c r="L18" s="320"/>
      <c r="M18" s="320"/>
      <c r="N18" s="320"/>
      <c r="O18" s="320"/>
      <c r="P18" s="320"/>
      <c r="Q18" s="320"/>
      <c r="R18" s="320"/>
      <c r="S18" s="320"/>
      <c r="T18" s="320"/>
      <c r="U18" s="320"/>
      <c r="V18" s="320"/>
      <c r="W18" s="312"/>
    </row>
    <row r="19" spans="1:23" s="315" customFormat="1" ht="13.5" thickBot="1" x14ac:dyDescent="0.3">
      <c r="A19" s="319"/>
      <c r="B19" s="392" t="s">
        <v>3</v>
      </c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4"/>
      <c r="W19" s="312"/>
    </row>
    <row r="20" spans="1:23" s="315" customFormat="1" ht="13" thickBot="1" x14ac:dyDescent="0.3">
      <c r="A20" s="319"/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0"/>
      <c r="W20" s="312"/>
    </row>
    <row r="21" spans="1:23" s="315" customFormat="1" ht="29.25" customHeight="1" x14ac:dyDescent="0.25">
      <c r="A21" s="319"/>
      <c r="B21" s="395" t="s">
        <v>117</v>
      </c>
      <c r="C21" s="396"/>
      <c r="D21" s="397"/>
      <c r="E21" s="398" t="s">
        <v>4</v>
      </c>
      <c r="F21" s="399"/>
      <c r="G21" s="399"/>
      <c r="H21" s="399"/>
      <c r="I21" s="399"/>
      <c r="J21" s="399"/>
      <c r="K21" s="399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400"/>
      <c r="W21" s="312"/>
    </row>
    <row r="22" spans="1:23" s="315" customFormat="1" ht="30.75" customHeight="1" x14ac:dyDescent="0.25">
      <c r="A22" s="319"/>
      <c r="B22" s="368" t="s">
        <v>5</v>
      </c>
      <c r="C22" s="369"/>
      <c r="D22" s="369"/>
      <c r="E22" s="388" t="s">
        <v>176</v>
      </c>
      <c r="F22" s="389"/>
      <c r="G22" s="389"/>
      <c r="H22" s="389"/>
      <c r="I22" s="389"/>
      <c r="J22" s="389"/>
      <c r="K22" s="389"/>
      <c r="L22" s="389"/>
      <c r="M22" s="389"/>
      <c r="N22" s="389"/>
      <c r="O22" s="389"/>
      <c r="P22" s="389"/>
      <c r="Q22" s="389"/>
      <c r="R22" s="389"/>
      <c r="S22" s="389"/>
      <c r="T22" s="389"/>
      <c r="U22" s="389"/>
      <c r="V22" s="390"/>
      <c r="W22" s="312"/>
    </row>
    <row r="23" spans="1:23" s="315" customFormat="1" ht="36" customHeight="1" x14ac:dyDescent="0.25">
      <c r="A23" s="319"/>
      <c r="B23" s="386" t="s">
        <v>6</v>
      </c>
      <c r="C23" s="387"/>
      <c r="D23" s="387"/>
      <c r="E23" s="388" t="s">
        <v>127</v>
      </c>
      <c r="F23" s="389"/>
      <c r="G23" s="389"/>
      <c r="H23" s="389"/>
      <c r="I23" s="389"/>
      <c r="J23" s="389"/>
      <c r="K23" s="389"/>
      <c r="L23" s="389"/>
      <c r="M23" s="389"/>
      <c r="N23" s="389"/>
      <c r="O23" s="389"/>
      <c r="P23" s="389"/>
      <c r="Q23" s="389"/>
      <c r="R23" s="389"/>
      <c r="S23" s="389"/>
      <c r="T23" s="389"/>
      <c r="U23" s="389"/>
      <c r="V23" s="390"/>
      <c r="W23" s="312"/>
    </row>
    <row r="24" spans="1:23" s="315" customFormat="1" ht="32.25" customHeight="1" x14ac:dyDescent="0.25">
      <c r="A24" s="319"/>
      <c r="B24" s="368" t="s">
        <v>7</v>
      </c>
      <c r="C24" s="369"/>
      <c r="D24" s="369"/>
      <c r="E24" s="373" t="s">
        <v>128</v>
      </c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5"/>
      <c r="W24" s="312"/>
    </row>
    <row r="25" spans="1:23" s="315" customFormat="1" ht="32.25" customHeight="1" x14ac:dyDescent="0.25">
      <c r="A25" s="319"/>
      <c r="B25" s="368" t="s">
        <v>129</v>
      </c>
      <c r="C25" s="369"/>
      <c r="D25" s="369"/>
      <c r="E25" s="322" t="s">
        <v>130</v>
      </c>
      <c r="F25" s="323"/>
      <c r="G25" s="323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23"/>
      <c r="T25" s="323"/>
      <c r="U25" s="323"/>
      <c r="V25" s="324"/>
      <c r="W25" s="312"/>
    </row>
    <row r="26" spans="1:23" s="315" customFormat="1" ht="30.75" customHeight="1" x14ac:dyDescent="0.25">
      <c r="A26" s="319"/>
      <c r="B26" s="368" t="s">
        <v>8</v>
      </c>
      <c r="C26" s="369"/>
      <c r="D26" s="369"/>
      <c r="E26" s="365" t="s">
        <v>134</v>
      </c>
      <c r="F26" s="366"/>
      <c r="G26" s="366"/>
      <c r="H26" s="366"/>
      <c r="I26" s="366"/>
      <c r="J26" s="366"/>
      <c r="K26" s="366"/>
      <c r="L26" s="366"/>
      <c r="M26" s="366"/>
      <c r="N26" s="366"/>
      <c r="O26" s="366"/>
      <c r="P26" s="366"/>
      <c r="Q26" s="366"/>
      <c r="R26" s="366"/>
      <c r="S26" s="366"/>
      <c r="T26" s="366"/>
      <c r="U26" s="366"/>
      <c r="V26" s="367"/>
      <c r="W26" s="312"/>
    </row>
    <row r="27" spans="1:23" s="315" customFormat="1" ht="32.25" customHeight="1" x14ac:dyDescent="0.25">
      <c r="A27" s="319"/>
      <c r="B27" s="368" t="s">
        <v>9</v>
      </c>
      <c r="C27" s="369"/>
      <c r="D27" s="369"/>
      <c r="E27" s="365" t="s">
        <v>134</v>
      </c>
      <c r="F27" s="366"/>
      <c r="G27" s="366"/>
      <c r="H27" s="366"/>
      <c r="I27" s="366"/>
      <c r="J27" s="366"/>
      <c r="K27" s="366"/>
      <c r="L27" s="366"/>
      <c r="M27" s="366"/>
      <c r="N27" s="366"/>
      <c r="O27" s="366"/>
      <c r="P27" s="366"/>
      <c r="Q27" s="366"/>
      <c r="R27" s="366"/>
      <c r="S27" s="366"/>
      <c r="T27" s="366"/>
      <c r="U27" s="366"/>
      <c r="V27" s="367"/>
      <c r="W27" s="312"/>
    </row>
    <row r="28" spans="1:23" s="315" customFormat="1" ht="34.5" customHeight="1" x14ac:dyDescent="0.25">
      <c r="A28" s="319"/>
      <c r="B28" s="368" t="s">
        <v>10</v>
      </c>
      <c r="C28" s="369"/>
      <c r="D28" s="369"/>
      <c r="E28" s="411" t="s">
        <v>11</v>
      </c>
      <c r="F28" s="411"/>
      <c r="G28" s="411"/>
      <c r="H28" s="411"/>
      <c r="I28" s="411"/>
      <c r="J28" s="411"/>
      <c r="K28" s="411"/>
      <c r="L28" s="411"/>
      <c r="M28" s="411"/>
      <c r="N28" s="411"/>
      <c r="O28" s="411"/>
      <c r="P28" s="411"/>
      <c r="Q28" s="411"/>
      <c r="R28" s="411"/>
      <c r="S28" s="411"/>
      <c r="T28" s="411"/>
      <c r="U28" s="411"/>
      <c r="V28" s="412"/>
      <c r="W28" s="312"/>
    </row>
    <row r="29" spans="1:23" s="315" customFormat="1" ht="102.75" customHeight="1" x14ac:dyDescent="0.25">
      <c r="A29" s="319"/>
      <c r="B29" s="368" t="s">
        <v>12</v>
      </c>
      <c r="C29" s="369"/>
      <c r="D29" s="369"/>
      <c r="E29" s="413" t="s">
        <v>13</v>
      </c>
      <c r="F29" s="414"/>
      <c r="G29" s="414"/>
      <c r="H29" s="414"/>
      <c r="I29" s="414"/>
      <c r="J29" s="414"/>
      <c r="K29" s="414"/>
      <c r="L29" s="414"/>
      <c r="M29" s="414"/>
      <c r="N29" s="414"/>
      <c r="O29" s="414"/>
      <c r="P29" s="414"/>
      <c r="Q29" s="414"/>
      <c r="R29" s="414"/>
      <c r="S29" s="414"/>
      <c r="T29" s="414"/>
      <c r="U29" s="414"/>
      <c r="V29" s="415"/>
      <c r="W29" s="312"/>
    </row>
    <row r="30" spans="1:23" s="315" customFormat="1" ht="38.25" customHeight="1" x14ac:dyDescent="0.25">
      <c r="A30" s="319"/>
      <c r="B30" s="368" t="s">
        <v>252</v>
      </c>
      <c r="C30" s="369"/>
      <c r="D30" s="369"/>
      <c r="E30" s="421" t="s">
        <v>254</v>
      </c>
      <c r="F30" s="422"/>
      <c r="G30" s="422"/>
      <c r="H30" s="422"/>
      <c r="I30" s="422"/>
      <c r="J30" s="422"/>
      <c r="K30" s="422"/>
      <c r="L30" s="422"/>
      <c r="M30" s="422"/>
      <c r="N30" s="422"/>
      <c r="O30" s="422"/>
      <c r="P30" s="422"/>
      <c r="Q30" s="422"/>
      <c r="R30" s="422"/>
      <c r="S30" s="422"/>
      <c r="T30" s="422"/>
      <c r="U30" s="422"/>
      <c r="V30" s="423"/>
      <c r="W30" s="312"/>
    </row>
    <row r="31" spans="1:23" s="315" customFormat="1" ht="24" customHeight="1" x14ac:dyDescent="0.25">
      <c r="A31" s="319"/>
      <c r="B31" s="368" t="s">
        <v>14</v>
      </c>
      <c r="C31" s="369"/>
      <c r="D31" s="369"/>
      <c r="E31" s="407" t="s">
        <v>15</v>
      </c>
      <c r="F31" s="407"/>
      <c r="G31" s="407"/>
      <c r="H31" s="407"/>
      <c r="I31" s="407"/>
      <c r="J31" s="407"/>
      <c r="K31" s="407"/>
      <c r="L31" s="407"/>
      <c r="M31" s="407"/>
      <c r="N31" s="407"/>
      <c r="O31" s="407"/>
      <c r="P31" s="407"/>
      <c r="Q31" s="407"/>
      <c r="R31" s="407"/>
      <c r="S31" s="407"/>
      <c r="T31" s="407"/>
      <c r="U31" s="407"/>
      <c r="V31" s="408"/>
      <c r="W31" s="312"/>
    </row>
    <row r="32" spans="1:23" s="315" customFormat="1" ht="30" customHeight="1" x14ac:dyDescent="0.25">
      <c r="A32" s="319"/>
      <c r="B32" s="368" t="s">
        <v>16</v>
      </c>
      <c r="C32" s="369"/>
      <c r="D32" s="369"/>
      <c r="E32" s="407" t="s">
        <v>15</v>
      </c>
      <c r="F32" s="407"/>
      <c r="G32" s="407"/>
      <c r="H32" s="407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8"/>
      <c r="W32" s="312"/>
    </row>
    <row r="33" spans="1:24" s="315" customFormat="1" ht="71.25" customHeight="1" x14ac:dyDescent="0.25">
      <c r="A33" s="319"/>
      <c r="B33" s="368" t="s">
        <v>17</v>
      </c>
      <c r="C33" s="369"/>
      <c r="D33" s="369"/>
      <c r="E33" s="407" t="s">
        <v>18</v>
      </c>
      <c r="F33" s="407"/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/>
      <c r="R33" s="407"/>
      <c r="S33" s="407"/>
      <c r="T33" s="407"/>
      <c r="U33" s="407"/>
      <c r="V33" s="408"/>
      <c r="W33" s="312"/>
    </row>
    <row r="34" spans="1:24" s="315" customFormat="1" ht="71.25" customHeight="1" x14ac:dyDescent="0.25">
      <c r="A34" s="319"/>
      <c r="B34" s="368" t="s">
        <v>135</v>
      </c>
      <c r="C34" s="369"/>
      <c r="D34" s="369"/>
      <c r="E34" s="325" t="s">
        <v>21</v>
      </c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7"/>
      <c r="W34" s="312"/>
    </row>
    <row r="35" spans="1:24" s="315" customFormat="1" ht="71.25" customHeight="1" x14ac:dyDescent="0.25">
      <c r="A35" s="319"/>
      <c r="B35" s="368" t="s">
        <v>22</v>
      </c>
      <c r="C35" s="369"/>
      <c r="D35" s="369"/>
      <c r="E35" s="325" t="s">
        <v>196</v>
      </c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7"/>
      <c r="W35" s="312"/>
    </row>
    <row r="36" spans="1:24" s="315" customFormat="1" ht="71.25" customHeight="1" x14ac:dyDescent="0.25">
      <c r="A36" s="319"/>
      <c r="B36" s="368" t="s">
        <v>114</v>
      </c>
      <c r="C36" s="369"/>
      <c r="D36" s="369"/>
      <c r="E36" s="325" t="s">
        <v>197</v>
      </c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326"/>
      <c r="U36" s="326"/>
      <c r="V36" s="327"/>
      <c r="W36" s="312"/>
    </row>
    <row r="37" spans="1:24" s="315" customFormat="1" ht="99.65" customHeight="1" x14ac:dyDescent="0.25">
      <c r="A37" s="319"/>
      <c r="B37" s="368" t="s">
        <v>199</v>
      </c>
      <c r="C37" s="369"/>
      <c r="D37" s="369"/>
      <c r="E37" s="413" t="s">
        <v>200</v>
      </c>
      <c r="F37" s="414"/>
      <c r="G37" s="414"/>
      <c r="H37" s="414"/>
      <c r="I37" s="414"/>
      <c r="J37" s="414"/>
      <c r="K37" s="414"/>
      <c r="L37" s="414"/>
      <c r="M37" s="414"/>
      <c r="N37" s="414"/>
      <c r="O37" s="414"/>
      <c r="P37" s="414"/>
      <c r="Q37" s="414"/>
      <c r="R37" s="414"/>
      <c r="S37" s="414"/>
      <c r="T37" s="414"/>
      <c r="U37" s="414"/>
      <c r="V37" s="415"/>
      <c r="W37" s="413"/>
      <c r="X37" s="414"/>
    </row>
    <row r="38" spans="1:24" s="313" customFormat="1" ht="71.25" customHeight="1" x14ac:dyDescent="0.25">
      <c r="A38" s="319"/>
      <c r="B38" s="416" t="s">
        <v>136</v>
      </c>
      <c r="C38" s="417"/>
      <c r="D38" s="417"/>
      <c r="E38" s="325" t="s">
        <v>138</v>
      </c>
      <c r="F38" s="326"/>
      <c r="G38" s="326"/>
      <c r="H38" s="326"/>
      <c r="I38" s="326"/>
      <c r="J38" s="326"/>
      <c r="K38" s="326"/>
      <c r="L38" s="326"/>
      <c r="M38" s="326"/>
      <c r="N38" s="326"/>
      <c r="O38" s="326"/>
      <c r="P38" s="326"/>
      <c r="Q38" s="326"/>
      <c r="R38" s="326"/>
      <c r="S38" s="326"/>
      <c r="T38" s="326"/>
      <c r="U38" s="326"/>
      <c r="V38" s="327"/>
      <c r="W38" s="312"/>
    </row>
    <row r="39" spans="1:24" s="315" customFormat="1" ht="38.25" customHeight="1" x14ac:dyDescent="0.25">
      <c r="A39" s="319"/>
      <c r="B39" s="416" t="s">
        <v>202</v>
      </c>
      <c r="C39" s="417"/>
      <c r="D39" s="417"/>
      <c r="E39" s="418" t="s">
        <v>205</v>
      </c>
      <c r="F39" s="419"/>
      <c r="G39" s="419"/>
      <c r="H39" s="419"/>
      <c r="I39" s="419"/>
      <c r="J39" s="419"/>
      <c r="K39" s="419"/>
      <c r="L39" s="419"/>
      <c r="M39" s="419"/>
      <c r="N39" s="419"/>
      <c r="O39" s="419"/>
      <c r="P39" s="419"/>
      <c r="Q39" s="419"/>
      <c r="R39" s="419"/>
      <c r="S39" s="419"/>
      <c r="T39" s="419"/>
      <c r="U39" s="419"/>
      <c r="V39" s="420"/>
      <c r="W39" s="312"/>
    </row>
    <row r="40" spans="1:24" s="315" customFormat="1" ht="38.25" customHeight="1" x14ac:dyDescent="0.25">
      <c r="A40" s="319"/>
      <c r="B40" s="416" t="s">
        <v>203</v>
      </c>
      <c r="C40" s="417"/>
      <c r="D40" s="417"/>
      <c r="E40" s="418" t="s">
        <v>206</v>
      </c>
      <c r="F40" s="419"/>
      <c r="G40" s="419"/>
      <c r="H40" s="419"/>
      <c r="I40" s="419"/>
      <c r="J40" s="419"/>
      <c r="K40" s="419"/>
      <c r="L40" s="419"/>
      <c r="M40" s="419"/>
      <c r="N40" s="419"/>
      <c r="O40" s="419"/>
      <c r="P40" s="419"/>
      <c r="Q40" s="419"/>
      <c r="R40" s="419"/>
      <c r="S40" s="419"/>
      <c r="T40" s="419"/>
      <c r="U40" s="419"/>
      <c r="V40" s="420"/>
      <c r="W40" s="312"/>
    </row>
    <row r="41" spans="1:24" s="315" customFormat="1" ht="38.25" customHeight="1" x14ac:dyDescent="0.25">
      <c r="A41" s="319"/>
      <c r="B41" s="416" t="s">
        <v>19</v>
      </c>
      <c r="C41" s="417"/>
      <c r="D41" s="417"/>
      <c r="E41" s="418" t="s">
        <v>20</v>
      </c>
      <c r="F41" s="419"/>
      <c r="G41" s="419"/>
      <c r="H41" s="419"/>
      <c r="I41" s="419"/>
      <c r="J41" s="419"/>
      <c r="K41" s="419"/>
      <c r="L41" s="419"/>
      <c r="M41" s="419"/>
      <c r="N41" s="419"/>
      <c r="O41" s="419"/>
      <c r="P41" s="419"/>
      <c r="Q41" s="419"/>
      <c r="R41" s="419"/>
      <c r="S41" s="419"/>
      <c r="T41" s="419"/>
      <c r="U41" s="419"/>
      <c r="V41" s="420"/>
      <c r="W41" s="312"/>
    </row>
    <row r="42" spans="1:24" s="315" customFormat="1" ht="38.25" customHeight="1" x14ac:dyDescent="0.25">
      <c r="A42" s="319"/>
      <c r="B42" s="416" t="s">
        <v>137</v>
      </c>
      <c r="C42" s="417"/>
      <c r="D42" s="417"/>
      <c r="E42" s="418" t="s">
        <v>207</v>
      </c>
      <c r="F42" s="419"/>
      <c r="G42" s="419"/>
      <c r="H42" s="419"/>
      <c r="I42" s="419"/>
      <c r="J42" s="419"/>
      <c r="K42" s="419"/>
      <c r="L42" s="419"/>
      <c r="M42" s="419"/>
      <c r="N42" s="419"/>
      <c r="O42" s="419"/>
      <c r="P42" s="419"/>
      <c r="Q42" s="419"/>
      <c r="R42" s="419"/>
      <c r="S42" s="419"/>
      <c r="T42" s="419"/>
      <c r="U42" s="419"/>
      <c r="V42" s="420"/>
      <c r="W42" s="312"/>
    </row>
    <row r="43" spans="1:24" s="315" customFormat="1" ht="38.25" customHeight="1" x14ac:dyDescent="0.25">
      <c r="A43" s="319"/>
      <c r="B43" s="433" t="s">
        <v>240</v>
      </c>
      <c r="C43" s="434"/>
      <c r="D43" s="434"/>
      <c r="E43" s="418" t="s">
        <v>241</v>
      </c>
      <c r="F43" s="419"/>
      <c r="G43" s="419"/>
      <c r="H43" s="419"/>
      <c r="I43" s="419"/>
      <c r="J43" s="419"/>
      <c r="K43" s="419"/>
      <c r="L43" s="419"/>
      <c r="M43" s="419"/>
      <c r="N43" s="419"/>
      <c r="O43" s="419"/>
      <c r="P43" s="419"/>
      <c r="Q43" s="419"/>
      <c r="R43" s="419"/>
      <c r="S43" s="419"/>
      <c r="T43" s="419"/>
      <c r="U43" s="419"/>
      <c r="V43" s="420"/>
      <c r="W43" s="312"/>
    </row>
    <row r="44" spans="1:24" s="315" customFormat="1" ht="38.25" customHeight="1" x14ac:dyDescent="0.25">
      <c r="A44" s="319"/>
      <c r="B44" s="416" t="s">
        <v>193</v>
      </c>
      <c r="C44" s="417"/>
      <c r="D44" s="417"/>
      <c r="E44" s="418" t="s">
        <v>195</v>
      </c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20"/>
      <c r="W44" s="312"/>
    </row>
    <row r="45" spans="1:24" s="315" customFormat="1" x14ac:dyDescent="0.25">
      <c r="A45" s="319"/>
      <c r="B45" s="320"/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12"/>
    </row>
    <row r="46" spans="1:24" ht="12.75" customHeight="1" x14ac:dyDescent="0.25">
      <c r="A46" s="319"/>
      <c r="B46" s="319"/>
      <c r="C46" s="319"/>
      <c r="D46" s="319"/>
      <c r="E46" s="319"/>
      <c r="F46" s="319"/>
      <c r="G46" s="319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19"/>
    </row>
    <row r="47" spans="1:24" ht="12.75" customHeight="1" x14ac:dyDescent="0.25">
      <c r="A47" s="319"/>
      <c r="B47" s="319"/>
      <c r="C47" s="319"/>
      <c r="D47" s="319"/>
      <c r="E47" s="319"/>
      <c r="F47" s="319"/>
      <c r="G47" s="319"/>
      <c r="H47" s="319"/>
      <c r="I47" s="319"/>
      <c r="J47" s="319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19"/>
    </row>
    <row r="48" spans="1:24" x14ac:dyDescent="0.25">
      <c r="A48" s="319"/>
      <c r="B48" s="319"/>
      <c r="C48" s="319"/>
      <c r="D48" s="319"/>
      <c r="E48" s="319"/>
      <c r="F48" s="319"/>
      <c r="G48" s="319"/>
      <c r="H48" s="319"/>
      <c r="I48" s="319"/>
      <c r="J48" s="319"/>
      <c r="K48" s="319"/>
      <c r="L48" s="319"/>
      <c r="M48" s="319"/>
      <c r="N48" s="319"/>
      <c r="O48" s="319"/>
      <c r="P48" s="319"/>
      <c r="Q48" s="319"/>
      <c r="R48" s="319"/>
      <c r="S48" s="319"/>
      <c r="T48" s="319"/>
      <c r="U48" s="319"/>
      <c r="V48" s="319"/>
      <c r="W48" s="316"/>
    </row>
    <row r="49" spans="1:23" ht="13" x14ac:dyDescent="0.3">
      <c r="A49" s="319"/>
      <c r="B49" s="427" t="s">
        <v>221</v>
      </c>
      <c r="C49" s="427"/>
      <c r="D49" s="427"/>
      <c r="E49" s="427"/>
      <c r="F49" s="427"/>
      <c r="G49" s="427"/>
      <c r="H49" s="427"/>
      <c r="I49" s="427"/>
      <c r="J49" s="427"/>
      <c r="K49" s="328"/>
      <c r="L49" s="328"/>
      <c r="M49" s="328"/>
      <c r="N49" s="328"/>
      <c r="O49" s="328"/>
      <c r="P49" s="328"/>
      <c r="Q49" s="328"/>
      <c r="R49" s="328"/>
      <c r="S49" s="328"/>
      <c r="T49" s="328"/>
      <c r="U49" s="328"/>
      <c r="V49" s="328"/>
      <c r="W49" s="316"/>
    </row>
    <row r="50" spans="1:23" ht="13" x14ac:dyDescent="0.3">
      <c r="A50" s="319"/>
      <c r="B50" s="329"/>
      <c r="C50" s="329"/>
      <c r="D50" s="329"/>
      <c r="E50" s="428"/>
      <c r="F50" s="428"/>
      <c r="G50" s="428"/>
      <c r="H50" s="428"/>
      <c r="I50" s="428"/>
      <c r="J50" s="428"/>
      <c r="K50" s="428"/>
      <c r="L50" s="428"/>
      <c r="M50" s="428"/>
      <c r="N50" s="428"/>
      <c r="O50" s="428"/>
      <c r="P50" s="428"/>
      <c r="Q50" s="428"/>
      <c r="R50" s="428"/>
      <c r="S50" s="428"/>
      <c r="T50" s="428"/>
      <c r="U50" s="428"/>
      <c r="V50" s="428"/>
      <c r="W50" s="316"/>
    </row>
    <row r="51" spans="1:23" ht="28.5" customHeight="1" thickBot="1" x14ac:dyDescent="0.3">
      <c r="A51" s="319"/>
      <c r="B51" s="429"/>
      <c r="C51" s="429"/>
      <c r="D51" s="429"/>
      <c r="E51" s="428"/>
      <c r="F51" s="428"/>
      <c r="G51" s="428"/>
      <c r="H51" s="428"/>
      <c r="I51" s="428"/>
      <c r="J51" s="428"/>
      <c r="K51" s="428"/>
      <c r="L51" s="428"/>
      <c r="M51" s="428"/>
      <c r="N51" s="428"/>
      <c r="O51" s="428"/>
      <c r="P51" s="428"/>
      <c r="Q51" s="428"/>
      <c r="R51" s="428"/>
      <c r="S51" s="428"/>
      <c r="T51" s="428"/>
      <c r="U51" s="428"/>
      <c r="V51" s="428"/>
      <c r="W51" s="317"/>
    </row>
    <row r="52" spans="1:23" ht="51" customHeight="1" x14ac:dyDescent="0.25">
      <c r="A52" s="319"/>
      <c r="B52" s="395" t="s">
        <v>182</v>
      </c>
      <c r="C52" s="396"/>
      <c r="D52" s="397"/>
      <c r="E52" s="430" t="s">
        <v>247</v>
      </c>
      <c r="F52" s="431"/>
      <c r="G52" s="431"/>
      <c r="H52" s="431"/>
      <c r="I52" s="431"/>
      <c r="J52" s="431"/>
      <c r="K52" s="431"/>
      <c r="L52" s="431"/>
      <c r="M52" s="431"/>
      <c r="N52" s="431"/>
      <c r="O52" s="431"/>
      <c r="P52" s="431"/>
      <c r="Q52" s="431"/>
      <c r="R52" s="431"/>
      <c r="S52" s="431"/>
      <c r="T52" s="431"/>
      <c r="U52" s="431"/>
      <c r="V52" s="432"/>
      <c r="W52" s="317"/>
    </row>
    <row r="53" spans="1:23" ht="35" customHeight="1" x14ac:dyDescent="0.25">
      <c r="A53" s="319"/>
      <c r="B53" s="424" t="s">
        <v>178</v>
      </c>
      <c r="C53" s="425"/>
      <c r="D53" s="426"/>
      <c r="E53" s="418" t="s">
        <v>217</v>
      </c>
      <c r="F53" s="419"/>
      <c r="G53" s="419"/>
      <c r="H53" s="419"/>
      <c r="I53" s="419"/>
      <c r="J53" s="419"/>
      <c r="K53" s="419"/>
      <c r="L53" s="419"/>
      <c r="M53" s="419"/>
      <c r="N53" s="419"/>
      <c r="O53" s="419"/>
      <c r="P53" s="419"/>
      <c r="Q53" s="419"/>
      <c r="R53" s="419"/>
      <c r="S53" s="419"/>
      <c r="T53" s="419"/>
      <c r="U53" s="419"/>
      <c r="V53" s="420"/>
      <c r="W53" s="317"/>
    </row>
    <row r="54" spans="1:23" ht="35" customHeight="1" x14ac:dyDescent="0.25">
      <c r="A54" s="319"/>
      <c r="B54" s="424" t="s">
        <v>166</v>
      </c>
      <c r="C54" s="425"/>
      <c r="D54" s="426"/>
      <c r="E54" s="418" t="s">
        <v>183</v>
      </c>
      <c r="F54" s="419"/>
      <c r="G54" s="419"/>
      <c r="H54" s="419"/>
      <c r="I54" s="419"/>
      <c r="J54" s="419"/>
      <c r="K54" s="419"/>
      <c r="L54" s="419"/>
      <c r="M54" s="419"/>
      <c r="N54" s="419"/>
      <c r="O54" s="419"/>
      <c r="P54" s="419"/>
      <c r="Q54" s="419"/>
      <c r="R54" s="419"/>
      <c r="S54" s="419"/>
      <c r="T54" s="419"/>
      <c r="U54" s="419"/>
      <c r="V54" s="420"/>
      <c r="W54" s="317"/>
    </row>
    <row r="55" spans="1:23" ht="44.75" customHeight="1" x14ac:dyDescent="0.25">
      <c r="A55" s="319"/>
      <c r="B55" s="424" t="s">
        <v>179</v>
      </c>
      <c r="C55" s="425"/>
      <c r="D55" s="426"/>
      <c r="E55" s="418" t="s">
        <v>180</v>
      </c>
      <c r="F55" s="419"/>
      <c r="G55" s="419"/>
      <c r="H55" s="419"/>
      <c r="I55" s="419"/>
      <c r="J55" s="419"/>
      <c r="K55" s="419"/>
      <c r="L55" s="419"/>
      <c r="M55" s="419"/>
      <c r="N55" s="419"/>
      <c r="O55" s="419"/>
      <c r="P55" s="419"/>
      <c r="Q55" s="419"/>
      <c r="R55" s="419"/>
      <c r="S55" s="419"/>
      <c r="T55" s="419"/>
      <c r="U55" s="419"/>
      <c r="V55" s="420"/>
      <c r="W55" s="317"/>
    </row>
    <row r="56" spans="1:23" ht="41.75" customHeight="1" x14ac:dyDescent="0.25">
      <c r="A56" s="319"/>
      <c r="B56" s="424" t="s">
        <v>184</v>
      </c>
      <c r="C56" s="425"/>
      <c r="D56" s="426"/>
      <c r="E56" s="418" t="s">
        <v>181</v>
      </c>
      <c r="F56" s="419"/>
      <c r="G56" s="419"/>
      <c r="H56" s="419"/>
      <c r="I56" s="419"/>
      <c r="J56" s="419"/>
      <c r="K56" s="419"/>
      <c r="L56" s="419"/>
      <c r="M56" s="419"/>
      <c r="N56" s="419"/>
      <c r="O56" s="419"/>
      <c r="P56" s="419"/>
      <c r="Q56" s="419"/>
      <c r="R56" s="419"/>
      <c r="S56" s="419"/>
      <c r="T56" s="419"/>
      <c r="U56" s="419"/>
      <c r="V56" s="420"/>
      <c r="W56" s="317"/>
    </row>
    <row r="57" spans="1:23" ht="31.5" customHeight="1" x14ac:dyDescent="0.25">
      <c r="A57" s="319"/>
      <c r="B57" s="424" t="s">
        <v>185</v>
      </c>
      <c r="C57" s="425"/>
      <c r="D57" s="426"/>
      <c r="E57" s="418" t="s">
        <v>181</v>
      </c>
      <c r="F57" s="419"/>
      <c r="G57" s="419"/>
      <c r="H57" s="419"/>
      <c r="I57" s="419"/>
      <c r="J57" s="419"/>
      <c r="K57" s="419"/>
      <c r="L57" s="419"/>
      <c r="M57" s="419"/>
      <c r="N57" s="419"/>
      <c r="O57" s="419"/>
      <c r="P57" s="419"/>
      <c r="Q57" s="419"/>
      <c r="R57" s="419"/>
      <c r="S57" s="419"/>
      <c r="T57" s="419"/>
      <c r="U57" s="419"/>
      <c r="V57" s="420"/>
      <c r="W57" s="317"/>
    </row>
    <row r="58" spans="1:23" ht="41" customHeight="1" x14ac:dyDescent="0.25">
      <c r="A58" s="319"/>
      <c r="B58" s="424" t="s">
        <v>186</v>
      </c>
      <c r="C58" s="425"/>
      <c r="D58" s="426"/>
      <c r="E58" s="418" t="s">
        <v>187</v>
      </c>
      <c r="F58" s="419"/>
      <c r="G58" s="419"/>
      <c r="H58" s="419"/>
      <c r="I58" s="419"/>
      <c r="J58" s="419"/>
      <c r="K58" s="419"/>
      <c r="L58" s="419"/>
      <c r="M58" s="419"/>
      <c r="N58" s="419"/>
      <c r="O58" s="419"/>
      <c r="P58" s="419"/>
      <c r="Q58" s="419"/>
      <c r="R58" s="419"/>
      <c r="S58" s="419"/>
      <c r="T58" s="419"/>
      <c r="U58" s="419"/>
      <c r="V58" s="420"/>
      <c r="W58" s="317"/>
    </row>
    <row r="59" spans="1:23" ht="133.5" customHeight="1" x14ac:dyDescent="0.25">
      <c r="A59" s="319"/>
      <c r="B59" s="424" t="s">
        <v>188</v>
      </c>
      <c r="C59" s="425"/>
      <c r="D59" s="426"/>
      <c r="E59" s="418" t="s">
        <v>220</v>
      </c>
      <c r="F59" s="419"/>
      <c r="G59" s="419"/>
      <c r="H59" s="419"/>
      <c r="I59" s="419"/>
      <c r="J59" s="419"/>
      <c r="K59" s="419"/>
      <c r="L59" s="419"/>
      <c r="M59" s="419"/>
      <c r="N59" s="419"/>
      <c r="O59" s="419"/>
      <c r="P59" s="419"/>
      <c r="Q59" s="419"/>
      <c r="R59" s="419"/>
      <c r="S59" s="419"/>
      <c r="T59" s="419"/>
      <c r="U59" s="419"/>
      <c r="V59" s="420"/>
      <c r="W59" s="317"/>
    </row>
    <row r="60" spans="1:23" ht="31.5" customHeight="1" x14ac:dyDescent="0.25">
      <c r="A60" s="319"/>
      <c r="B60" s="424" t="s">
        <v>136</v>
      </c>
      <c r="C60" s="425"/>
      <c r="D60" s="426"/>
      <c r="E60" s="418" t="s">
        <v>189</v>
      </c>
      <c r="F60" s="419"/>
      <c r="G60" s="419"/>
      <c r="H60" s="419"/>
      <c r="I60" s="419"/>
      <c r="J60" s="419"/>
      <c r="K60" s="419"/>
      <c r="L60" s="419"/>
      <c r="M60" s="419"/>
      <c r="N60" s="419"/>
      <c r="O60" s="419"/>
      <c r="P60" s="419"/>
      <c r="Q60" s="419"/>
      <c r="R60" s="419"/>
      <c r="S60" s="419"/>
      <c r="T60" s="419"/>
      <c r="U60" s="419"/>
      <c r="V60" s="420"/>
      <c r="W60" s="317"/>
    </row>
    <row r="61" spans="1:23" ht="37.5" customHeight="1" x14ac:dyDescent="0.25">
      <c r="A61" s="319"/>
      <c r="B61" s="424" t="s">
        <v>12</v>
      </c>
      <c r="C61" s="425"/>
      <c r="D61" s="426"/>
      <c r="E61" s="418" t="s">
        <v>190</v>
      </c>
      <c r="F61" s="419"/>
      <c r="G61" s="419"/>
      <c r="H61" s="419"/>
      <c r="I61" s="419"/>
      <c r="J61" s="419"/>
      <c r="K61" s="419"/>
      <c r="L61" s="419"/>
      <c r="M61" s="419"/>
      <c r="N61" s="419"/>
      <c r="O61" s="419"/>
      <c r="P61" s="419"/>
      <c r="Q61" s="419"/>
      <c r="R61" s="419"/>
      <c r="S61" s="419"/>
      <c r="T61" s="419"/>
      <c r="U61" s="419"/>
      <c r="V61" s="420"/>
      <c r="W61" s="317"/>
    </row>
    <row r="62" spans="1:23" ht="32.75" customHeight="1" x14ac:dyDescent="0.25">
      <c r="A62" s="319"/>
      <c r="B62" s="424" t="s">
        <v>252</v>
      </c>
      <c r="C62" s="425"/>
      <c r="D62" s="426"/>
      <c r="E62" s="418" t="s">
        <v>191</v>
      </c>
      <c r="F62" s="419"/>
      <c r="G62" s="419"/>
      <c r="H62" s="419"/>
      <c r="I62" s="419"/>
      <c r="J62" s="419"/>
      <c r="K62" s="419"/>
      <c r="L62" s="419"/>
      <c r="M62" s="419"/>
      <c r="N62" s="419"/>
      <c r="O62" s="419"/>
      <c r="P62" s="419"/>
      <c r="Q62" s="419"/>
      <c r="R62" s="419"/>
      <c r="S62" s="419"/>
      <c r="T62" s="419"/>
      <c r="U62" s="419"/>
      <c r="V62" s="420"/>
      <c r="W62" s="317"/>
    </row>
    <row r="63" spans="1:23" s="333" customFormat="1" ht="32.75" customHeight="1" x14ac:dyDescent="0.25">
      <c r="A63" s="331"/>
      <c r="B63" s="446" t="s">
        <v>14</v>
      </c>
      <c r="C63" s="447"/>
      <c r="D63" s="448"/>
      <c r="E63" s="452" t="s">
        <v>216</v>
      </c>
      <c r="F63" s="453"/>
      <c r="G63" s="453"/>
      <c r="H63" s="453"/>
      <c r="I63" s="453"/>
      <c r="J63" s="453"/>
      <c r="K63" s="453"/>
      <c r="L63" s="453"/>
      <c r="M63" s="453"/>
      <c r="N63" s="453"/>
      <c r="O63" s="453"/>
      <c r="P63" s="453"/>
      <c r="Q63" s="453"/>
      <c r="R63" s="453"/>
      <c r="S63" s="453"/>
      <c r="T63" s="453"/>
      <c r="U63" s="453"/>
      <c r="V63" s="454"/>
      <c r="W63" s="332"/>
    </row>
    <row r="64" spans="1:23" s="333" customFormat="1" ht="33" customHeight="1" thickBot="1" x14ac:dyDescent="0.3">
      <c r="A64" s="331"/>
      <c r="B64" s="449" t="s">
        <v>16</v>
      </c>
      <c r="C64" s="450"/>
      <c r="D64" s="451"/>
      <c r="E64" s="455" t="s">
        <v>255</v>
      </c>
      <c r="F64" s="456"/>
      <c r="G64" s="456"/>
      <c r="H64" s="456"/>
      <c r="I64" s="456"/>
      <c r="J64" s="456"/>
      <c r="K64" s="456"/>
      <c r="L64" s="456"/>
      <c r="M64" s="456"/>
      <c r="N64" s="456"/>
      <c r="O64" s="456"/>
      <c r="P64" s="456"/>
      <c r="Q64" s="456"/>
      <c r="R64" s="456"/>
      <c r="S64" s="456"/>
      <c r="T64" s="456"/>
      <c r="U64" s="456"/>
      <c r="V64" s="457"/>
      <c r="W64" s="332"/>
    </row>
    <row r="65" spans="1:23" ht="23.75" customHeight="1" thickBot="1" x14ac:dyDescent="0.3">
      <c r="A65" s="319"/>
      <c r="B65" s="435" t="s">
        <v>252</v>
      </c>
      <c r="C65" s="436"/>
      <c r="D65" s="445"/>
      <c r="E65" s="438" t="s">
        <v>192</v>
      </c>
      <c r="F65" s="439"/>
      <c r="G65" s="439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  <c r="T65" s="439"/>
      <c r="U65" s="439"/>
      <c r="V65" s="440"/>
      <c r="W65" s="317"/>
    </row>
    <row r="66" spans="1:23" ht="23.75" customHeight="1" thickBot="1" x14ac:dyDescent="0.3">
      <c r="A66" s="319"/>
      <c r="B66" s="435" t="s">
        <v>242</v>
      </c>
      <c r="C66" s="436"/>
      <c r="D66" s="445"/>
      <c r="E66" s="438" t="s">
        <v>243</v>
      </c>
      <c r="F66" s="439"/>
      <c r="G66" s="439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  <c r="T66" s="439"/>
      <c r="U66" s="439"/>
      <c r="V66" s="440"/>
      <c r="W66" s="342"/>
    </row>
    <row r="67" spans="1:23" ht="23.75" customHeight="1" thickBot="1" x14ac:dyDescent="0.3">
      <c r="A67" s="319"/>
      <c r="B67" s="435" t="s">
        <v>244</v>
      </c>
      <c r="C67" s="436"/>
      <c r="D67" s="445"/>
      <c r="E67" s="438" t="s">
        <v>243</v>
      </c>
      <c r="F67" s="439"/>
      <c r="G67" s="439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  <c r="T67" s="439"/>
      <c r="U67" s="439"/>
      <c r="V67" s="440"/>
      <c r="W67" s="342"/>
    </row>
    <row r="68" spans="1:23" ht="23.75" customHeight="1" thickBot="1" x14ac:dyDescent="0.3">
      <c r="A68" s="319"/>
      <c r="B68" s="435" t="s">
        <v>251</v>
      </c>
      <c r="C68" s="436"/>
      <c r="D68" s="445"/>
      <c r="E68" s="438" t="s">
        <v>243</v>
      </c>
      <c r="F68" s="439"/>
      <c r="G68" s="439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  <c r="T68" s="439"/>
      <c r="U68" s="439"/>
      <c r="V68" s="440"/>
      <c r="W68" s="342"/>
    </row>
    <row r="69" spans="1:23" ht="23.75" customHeight="1" thickBot="1" x14ac:dyDescent="0.3">
      <c r="A69" s="319"/>
      <c r="B69" s="435" t="s">
        <v>240</v>
      </c>
      <c r="C69" s="436"/>
      <c r="D69" s="445"/>
      <c r="E69" s="438" t="s">
        <v>241</v>
      </c>
      <c r="F69" s="439"/>
      <c r="G69" s="43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  <c r="T69" s="439"/>
      <c r="U69" s="439"/>
      <c r="V69" s="440"/>
      <c r="W69" s="342"/>
    </row>
    <row r="70" spans="1:23" ht="23" customHeight="1" thickBot="1" x14ac:dyDescent="0.3">
      <c r="A70" s="328"/>
      <c r="B70" s="435" t="s">
        <v>193</v>
      </c>
      <c r="C70" s="436"/>
      <c r="D70" s="437"/>
      <c r="E70" s="442" t="s">
        <v>195</v>
      </c>
      <c r="F70" s="442"/>
      <c r="G70" s="442"/>
      <c r="H70" s="442"/>
      <c r="I70" s="442"/>
      <c r="J70" s="442"/>
      <c r="K70" s="442"/>
      <c r="L70" s="442"/>
      <c r="M70" s="442"/>
      <c r="N70" s="442"/>
      <c r="O70" s="442"/>
      <c r="P70" s="442"/>
      <c r="Q70" s="442"/>
      <c r="R70" s="442"/>
      <c r="S70" s="442"/>
      <c r="T70" s="442"/>
      <c r="U70" s="442"/>
      <c r="V70" s="443"/>
      <c r="W70" s="317"/>
    </row>
    <row r="71" spans="1:23" ht="13" x14ac:dyDescent="0.25">
      <c r="A71" s="316"/>
      <c r="B71" s="441"/>
      <c r="C71" s="441"/>
      <c r="D71" s="441"/>
      <c r="E71" s="444"/>
      <c r="F71" s="444"/>
      <c r="G71" s="444"/>
      <c r="H71" s="444"/>
      <c r="I71" s="444"/>
      <c r="J71" s="444"/>
      <c r="K71" s="444"/>
      <c r="L71" s="444"/>
      <c r="M71" s="444"/>
      <c r="N71" s="444"/>
      <c r="O71" s="444"/>
      <c r="P71" s="444"/>
      <c r="Q71" s="444"/>
      <c r="R71" s="444"/>
      <c r="S71" s="444"/>
      <c r="T71" s="444"/>
      <c r="U71" s="444"/>
      <c r="V71" s="444"/>
      <c r="W71" s="317"/>
    </row>
    <row r="72" spans="1:23" ht="13" x14ac:dyDescent="0.25">
      <c r="B72" s="441"/>
      <c r="C72" s="441"/>
      <c r="D72" s="441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4"/>
      <c r="P72" s="444"/>
      <c r="Q72" s="444"/>
      <c r="R72" s="444"/>
      <c r="S72" s="444"/>
      <c r="T72" s="444"/>
      <c r="U72" s="444"/>
      <c r="V72" s="444"/>
      <c r="W72" s="317"/>
    </row>
    <row r="73" spans="1:23" hidden="1" x14ac:dyDescent="0.25"/>
    <row r="74" spans="1:23" hidden="1" x14ac:dyDescent="0.25"/>
    <row r="75" spans="1:23" hidden="1" x14ac:dyDescent="0.25"/>
    <row r="76" spans="1:23" hidden="1" x14ac:dyDescent="0.25"/>
    <row r="77" spans="1:23" hidden="1" x14ac:dyDescent="0.25"/>
    <row r="78" spans="1:23" hidden="1" x14ac:dyDescent="0.25"/>
    <row r="79" spans="1:23" hidden="1" x14ac:dyDescent="0.25"/>
    <row r="80" spans="1:23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</sheetData>
  <sheetProtection algorithmName="SHA-512" hashValue="R/hx9OLE7VBOp7An39ngELYi9C9GOqEex9QysqcG1/mT9AlzHh4lTXSYdCPCGJmjNb/IVobRF6tEyim5Iav3Ng==" saltValue="QQafy4PonfZmfLeKvzNyIA==" spinCount="100000" sheet="1" objects="1" scenarios="1"/>
  <mergeCells count="101">
    <mergeCell ref="B63:D63"/>
    <mergeCell ref="E62:V62"/>
    <mergeCell ref="B64:D64"/>
    <mergeCell ref="E63:V63"/>
    <mergeCell ref="B65:D65"/>
    <mergeCell ref="E64:V64"/>
    <mergeCell ref="B60:D60"/>
    <mergeCell ref="B68:D68"/>
    <mergeCell ref="E68:V68"/>
    <mergeCell ref="B70:D70"/>
    <mergeCell ref="E65:V65"/>
    <mergeCell ref="B71:D71"/>
    <mergeCell ref="E70:V70"/>
    <mergeCell ref="B72:D72"/>
    <mergeCell ref="E71:V71"/>
    <mergeCell ref="E72:V72"/>
    <mergeCell ref="B66:D66"/>
    <mergeCell ref="E66:V66"/>
    <mergeCell ref="B67:D67"/>
    <mergeCell ref="E67:V67"/>
    <mergeCell ref="B69:D69"/>
    <mergeCell ref="E69:V69"/>
    <mergeCell ref="E59:V59"/>
    <mergeCell ref="B61:D61"/>
    <mergeCell ref="E60:V60"/>
    <mergeCell ref="B62:D62"/>
    <mergeCell ref="E61:V61"/>
    <mergeCell ref="B57:D57"/>
    <mergeCell ref="E56:V56"/>
    <mergeCell ref="B58:D58"/>
    <mergeCell ref="E57:V57"/>
    <mergeCell ref="B59:D59"/>
    <mergeCell ref="E58:V58"/>
    <mergeCell ref="B37:D37"/>
    <mergeCell ref="E37:V37"/>
    <mergeCell ref="W37:X37"/>
    <mergeCell ref="B55:D55"/>
    <mergeCell ref="E53:V53"/>
    <mergeCell ref="B56:D56"/>
    <mergeCell ref="E55:V55"/>
    <mergeCell ref="B49:J49"/>
    <mergeCell ref="E50:V50"/>
    <mergeCell ref="B52:D52"/>
    <mergeCell ref="E51:V51"/>
    <mergeCell ref="B51:D51"/>
    <mergeCell ref="B54:D54"/>
    <mergeCell ref="E54:V54"/>
    <mergeCell ref="B53:D53"/>
    <mergeCell ref="E52:V52"/>
    <mergeCell ref="B42:D42"/>
    <mergeCell ref="E42:V42"/>
    <mergeCell ref="B43:D43"/>
    <mergeCell ref="E43:V43"/>
    <mergeCell ref="B28:D28"/>
    <mergeCell ref="E28:V28"/>
    <mergeCell ref="B29:D29"/>
    <mergeCell ref="E29:V29"/>
    <mergeCell ref="B44:D44"/>
    <mergeCell ref="E44:V44"/>
    <mergeCell ref="B31:D31"/>
    <mergeCell ref="E31:V31"/>
    <mergeCell ref="B32:D32"/>
    <mergeCell ref="E32:V32"/>
    <mergeCell ref="B33:D33"/>
    <mergeCell ref="E33:V33"/>
    <mergeCell ref="B39:D39"/>
    <mergeCell ref="E39:V39"/>
    <mergeCell ref="B41:D41"/>
    <mergeCell ref="E41:V41"/>
    <mergeCell ref="B36:D36"/>
    <mergeCell ref="B38:D38"/>
    <mergeCell ref="B30:D30"/>
    <mergeCell ref="E30:V30"/>
    <mergeCell ref="B40:D40"/>
    <mergeCell ref="E40:V40"/>
    <mergeCell ref="B34:D34"/>
    <mergeCell ref="B35:D35"/>
    <mergeCell ref="E27:V27"/>
    <mergeCell ref="B25:D25"/>
    <mergeCell ref="B2:V2"/>
    <mergeCell ref="B24:D24"/>
    <mergeCell ref="E24:V24"/>
    <mergeCell ref="B26:D26"/>
    <mergeCell ref="E26:V26"/>
    <mergeCell ref="B27:D27"/>
    <mergeCell ref="A1:M1"/>
    <mergeCell ref="B4:V8"/>
    <mergeCell ref="B23:D23"/>
    <mergeCell ref="E23:V23"/>
    <mergeCell ref="B11:J11"/>
    <mergeCell ref="B19:V19"/>
    <mergeCell ref="B21:D21"/>
    <mergeCell ref="E21:V21"/>
    <mergeCell ref="B22:D22"/>
    <mergeCell ref="E22:V22"/>
    <mergeCell ref="B13:D13"/>
    <mergeCell ref="E13:V13"/>
    <mergeCell ref="B14:D14"/>
    <mergeCell ref="E15:V15"/>
    <mergeCell ref="E14:V14"/>
    <mergeCell ref="B15:D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K137"/>
  <sheetViews>
    <sheetView topLeftCell="A7" zoomScaleNormal="100" workbookViewId="0">
      <selection activeCell="Y13" sqref="Y13"/>
    </sheetView>
  </sheetViews>
  <sheetFormatPr defaultColWidth="0" defaultRowHeight="0" customHeight="1" zeroHeight="1" x14ac:dyDescent="0.25"/>
  <cols>
    <col min="1" max="1" width="3.453125" style="87" customWidth="1"/>
    <col min="2" max="2" width="11" style="87" customWidth="1"/>
    <col min="3" max="3" width="18.54296875" style="87" customWidth="1"/>
    <col min="4" max="4" width="41.36328125" style="87" customWidth="1"/>
    <col min="5" max="5" width="57" style="87" customWidth="1"/>
    <col min="6" max="6" width="26.6328125" style="87" customWidth="1"/>
    <col min="7" max="7" width="23.36328125" style="87" customWidth="1"/>
    <col min="8" max="8" width="39.08984375" style="87" customWidth="1"/>
    <col min="9" max="9" width="10.6328125" style="87" customWidth="1"/>
    <col min="10" max="10" width="21.36328125" style="87" customWidth="1"/>
    <col min="11" max="11" width="16.453125" style="87" customWidth="1"/>
    <col min="12" max="12" width="18.453125" style="87" customWidth="1"/>
    <col min="13" max="13" width="18.6328125" style="87" customWidth="1"/>
    <col min="14" max="14" width="17.453125" style="87" customWidth="1"/>
    <col min="15" max="19" width="13.6328125" style="87" customWidth="1"/>
    <col min="20" max="21" width="14.36328125" style="87" customWidth="1"/>
    <col min="22" max="23" width="16.36328125" style="87" customWidth="1"/>
    <col min="24" max="24" width="17.6328125" style="87" customWidth="1"/>
    <col min="25" max="25" width="42.54296875" style="87" customWidth="1"/>
    <col min="26" max="26" width="11.453125" style="87" customWidth="1"/>
    <col min="27" max="27" width="11.453125" style="87" hidden="1" customWidth="1"/>
    <col min="28" max="28" width="23.54296875" style="87" hidden="1" customWidth="1"/>
    <col min="29" max="29" width="31.453125" style="87" hidden="1" customWidth="1"/>
    <col min="30" max="30" width="16" style="87" hidden="1" customWidth="1"/>
    <col min="31" max="31" width="19.36328125" style="87" hidden="1" customWidth="1"/>
    <col min="32" max="32" width="22.36328125" style="87" hidden="1" customWidth="1"/>
    <col min="33" max="33" width="27.54296875" style="87" hidden="1" customWidth="1"/>
    <col min="34" max="34" width="17.6328125" style="87" hidden="1" customWidth="1"/>
    <col min="35" max="35" width="23.54296875" style="87" hidden="1" customWidth="1"/>
    <col min="36" max="36" width="21.54296875" style="87" hidden="1" customWidth="1"/>
    <col min="37" max="37" width="59.36328125" style="87" hidden="1" customWidth="1"/>
    <col min="38" max="16384" width="11.453125" style="87" hidden="1"/>
  </cols>
  <sheetData>
    <row r="1" spans="1:37" ht="78.75" customHeight="1" x14ac:dyDescent="0.25">
      <c r="B1" s="129"/>
      <c r="D1" s="129"/>
      <c r="E1" s="129"/>
      <c r="F1" s="129"/>
      <c r="G1" s="129"/>
      <c r="H1" s="129"/>
      <c r="I1" s="120"/>
      <c r="J1" s="120"/>
      <c r="K1" s="129"/>
      <c r="L1" s="129"/>
      <c r="M1" s="129"/>
      <c r="N1" s="129"/>
      <c r="O1" s="129"/>
      <c r="P1" s="129"/>
      <c r="Q1" s="132"/>
      <c r="R1" s="132"/>
      <c r="S1" s="132"/>
      <c r="T1" s="132"/>
      <c r="U1" s="132"/>
      <c r="V1" s="132"/>
      <c r="W1" s="132"/>
      <c r="X1" s="132"/>
      <c r="Y1" s="132"/>
      <c r="Z1" s="129"/>
    </row>
    <row r="2" spans="1:37" ht="45" customHeight="1" x14ac:dyDescent="0.25">
      <c r="A2" s="129"/>
      <c r="B2" s="129"/>
      <c r="C2" s="129"/>
      <c r="D2" s="129"/>
      <c r="E2" s="129"/>
      <c r="F2" s="129"/>
      <c r="G2" s="129"/>
      <c r="H2" s="129"/>
      <c r="I2" s="120"/>
      <c r="J2" s="120"/>
      <c r="K2" s="129"/>
      <c r="L2" s="129"/>
      <c r="M2" s="129"/>
      <c r="N2" s="129"/>
      <c r="O2" s="129"/>
      <c r="P2" s="129"/>
      <c r="Q2" s="132"/>
      <c r="R2" s="132"/>
      <c r="S2" s="132"/>
      <c r="T2" s="132"/>
      <c r="U2" s="132"/>
      <c r="V2" s="132"/>
      <c r="W2" s="132"/>
      <c r="X2" s="132"/>
      <c r="Y2" s="132"/>
      <c r="Z2" s="129"/>
    </row>
    <row r="3" spans="1:37" ht="56.15" customHeight="1" x14ac:dyDescent="0.25">
      <c r="A3" s="129"/>
      <c r="B3" s="129"/>
      <c r="C3" s="129"/>
      <c r="D3" s="137"/>
      <c r="F3" s="115" t="s">
        <v>122</v>
      </c>
      <c r="G3" s="129"/>
      <c r="I3" s="114" t="s">
        <v>23</v>
      </c>
      <c r="J3" s="114" t="s">
        <v>121</v>
      </c>
      <c r="K3" s="114" t="s">
        <v>24</v>
      </c>
      <c r="L3" s="114" t="s">
        <v>120</v>
      </c>
      <c r="M3" s="129"/>
      <c r="N3" s="129"/>
      <c r="O3" s="129"/>
      <c r="P3" s="129"/>
      <c r="Q3" s="132"/>
      <c r="R3" s="132"/>
      <c r="S3" s="132"/>
      <c r="T3" s="132"/>
      <c r="U3" s="132"/>
      <c r="V3" s="132"/>
      <c r="W3" s="132"/>
      <c r="X3" s="132"/>
      <c r="Y3" s="132"/>
      <c r="Z3" s="129"/>
    </row>
    <row r="4" spans="1:37" s="88" customFormat="1" ht="53.75" customHeight="1" x14ac:dyDescent="0.25">
      <c r="A4" s="129"/>
      <c r="B4" s="129"/>
      <c r="C4" s="129"/>
      <c r="D4" s="138"/>
      <c r="E4" s="123" t="s">
        <v>123</v>
      </c>
      <c r="F4" s="340">
        <f>COUNT('Rel_persones_ateses_GRUP_A_(MD)'!B7:B505)</f>
        <v>0</v>
      </c>
      <c r="G4" s="129"/>
      <c r="H4" s="119" t="s">
        <v>119</v>
      </c>
      <c r="I4" s="116">
        <f>SUM(T14:T53)</f>
        <v>0</v>
      </c>
      <c r="J4" s="115">
        <f>IF(I4&lt;(36*F4),"ERROR: No assoleix el mínim",I4)</f>
        <v>0</v>
      </c>
      <c r="K4" s="116">
        <f>SUM(V14:V53)</f>
        <v>0</v>
      </c>
      <c r="L4" s="115">
        <f>IF(K4&lt;(12*F5),"ERROR: No assoleix el mínim",K4)</f>
        <v>0</v>
      </c>
      <c r="M4" s="129"/>
      <c r="N4" s="129"/>
      <c r="O4" s="129"/>
      <c r="P4" s="129"/>
      <c r="Q4" s="132"/>
      <c r="R4" s="132"/>
      <c r="S4" s="132"/>
      <c r="T4" s="132"/>
      <c r="U4" s="132"/>
      <c r="V4" s="132"/>
      <c r="W4" s="132"/>
      <c r="X4" s="132"/>
      <c r="Y4" s="132"/>
      <c r="Z4" s="129"/>
    </row>
    <row r="5" spans="1:37" s="88" customFormat="1" ht="53.75" customHeight="1" x14ac:dyDescent="0.25">
      <c r="A5" s="129"/>
      <c r="B5" s="129"/>
      <c r="C5" s="129"/>
      <c r="D5" s="138"/>
      <c r="E5" s="123" t="s">
        <v>124</v>
      </c>
      <c r="F5" s="340">
        <f>COUNT('Rel_persones_ateses_GRUP_B_(FS)'!B7:B505)</f>
        <v>0</v>
      </c>
      <c r="G5" s="139"/>
      <c r="H5" s="119" t="s">
        <v>26</v>
      </c>
      <c r="I5" s="116">
        <f>SUM(T54:T88)</f>
        <v>0</v>
      </c>
      <c r="J5" s="118"/>
      <c r="K5" s="116">
        <f>SUM(V54:V88)</f>
        <v>0</v>
      </c>
      <c r="L5" s="118"/>
      <c r="M5" s="129"/>
      <c r="N5" s="129"/>
      <c r="O5" s="129"/>
      <c r="P5" s="129"/>
      <c r="Q5" s="132"/>
      <c r="R5" s="132"/>
      <c r="S5" s="132"/>
      <c r="T5" s="132"/>
      <c r="U5" s="132"/>
      <c r="V5" s="132"/>
      <c r="W5" s="132"/>
      <c r="X5" s="132"/>
      <c r="Y5" s="132"/>
      <c r="Z5" s="129"/>
    </row>
    <row r="6" spans="1:37" s="88" customFormat="1" ht="73.5" customHeight="1" x14ac:dyDescent="0.25">
      <c r="A6" s="129"/>
      <c r="B6" s="129"/>
      <c r="C6" s="129"/>
      <c r="D6" s="138"/>
      <c r="E6" s="121" t="s">
        <v>1</v>
      </c>
      <c r="F6" s="122">
        <f>SUM(F4:F5)</f>
        <v>0</v>
      </c>
      <c r="G6" s="129"/>
      <c r="H6" s="117" t="s">
        <v>118</v>
      </c>
      <c r="I6" s="116">
        <f>SUM(I4:I5)</f>
        <v>0</v>
      </c>
      <c r="J6" s="115">
        <f>IF(I6&lt;(160*F4),"ERROR: No assoleix el mínim",I6)</f>
        <v>0</v>
      </c>
      <c r="K6" s="116">
        <f>SUM(K4:K5)</f>
        <v>0</v>
      </c>
      <c r="L6" s="115">
        <f>IF(K6&lt;(14*F5),"ERROR: No assoleix el mínim",K6)</f>
        <v>0</v>
      </c>
      <c r="M6" s="129"/>
      <c r="N6" s="129"/>
      <c r="O6" s="129"/>
      <c r="P6" s="129"/>
      <c r="Q6" s="132"/>
      <c r="R6" s="132"/>
      <c r="S6" s="132"/>
      <c r="T6" s="132"/>
      <c r="U6" s="132"/>
      <c r="V6" s="132"/>
      <c r="W6" s="132"/>
      <c r="X6" s="132"/>
      <c r="Y6" s="132"/>
      <c r="Z6" s="129"/>
    </row>
    <row r="7" spans="1:37" s="113" customFormat="1" ht="53.75" customHeight="1" x14ac:dyDescent="0.25">
      <c r="A7" s="130"/>
      <c r="B7" s="130"/>
      <c r="C7" s="130"/>
      <c r="D7" s="130"/>
      <c r="E7" s="130"/>
      <c r="F7" s="140"/>
      <c r="G7" s="140"/>
      <c r="H7" s="130"/>
      <c r="I7" s="141"/>
      <c r="J7" s="142"/>
      <c r="K7" s="143"/>
      <c r="L7" s="140"/>
      <c r="M7" s="143"/>
      <c r="N7" s="140"/>
      <c r="O7" s="130"/>
      <c r="P7" s="130"/>
      <c r="Q7" s="135"/>
      <c r="R7" s="135"/>
      <c r="S7" s="135"/>
      <c r="T7" s="135"/>
      <c r="U7" s="135"/>
      <c r="V7" s="135"/>
      <c r="W7" s="135"/>
      <c r="X7" s="135"/>
      <c r="Y7" s="135"/>
      <c r="Z7" s="130"/>
    </row>
    <row r="8" spans="1:37" ht="12.5" x14ac:dyDescent="0.25">
      <c r="B8" s="129"/>
      <c r="D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32"/>
      <c r="R8" s="132"/>
      <c r="S8" s="132"/>
      <c r="T8" s="132"/>
      <c r="U8" s="132"/>
      <c r="V8" s="132"/>
      <c r="W8" s="132"/>
      <c r="X8" s="132"/>
      <c r="Y8" s="132"/>
      <c r="Z8" s="129"/>
    </row>
    <row r="9" spans="1:37" ht="13.5" thickBot="1" x14ac:dyDescent="0.3">
      <c r="A9" s="129"/>
      <c r="B9" s="458" t="s">
        <v>27</v>
      </c>
      <c r="C9" s="458"/>
      <c r="D9" s="458"/>
      <c r="E9" s="458"/>
      <c r="F9" s="458"/>
      <c r="G9" s="458"/>
      <c r="H9" s="458"/>
      <c r="I9" s="458"/>
      <c r="J9" s="458"/>
      <c r="K9" s="458"/>
      <c r="L9" s="458"/>
      <c r="M9" s="458"/>
      <c r="N9" s="458"/>
      <c r="O9" s="129"/>
      <c r="P9" s="129"/>
      <c r="Q9" s="132"/>
      <c r="R9" s="132"/>
      <c r="S9" s="132"/>
      <c r="T9" s="132"/>
      <c r="U9" s="132"/>
      <c r="V9" s="132"/>
      <c r="W9" s="132"/>
      <c r="X9" s="132"/>
      <c r="Y9" s="132"/>
      <c r="Z9" s="129"/>
    </row>
    <row r="10" spans="1:37" ht="13" thickBot="1" x14ac:dyDescent="0.3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32"/>
      <c r="R10" s="132"/>
      <c r="S10" s="132"/>
      <c r="T10" s="132"/>
      <c r="U10" s="132"/>
      <c r="V10" s="132"/>
      <c r="W10" s="132"/>
      <c r="X10" s="132"/>
      <c r="Y10" s="132"/>
      <c r="Z10" s="129"/>
    </row>
    <row r="11" spans="1:37" s="124" customFormat="1" ht="13" thickBot="1" x14ac:dyDescent="0.3">
      <c r="A11" s="131"/>
      <c r="B11" s="87" t="s">
        <v>28</v>
      </c>
      <c r="C11" s="459"/>
      <c r="D11" s="460"/>
      <c r="E11" s="460"/>
      <c r="F11" s="460"/>
      <c r="G11" s="460"/>
      <c r="H11" s="460"/>
      <c r="I11" s="460"/>
      <c r="J11" s="461"/>
      <c r="K11" s="341" t="s">
        <v>140</v>
      </c>
      <c r="L11" s="462"/>
      <c r="M11" s="463"/>
      <c r="N11" s="464"/>
      <c r="O11" s="131"/>
      <c r="P11" s="131"/>
      <c r="Q11" s="136"/>
      <c r="R11" s="136"/>
      <c r="S11" s="136"/>
      <c r="T11" s="136"/>
      <c r="U11" s="136"/>
      <c r="V11" s="136"/>
      <c r="W11" s="136"/>
      <c r="X11" s="132"/>
      <c r="Y11" s="136"/>
      <c r="Z11" s="131"/>
    </row>
    <row r="12" spans="1:37" ht="12.5" x14ac:dyDescent="0.25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Y12" s="133"/>
      <c r="Z12" s="129"/>
    </row>
    <row r="13" spans="1:37" ht="106.25" customHeight="1" thickBot="1" x14ac:dyDescent="0.3">
      <c r="A13" s="129"/>
      <c r="B13" s="112" t="s">
        <v>117</v>
      </c>
      <c r="C13" s="335" t="s">
        <v>139</v>
      </c>
      <c r="D13" s="110" t="s">
        <v>6</v>
      </c>
      <c r="E13" s="110" t="s">
        <v>194</v>
      </c>
      <c r="F13" s="110" t="s">
        <v>131</v>
      </c>
      <c r="G13" s="110" t="s">
        <v>132</v>
      </c>
      <c r="H13" s="110" t="s">
        <v>133</v>
      </c>
      <c r="I13" s="110" t="s">
        <v>10</v>
      </c>
      <c r="J13" s="110" t="s">
        <v>12</v>
      </c>
      <c r="K13" s="110" t="s">
        <v>252</v>
      </c>
      <c r="L13" s="110" t="s">
        <v>14</v>
      </c>
      <c r="M13" s="110" t="s">
        <v>16</v>
      </c>
      <c r="N13" s="110" t="s">
        <v>116</v>
      </c>
      <c r="O13" s="110" t="s">
        <v>115</v>
      </c>
      <c r="P13" s="110" t="s">
        <v>22</v>
      </c>
      <c r="Q13" s="110" t="s">
        <v>114</v>
      </c>
      <c r="R13" s="110" t="s">
        <v>198</v>
      </c>
      <c r="S13" s="110" t="s">
        <v>113</v>
      </c>
      <c r="T13" s="110" t="s">
        <v>201</v>
      </c>
      <c r="U13" s="111" t="s">
        <v>204</v>
      </c>
      <c r="V13" s="110" t="s">
        <v>208</v>
      </c>
      <c r="W13" s="111" t="s">
        <v>209</v>
      </c>
      <c r="X13" s="339" t="s">
        <v>30</v>
      </c>
      <c r="Y13" s="134" t="s">
        <v>31</v>
      </c>
      <c r="Z13" s="129"/>
      <c r="AG13" s="109" t="s">
        <v>32</v>
      </c>
    </row>
    <row r="14" spans="1:37" ht="12.5" x14ac:dyDescent="0.25">
      <c r="A14" s="129"/>
      <c r="B14" s="91" t="str">
        <f>IF(C14&lt;&gt;"",1,"")</f>
        <v/>
      </c>
      <c r="C14" s="336"/>
      <c r="D14" s="106"/>
      <c r="E14" s="106"/>
      <c r="F14" s="106"/>
      <c r="G14" s="106"/>
      <c r="H14" s="106"/>
      <c r="I14" s="106"/>
      <c r="J14" s="106"/>
      <c r="K14" s="106"/>
      <c r="L14" s="108"/>
      <c r="M14" s="108"/>
      <c r="N14" s="106"/>
      <c r="O14" s="106"/>
      <c r="P14" s="106"/>
      <c r="Q14" s="106"/>
      <c r="R14" s="106"/>
      <c r="S14" s="107"/>
      <c r="T14" s="106"/>
      <c r="U14" s="106"/>
      <c r="V14" s="106"/>
      <c r="W14" s="106"/>
      <c r="X14" s="126"/>
      <c r="Y14" s="105"/>
      <c r="Z14" s="129"/>
      <c r="AB14" s="87" t="s">
        <v>33</v>
      </c>
      <c r="AC14" s="87" t="s">
        <v>36</v>
      </c>
      <c r="AD14" s="87" t="s">
        <v>37</v>
      </c>
      <c r="AE14" s="87" t="s">
        <v>38</v>
      </c>
      <c r="AF14" s="87" t="s">
        <v>39</v>
      </c>
      <c r="AG14" s="87" t="s">
        <v>104</v>
      </c>
      <c r="AH14" s="87" t="s">
        <v>103</v>
      </c>
      <c r="AI14" s="87" t="s">
        <v>107</v>
      </c>
      <c r="AJ14" s="87" t="s">
        <v>106</v>
      </c>
      <c r="AK14" s="87" t="s">
        <v>105</v>
      </c>
    </row>
    <row r="15" spans="1:37" ht="12.5" x14ac:dyDescent="0.25">
      <c r="A15" s="129"/>
      <c r="B15" s="91" t="str">
        <f>IF($C15&lt;&gt;"",MAX($B$14:B14)+1,"")</f>
        <v/>
      </c>
      <c r="C15" s="149"/>
      <c r="D15" s="93"/>
      <c r="E15" s="93"/>
      <c r="F15" s="93"/>
      <c r="G15" s="93"/>
      <c r="H15" s="93"/>
      <c r="I15" s="93"/>
      <c r="J15" s="93"/>
      <c r="K15" s="93"/>
      <c r="L15" s="108"/>
      <c r="M15" s="125"/>
      <c r="N15" s="93"/>
      <c r="O15" s="93"/>
      <c r="P15" s="93"/>
      <c r="Q15" s="93"/>
      <c r="R15" s="93"/>
      <c r="S15" s="94"/>
      <c r="T15" s="93"/>
      <c r="U15" s="93"/>
      <c r="V15" s="93"/>
      <c r="W15" s="93"/>
      <c r="X15" s="127"/>
      <c r="Y15" s="92"/>
      <c r="Z15" s="129"/>
      <c r="AB15" s="87" t="s">
        <v>34</v>
      </c>
      <c r="AC15" s="87" t="s">
        <v>42</v>
      </c>
      <c r="AD15" s="87" t="s">
        <v>43</v>
      </c>
      <c r="AE15" s="87" t="s">
        <v>44</v>
      </c>
      <c r="AF15" s="87" t="s">
        <v>45</v>
      </c>
      <c r="AG15" s="87" t="s">
        <v>112</v>
      </c>
      <c r="AH15" s="87" t="s">
        <v>111</v>
      </c>
      <c r="AI15" s="87" t="s">
        <v>110</v>
      </c>
      <c r="AJ15" s="87" t="s">
        <v>109</v>
      </c>
      <c r="AK15" s="87" t="s">
        <v>35</v>
      </c>
    </row>
    <row r="16" spans="1:37" ht="12.5" x14ac:dyDescent="0.25">
      <c r="A16" s="129"/>
      <c r="B16" s="91" t="str">
        <f>IF($C16&lt;&gt;"",MAX($B$14:B15)+1,"")</f>
        <v/>
      </c>
      <c r="C16" s="149"/>
      <c r="D16" s="93"/>
      <c r="E16" s="93"/>
      <c r="F16" s="93"/>
      <c r="G16" s="93"/>
      <c r="H16" s="93"/>
      <c r="I16" s="93"/>
      <c r="J16" s="93"/>
      <c r="K16" s="93"/>
      <c r="L16" s="108"/>
      <c r="M16" s="125"/>
      <c r="N16" s="93"/>
      <c r="O16" s="93"/>
      <c r="P16" s="93"/>
      <c r="Q16" s="93"/>
      <c r="R16" s="93"/>
      <c r="S16" s="94"/>
      <c r="T16" s="93"/>
      <c r="U16" s="93"/>
      <c r="V16" s="93"/>
      <c r="W16" s="93"/>
      <c r="X16" s="127"/>
      <c r="Y16" s="92"/>
      <c r="Z16" s="129"/>
      <c r="AB16" s="87" t="s">
        <v>40</v>
      </c>
      <c r="AK16" s="87" t="s">
        <v>41</v>
      </c>
    </row>
    <row r="17" spans="1:37" ht="12.5" x14ac:dyDescent="0.25">
      <c r="A17" s="129"/>
      <c r="B17" s="91" t="str">
        <f>IF($C17&lt;&gt;"",MAX($B$14:B16)+1,"")</f>
        <v/>
      </c>
      <c r="C17" s="149"/>
      <c r="D17" s="93"/>
      <c r="E17" s="93"/>
      <c r="F17" s="93"/>
      <c r="G17" s="93"/>
      <c r="H17" s="93"/>
      <c r="I17" s="93"/>
      <c r="J17" s="93"/>
      <c r="K17" s="93"/>
      <c r="L17" s="108"/>
      <c r="M17" s="125"/>
      <c r="N17" s="93"/>
      <c r="O17" s="93"/>
      <c r="P17" s="93"/>
      <c r="Q17" s="93"/>
      <c r="R17" s="93"/>
      <c r="S17" s="94"/>
      <c r="T17" s="93"/>
      <c r="U17" s="93"/>
      <c r="V17" s="93"/>
      <c r="W17" s="93"/>
      <c r="X17" s="127"/>
      <c r="Y17" s="92"/>
      <c r="Z17" s="129"/>
      <c r="AB17" s="87" t="s">
        <v>46</v>
      </c>
      <c r="AK17" s="87" t="s">
        <v>47</v>
      </c>
    </row>
    <row r="18" spans="1:37" ht="12.5" x14ac:dyDescent="0.25">
      <c r="A18" s="129"/>
      <c r="B18" s="91" t="str">
        <f>IF($C18&lt;&gt;"",MAX($B$14:B17)+1,"")</f>
        <v/>
      </c>
      <c r="C18" s="149"/>
      <c r="D18" s="93"/>
      <c r="E18" s="93"/>
      <c r="F18" s="93"/>
      <c r="G18" s="93"/>
      <c r="H18" s="93"/>
      <c r="I18" s="93"/>
      <c r="J18" s="93"/>
      <c r="K18" s="93"/>
      <c r="L18" s="108"/>
      <c r="M18" s="125"/>
      <c r="N18" s="93"/>
      <c r="O18" s="93"/>
      <c r="P18" s="93"/>
      <c r="Q18" s="93"/>
      <c r="R18" s="93"/>
      <c r="S18" s="94"/>
      <c r="T18" s="93"/>
      <c r="U18" s="93"/>
      <c r="V18" s="93"/>
      <c r="W18" s="93"/>
      <c r="X18" s="127"/>
      <c r="Y18" s="92" t="s">
        <v>48</v>
      </c>
      <c r="Z18" s="129"/>
      <c r="AK18" s="87" t="s">
        <v>49</v>
      </c>
    </row>
    <row r="19" spans="1:37" ht="12.5" x14ac:dyDescent="0.25">
      <c r="A19" s="129"/>
      <c r="B19" s="91" t="str">
        <f>IF($C19&lt;&gt;"",MAX($B$14:B18)+1,"")</f>
        <v/>
      </c>
      <c r="C19" s="149"/>
      <c r="D19" s="93"/>
      <c r="E19" s="93"/>
      <c r="F19" s="93"/>
      <c r="G19" s="93"/>
      <c r="H19" s="93"/>
      <c r="I19" s="93"/>
      <c r="J19" s="93"/>
      <c r="K19" s="93"/>
      <c r="L19" s="108"/>
      <c r="M19" s="125"/>
      <c r="N19" s="93"/>
      <c r="O19" s="93"/>
      <c r="P19" s="93"/>
      <c r="Q19" s="93"/>
      <c r="R19" s="93"/>
      <c r="S19" s="94"/>
      <c r="T19" s="93"/>
      <c r="U19" s="93"/>
      <c r="V19" s="93"/>
      <c r="W19" s="93"/>
      <c r="X19" s="127"/>
      <c r="Y19" s="92"/>
      <c r="Z19" s="129"/>
      <c r="AB19" s="87" t="s">
        <v>7</v>
      </c>
      <c r="AK19" s="87" t="s">
        <v>50</v>
      </c>
    </row>
    <row r="20" spans="1:37" ht="12.5" x14ac:dyDescent="0.25">
      <c r="A20" s="129"/>
      <c r="B20" s="91" t="str">
        <f>IF($C20&lt;&gt;"",MAX($B$14:B19)+1,"")</f>
        <v/>
      </c>
      <c r="C20" s="149"/>
      <c r="D20" s="93"/>
      <c r="E20" s="93"/>
      <c r="F20" s="93"/>
      <c r="G20" s="93"/>
      <c r="H20" s="93"/>
      <c r="I20" s="93"/>
      <c r="J20" s="93"/>
      <c r="K20" s="93"/>
      <c r="L20" s="108"/>
      <c r="M20" s="125"/>
      <c r="N20" s="93"/>
      <c r="O20" s="93"/>
      <c r="P20" s="93"/>
      <c r="Q20" s="93"/>
      <c r="R20" s="93"/>
      <c r="S20" s="94"/>
      <c r="T20" s="93"/>
      <c r="U20" s="93"/>
      <c r="V20" s="93"/>
      <c r="W20" s="93"/>
      <c r="X20" s="127"/>
      <c r="Y20" s="92"/>
      <c r="Z20" s="129"/>
      <c r="AB20" s="87" t="s">
        <v>102</v>
      </c>
      <c r="AK20" s="87" t="s">
        <v>51</v>
      </c>
    </row>
    <row r="21" spans="1:37" ht="12.5" x14ac:dyDescent="0.25">
      <c r="A21" s="129"/>
      <c r="B21" s="91" t="str">
        <f>IF($C21&lt;&gt;"",MAX($B$14:B20)+1,"")</f>
        <v/>
      </c>
      <c r="C21" s="149"/>
      <c r="D21" s="93"/>
      <c r="E21" s="93"/>
      <c r="F21" s="93"/>
      <c r="G21" s="93"/>
      <c r="H21" s="93"/>
      <c r="I21" s="93"/>
      <c r="J21" s="93"/>
      <c r="K21" s="93"/>
      <c r="L21" s="108"/>
      <c r="M21" s="125"/>
      <c r="N21" s="93"/>
      <c r="O21" s="93"/>
      <c r="P21" s="93"/>
      <c r="Q21" s="93"/>
      <c r="R21" s="93"/>
      <c r="S21" s="94"/>
      <c r="T21" s="93"/>
      <c r="U21" s="93"/>
      <c r="V21" s="93"/>
      <c r="W21" s="93"/>
      <c r="X21" s="127"/>
      <c r="Y21" s="92"/>
      <c r="Z21" s="129"/>
      <c r="AB21" s="87" t="s">
        <v>101</v>
      </c>
      <c r="AK21" s="87" t="s">
        <v>52</v>
      </c>
    </row>
    <row r="22" spans="1:37" ht="12.5" x14ac:dyDescent="0.25">
      <c r="A22" s="129"/>
      <c r="B22" s="91" t="str">
        <f>IF($C22&lt;&gt;"",MAX($B$14:B21)+1,"")</f>
        <v/>
      </c>
      <c r="C22" s="149"/>
      <c r="D22" s="93"/>
      <c r="E22" s="93"/>
      <c r="F22" s="93"/>
      <c r="G22" s="93"/>
      <c r="H22" s="93"/>
      <c r="I22" s="93"/>
      <c r="J22" s="93"/>
      <c r="K22" s="93"/>
      <c r="L22" s="108"/>
      <c r="M22" s="125"/>
      <c r="N22" s="93"/>
      <c r="O22" s="93"/>
      <c r="P22" s="93"/>
      <c r="Q22" s="93"/>
      <c r="R22" s="93"/>
      <c r="S22" s="94"/>
      <c r="T22" s="93"/>
      <c r="U22" s="93"/>
      <c r="V22" s="93"/>
      <c r="W22" s="93"/>
      <c r="X22" s="127"/>
      <c r="Y22" s="92"/>
      <c r="Z22" s="129"/>
      <c r="AC22" s="87" t="s">
        <v>108</v>
      </c>
      <c r="AE22" s="87" t="s">
        <v>99</v>
      </c>
      <c r="AF22" s="87" t="s">
        <v>97</v>
      </c>
      <c r="AG22" s="87" t="s">
        <v>95</v>
      </c>
      <c r="AH22" s="87" t="s">
        <v>94</v>
      </c>
      <c r="AI22" s="87" t="s">
        <v>25</v>
      </c>
      <c r="AK22" s="87" t="s">
        <v>53</v>
      </c>
    </row>
    <row r="23" spans="1:37" ht="12.5" x14ac:dyDescent="0.25">
      <c r="A23" s="129"/>
      <c r="B23" s="91" t="str">
        <f>IF($C23&lt;&gt;"",MAX($B$14:B22)+1,"")</f>
        <v/>
      </c>
      <c r="C23" s="149"/>
      <c r="D23" s="93"/>
      <c r="E23" s="93"/>
      <c r="F23" s="93"/>
      <c r="G23" s="93"/>
      <c r="H23" s="93"/>
      <c r="I23" s="93"/>
      <c r="J23" s="93"/>
      <c r="K23" s="93"/>
      <c r="L23" s="108"/>
      <c r="M23" s="125"/>
      <c r="N23" s="93"/>
      <c r="O23" s="93"/>
      <c r="P23" s="93"/>
      <c r="Q23" s="93"/>
      <c r="R23" s="93"/>
      <c r="S23" s="94"/>
      <c r="T23" s="93"/>
      <c r="U23" s="93"/>
      <c r="V23" s="93"/>
      <c r="W23" s="93"/>
      <c r="X23" s="127"/>
      <c r="Y23" s="92"/>
      <c r="Z23" s="129"/>
      <c r="AC23" s="87" t="s">
        <v>99</v>
      </c>
      <c r="AE23" s="87" t="s">
        <v>36</v>
      </c>
      <c r="AF23" s="87" t="s">
        <v>36</v>
      </c>
      <c r="AG23" s="87" t="s">
        <v>107</v>
      </c>
      <c r="AH23" s="87" t="s">
        <v>106</v>
      </c>
      <c r="AI23" s="87" t="s">
        <v>105</v>
      </c>
      <c r="AK23" s="87" t="s">
        <v>54</v>
      </c>
    </row>
    <row r="24" spans="1:37" ht="12.5" x14ac:dyDescent="0.25">
      <c r="A24" s="129"/>
      <c r="B24" s="91" t="str">
        <f>IF($C24&lt;&gt;"",MAX($B$14:B23)+1,"")</f>
        <v/>
      </c>
      <c r="C24" s="149"/>
      <c r="D24" s="93"/>
      <c r="E24" s="93"/>
      <c r="F24" s="93"/>
      <c r="G24" s="93"/>
      <c r="H24" s="93"/>
      <c r="I24" s="93"/>
      <c r="J24" s="93"/>
      <c r="K24" s="93"/>
      <c r="L24" s="108"/>
      <c r="M24" s="125"/>
      <c r="N24" s="93"/>
      <c r="O24" s="93"/>
      <c r="P24" s="93"/>
      <c r="Q24" s="93"/>
      <c r="R24" s="93"/>
      <c r="S24" s="94"/>
      <c r="T24" s="93"/>
      <c r="U24" s="93"/>
      <c r="V24" s="93"/>
      <c r="W24" s="93"/>
      <c r="X24" s="127"/>
      <c r="Y24" s="92"/>
      <c r="Z24" s="129"/>
      <c r="AB24" s="98"/>
      <c r="AC24" s="98" t="s">
        <v>97</v>
      </c>
      <c r="AD24" s="98"/>
      <c r="AE24" s="87" t="s">
        <v>37</v>
      </c>
      <c r="AF24" s="87" t="s">
        <v>37</v>
      </c>
      <c r="AG24" s="104"/>
      <c r="AH24" s="104"/>
      <c r="AI24" s="104"/>
      <c r="AK24" s="87" t="s">
        <v>55</v>
      </c>
    </row>
    <row r="25" spans="1:37" ht="12.5" x14ac:dyDescent="0.25">
      <c r="A25" s="129"/>
      <c r="B25" s="91" t="str">
        <f>IF($C25&lt;&gt;"",MAX($B$14:B24)+1,"")</f>
        <v/>
      </c>
      <c r="C25" s="149"/>
      <c r="D25" s="93"/>
      <c r="E25" s="93"/>
      <c r="F25" s="93"/>
      <c r="G25" s="93"/>
      <c r="H25" s="93"/>
      <c r="I25" s="93"/>
      <c r="J25" s="93"/>
      <c r="K25" s="93"/>
      <c r="L25" s="108"/>
      <c r="M25" s="125"/>
      <c r="N25" s="93"/>
      <c r="O25" s="93"/>
      <c r="P25" s="93"/>
      <c r="Q25" s="93"/>
      <c r="R25" s="93"/>
      <c r="S25" s="94"/>
      <c r="T25" s="93"/>
      <c r="U25" s="93"/>
      <c r="V25" s="93"/>
      <c r="W25" s="93"/>
      <c r="X25" s="127"/>
      <c r="Y25" s="92"/>
      <c r="Z25" s="129"/>
      <c r="AB25" s="98"/>
      <c r="AC25" s="98" t="s">
        <v>95</v>
      </c>
      <c r="AD25" s="98"/>
      <c r="AE25" s="87" t="s">
        <v>38</v>
      </c>
      <c r="AF25" s="87" t="s">
        <v>38</v>
      </c>
      <c r="AG25" s="98"/>
      <c r="AH25" s="98"/>
      <c r="AI25" s="98"/>
      <c r="AK25" s="87" t="s">
        <v>56</v>
      </c>
    </row>
    <row r="26" spans="1:37" ht="12.5" x14ac:dyDescent="0.25">
      <c r="A26" s="129"/>
      <c r="B26" s="91" t="str">
        <f>IF($C26&lt;&gt;"",MAX($B$14:B25)+1,"")</f>
        <v/>
      </c>
      <c r="C26" s="149"/>
      <c r="D26" s="93"/>
      <c r="E26" s="93"/>
      <c r="F26" s="93"/>
      <c r="G26" s="93"/>
      <c r="H26" s="93"/>
      <c r="I26" s="93"/>
      <c r="J26" s="93"/>
      <c r="K26" s="93"/>
      <c r="L26" s="108"/>
      <c r="M26" s="125"/>
      <c r="N26" s="93"/>
      <c r="O26" s="93"/>
      <c r="P26" s="93"/>
      <c r="Q26" s="93"/>
      <c r="R26" s="93"/>
      <c r="S26" s="94"/>
      <c r="T26" s="93"/>
      <c r="U26" s="93"/>
      <c r="V26" s="93"/>
      <c r="W26" s="93"/>
      <c r="X26" s="127"/>
      <c r="Y26" s="92"/>
      <c r="Z26" s="129"/>
      <c r="AB26" s="98"/>
      <c r="AC26" s="98" t="s">
        <v>94</v>
      </c>
      <c r="AD26" s="98"/>
      <c r="AE26" s="87" t="s">
        <v>39</v>
      </c>
      <c r="AF26" s="87" t="s">
        <v>39</v>
      </c>
      <c r="AG26" s="98"/>
      <c r="AH26" s="98"/>
      <c r="AI26" s="98"/>
      <c r="AK26" s="87" t="s">
        <v>57</v>
      </c>
    </row>
    <row r="27" spans="1:37" ht="12.5" x14ac:dyDescent="0.25">
      <c r="A27" s="129"/>
      <c r="B27" s="91" t="str">
        <f>IF($C27&lt;&gt;"",MAX($B$14:B26)+1,"")</f>
        <v/>
      </c>
      <c r="C27" s="149"/>
      <c r="D27" s="93"/>
      <c r="E27" s="93"/>
      <c r="F27" s="93"/>
      <c r="G27" s="93"/>
      <c r="H27" s="93"/>
      <c r="I27" s="93"/>
      <c r="J27" s="93"/>
      <c r="K27" s="93"/>
      <c r="L27" s="108"/>
      <c r="M27" s="125"/>
      <c r="N27" s="93"/>
      <c r="O27" s="93"/>
      <c r="P27" s="93"/>
      <c r="Q27" s="93"/>
      <c r="R27" s="93"/>
      <c r="S27" s="94"/>
      <c r="T27" s="93"/>
      <c r="U27" s="93"/>
      <c r="V27" s="93"/>
      <c r="W27" s="93"/>
      <c r="X27" s="127"/>
      <c r="Y27" s="92"/>
      <c r="Z27" s="129"/>
      <c r="AB27" s="98"/>
      <c r="AC27" s="103" t="s">
        <v>25</v>
      </c>
      <c r="AD27" s="98"/>
      <c r="AE27" s="87" t="s">
        <v>104</v>
      </c>
      <c r="AF27" s="87" t="s">
        <v>104</v>
      </c>
      <c r="AG27" s="98"/>
      <c r="AH27" s="98"/>
      <c r="AI27" s="98"/>
      <c r="AK27" s="87" t="s">
        <v>58</v>
      </c>
    </row>
    <row r="28" spans="1:37" ht="12.5" x14ac:dyDescent="0.25">
      <c r="A28" s="129"/>
      <c r="B28" s="91" t="str">
        <f>IF($C28&lt;&gt;"",MAX($B$14:B27)+1,"")</f>
        <v/>
      </c>
      <c r="C28" s="149"/>
      <c r="D28" s="93"/>
      <c r="E28" s="93"/>
      <c r="F28" s="93"/>
      <c r="G28" s="93"/>
      <c r="H28" s="93"/>
      <c r="I28" s="93"/>
      <c r="J28" s="93"/>
      <c r="K28" s="93"/>
      <c r="L28" s="108"/>
      <c r="M28" s="125"/>
      <c r="N28" s="93"/>
      <c r="O28" s="93"/>
      <c r="P28" s="93"/>
      <c r="Q28" s="93"/>
      <c r="R28" s="93"/>
      <c r="S28" s="94"/>
      <c r="T28" s="93"/>
      <c r="U28" s="93"/>
      <c r="V28" s="93"/>
      <c r="W28" s="93"/>
      <c r="X28" s="127"/>
      <c r="Y28" s="92"/>
      <c r="Z28" s="129"/>
      <c r="AB28" s="98"/>
      <c r="AC28" s="98"/>
      <c r="AD28" s="98"/>
      <c r="AE28" s="87" t="s">
        <v>103</v>
      </c>
      <c r="AF28" s="87" t="s">
        <v>103</v>
      </c>
      <c r="AG28" s="98"/>
      <c r="AH28" s="98"/>
      <c r="AI28" s="98"/>
      <c r="AK28" s="87" t="s">
        <v>59</v>
      </c>
    </row>
    <row r="29" spans="1:37" ht="12.5" x14ac:dyDescent="0.25">
      <c r="A29" s="129"/>
      <c r="B29" s="91" t="str">
        <f>IF($C29&lt;&gt;"",MAX($B$14:B28)+1,"")</f>
        <v/>
      </c>
      <c r="C29" s="149"/>
      <c r="D29" s="93"/>
      <c r="E29" s="93"/>
      <c r="F29" s="93"/>
      <c r="G29" s="93"/>
      <c r="H29" s="93"/>
      <c r="I29" s="93"/>
      <c r="J29" s="93"/>
      <c r="K29" s="93"/>
      <c r="L29" s="108"/>
      <c r="M29" s="125"/>
      <c r="N29" s="93"/>
      <c r="O29" s="93"/>
      <c r="P29" s="93"/>
      <c r="Q29" s="93"/>
      <c r="R29" s="93"/>
      <c r="S29" s="94"/>
      <c r="T29" s="93"/>
      <c r="U29" s="93"/>
      <c r="V29" s="93"/>
      <c r="W29" s="93"/>
      <c r="X29" s="127"/>
      <c r="Y29" s="92"/>
      <c r="Z29" s="129"/>
      <c r="AB29" s="98"/>
      <c r="AC29" s="98"/>
      <c r="AD29" s="98"/>
      <c r="AE29" s="104"/>
      <c r="AF29" s="104"/>
      <c r="AG29" s="98"/>
      <c r="AH29" s="98"/>
      <c r="AI29" s="98"/>
    </row>
    <row r="30" spans="1:37" ht="12.5" x14ac:dyDescent="0.25">
      <c r="A30" s="129"/>
      <c r="B30" s="91" t="str">
        <f>IF($C30&lt;&gt;"",MAX($B$14:B29)+1,"")</f>
        <v/>
      </c>
      <c r="C30" s="149"/>
      <c r="D30" s="93"/>
      <c r="E30" s="93"/>
      <c r="F30" s="93"/>
      <c r="G30" s="93"/>
      <c r="H30" s="93"/>
      <c r="I30" s="93"/>
      <c r="J30" s="93"/>
      <c r="K30" s="93"/>
      <c r="L30" s="108"/>
      <c r="M30" s="125"/>
      <c r="N30" s="93"/>
      <c r="O30" s="93"/>
      <c r="P30" s="93"/>
      <c r="Q30" s="93"/>
      <c r="R30" s="93"/>
      <c r="S30" s="94"/>
      <c r="T30" s="93"/>
      <c r="U30" s="93"/>
      <c r="V30" s="93"/>
      <c r="W30" s="93"/>
      <c r="X30" s="127"/>
      <c r="Y30" s="92"/>
      <c r="Z30" s="129"/>
      <c r="AB30" s="98"/>
      <c r="AC30" s="98"/>
      <c r="AD30" s="98"/>
      <c r="AE30" s="98"/>
      <c r="AF30" s="98"/>
      <c r="AG30" s="98"/>
      <c r="AH30" s="98"/>
      <c r="AI30" s="98"/>
    </row>
    <row r="31" spans="1:37" ht="12.5" x14ac:dyDescent="0.25">
      <c r="A31" s="129"/>
      <c r="B31" s="91" t="str">
        <f>IF($C31&lt;&gt;"",MAX($B$14:B30)+1,"")</f>
        <v/>
      </c>
      <c r="C31" s="149"/>
      <c r="D31" s="93"/>
      <c r="E31" s="93"/>
      <c r="F31" s="93"/>
      <c r="G31" s="93"/>
      <c r="H31" s="93"/>
      <c r="I31" s="93"/>
      <c r="J31" s="93"/>
      <c r="K31" s="93"/>
      <c r="L31" s="108"/>
      <c r="M31" s="125"/>
      <c r="N31" s="93"/>
      <c r="O31" s="93"/>
      <c r="P31" s="93"/>
      <c r="Q31" s="93"/>
      <c r="R31" s="93"/>
      <c r="S31" s="94"/>
      <c r="T31" s="93"/>
      <c r="U31" s="93"/>
      <c r="V31" s="93"/>
      <c r="W31" s="93"/>
      <c r="X31" s="127"/>
      <c r="Y31" s="92"/>
      <c r="Z31" s="129"/>
      <c r="AB31" s="103"/>
      <c r="AC31" s="103"/>
      <c r="AD31" s="98"/>
      <c r="AE31" s="98"/>
      <c r="AF31" s="98"/>
      <c r="AG31" s="98"/>
      <c r="AH31" s="98"/>
      <c r="AI31" s="98"/>
    </row>
    <row r="32" spans="1:37" ht="12.5" x14ac:dyDescent="0.25">
      <c r="A32" s="129"/>
      <c r="B32" s="91" t="str">
        <f>IF($C32&lt;&gt;"",MAX($B$14:B31)+1,"")</f>
        <v/>
      </c>
      <c r="C32" s="149"/>
      <c r="D32" s="93"/>
      <c r="E32" s="93"/>
      <c r="F32" s="93"/>
      <c r="G32" s="93"/>
      <c r="H32" s="93"/>
      <c r="I32" s="93"/>
      <c r="J32" s="93"/>
      <c r="K32" s="93"/>
      <c r="L32" s="108"/>
      <c r="M32" s="125"/>
      <c r="N32" s="93"/>
      <c r="O32" s="93"/>
      <c r="P32" s="93"/>
      <c r="Q32" s="93"/>
      <c r="R32" s="93"/>
      <c r="S32" s="94"/>
      <c r="T32" s="93"/>
      <c r="U32" s="93"/>
      <c r="V32" s="93"/>
      <c r="W32" s="93"/>
      <c r="X32" s="127"/>
      <c r="Y32" s="92"/>
      <c r="Z32" s="129"/>
      <c r="AB32" s="87" t="s">
        <v>102</v>
      </c>
      <c r="AC32" s="87" t="s">
        <v>101</v>
      </c>
      <c r="AE32" s="87" t="s">
        <v>100</v>
      </c>
    </row>
    <row r="33" spans="1:35" ht="12.5" x14ac:dyDescent="0.25">
      <c r="A33" s="129"/>
      <c r="B33" s="91" t="str">
        <f>IF($C33&lt;&gt;"",MAX($B$14:B32)+1,"")</f>
        <v/>
      </c>
      <c r="C33" s="149"/>
      <c r="D33" s="93"/>
      <c r="E33" s="93"/>
      <c r="F33" s="93"/>
      <c r="G33" s="93"/>
      <c r="H33" s="93"/>
      <c r="I33" s="93"/>
      <c r="J33" s="93"/>
      <c r="K33" s="93"/>
      <c r="L33" s="108"/>
      <c r="M33" s="125"/>
      <c r="N33" s="93"/>
      <c r="O33" s="93"/>
      <c r="P33" s="93"/>
      <c r="Q33" s="93"/>
      <c r="R33" s="93"/>
      <c r="S33" s="94"/>
      <c r="T33" s="93"/>
      <c r="U33" s="93"/>
      <c r="V33" s="93"/>
      <c r="W33" s="93"/>
      <c r="X33" s="127"/>
      <c r="Y33" s="92"/>
      <c r="Z33" s="129"/>
      <c r="AB33" s="87" t="s">
        <v>99</v>
      </c>
      <c r="AC33" s="87" t="s">
        <v>25</v>
      </c>
      <c r="AE33" s="87" t="s">
        <v>98</v>
      </c>
    </row>
    <row r="34" spans="1:35" ht="12.5" x14ac:dyDescent="0.25">
      <c r="A34" s="129"/>
      <c r="B34" s="91" t="str">
        <f>IF($C34&lt;&gt;"",MAX($B$14:B33)+1,"")</f>
        <v/>
      </c>
      <c r="C34" s="149"/>
      <c r="D34" s="93"/>
      <c r="E34" s="93"/>
      <c r="F34" s="93"/>
      <c r="G34" s="93"/>
      <c r="H34" s="93"/>
      <c r="I34" s="93"/>
      <c r="J34" s="93"/>
      <c r="K34" s="93"/>
      <c r="L34" s="108"/>
      <c r="M34" s="125"/>
      <c r="N34" s="93"/>
      <c r="O34" s="93"/>
      <c r="P34" s="93"/>
      <c r="Q34" s="93"/>
      <c r="R34" s="93"/>
      <c r="S34" s="94"/>
      <c r="T34" s="93"/>
      <c r="U34" s="93"/>
      <c r="V34" s="93"/>
      <c r="W34" s="93"/>
      <c r="X34" s="127"/>
      <c r="Y34" s="92"/>
      <c r="Z34" s="129"/>
      <c r="AB34" s="87" t="s">
        <v>97</v>
      </c>
      <c r="AE34" s="87" t="s">
        <v>96</v>
      </c>
    </row>
    <row r="35" spans="1:35" ht="12.5" x14ac:dyDescent="0.25">
      <c r="A35" s="129"/>
      <c r="B35" s="91" t="str">
        <f>IF($C35&lt;&gt;"",MAX($B$14:B34)+1,"")</f>
        <v/>
      </c>
      <c r="C35" s="149"/>
      <c r="D35" s="93"/>
      <c r="E35" s="93"/>
      <c r="F35" s="93"/>
      <c r="G35" s="93"/>
      <c r="H35" s="93"/>
      <c r="I35" s="93"/>
      <c r="J35" s="93"/>
      <c r="K35" s="93"/>
      <c r="L35" s="108"/>
      <c r="M35" s="125"/>
      <c r="N35" s="93"/>
      <c r="O35" s="93"/>
      <c r="P35" s="93"/>
      <c r="Q35" s="93"/>
      <c r="R35" s="93"/>
      <c r="S35" s="94"/>
      <c r="T35" s="93"/>
      <c r="U35" s="93"/>
      <c r="V35" s="93"/>
      <c r="W35" s="93"/>
      <c r="X35" s="127"/>
      <c r="Y35" s="92"/>
      <c r="Z35" s="129"/>
      <c r="AB35" s="87" t="s">
        <v>95</v>
      </c>
    </row>
    <row r="36" spans="1:35" ht="12.5" x14ac:dyDescent="0.25">
      <c r="A36" s="129"/>
      <c r="B36" s="91" t="str">
        <f>IF($C36&lt;&gt;"",MAX($B$14:B35)+1,"")</f>
        <v/>
      </c>
      <c r="C36" s="149"/>
      <c r="D36" s="93"/>
      <c r="E36" s="93"/>
      <c r="F36" s="93"/>
      <c r="G36" s="93"/>
      <c r="H36" s="93"/>
      <c r="I36" s="93"/>
      <c r="J36" s="93"/>
      <c r="K36" s="93"/>
      <c r="L36" s="108"/>
      <c r="M36" s="125"/>
      <c r="N36" s="93"/>
      <c r="O36" s="93"/>
      <c r="P36" s="93"/>
      <c r="Q36" s="93"/>
      <c r="R36" s="93"/>
      <c r="S36" s="94"/>
      <c r="T36" s="93"/>
      <c r="U36" s="93"/>
      <c r="V36" s="93"/>
      <c r="W36" s="93"/>
      <c r="X36" s="127"/>
      <c r="Y36" s="92"/>
      <c r="Z36" s="129"/>
      <c r="AB36" s="87" t="s">
        <v>94</v>
      </c>
      <c r="AE36" s="102" t="s">
        <v>72</v>
      </c>
    </row>
    <row r="37" spans="1:35" ht="12.5" x14ac:dyDescent="0.25">
      <c r="A37" s="132"/>
      <c r="B37" s="91" t="str">
        <f>IF($C37&lt;&gt;"",MAX($B$14:B36)+1,"")</f>
        <v/>
      </c>
      <c r="C37" s="149"/>
      <c r="D37" s="93"/>
      <c r="E37" s="93"/>
      <c r="F37" s="93"/>
      <c r="G37" s="93"/>
      <c r="H37" s="93"/>
      <c r="I37" s="93"/>
      <c r="J37" s="93"/>
      <c r="K37" s="93"/>
      <c r="L37" s="108"/>
      <c r="M37" s="125"/>
      <c r="N37" s="93"/>
      <c r="O37" s="93"/>
      <c r="P37" s="93"/>
      <c r="Q37" s="93"/>
      <c r="R37" s="93"/>
      <c r="S37" s="94"/>
      <c r="T37" s="93"/>
      <c r="U37" s="93"/>
      <c r="V37" s="93"/>
      <c r="W37" s="93"/>
      <c r="X37" s="127"/>
      <c r="Y37" s="92"/>
      <c r="Z37" s="132"/>
      <c r="AE37" s="102" t="s">
        <v>73</v>
      </c>
    </row>
    <row r="38" spans="1:35" s="98" customFormat="1" ht="12.5" x14ac:dyDescent="0.25">
      <c r="A38" s="132"/>
      <c r="B38" s="91" t="str">
        <f>IF($C38&lt;&gt;"",MAX($B$14:B37)+1,"")</f>
        <v/>
      </c>
      <c r="C38" s="149"/>
      <c r="D38" s="93"/>
      <c r="E38" s="93"/>
      <c r="F38" s="93"/>
      <c r="G38" s="93"/>
      <c r="H38" s="93"/>
      <c r="I38" s="93"/>
      <c r="J38" s="93"/>
      <c r="K38" s="93"/>
      <c r="L38" s="108"/>
      <c r="M38" s="125"/>
      <c r="N38" s="93"/>
      <c r="O38" s="93"/>
      <c r="P38" s="93"/>
      <c r="Q38" s="93"/>
      <c r="R38" s="93"/>
      <c r="S38" s="94"/>
      <c r="T38" s="93"/>
      <c r="U38" s="93"/>
      <c r="V38" s="93"/>
      <c r="W38" s="93"/>
      <c r="X38" s="127"/>
      <c r="Y38" s="92"/>
      <c r="Z38" s="132"/>
      <c r="AB38" s="87"/>
      <c r="AC38" s="87"/>
      <c r="AD38" s="87"/>
      <c r="AE38" s="101" t="s">
        <v>79</v>
      </c>
      <c r="AF38" s="87"/>
      <c r="AG38" s="87"/>
      <c r="AH38" s="87"/>
      <c r="AI38" s="87"/>
    </row>
    <row r="39" spans="1:35" s="98" customFormat="1" ht="12.5" x14ac:dyDescent="0.25">
      <c r="A39" s="132"/>
      <c r="B39" s="91" t="str">
        <f>IF($C39&lt;&gt;"",MAX($B$14:B38)+1,"")</f>
        <v/>
      </c>
      <c r="C39" s="149"/>
      <c r="D39" s="93"/>
      <c r="E39" s="93"/>
      <c r="F39" s="93"/>
      <c r="G39" s="93"/>
      <c r="H39" s="93"/>
      <c r="I39" s="93"/>
      <c r="J39" s="93"/>
      <c r="K39" s="93"/>
      <c r="L39" s="108"/>
      <c r="M39" s="125"/>
      <c r="N39" s="93"/>
      <c r="O39" s="93"/>
      <c r="P39" s="93"/>
      <c r="Q39" s="93"/>
      <c r="R39" s="93"/>
      <c r="S39" s="94"/>
      <c r="T39" s="93"/>
      <c r="U39" s="93"/>
      <c r="V39" s="93"/>
      <c r="W39" s="93"/>
      <c r="X39" s="127"/>
      <c r="Y39" s="92"/>
      <c r="Z39" s="132"/>
      <c r="AB39" s="87" t="s">
        <v>93</v>
      </c>
      <c r="AC39" s="87"/>
      <c r="AD39" s="87"/>
      <c r="AE39" s="100" t="s">
        <v>82</v>
      </c>
      <c r="AF39" s="87"/>
      <c r="AG39" s="87"/>
      <c r="AH39" s="87"/>
      <c r="AI39" s="87"/>
    </row>
    <row r="40" spans="1:35" s="98" customFormat="1" ht="12.5" x14ac:dyDescent="0.25">
      <c r="A40" s="132"/>
      <c r="B40" s="91" t="str">
        <f>IF($C40&lt;&gt;"",MAX($B$14:B39)+1,"")</f>
        <v/>
      </c>
      <c r="C40" s="149"/>
      <c r="D40" s="93"/>
      <c r="E40" s="93"/>
      <c r="F40" s="93"/>
      <c r="G40" s="93"/>
      <c r="H40" s="93"/>
      <c r="I40" s="93"/>
      <c r="J40" s="93"/>
      <c r="K40" s="93"/>
      <c r="L40" s="108"/>
      <c r="M40" s="125"/>
      <c r="N40" s="93"/>
      <c r="O40" s="93"/>
      <c r="P40" s="93"/>
      <c r="Q40" s="93"/>
      <c r="R40" s="93"/>
      <c r="S40" s="94"/>
      <c r="T40" s="93"/>
      <c r="U40" s="93"/>
      <c r="V40" s="93"/>
      <c r="W40" s="93"/>
      <c r="X40" s="127"/>
      <c r="Y40" s="92"/>
      <c r="Z40" s="132"/>
      <c r="AB40" s="87" t="s">
        <v>92</v>
      </c>
      <c r="AC40" s="87"/>
      <c r="AD40" s="87"/>
      <c r="AE40" s="100" t="s">
        <v>83</v>
      </c>
      <c r="AF40" s="87"/>
      <c r="AG40" s="87"/>
      <c r="AH40" s="87"/>
      <c r="AI40" s="87"/>
    </row>
    <row r="41" spans="1:35" s="98" customFormat="1" ht="12.5" x14ac:dyDescent="0.25">
      <c r="A41" s="132"/>
      <c r="B41" s="91" t="str">
        <f>IF($C41&lt;&gt;"",MAX($B$14:B40)+1,"")</f>
        <v/>
      </c>
      <c r="C41" s="149"/>
      <c r="D41" s="93"/>
      <c r="E41" s="93"/>
      <c r="F41" s="93"/>
      <c r="G41" s="93"/>
      <c r="H41" s="93"/>
      <c r="I41" s="93"/>
      <c r="J41" s="93"/>
      <c r="K41" s="93"/>
      <c r="L41" s="108"/>
      <c r="M41" s="125"/>
      <c r="N41" s="93"/>
      <c r="O41" s="93"/>
      <c r="P41" s="93"/>
      <c r="Q41" s="93"/>
      <c r="R41" s="93"/>
      <c r="S41" s="94"/>
      <c r="T41" s="93"/>
      <c r="U41" s="93"/>
      <c r="V41" s="93"/>
      <c r="W41" s="93"/>
      <c r="X41" s="127"/>
      <c r="Y41" s="92"/>
      <c r="Z41" s="132"/>
      <c r="AB41" s="87" t="s">
        <v>91</v>
      </c>
      <c r="AC41" s="87"/>
      <c r="AD41" s="87"/>
      <c r="AE41" s="100" t="s">
        <v>84</v>
      </c>
      <c r="AF41" s="87"/>
      <c r="AG41" s="87"/>
      <c r="AH41" s="87"/>
      <c r="AI41" s="87"/>
    </row>
    <row r="42" spans="1:35" s="98" customFormat="1" ht="12.5" x14ac:dyDescent="0.25">
      <c r="A42" s="132"/>
      <c r="B42" s="91" t="str">
        <f>IF($C42&lt;&gt;"",MAX($B$14:B41)+1,"")</f>
        <v/>
      </c>
      <c r="C42" s="149"/>
      <c r="D42" s="93"/>
      <c r="E42" s="93"/>
      <c r="F42" s="93"/>
      <c r="G42" s="93"/>
      <c r="H42" s="93"/>
      <c r="I42" s="93"/>
      <c r="J42" s="93"/>
      <c r="K42" s="93"/>
      <c r="L42" s="108"/>
      <c r="M42" s="125"/>
      <c r="N42" s="93"/>
      <c r="O42" s="93"/>
      <c r="P42" s="93"/>
      <c r="Q42" s="93"/>
      <c r="R42" s="93"/>
      <c r="S42" s="94"/>
      <c r="T42" s="93"/>
      <c r="U42" s="93"/>
      <c r="V42" s="93"/>
      <c r="W42" s="93"/>
      <c r="X42" s="127"/>
      <c r="Y42" s="92"/>
      <c r="Z42" s="132"/>
      <c r="AB42" s="87" t="s">
        <v>90</v>
      </c>
      <c r="AC42" s="87"/>
      <c r="AD42" s="87"/>
      <c r="AE42" s="100" t="s">
        <v>85</v>
      </c>
      <c r="AF42" s="87"/>
      <c r="AG42" s="87"/>
      <c r="AH42" s="87"/>
      <c r="AI42" s="87"/>
    </row>
    <row r="43" spans="1:35" s="98" customFormat="1" ht="12.5" x14ac:dyDescent="0.25">
      <c r="A43" s="132"/>
      <c r="B43" s="91" t="str">
        <f>IF($C43&lt;&gt;"",MAX($B$14:B42)+1,"")</f>
        <v/>
      </c>
      <c r="C43" s="149"/>
      <c r="D43" s="93"/>
      <c r="E43" s="93"/>
      <c r="F43" s="93"/>
      <c r="G43" s="93"/>
      <c r="H43" s="93"/>
      <c r="I43" s="93"/>
      <c r="J43" s="93"/>
      <c r="K43" s="93"/>
      <c r="L43" s="108"/>
      <c r="M43" s="125"/>
      <c r="N43" s="93"/>
      <c r="O43" s="93"/>
      <c r="P43" s="93"/>
      <c r="Q43" s="93"/>
      <c r="R43" s="93"/>
      <c r="S43" s="94"/>
      <c r="T43" s="93"/>
      <c r="U43" s="93"/>
      <c r="V43" s="93"/>
      <c r="W43" s="93"/>
      <c r="X43" s="127"/>
      <c r="Y43" s="92"/>
      <c r="Z43" s="132"/>
      <c r="AE43" s="99" t="s">
        <v>86</v>
      </c>
    </row>
    <row r="44" spans="1:35" s="98" customFormat="1" ht="12.5" x14ac:dyDescent="0.25">
      <c r="A44" s="132"/>
      <c r="B44" s="91" t="str">
        <f>IF($C44&lt;&gt;"",MAX($B$14:B43)+1,"")</f>
        <v/>
      </c>
      <c r="C44" s="149"/>
      <c r="D44" s="93"/>
      <c r="E44" s="93"/>
      <c r="F44" s="93"/>
      <c r="G44" s="93"/>
      <c r="H44" s="93"/>
      <c r="I44" s="93"/>
      <c r="J44" s="93"/>
      <c r="K44" s="93"/>
      <c r="L44" s="108"/>
      <c r="M44" s="125"/>
      <c r="N44" s="93"/>
      <c r="O44" s="93"/>
      <c r="P44" s="93"/>
      <c r="Q44" s="93"/>
      <c r="R44" s="93"/>
      <c r="S44" s="94"/>
      <c r="T44" s="93"/>
      <c r="U44" s="93"/>
      <c r="V44" s="93"/>
      <c r="W44" s="93"/>
      <c r="X44" s="127"/>
      <c r="Y44" s="92"/>
      <c r="Z44" s="132"/>
    </row>
    <row r="45" spans="1:35" s="98" customFormat="1" ht="12.5" x14ac:dyDescent="0.25">
      <c r="A45" s="132"/>
      <c r="B45" s="91" t="str">
        <f>IF($C45&lt;&gt;"",MAX($B$14:B44)+1,"")</f>
        <v/>
      </c>
      <c r="C45" s="149"/>
      <c r="D45" s="93"/>
      <c r="E45" s="93"/>
      <c r="F45" s="93"/>
      <c r="G45" s="93"/>
      <c r="H45" s="93"/>
      <c r="I45" s="93"/>
      <c r="J45" s="93"/>
      <c r="K45" s="93"/>
      <c r="L45" s="108"/>
      <c r="M45" s="125"/>
      <c r="N45" s="93"/>
      <c r="O45" s="93"/>
      <c r="P45" s="93"/>
      <c r="Q45" s="93"/>
      <c r="R45" s="93"/>
      <c r="S45" s="94"/>
      <c r="T45" s="93"/>
      <c r="U45" s="93"/>
      <c r="V45" s="93"/>
      <c r="W45" s="93"/>
      <c r="X45" s="127"/>
      <c r="Y45" s="92"/>
      <c r="Z45" s="132"/>
    </row>
    <row r="46" spans="1:35" s="98" customFormat="1" ht="12.5" x14ac:dyDescent="0.25">
      <c r="A46" s="132"/>
      <c r="B46" s="91" t="str">
        <f>IF($C46&lt;&gt;"",MAX($B$14:B45)+1,"")</f>
        <v/>
      </c>
      <c r="C46" s="149"/>
      <c r="D46" s="93"/>
      <c r="E46" s="93"/>
      <c r="F46" s="93"/>
      <c r="G46" s="93"/>
      <c r="H46" s="93"/>
      <c r="I46" s="93"/>
      <c r="J46" s="93"/>
      <c r="K46" s="93"/>
      <c r="L46" s="108"/>
      <c r="M46" s="125"/>
      <c r="N46" s="93"/>
      <c r="O46" s="93"/>
      <c r="P46" s="93"/>
      <c r="Q46" s="93"/>
      <c r="R46" s="93"/>
      <c r="S46" s="94"/>
      <c r="T46" s="93"/>
      <c r="U46" s="93"/>
      <c r="V46" s="93"/>
      <c r="W46" s="93"/>
      <c r="X46" s="127"/>
      <c r="Y46" s="92"/>
      <c r="Z46" s="132"/>
    </row>
    <row r="47" spans="1:35" s="98" customFormat="1" ht="12.5" x14ac:dyDescent="0.25">
      <c r="A47" s="132"/>
      <c r="B47" s="91" t="str">
        <f>IF($C47&lt;&gt;"",MAX($B$14:B46)+1,"")</f>
        <v/>
      </c>
      <c r="C47" s="149"/>
      <c r="D47" s="93"/>
      <c r="E47" s="93"/>
      <c r="F47" s="93"/>
      <c r="G47" s="93"/>
      <c r="H47" s="93"/>
      <c r="I47" s="93"/>
      <c r="J47" s="93"/>
      <c r="K47" s="93"/>
      <c r="L47" s="108"/>
      <c r="M47" s="125"/>
      <c r="N47" s="93"/>
      <c r="O47" s="93"/>
      <c r="P47" s="93"/>
      <c r="Q47" s="93"/>
      <c r="R47" s="93"/>
      <c r="S47" s="94"/>
      <c r="T47" s="93"/>
      <c r="U47" s="93"/>
      <c r="V47" s="93"/>
      <c r="W47" s="93"/>
      <c r="X47" s="127"/>
      <c r="Y47" s="92"/>
      <c r="Z47" s="132"/>
    </row>
    <row r="48" spans="1:35" s="98" customFormat="1" ht="12.5" x14ac:dyDescent="0.25">
      <c r="A48" s="132"/>
      <c r="B48" s="91" t="str">
        <f>IF($C48&lt;&gt;"",MAX($B$14:B47)+1,"")</f>
        <v/>
      </c>
      <c r="C48" s="149"/>
      <c r="D48" s="93"/>
      <c r="E48" s="93"/>
      <c r="F48" s="93"/>
      <c r="G48" s="93"/>
      <c r="H48" s="93"/>
      <c r="I48" s="93"/>
      <c r="J48" s="93"/>
      <c r="K48" s="93"/>
      <c r="L48" s="108"/>
      <c r="M48" s="125"/>
      <c r="N48" s="93"/>
      <c r="O48" s="93"/>
      <c r="P48" s="93"/>
      <c r="Q48" s="93"/>
      <c r="R48" s="93"/>
      <c r="S48" s="94"/>
      <c r="T48" s="93"/>
      <c r="U48" s="93"/>
      <c r="V48" s="93"/>
      <c r="W48" s="93"/>
      <c r="X48" s="127"/>
      <c r="Y48" s="92"/>
      <c r="Z48" s="132"/>
    </row>
    <row r="49" spans="1:26" s="98" customFormat="1" ht="12.5" x14ac:dyDescent="0.25">
      <c r="A49" s="132"/>
      <c r="B49" s="91" t="str">
        <f>IF($C49&lt;&gt;"",MAX($B$14:B48)+1,"")</f>
        <v/>
      </c>
      <c r="C49" s="149"/>
      <c r="D49" s="93"/>
      <c r="E49" s="93"/>
      <c r="F49" s="93"/>
      <c r="G49" s="93"/>
      <c r="H49" s="93"/>
      <c r="I49" s="93"/>
      <c r="J49" s="93"/>
      <c r="K49" s="93"/>
      <c r="L49" s="108"/>
      <c r="M49" s="125"/>
      <c r="N49" s="93"/>
      <c r="O49" s="93"/>
      <c r="P49" s="93"/>
      <c r="Q49" s="93"/>
      <c r="R49" s="93"/>
      <c r="S49" s="94"/>
      <c r="T49" s="93"/>
      <c r="U49" s="93"/>
      <c r="V49" s="93"/>
      <c r="W49" s="93"/>
      <c r="X49" s="127"/>
      <c r="Y49" s="92"/>
      <c r="Z49" s="132"/>
    </row>
    <row r="50" spans="1:26" s="98" customFormat="1" ht="12.5" x14ac:dyDescent="0.25">
      <c r="A50" s="132"/>
      <c r="B50" s="91" t="str">
        <f>IF($C50&lt;&gt;"",MAX($B$14:B49)+1,"")</f>
        <v/>
      </c>
      <c r="C50" s="149"/>
      <c r="D50" s="93"/>
      <c r="E50" s="93"/>
      <c r="F50" s="93"/>
      <c r="G50" s="93"/>
      <c r="H50" s="93"/>
      <c r="I50" s="93"/>
      <c r="J50" s="93"/>
      <c r="K50" s="93"/>
      <c r="L50" s="108"/>
      <c r="M50" s="125"/>
      <c r="N50" s="93"/>
      <c r="O50" s="93"/>
      <c r="P50" s="93"/>
      <c r="Q50" s="93"/>
      <c r="R50" s="93"/>
      <c r="S50" s="94"/>
      <c r="T50" s="93"/>
      <c r="U50" s="93"/>
      <c r="V50" s="93"/>
      <c r="W50" s="93"/>
      <c r="X50" s="127"/>
      <c r="Y50" s="92"/>
      <c r="Z50" s="132"/>
    </row>
    <row r="51" spans="1:26" ht="12.5" x14ac:dyDescent="0.25">
      <c r="A51" s="129"/>
      <c r="B51" s="91" t="str">
        <f>IF($C51&lt;&gt;"",MAX($B$14:B50)+1,"")</f>
        <v/>
      </c>
      <c r="C51" s="149"/>
      <c r="D51" s="93"/>
      <c r="E51" s="93"/>
      <c r="F51" s="93"/>
      <c r="G51" s="93"/>
      <c r="H51" s="93"/>
      <c r="I51" s="93"/>
      <c r="J51" s="93"/>
      <c r="K51" s="93"/>
      <c r="L51" s="108"/>
      <c r="M51" s="125"/>
      <c r="N51" s="93"/>
      <c r="O51" s="93"/>
      <c r="P51" s="93"/>
      <c r="Q51" s="93"/>
      <c r="R51" s="93"/>
      <c r="S51" s="94"/>
      <c r="T51" s="93"/>
      <c r="U51" s="93"/>
      <c r="V51" s="93"/>
      <c r="W51" s="93"/>
      <c r="X51" s="127"/>
      <c r="Y51" s="92"/>
      <c r="Z51" s="132"/>
    </row>
    <row r="52" spans="1:26" ht="12.5" x14ac:dyDescent="0.25">
      <c r="A52" s="129"/>
      <c r="B52" s="91" t="str">
        <f>IF($C52&lt;&gt;"",MAX($B$14:B51)+1,"")</f>
        <v/>
      </c>
      <c r="C52" s="149"/>
      <c r="D52" s="93"/>
      <c r="E52" s="93"/>
      <c r="F52" s="93"/>
      <c r="G52" s="93"/>
      <c r="H52" s="93"/>
      <c r="I52" s="93"/>
      <c r="J52" s="93"/>
      <c r="K52" s="93"/>
      <c r="L52" s="108"/>
      <c r="M52" s="125"/>
      <c r="N52" s="93"/>
      <c r="O52" s="93"/>
      <c r="P52" s="93"/>
      <c r="Q52" s="93"/>
      <c r="R52" s="93"/>
      <c r="S52" s="94"/>
      <c r="T52" s="93"/>
      <c r="U52" s="93"/>
      <c r="V52" s="93"/>
      <c r="W52" s="93"/>
      <c r="X52" s="127"/>
      <c r="Y52" s="92"/>
      <c r="Z52" s="129"/>
    </row>
    <row r="53" spans="1:26" ht="13" thickBot="1" x14ac:dyDescent="0.3">
      <c r="A53" s="129"/>
      <c r="B53" s="97" t="str">
        <f>IF($C53&lt;&gt;"",MAX($B$14:B52)+1,"")</f>
        <v/>
      </c>
      <c r="C53" s="150"/>
      <c r="D53" s="90"/>
      <c r="E53" s="90"/>
      <c r="F53" s="144"/>
      <c r="G53" s="144"/>
      <c r="H53" s="144"/>
      <c r="I53" s="144"/>
      <c r="J53" s="144"/>
      <c r="K53" s="144"/>
      <c r="L53" s="145"/>
      <c r="M53" s="145"/>
      <c r="N53" s="144"/>
      <c r="O53" s="144"/>
      <c r="P53" s="90"/>
      <c r="Q53" s="144"/>
      <c r="R53" s="144"/>
      <c r="S53" s="146"/>
      <c r="T53" s="144"/>
      <c r="U53" s="144"/>
      <c r="V53" s="144"/>
      <c r="W53" s="144"/>
      <c r="X53" s="147"/>
      <c r="Y53" s="148"/>
      <c r="Z53" s="129"/>
    </row>
    <row r="54" spans="1:26" s="88" customFormat="1" ht="13" thickTop="1" x14ac:dyDescent="0.25">
      <c r="A54" s="129"/>
      <c r="B54" s="96" t="str">
        <f>IF(C54&lt;&gt;"",1,"")</f>
        <v/>
      </c>
      <c r="C54" s="151"/>
      <c r="D54" s="95"/>
      <c r="E54" s="338" t="s">
        <v>60</v>
      </c>
      <c r="F54" s="106"/>
      <c r="G54" s="106"/>
      <c r="H54" s="106"/>
      <c r="I54" s="106"/>
      <c r="J54" s="106"/>
      <c r="K54" s="106"/>
      <c r="L54" s="108"/>
      <c r="M54" s="108"/>
      <c r="N54" s="106"/>
      <c r="O54" s="106"/>
      <c r="P54" s="95"/>
      <c r="Q54" s="106"/>
      <c r="R54" s="106"/>
      <c r="S54" s="107"/>
      <c r="T54" s="106"/>
      <c r="U54" s="106"/>
      <c r="V54" s="106"/>
      <c r="W54" s="106"/>
      <c r="X54" s="126"/>
      <c r="Y54" s="105"/>
      <c r="Z54" s="129"/>
    </row>
    <row r="55" spans="1:26" s="88" customFormat="1" ht="12.5" x14ac:dyDescent="0.25">
      <c r="A55" s="129"/>
      <c r="B55" s="91" t="str">
        <f>IF($C55&lt;&gt;"",MAX($B$54:B54)+1,"")</f>
        <v/>
      </c>
      <c r="C55" s="149"/>
      <c r="D55" s="93"/>
      <c r="E55" s="127" t="s">
        <v>60</v>
      </c>
      <c r="F55" s="93"/>
      <c r="G55" s="93"/>
      <c r="H55" s="93"/>
      <c r="I55" s="106"/>
      <c r="J55" s="93"/>
      <c r="K55" s="93"/>
      <c r="L55" s="108"/>
      <c r="M55" s="125"/>
      <c r="N55" s="106"/>
      <c r="O55" s="93"/>
      <c r="P55" s="93"/>
      <c r="Q55" s="93"/>
      <c r="R55" s="93"/>
      <c r="S55" s="94"/>
      <c r="T55" s="93"/>
      <c r="U55" s="106"/>
      <c r="V55" s="93"/>
      <c r="W55" s="93"/>
      <c r="X55" s="127"/>
      <c r="Y55" s="92"/>
      <c r="Z55" s="129"/>
    </row>
    <row r="56" spans="1:26" s="88" customFormat="1" ht="12.5" x14ac:dyDescent="0.25">
      <c r="A56" s="129"/>
      <c r="B56" s="91" t="str">
        <f>IF($C56&lt;&gt;"",MAX($B$54:B55)+1,"")</f>
        <v/>
      </c>
      <c r="C56" s="149"/>
      <c r="D56" s="152"/>
      <c r="E56" s="127" t="s">
        <v>60</v>
      </c>
      <c r="F56" s="93"/>
      <c r="G56" s="93"/>
      <c r="H56" s="93"/>
      <c r="I56" s="106"/>
      <c r="J56" s="93"/>
      <c r="K56" s="93"/>
      <c r="L56" s="108"/>
      <c r="M56" s="125"/>
      <c r="N56" s="106"/>
      <c r="O56" s="93"/>
      <c r="P56" s="93"/>
      <c r="Q56" s="93"/>
      <c r="R56" s="93"/>
      <c r="S56" s="94"/>
      <c r="T56" s="93"/>
      <c r="U56" s="106"/>
      <c r="V56" s="93"/>
      <c r="W56" s="93"/>
      <c r="X56" s="127"/>
      <c r="Y56" s="92"/>
      <c r="Z56" s="129"/>
    </row>
    <row r="57" spans="1:26" s="88" customFormat="1" ht="12.5" x14ac:dyDescent="0.25">
      <c r="A57" s="129"/>
      <c r="B57" s="91" t="str">
        <f>IF($C57&lt;&gt;"",MAX($B$54:B56)+1,"")</f>
        <v/>
      </c>
      <c r="C57" s="149"/>
      <c r="D57" s="153"/>
      <c r="E57" s="127" t="s">
        <v>60</v>
      </c>
      <c r="F57" s="93"/>
      <c r="G57" s="93"/>
      <c r="H57" s="93"/>
      <c r="I57" s="106"/>
      <c r="J57" s="93"/>
      <c r="K57" s="93"/>
      <c r="L57" s="108"/>
      <c r="M57" s="125"/>
      <c r="N57" s="106"/>
      <c r="O57" s="93"/>
      <c r="P57" s="93"/>
      <c r="Q57" s="93"/>
      <c r="R57" s="93"/>
      <c r="S57" s="94"/>
      <c r="T57" s="93"/>
      <c r="U57" s="106"/>
      <c r="V57" s="93"/>
      <c r="W57" s="93"/>
      <c r="X57" s="127"/>
      <c r="Y57" s="92"/>
      <c r="Z57" s="129"/>
    </row>
    <row r="58" spans="1:26" s="88" customFormat="1" ht="12.5" x14ac:dyDescent="0.25">
      <c r="A58" s="129"/>
      <c r="B58" s="91" t="str">
        <f>IF($C58&lt;&gt;"",MAX($B$54:B57)+1,"")</f>
        <v/>
      </c>
      <c r="C58" s="149"/>
      <c r="D58" s="153"/>
      <c r="E58" s="127" t="s">
        <v>60</v>
      </c>
      <c r="F58" s="93"/>
      <c r="G58" s="93"/>
      <c r="H58" s="93"/>
      <c r="I58" s="106"/>
      <c r="J58" s="93"/>
      <c r="K58" s="93"/>
      <c r="L58" s="108"/>
      <c r="M58" s="125"/>
      <c r="N58" s="106"/>
      <c r="O58" s="93"/>
      <c r="P58" s="93"/>
      <c r="Q58" s="93"/>
      <c r="R58" s="93"/>
      <c r="S58" s="94"/>
      <c r="T58" s="93"/>
      <c r="U58" s="106"/>
      <c r="V58" s="93"/>
      <c r="W58" s="93"/>
      <c r="X58" s="127"/>
      <c r="Y58" s="92"/>
      <c r="Z58" s="129"/>
    </row>
    <row r="59" spans="1:26" s="88" customFormat="1" ht="12.5" x14ac:dyDescent="0.25">
      <c r="A59" s="129"/>
      <c r="B59" s="91" t="str">
        <f>IF($C59&lt;&gt;"",MAX($B$54:B58)+1,"")</f>
        <v/>
      </c>
      <c r="C59" s="149"/>
      <c r="D59" s="153"/>
      <c r="E59" s="127" t="s">
        <v>60</v>
      </c>
      <c r="F59" s="93"/>
      <c r="G59" s="93"/>
      <c r="H59" s="93"/>
      <c r="I59" s="106"/>
      <c r="J59" s="93"/>
      <c r="K59" s="93"/>
      <c r="L59" s="108"/>
      <c r="M59" s="125"/>
      <c r="N59" s="106"/>
      <c r="O59" s="93"/>
      <c r="P59" s="93"/>
      <c r="Q59" s="93"/>
      <c r="R59" s="93"/>
      <c r="S59" s="94"/>
      <c r="T59" s="93"/>
      <c r="U59" s="106"/>
      <c r="V59" s="93"/>
      <c r="W59" s="93"/>
      <c r="X59" s="127"/>
      <c r="Y59" s="92"/>
      <c r="Z59" s="129"/>
    </row>
    <row r="60" spans="1:26" s="88" customFormat="1" ht="12.5" x14ac:dyDescent="0.25">
      <c r="A60" s="129"/>
      <c r="B60" s="91" t="str">
        <f>IF($C60&lt;&gt;"",MAX($B$54:B59)+1,"")</f>
        <v/>
      </c>
      <c r="C60" s="149"/>
      <c r="D60" s="93"/>
      <c r="E60" s="127" t="s">
        <v>60</v>
      </c>
      <c r="F60" s="93"/>
      <c r="G60" s="93"/>
      <c r="H60" s="93"/>
      <c r="I60" s="106"/>
      <c r="J60" s="93"/>
      <c r="K60" s="93"/>
      <c r="L60" s="108"/>
      <c r="M60" s="125"/>
      <c r="N60" s="106"/>
      <c r="O60" s="93"/>
      <c r="P60" s="93"/>
      <c r="Q60" s="93"/>
      <c r="R60" s="93"/>
      <c r="S60" s="94"/>
      <c r="T60" s="93"/>
      <c r="U60" s="106"/>
      <c r="V60" s="93"/>
      <c r="W60" s="93"/>
      <c r="X60" s="127"/>
      <c r="Y60" s="92"/>
      <c r="Z60" s="129"/>
    </row>
    <row r="61" spans="1:26" s="88" customFormat="1" ht="12.5" x14ac:dyDescent="0.25">
      <c r="A61" s="129"/>
      <c r="B61" s="91" t="str">
        <f>IF($C61&lt;&gt;"",MAX($B$54:B60)+1,"")</f>
        <v/>
      </c>
      <c r="C61" s="149"/>
      <c r="D61" s="93"/>
      <c r="E61" s="127" t="s">
        <v>60</v>
      </c>
      <c r="F61" s="93"/>
      <c r="G61" s="93"/>
      <c r="H61" s="93"/>
      <c r="I61" s="93"/>
      <c r="J61" s="93"/>
      <c r="K61" s="93"/>
      <c r="L61" s="108"/>
      <c r="M61" s="125"/>
      <c r="N61" s="106"/>
      <c r="O61" s="93"/>
      <c r="P61" s="93"/>
      <c r="Q61" s="93"/>
      <c r="R61" s="93"/>
      <c r="S61" s="94"/>
      <c r="T61" s="93"/>
      <c r="U61" s="106"/>
      <c r="V61" s="93"/>
      <c r="W61" s="93"/>
      <c r="X61" s="127"/>
      <c r="Y61" s="92"/>
      <c r="Z61" s="129"/>
    </row>
    <row r="62" spans="1:26" s="88" customFormat="1" ht="12.5" x14ac:dyDescent="0.25">
      <c r="A62" s="129"/>
      <c r="B62" s="91" t="str">
        <f>IF($C62&lt;&gt;"",MAX($B$54:B61)+1,"")</f>
        <v/>
      </c>
      <c r="C62" s="149"/>
      <c r="D62" s="93"/>
      <c r="E62" s="127" t="s">
        <v>60</v>
      </c>
      <c r="F62" s="93"/>
      <c r="G62" s="93"/>
      <c r="H62" s="93"/>
      <c r="I62" s="93"/>
      <c r="J62" s="93"/>
      <c r="K62" s="93"/>
      <c r="L62" s="108"/>
      <c r="M62" s="125"/>
      <c r="N62" s="106"/>
      <c r="O62" s="93"/>
      <c r="P62" s="93"/>
      <c r="Q62" s="93"/>
      <c r="R62" s="93"/>
      <c r="S62" s="94"/>
      <c r="T62" s="93"/>
      <c r="U62" s="93"/>
      <c r="V62" s="93"/>
      <c r="W62" s="93"/>
      <c r="X62" s="127"/>
      <c r="Y62" s="92"/>
      <c r="Z62" s="129"/>
    </row>
    <row r="63" spans="1:26" s="88" customFormat="1" ht="12.5" x14ac:dyDescent="0.25">
      <c r="A63" s="129"/>
      <c r="B63" s="91" t="str">
        <f>IF($C63&lt;&gt;"",MAX($B$54:B62)+1,"")</f>
        <v/>
      </c>
      <c r="C63" s="149"/>
      <c r="D63" s="93"/>
      <c r="E63" s="127" t="s">
        <v>60</v>
      </c>
      <c r="F63" s="93"/>
      <c r="G63" s="93"/>
      <c r="H63" s="93"/>
      <c r="I63" s="93"/>
      <c r="J63" s="93"/>
      <c r="K63" s="93"/>
      <c r="L63" s="108"/>
      <c r="M63" s="125"/>
      <c r="N63" s="106"/>
      <c r="O63" s="93"/>
      <c r="P63" s="93"/>
      <c r="Q63" s="93"/>
      <c r="R63" s="93"/>
      <c r="S63" s="94"/>
      <c r="T63" s="93"/>
      <c r="U63" s="93"/>
      <c r="V63" s="93"/>
      <c r="W63" s="93"/>
      <c r="X63" s="127"/>
      <c r="Y63" s="92"/>
      <c r="Z63" s="129"/>
    </row>
    <row r="64" spans="1:26" s="88" customFormat="1" ht="12.5" x14ac:dyDescent="0.25">
      <c r="A64" s="129"/>
      <c r="B64" s="91" t="str">
        <f>IF($C64&lt;&gt;"",MAX($B$54:B63)+1,"")</f>
        <v/>
      </c>
      <c r="C64" s="149"/>
      <c r="D64" s="93"/>
      <c r="E64" s="127" t="s">
        <v>60</v>
      </c>
      <c r="F64" s="93"/>
      <c r="G64" s="93"/>
      <c r="H64" s="93"/>
      <c r="I64" s="93"/>
      <c r="J64" s="93"/>
      <c r="K64" s="93"/>
      <c r="L64" s="108"/>
      <c r="M64" s="125"/>
      <c r="N64" s="106"/>
      <c r="O64" s="93"/>
      <c r="P64" s="93"/>
      <c r="Q64" s="93"/>
      <c r="R64" s="93"/>
      <c r="S64" s="94"/>
      <c r="T64" s="93"/>
      <c r="U64" s="93"/>
      <c r="V64" s="93"/>
      <c r="W64" s="93"/>
      <c r="X64" s="127"/>
      <c r="Y64" s="92"/>
      <c r="Z64" s="129"/>
    </row>
    <row r="65" spans="1:26" s="88" customFormat="1" ht="12.5" x14ac:dyDescent="0.25">
      <c r="A65" s="129"/>
      <c r="B65" s="91" t="str">
        <f>IF($C65&lt;&gt;"",MAX($B$54:B64)+1,"")</f>
        <v/>
      </c>
      <c r="C65" s="149"/>
      <c r="D65" s="93"/>
      <c r="E65" s="127" t="s">
        <v>60</v>
      </c>
      <c r="F65" s="93"/>
      <c r="G65" s="93"/>
      <c r="H65" s="93"/>
      <c r="I65" s="93"/>
      <c r="J65" s="93"/>
      <c r="K65" s="93"/>
      <c r="L65" s="108"/>
      <c r="M65" s="125"/>
      <c r="N65" s="93"/>
      <c r="O65" s="93"/>
      <c r="P65" s="93"/>
      <c r="Q65" s="93"/>
      <c r="R65" s="93"/>
      <c r="S65" s="94"/>
      <c r="T65" s="93"/>
      <c r="U65" s="93"/>
      <c r="V65" s="93"/>
      <c r="W65" s="93"/>
      <c r="X65" s="127"/>
      <c r="Y65" s="92"/>
      <c r="Z65" s="129"/>
    </row>
    <row r="66" spans="1:26" s="88" customFormat="1" ht="12.5" x14ac:dyDescent="0.25">
      <c r="A66" s="129"/>
      <c r="B66" s="91" t="str">
        <f>IF($C66&lt;&gt;"",MAX($B$54:B65)+1,"")</f>
        <v/>
      </c>
      <c r="C66" s="149"/>
      <c r="D66" s="93"/>
      <c r="E66" s="127" t="s">
        <v>60</v>
      </c>
      <c r="F66" s="93"/>
      <c r="G66" s="93"/>
      <c r="H66" s="93"/>
      <c r="I66" s="93"/>
      <c r="J66" s="93"/>
      <c r="K66" s="93"/>
      <c r="L66" s="108"/>
      <c r="M66" s="125"/>
      <c r="N66" s="93"/>
      <c r="O66" s="93"/>
      <c r="P66" s="93"/>
      <c r="Q66" s="93"/>
      <c r="R66" s="93"/>
      <c r="S66" s="94"/>
      <c r="T66" s="93"/>
      <c r="U66" s="93"/>
      <c r="V66" s="93"/>
      <c r="W66" s="93"/>
      <c r="X66" s="127"/>
      <c r="Y66" s="92"/>
      <c r="Z66" s="129"/>
    </row>
    <row r="67" spans="1:26" s="88" customFormat="1" ht="12.5" x14ac:dyDescent="0.25">
      <c r="A67" s="129"/>
      <c r="B67" s="91" t="str">
        <f>IF($C67&lt;&gt;"",MAX($B$54:B66)+1,"")</f>
        <v/>
      </c>
      <c r="C67" s="149"/>
      <c r="D67" s="93"/>
      <c r="E67" s="127" t="s">
        <v>60</v>
      </c>
      <c r="F67" s="93"/>
      <c r="G67" s="93"/>
      <c r="H67" s="93"/>
      <c r="I67" s="93"/>
      <c r="J67" s="93"/>
      <c r="K67" s="93"/>
      <c r="L67" s="108"/>
      <c r="M67" s="125"/>
      <c r="N67" s="93"/>
      <c r="O67" s="93"/>
      <c r="P67" s="93"/>
      <c r="Q67" s="93"/>
      <c r="R67" s="93"/>
      <c r="S67" s="94"/>
      <c r="T67" s="93"/>
      <c r="U67" s="93"/>
      <c r="V67" s="93"/>
      <c r="W67" s="93"/>
      <c r="X67" s="127"/>
      <c r="Y67" s="92"/>
      <c r="Z67" s="129"/>
    </row>
    <row r="68" spans="1:26" s="88" customFormat="1" ht="12.5" x14ac:dyDescent="0.25">
      <c r="A68" s="129"/>
      <c r="B68" s="91" t="str">
        <f>IF($C68&lt;&gt;"",MAX($B$54:B67)+1,"")</f>
        <v/>
      </c>
      <c r="C68" s="149"/>
      <c r="D68" s="93"/>
      <c r="E68" s="127" t="s">
        <v>60</v>
      </c>
      <c r="F68" s="93"/>
      <c r="G68" s="93"/>
      <c r="H68" s="93"/>
      <c r="I68" s="93"/>
      <c r="J68" s="93"/>
      <c r="K68" s="93"/>
      <c r="L68" s="108"/>
      <c r="M68" s="125"/>
      <c r="N68" s="93"/>
      <c r="O68" s="93"/>
      <c r="P68" s="93"/>
      <c r="Q68" s="93"/>
      <c r="R68" s="93"/>
      <c r="S68" s="94"/>
      <c r="T68" s="93"/>
      <c r="U68" s="93"/>
      <c r="V68" s="93"/>
      <c r="W68" s="93"/>
      <c r="X68" s="127"/>
      <c r="Y68" s="92"/>
      <c r="Z68" s="129"/>
    </row>
    <row r="69" spans="1:26" s="88" customFormat="1" ht="12.5" x14ac:dyDescent="0.25">
      <c r="A69" s="129"/>
      <c r="B69" s="91" t="str">
        <f>IF($C69&lt;&gt;"",MAX($B$54:B68)+1,"")</f>
        <v/>
      </c>
      <c r="C69" s="149"/>
      <c r="D69" s="93"/>
      <c r="E69" s="127" t="s">
        <v>60</v>
      </c>
      <c r="F69" s="93"/>
      <c r="G69" s="93"/>
      <c r="H69" s="93"/>
      <c r="I69" s="93"/>
      <c r="J69" s="93"/>
      <c r="K69" s="93"/>
      <c r="L69" s="108"/>
      <c r="M69" s="125"/>
      <c r="N69" s="93"/>
      <c r="O69" s="93"/>
      <c r="P69" s="93"/>
      <c r="Q69" s="93"/>
      <c r="R69" s="93"/>
      <c r="S69" s="94"/>
      <c r="T69" s="93"/>
      <c r="U69" s="93"/>
      <c r="V69" s="93"/>
      <c r="W69" s="93"/>
      <c r="X69" s="127"/>
      <c r="Y69" s="92"/>
      <c r="Z69" s="129"/>
    </row>
    <row r="70" spans="1:26" s="88" customFormat="1" ht="12.5" x14ac:dyDescent="0.25">
      <c r="A70" s="129"/>
      <c r="B70" s="91" t="str">
        <f>IF($C70&lt;&gt;"",MAX($B$54:B69)+1,"")</f>
        <v/>
      </c>
      <c r="C70" s="149"/>
      <c r="D70" s="93"/>
      <c r="E70" s="127" t="s">
        <v>60</v>
      </c>
      <c r="F70" s="93"/>
      <c r="G70" s="93"/>
      <c r="H70" s="93"/>
      <c r="I70" s="93"/>
      <c r="J70" s="93"/>
      <c r="K70" s="93"/>
      <c r="L70" s="108"/>
      <c r="M70" s="125"/>
      <c r="N70" s="93"/>
      <c r="O70" s="93"/>
      <c r="P70" s="93"/>
      <c r="Q70" s="93"/>
      <c r="R70" s="93"/>
      <c r="S70" s="94"/>
      <c r="T70" s="93"/>
      <c r="U70" s="93"/>
      <c r="V70" s="93"/>
      <c r="W70" s="93"/>
      <c r="X70" s="127"/>
      <c r="Y70" s="92"/>
      <c r="Z70" s="129"/>
    </row>
    <row r="71" spans="1:26" s="88" customFormat="1" ht="12.5" x14ac:dyDescent="0.25">
      <c r="A71" s="129"/>
      <c r="B71" s="91" t="str">
        <f>IF($C71&lt;&gt;"",MAX($B$54:B70)+1,"")</f>
        <v/>
      </c>
      <c r="C71" s="149"/>
      <c r="D71" s="93"/>
      <c r="E71" s="127" t="s">
        <v>60</v>
      </c>
      <c r="F71" s="93"/>
      <c r="G71" s="93"/>
      <c r="H71" s="93"/>
      <c r="I71" s="93"/>
      <c r="J71" s="93"/>
      <c r="K71" s="93"/>
      <c r="L71" s="108"/>
      <c r="M71" s="125"/>
      <c r="N71" s="93"/>
      <c r="O71" s="93"/>
      <c r="P71" s="93"/>
      <c r="Q71" s="93"/>
      <c r="R71" s="93"/>
      <c r="S71" s="94"/>
      <c r="T71" s="93"/>
      <c r="U71" s="93"/>
      <c r="V71" s="93"/>
      <c r="W71" s="93"/>
      <c r="X71" s="127"/>
      <c r="Y71" s="92"/>
      <c r="Z71" s="129"/>
    </row>
    <row r="72" spans="1:26" s="88" customFormat="1" ht="12.5" x14ac:dyDescent="0.25">
      <c r="A72" s="129"/>
      <c r="B72" s="91" t="str">
        <f>IF($C72&lt;&gt;"",MAX($B$54:B71)+1,"")</f>
        <v/>
      </c>
      <c r="C72" s="149"/>
      <c r="D72" s="93"/>
      <c r="E72" s="127" t="s">
        <v>60</v>
      </c>
      <c r="F72" s="93"/>
      <c r="G72" s="93"/>
      <c r="H72" s="93"/>
      <c r="I72" s="93"/>
      <c r="J72" s="93"/>
      <c r="K72" s="93"/>
      <c r="L72" s="108"/>
      <c r="M72" s="125"/>
      <c r="N72" s="93"/>
      <c r="O72" s="93"/>
      <c r="P72" s="93"/>
      <c r="Q72" s="93"/>
      <c r="R72" s="93"/>
      <c r="S72" s="94"/>
      <c r="T72" s="93"/>
      <c r="U72" s="93"/>
      <c r="V72" s="93"/>
      <c r="W72" s="93"/>
      <c r="X72" s="127"/>
      <c r="Y72" s="92"/>
      <c r="Z72" s="129"/>
    </row>
    <row r="73" spans="1:26" s="88" customFormat="1" ht="12.5" x14ac:dyDescent="0.25">
      <c r="A73" s="129"/>
      <c r="B73" s="91" t="str">
        <f>IF($C73&lt;&gt;"",MAX($B$54:B72)+1,"")</f>
        <v/>
      </c>
      <c r="C73" s="149"/>
      <c r="D73" s="93"/>
      <c r="E73" s="127" t="s">
        <v>60</v>
      </c>
      <c r="F73" s="93"/>
      <c r="G73" s="93"/>
      <c r="H73" s="93"/>
      <c r="I73" s="93"/>
      <c r="J73" s="93"/>
      <c r="K73" s="93"/>
      <c r="L73" s="108"/>
      <c r="M73" s="125"/>
      <c r="N73" s="93"/>
      <c r="O73" s="93"/>
      <c r="P73" s="93"/>
      <c r="Q73" s="93"/>
      <c r="R73" s="93"/>
      <c r="S73" s="94"/>
      <c r="T73" s="93"/>
      <c r="U73" s="93"/>
      <c r="V73" s="93"/>
      <c r="W73" s="93"/>
      <c r="X73" s="127"/>
      <c r="Y73" s="92"/>
      <c r="Z73" s="129"/>
    </row>
    <row r="74" spans="1:26" s="88" customFormat="1" ht="12.5" x14ac:dyDescent="0.25">
      <c r="A74" s="129"/>
      <c r="B74" s="91" t="str">
        <f>IF($C74&lt;&gt;"",MAX($B$54:B73)+1,"")</f>
        <v/>
      </c>
      <c r="C74" s="149"/>
      <c r="D74" s="93"/>
      <c r="E74" s="127" t="s">
        <v>60</v>
      </c>
      <c r="F74" s="93"/>
      <c r="G74" s="93"/>
      <c r="H74" s="93"/>
      <c r="I74" s="93"/>
      <c r="J74" s="93"/>
      <c r="K74" s="93"/>
      <c r="L74" s="108"/>
      <c r="M74" s="125"/>
      <c r="N74" s="93"/>
      <c r="O74" s="93"/>
      <c r="P74" s="93"/>
      <c r="Q74" s="93"/>
      <c r="R74" s="93"/>
      <c r="S74" s="94"/>
      <c r="T74" s="93"/>
      <c r="U74" s="93"/>
      <c r="V74" s="93"/>
      <c r="W74" s="93"/>
      <c r="X74" s="127"/>
      <c r="Y74" s="92"/>
      <c r="Z74" s="129"/>
    </row>
    <row r="75" spans="1:26" s="88" customFormat="1" ht="12.5" x14ac:dyDescent="0.25">
      <c r="A75" s="129"/>
      <c r="B75" s="91" t="str">
        <f>IF($C75&lt;&gt;"",MAX($B$54:B74)+1,"")</f>
        <v/>
      </c>
      <c r="C75" s="149"/>
      <c r="D75" s="93"/>
      <c r="E75" s="127" t="s">
        <v>60</v>
      </c>
      <c r="F75" s="93"/>
      <c r="G75" s="93"/>
      <c r="H75" s="93"/>
      <c r="I75" s="93"/>
      <c r="J75" s="93"/>
      <c r="K75" s="93"/>
      <c r="L75" s="108"/>
      <c r="M75" s="125"/>
      <c r="N75" s="93"/>
      <c r="O75" s="93"/>
      <c r="P75" s="93"/>
      <c r="Q75" s="93"/>
      <c r="R75" s="93"/>
      <c r="S75" s="94"/>
      <c r="T75" s="93"/>
      <c r="U75" s="93"/>
      <c r="V75" s="93"/>
      <c r="W75" s="93"/>
      <c r="X75" s="127"/>
      <c r="Y75" s="92"/>
      <c r="Z75" s="129"/>
    </row>
    <row r="76" spans="1:26" s="88" customFormat="1" ht="12.5" x14ac:dyDescent="0.25">
      <c r="A76" s="129"/>
      <c r="B76" s="91" t="str">
        <f>IF($C76&lt;&gt;"",MAX($B$54:B75)+1,"")</f>
        <v/>
      </c>
      <c r="C76" s="149"/>
      <c r="D76" s="93"/>
      <c r="E76" s="127" t="s">
        <v>60</v>
      </c>
      <c r="F76" s="93"/>
      <c r="G76" s="93"/>
      <c r="H76" s="93"/>
      <c r="I76" s="93"/>
      <c r="J76" s="93"/>
      <c r="K76" s="93"/>
      <c r="L76" s="108"/>
      <c r="M76" s="125"/>
      <c r="N76" s="93"/>
      <c r="O76" s="93"/>
      <c r="P76" s="93"/>
      <c r="Q76" s="93"/>
      <c r="R76" s="93"/>
      <c r="S76" s="94"/>
      <c r="T76" s="93"/>
      <c r="U76" s="93"/>
      <c r="V76" s="93"/>
      <c r="W76" s="93"/>
      <c r="X76" s="127"/>
      <c r="Y76" s="92"/>
      <c r="Z76" s="129"/>
    </row>
    <row r="77" spans="1:26" s="88" customFormat="1" ht="12.5" x14ac:dyDescent="0.25">
      <c r="A77" s="129"/>
      <c r="B77" s="91" t="str">
        <f>IF($C77&lt;&gt;"",MAX($B$54:B76)+1,"")</f>
        <v/>
      </c>
      <c r="C77" s="149"/>
      <c r="D77" s="93"/>
      <c r="E77" s="127" t="s">
        <v>60</v>
      </c>
      <c r="F77" s="93"/>
      <c r="G77" s="93"/>
      <c r="H77" s="93"/>
      <c r="I77" s="93"/>
      <c r="J77" s="93"/>
      <c r="K77" s="93"/>
      <c r="L77" s="108"/>
      <c r="M77" s="125"/>
      <c r="N77" s="93"/>
      <c r="O77" s="93"/>
      <c r="P77" s="93"/>
      <c r="Q77" s="93"/>
      <c r="R77" s="93"/>
      <c r="S77" s="94"/>
      <c r="T77" s="93"/>
      <c r="U77" s="93"/>
      <c r="V77" s="93"/>
      <c r="W77" s="93"/>
      <c r="X77" s="127"/>
      <c r="Y77" s="92"/>
      <c r="Z77" s="129"/>
    </row>
    <row r="78" spans="1:26" s="88" customFormat="1" ht="12.5" x14ac:dyDescent="0.25">
      <c r="A78" s="129"/>
      <c r="B78" s="91" t="str">
        <f>IF($C78&lt;&gt;"",MAX($B$54:B77)+1,"")</f>
        <v/>
      </c>
      <c r="C78" s="149"/>
      <c r="D78" s="93"/>
      <c r="E78" s="127" t="s">
        <v>60</v>
      </c>
      <c r="F78" s="93"/>
      <c r="G78" s="93"/>
      <c r="H78" s="93"/>
      <c r="I78" s="93"/>
      <c r="J78" s="93"/>
      <c r="K78" s="93"/>
      <c r="L78" s="108"/>
      <c r="M78" s="125"/>
      <c r="N78" s="93"/>
      <c r="O78" s="93"/>
      <c r="P78" s="93"/>
      <c r="Q78" s="93"/>
      <c r="R78" s="93"/>
      <c r="S78" s="94"/>
      <c r="T78" s="93"/>
      <c r="U78" s="93"/>
      <c r="V78" s="93"/>
      <c r="W78" s="93"/>
      <c r="X78" s="127"/>
      <c r="Y78" s="92"/>
      <c r="Z78" s="129"/>
    </row>
    <row r="79" spans="1:26" s="88" customFormat="1" ht="12.5" x14ac:dyDescent="0.25">
      <c r="A79" s="129"/>
      <c r="B79" s="91" t="str">
        <f>IF($C79&lt;&gt;"",MAX($B$54:B78)+1,"")</f>
        <v/>
      </c>
      <c r="C79" s="149"/>
      <c r="D79" s="93"/>
      <c r="E79" s="127" t="s">
        <v>60</v>
      </c>
      <c r="F79" s="93"/>
      <c r="G79" s="93"/>
      <c r="H79" s="93"/>
      <c r="I79" s="93"/>
      <c r="J79" s="93"/>
      <c r="K79" s="93"/>
      <c r="L79" s="108"/>
      <c r="M79" s="125"/>
      <c r="N79" s="93"/>
      <c r="O79" s="93"/>
      <c r="P79" s="93"/>
      <c r="Q79" s="93"/>
      <c r="R79" s="93"/>
      <c r="S79" s="94"/>
      <c r="T79" s="93"/>
      <c r="U79" s="93"/>
      <c r="V79" s="93"/>
      <c r="W79" s="93"/>
      <c r="X79" s="127"/>
      <c r="Y79" s="92"/>
      <c r="Z79" s="129"/>
    </row>
    <row r="80" spans="1:26" s="88" customFormat="1" ht="12.5" x14ac:dyDescent="0.25">
      <c r="A80" s="129"/>
      <c r="B80" s="91" t="str">
        <f>IF($C80&lt;&gt;"",MAX($B$54:B79)+1,"")</f>
        <v/>
      </c>
      <c r="C80" s="149"/>
      <c r="D80" s="93"/>
      <c r="E80" s="127" t="s">
        <v>60</v>
      </c>
      <c r="F80" s="93"/>
      <c r="G80" s="93"/>
      <c r="H80" s="93"/>
      <c r="I80" s="93"/>
      <c r="J80" s="93"/>
      <c r="K80" s="93"/>
      <c r="L80" s="108"/>
      <c r="M80" s="125"/>
      <c r="N80" s="93"/>
      <c r="O80" s="93"/>
      <c r="P80" s="93"/>
      <c r="Q80" s="93"/>
      <c r="R80" s="93"/>
      <c r="S80" s="94"/>
      <c r="T80" s="93"/>
      <c r="U80" s="93"/>
      <c r="V80" s="93"/>
      <c r="W80" s="93"/>
      <c r="X80" s="127"/>
      <c r="Y80" s="92"/>
      <c r="Z80" s="129"/>
    </row>
    <row r="81" spans="1:26" s="88" customFormat="1" ht="12.5" x14ac:dyDescent="0.25">
      <c r="A81" s="129"/>
      <c r="B81" s="91" t="str">
        <f>IF($C81&lt;&gt;"",MAX($B$54:B80)+1,"")</f>
        <v/>
      </c>
      <c r="C81" s="149"/>
      <c r="D81" s="93"/>
      <c r="E81" s="127" t="s">
        <v>60</v>
      </c>
      <c r="F81" s="93"/>
      <c r="G81" s="93"/>
      <c r="H81" s="93"/>
      <c r="I81" s="93"/>
      <c r="J81" s="93"/>
      <c r="K81" s="93"/>
      <c r="L81" s="108"/>
      <c r="M81" s="125"/>
      <c r="N81" s="93"/>
      <c r="O81" s="93"/>
      <c r="P81" s="93"/>
      <c r="Q81" s="93"/>
      <c r="R81" s="93"/>
      <c r="S81" s="94"/>
      <c r="T81" s="93"/>
      <c r="U81" s="93"/>
      <c r="V81" s="93"/>
      <c r="W81" s="93"/>
      <c r="X81" s="127"/>
      <c r="Y81" s="92"/>
      <c r="Z81" s="129"/>
    </row>
    <row r="82" spans="1:26" s="88" customFormat="1" ht="12.5" x14ac:dyDescent="0.25">
      <c r="A82" s="129"/>
      <c r="B82" s="91" t="str">
        <f>IF($C82&lt;&gt;"",MAX($B$54:B81)+1,"")</f>
        <v/>
      </c>
      <c r="C82" s="149"/>
      <c r="D82" s="93"/>
      <c r="E82" s="127" t="s">
        <v>60</v>
      </c>
      <c r="F82" s="93"/>
      <c r="G82" s="93"/>
      <c r="H82" s="93"/>
      <c r="I82" s="93"/>
      <c r="J82" s="93"/>
      <c r="K82" s="93"/>
      <c r="L82" s="108"/>
      <c r="M82" s="125"/>
      <c r="N82" s="93"/>
      <c r="O82" s="93"/>
      <c r="P82" s="93"/>
      <c r="Q82" s="93"/>
      <c r="R82" s="93"/>
      <c r="S82" s="94"/>
      <c r="T82" s="93"/>
      <c r="U82" s="93"/>
      <c r="V82" s="93"/>
      <c r="W82" s="93"/>
      <c r="X82" s="127"/>
      <c r="Y82" s="92"/>
      <c r="Z82" s="129"/>
    </row>
    <row r="83" spans="1:26" s="88" customFormat="1" ht="12.5" x14ac:dyDescent="0.25">
      <c r="A83" s="129"/>
      <c r="B83" s="91" t="str">
        <f>IF($C83&lt;&gt;"",MAX($B$54:B82)+1,"")</f>
        <v/>
      </c>
      <c r="C83" s="149"/>
      <c r="D83" s="93"/>
      <c r="E83" s="127" t="s">
        <v>60</v>
      </c>
      <c r="F83" s="93"/>
      <c r="G83" s="93"/>
      <c r="H83" s="93"/>
      <c r="I83" s="93"/>
      <c r="J83" s="93"/>
      <c r="K83" s="93"/>
      <c r="L83" s="108"/>
      <c r="M83" s="125"/>
      <c r="N83" s="93"/>
      <c r="O83" s="93"/>
      <c r="P83" s="93"/>
      <c r="Q83" s="93"/>
      <c r="R83" s="93"/>
      <c r="S83" s="94"/>
      <c r="T83" s="93"/>
      <c r="U83" s="93"/>
      <c r="V83" s="93"/>
      <c r="W83" s="93"/>
      <c r="X83" s="127"/>
      <c r="Y83" s="92"/>
      <c r="Z83" s="129"/>
    </row>
    <row r="84" spans="1:26" s="88" customFormat="1" ht="12.5" x14ac:dyDescent="0.25">
      <c r="A84" s="129"/>
      <c r="B84" s="91" t="str">
        <f>IF($C84&lt;&gt;"",MAX($B$54:B83)+1,"")</f>
        <v/>
      </c>
      <c r="C84" s="149"/>
      <c r="D84" s="93"/>
      <c r="E84" s="127" t="s">
        <v>60</v>
      </c>
      <c r="F84" s="93"/>
      <c r="G84" s="93"/>
      <c r="H84" s="93"/>
      <c r="I84" s="93"/>
      <c r="J84" s="93"/>
      <c r="K84" s="93"/>
      <c r="L84" s="108"/>
      <c r="M84" s="125"/>
      <c r="N84" s="93"/>
      <c r="O84" s="93"/>
      <c r="P84" s="93"/>
      <c r="Q84" s="93"/>
      <c r="R84" s="93"/>
      <c r="S84" s="94"/>
      <c r="T84" s="93"/>
      <c r="U84" s="93"/>
      <c r="V84" s="93"/>
      <c r="W84" s="93"/>
      <c r="X84" s="127"/>
      <c r="Y84" s="92"/>
      <c r="Z84" s="129"/>
    </row>
    <row r="85" spans="1:26" s="88" customFormat="1" ht="12.5" x14ac:dyDescent="0.25">
      <c r="A85" s="129"/>
      <c r="B85" s="91" t="str">
        <f>IF($C85&lt;&gt;"",MAX($B$54:B84)+1,"")</f>
        <v/>
      </c>
      <c r="C85" s="149"/>
      <c r="D85" s="93"/>
      <c r="E85" s="127" t="s">
        <v>60</v>
      </c>
      <c r="F85" s="93"/>
      <c r="G85" s="93"/>
      <c r="H85" s="93"/>
      <c r="I85" s="93"/>
      <c r="J85" s="93"/>
      <c r="K85" s="93"/>
      <c r="L85" s="108"/>
      <c r="M85" s="125"/>
      <c r="N85" s="93"/>
      <c r="O85" s="93"/>
      <c r="P85" s="93"/>
      <c r="Q85" s="93"/>
      <c r="R85" s="93"/>
      <c r="S85" s="94"/>
      <c r="T85" s="93"/>
      <c r="U85" s="93"/>
      <c r="V85" s="93"/>
      <c r="W85" s="93"/>
      <c r="X85" s="127"/>
      <c r="Y85" s="92"/>
      <c r="Z85" s="129"/>
    </row>
    <row r="86" spans="1:26" s="88" customFormat="1" ht="12.5" x14ac:dyDescent="0.25">
      <c r="A86" s="129"/>
      <c r="B86" s="91" t="str">
        <f>IF($C86&lt;&gt;"",MAX($B$54:B85)+1,"")</f>
        <v/>
      </c>
      <c r="C86" s="149"/>
      <c r="D86" s="93"/>
      <c r="E86" s="127" t="s">
        <v>60</v>
      </c>
      <c r="F86" s="93"/>
      <c r="G86" s="93"/>
      <c r="H86" s="93"/>
      <c r="I86" s="93"/>
      <c r="J86" s="93"/>
      <c r="K86" s="93"/>
      <c r="L86" s="108"/>
      <c r="M86" s="125"/>
      <c r="N86" s="93"/>
      <c r="O86" s="93"/>
      <c r="P86" s="93"/>
      <c r="Q86" s="93"/>
      <c r="R86" s="93"/>
      <c r="S86" s="94"/>
      <c r="T86" s="93"/>
      <c r="U86" s="93"/>
      <c r="V86" s="93"/>
      <c r="W86" s="93"/>
      <c r="X86" s="127"/>
      <c r="Y86" s="92"/>
      <c r="Z86" s="129"/>
    </row>
    <row r="87" spans="1:26" s="88" customFormat="1" ht="12.5" x14ac:dyDescent="0.25">
      <c r="A87" s="129"/>
      <c r="B87" s="91" t="str">
        <f>IF($C87&lt;&gt;"",MAX($B$54:B86)+1,"")</f>
        <v/>
      </c>
      <c r="C87" s="149"/>
      <c r="D87" s="93"/>
      <c r="E87" s="127" t="s">
        <v>60</v>
      </c>
      <c r="F87" s="93"/>
      <c r="G87" s="93"/>
      <c r="H87" s="93"/>
      <c r="I87" s="93"/>
      <c r="J87" s="93"/>
      <c r="K87" s="93"/>
      <c r="L87" s="108"/>
      <c r="M87" s="125"/>
      <c r="N87" s="93"/>
      <c r="O87" s="93"/>
      <c r="P87" s="93"/>
      <c r="Q87" s="93"/>
      <c r="R87" s="93"/>
      <c r="S87" s="94"/>
      <c r="T87" s="93"/>
      <c r="U87" s="93"/>
      <c r="V87" s="93"/>
      <c r="W87" s="93"/>
      <c r="X87" s="127"/>
      <c r="Y87" s="92"/>
      <c r="Z87" s="129"/>
    </row>
    <row r="88" spans="1:26" s="88" customFormat="1" ht="12.5" x14ac:dyDescent="0.25">
      <c r="A88" s="129"/>
      <c r="B88" s="91" t="str">
        <f>IF($C88&lt;&gt;"",MAX($B$54:B87)+1,"")</f>
        <v/>
      </c>
      <c r="C88" s="149"/>
      <c r="D88" s="90"/>
      <c r="E88" s="128" t="s">
        <v>60</v>
      </c>
      <c r="F88" s="93"/>
      <c r="G88" s="93"/>
      <c r="H88" s="93"/>
      <c r="I88" s="93"/>
      <c r="J88" s="90"/>
      <c r="K88" s="90"/>
      <c r="L88" s="108"/>
      <c r="M88" s="125"/>
      <c r="N88" s="93"/>
      <c r="O88" s="93"/>
      <c r="P88" s="93"/>
      <c r="Q88" s="90"/>
      <c r="R88" s="90"/>
      <c r="S88" s="94"/>
      <c r="T88" s="90"/>
      <c r="U88" s="90"/>
      <c r="V88" s="90"/>
      <c r="W88" s="90"/>
      <c r="X88" s="128"/>
      <c r="Y88" s="89"/>
      <c r="Z88" s="129"/>
    </row>
    <row r="89" spans="1:26" ht="12.5" x14ac:dyDescent="0.25">
      <c r="A89" s="129"/>
      <c r="B89" s="129"/>
      <c r="C89" s="129"/>
      <c r="D89" s="129"/>
      <c r="E89" s="131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/>
      <c r="Z89" s="129"/>
    </row>
    <row r="90" spans="1:26" ht="12.5" x14ac:dyDescent="0.25">
      <c r="A90" s="129"/>
      <c r="B90" s="129"/>
      <c r="C90" s="129"/>
      <c r="D90" s="129"/>
      <c r="E90" s="131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/>
      <c r="Z90" s="129"/>
    </row>
    <row r="91" spans="1:26" ht="12.5" hidden="1" x14ac:dyDescent="0.25"/>
    <row r="92" spans="1:26" ht="12.5" hidden="1" x14ac:dyDescent="0.25"/>
    <row r="93" spans="1:26" ht="12.5" hidden="1" x14ac:dyDescent="0.25"/>
    <row r="94" spans="1:26" ht="12.5" hidden="1" x14ac:dyDescent="0.25"/>
    <row r="95" spans="1:26" ht="12.5" hidden="1" x14ac:dyDescent="0.25"/>
    <row r="96" spans="1:26" ht="12.5" hidden="1" x14ac:dyDescent="0.25"/>
    <row r="97" ht="12.5" hidden="1" x14ac:dyDescent="0.25"/>
    <row r="98" ht="12.5" hidden="1" x14ac:dyDescent="0.25"/>
    <row r="99" ht="12.5" hidden="1" x14ac:dyDescent="0.25"/>
    <row r="100" ht="12.5" hidden="1" x14ac:dyDescent="0.25"/>
    <row r="101" ht="12.5" hidden="1" x14ac:dyDescent="0.25"/>
    <row r="102" ht="12.5" hidden="1" x14ac:dyDescent="0.25"/>
    <row r="103" ht="12.5" hidden="1" x14ac:dyDescent="0.25"/>
    <row r="104" ht="12.5" hidden="1" x14ac:dyDescent="0.25"/>
    <row r="105" ht="12.5" hidden="1" x14ac:dyDescent="0.25"/>
    <row r="106" ht="12.5" hidden="1" x14ac:dyDescent="0.25"/>
    <row r="107" ht="12.5" hidden="1" x14ac:dyDescent="0.25"/>
    <row r="108" ht="12.5" hidden="1" x14ac:dyDescent="0.25"/>
    <row r="109" ht="12.5" hidden="1" x14ac:dyDescent="0.25"/>
    <row r="110" ht="12.5" hidden="1" x14ac:dyDescent="0.25"/>
    <row r="111" ht="12.5" hidden="1" x14ac:dyDescent="0.25"/>
    <row r="112" ht="12.5" hidden="1" x14ac:dyDescent="0.25"/>
    <row r="113" ht="12.5" hidden="1" x14ac:dyDescent="0.25"/>
    <row r="114" ht="12.5" hidden="1" x14ac:dyDescent="0.25"/>
    <row r="115" ht="12.5" hidden="1" x14ac:dyDescent="0.25"/>
    <row r="116" ht="12.5" hidden="1" x14ac:dyDescent="0.25"/>
    <row r="117" ht="12.5" hidden="1" x14ac:dyDescent="0.25"/>
    <row r="118" ht="12.5" hidden="1" x14ac:dyDescent="0.25"/>
    <row r="119" ht="12.5" hidden="1" x14ac:dyDescent="0.25"/>
    <row r="120" ht="12.5" hidden="1" x14ac:dyDescent="0.25"/>
    <row r="121" ht="12.5" hidden="1" x14ac:dyDescent="0.25"/>
    <row r="122" ht="12.5" hidden="1" x14ac:dyDescent="0.25"/>
    <row r="123" ht="12.5" hidden="1" x14ac:dyDescent="0.25"/>
    <row r="124" ht="12.5" hidden="1" x14ac:dyDescent="0.25"/>
    <row r="125" ht="12.5" hidden="1" x14ac:dyDescent="0.25"/>
    <row r="126" ht="12.5" hidden="1" x14ac:dyDescent="0.25"/>
    <row r="127" ht="12.5" hidden="1" x14ac:dyDescent="0.25"/>
    <row r="128" ht="12.5" hidden="1" x14ac:dyDescent="0.25"/>
    <row r="129" ht="12.5" hidden="1" x14ac:dyDescent="0.25"/>
    <row r="130" ht="12.75" hidden="1" customHeight="1" x14ac:dyDescent="0.25"/>
    <row r="131" ht="12.75" hidden="1" customHeight="1" x14ac:dyDescent="0.25"/>
    <row r="132" ht="12.75" hidden="1" customHeight="1" x14ac:dyDescent="0.25"/>
    <row r="133" ht="12.75" hidden="1" customHeight="1" x14ac:dyDescent="0.25"/>
    <row r="134" ht="12.75" hidden="1" customHeight="1" x14ac:dyDescent="0.25"/>
    <row r="135" ht="12.75" hidden="1" customHeight="1" x14ac:dyDescent="0.25"/>
    <row r="136" ht="12.75" hidden="1" customHeight="1" x14ac:dyDescent="0.25"/>
    <row r="137" ht="12.75" hidden="1" customHeight="1" x14ac:dyDescent="0.25"/>
  </sheetData>
  <sheetProtection algorithmName="SHA-512" hashValue="d4fJ7PY2XaOzuv8m790wDJt7fGwn9yzLDoudrv0fXT3N2ycUzk21YLjafxEGUgddsPhiSPhWs3JmycFn268LAg==" saltValue="gggP3gCMzu6VvPV6YGNc2A==" spinCount="100000" sheet="1" objects="1" scenarios="1"/>
  <mergeCells count="3">
    <mergeCell ref="B9:N9"/>
    <mergeCell ref="C11:J11"/>
    <mergeCell ref="L11:N11"/>
  </mergeCells>
  <conditionalFormatting sqref="K3:L3 K4 M7 K6">
    <cfRule type="cellIs" dxfId="204" priority="33" operator="lessThan">
      <formula>#REF!</formula>
    </cfRule>
  </conditionalFormatting>
  <conditionalFormatting sqref="I3:J3">
    <cfRule type="cellIs" dxfId="203" priority="32" operator="lessThan">
      <formula>#REF!</formula>
    </cfRule>
  </conditionalFormatting>
  <conditionalFormatting sqref="J52:K52 J56:K70 J14:K17 J18:J22 K18:K48 J55 J53 K53:K55">
    <cfRule type="expression" dxfId="202" priority="29">
      <formula>#REF!=3</formula>
    </cfRule>
  </conditionalFormatting>
  <conditionalFormatting sqref="I52:I53 I14:I22 Q20:S22 T14:W22 T50:W78 Q50:R78 I61:I88 L14:L88 N14:O88">
    <cfRule type="expression" dxfId="201" priority="30">
      <formula>#REF!=3</formula>
    </cfRule>
  </conditionalFormatting>
  <conditionalFormatting sqref="J51:K51">
    <cfRule type="expression" dxfId="200" priority="27">
      <formula>#REF!=3</formula>
    </cfRule>
  </conditionalFormatting>
  <conditionalFormatting sqref="I51">
    <cfRule type="expression" dxfId="199" priority="28">
      <formula>#REF!=3</formula>
    </cfRule>
  </conditionalFormatting>
  <conditionalFormatting sqref="G14:G53">
    <cfRule type="expression" dxfId="198" priority="25">
      <formula>#REF!=3</formula>
    </cfRule>
  </conditionalFormatting>
  <conditionalFormatting sqref="J77:K77">
    <cfRule type="expression" dxfId="197" priority="22">
      <formula>#REF!=3</formula>
    </cfRule>
  </conditionalFormatting>
  <conditionalFormatting sqref="J71:K76">
    <cfRule type="expression" dxfId="196" priority="20">
      <formula>#REF!=3</formula>
    </cfRule>
  </conditionalFormatting>
  <conditionalFormatting sqref="J78:K78">
    <cfRule type="expression" dxfId="195" priority="18">
      <formula>#REF!=3</formula>
    </cfRule>
  </conditionalFormatting>
  <conditionalFormatting sqref="I4 K7 I6">
    <cfRule type="cellIs" dxfId="194" priority="17" operator="lessThan">
      <formula>#REF!</formula>
    </cfRule>
  </conditionalFormatting>
  <conditionalFormatting sqref="H14:H53">
    <cfRule type="expression" dxfId="193" priority="16">
      <formula>#REF!=3</formula>
    </cfRule>
  </conditionalFormatting>
  <conditionalFormatting sqref="J40">
    <cfRule type="expression" dxfId="192" priority="12">
      <formula>#REF!=3</formula>
    </cfRule>
  </conditionalFormatting>
  <conditionalFormatting sqref="Q39:R49 T39:W49">
    <cfRule type="expression" dxfId="191" priority="11">
      <formula>#REF!=3</formula>
    </cfRule>
  </conditionalFormatting>
  <conditionalFormatting sqref="J49:K49 J41:J48">
    <cfRule type="expression" dxfId="190" priority="14">
      <formula>#REF!=3</formula>
    </cfRule>
  </conditionalFormatting>
  <conditionalFormatting sqref="I41:I49">
    <cfRule type="expression" dxfId="189" priority="15">
      <formula>#REF!=3</formula>
    </cfRule>
  </conditionalFormatting>
  <conditionalFormatting sqref="I40">
    <cfRule type="expression" dxfId="188" priority="13">
      <formula>#REF!=3</formula>
    </cfRule>
  </conditionalFormatting>
  <conditionalFormatting sqref="I5">
    <cfRule type="cellIs" dxfId="187" priority="10" operator="lessThan">
      <formula>#REF!</formula>
    </cfRule>
  </conditionalFormatting>
  <conditionalFormatting sqref="K5">
    <cfRule type="cellIs" dxfId="186" priority="9" operator="lessThan">
      <formula>#REF!</formula>
    </cfRule>
  </conditionalFormatting>
  <conditionalFormatting sqref="Q79:R88 T79:W88">
    <cfRule type="expression" dxfId="185" priority="8">
      <formula>#REF!=3</formula>
    </cfRule>
  </conditionalFormatting>
  <conditionalFormatting sqref="J79:K88">
    <cfRule type="expression" dxfId="184" priority="6">
      <formula>#REF!=3</formula>
    </cfRule>
  </conditionalFormatting>
  <conditionalFormatting sqref="F4:F5">
    <cfRule type="cellIs" dxfId="183" priority="3" operator="lessThan">
      <formula>#REF!</formula>
    </cfRule>
  </conditionalFormatting>
  <conditionalFormatting sqref="C14:C88">
    <cfRule type="expression" dxfId="182" priority="1">
      <formula>AND(LEN(C14)&gt;0,INDEX(MID("TRWAGMYFPDXBNJZSQVHLCKE",ROW($1:$23),1),MOD(SUM(MID(0&amp;C14,LARGE(INDEX(ISNUMBER(--MID(C14,ROW($1:$23),1))*ROW($1:$23),),ROW($1:$23))+1,1)*10^ROW($1:$23)/10),23)+1)&lt;&gt;UPPER(RIGHT(C14,1)))</formula>
    </cfRule>
  </conditionalFormatting>
  <dataValidations count="10">
    <dataValidation type="list" allowBlank="1" showInputMessage="1" showErrorMessage="1" sqref="R14:R88">
      <formula1>$AE$38:$AE$43</formula1>
    </dataValidation>
    <dataValidation type="list" allowBlank="1" showInputMessage="1" showErrorMessage="1" sqref="Q14:Q88">
      <formula1>$AE$33:$AE$34</formula1>
    </dataValidation>
    <dataValidation operator="equal" allowBlank="1" showInputMessage="1" showErrorMessage="1" errorTitle="ERROR" sqref="I6"/>
    <dataValidation type="list" allowBlank="1" showInputMessage="1" showErrorMessage="1" sqref="F14:H53">
      <formula1>INDIRECT(E14)</formula1>
    </dataValidation>
    <dataValidation type="list" allowBlank="1" showInputMessage="1" showErrorMessage="1" sqref="F54:F88">
      <formula1>$AB$40:$AB$42</formula1>
    </dataValidation>
    <dataValidation type="list" allowBlank="1" showInputMessage="1" showErrorMessage="1" sqref="E14:E53">
      <formula1>$AB$20:$AB$21</formula1>
    </dataValidation>
    <dataValidation type="whole" allowBlank="1" showInputMessage="1" showErrorMessage="1" error="Error_x000a_El nombre ha de ser enter entre 1 i 12, sense decimals." sqref="K14:K67">
      <formula1>1</formula1>
      <formula2>12</formula2>
    </dataValidation>
    <dataValidation type="list" allowBlank="1" showInputMessage="1" showErrorMessage="1" sqref="J14:J78">
      <formula1>$AB$15:$AB$17</formula1>
    </dataValidation>
    <dataValidation type="decimal" operator="lessThanOrEqual" allowBlank="1" showInputMessage="1" showErrorMessage="1" sqref="S14:S88">
      <formula1>1</formula1>
    </dataValidation>
    <dataValidation type="whole" operator="lessThanOrEqual" allowBlank="1" showInputMessage="1" showErrorMessage="1" error="Error_x000a_El nombre ha de ser enter entre 1 i 12, sense decimals." sqref="K68:K88">
      <formula1>12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&amp;CG146NCESP-081</oddFooter>
  </headerFooter>
  <drawing r:id="rId2"/>
  <tableParts count="21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CI1519"/>
  <sheetViews>
    <sheetView zoomScaleNormal="100" workbookViewId="0">
      <selection activeCell="M10" sqref="M10"/>
    </sheetView>
  </sheetViews>
  <sheetFormatPr defaultColWidth="0" defaultRowHeight="0" customHeight="1" zeroHeight="1" x14ac:dyDescent="0.25"/>
  <cols>
    <col min="1" max="1" width="1.54296875" style="10" customWidth="1"/>
    <col min="2" max="2" width="8.54296875" style="10" customWidth="1"/>
    <col min="3" max="3" width="14.6328125" style="13" customWidth="1"/>
    <col min="4" max="4" width="27.36328125" style="13" bestFit="1" customWidth="1"/>
    <col min="5" max="5" width="42.6328125" style="10" customWidth="1"/>
    <col min="6" max="6" width="14.6328125" style="10" customWidth="1"/>
    <col min="7" max="7" width="14.453125" style="10" customWidth="1"/>
    <col min="8" max="8" width="12.6328125" style="13" customWidth="1"/>
    <col min="9" max="9" width="17" style="13" customWidth="1"/>
    <col min="10" max="10" width="15.36328125" style="13" customWidth="1"/>
    <col min="11" max="11" width="23.36328125" style="13" customWidth="1"/>
    <col min="12" max="12" width="15" style="13" customWidth="1"/>
    <col min="13" max="13" width="14.36328125" style="13" customWidth="1"/>
    <col min="14" max="14" width="15" style="13" customWidth="1"/>
    <col min="15" max="15" width="28.90625" style="13" customWidth="1"/>
    <col min="16" max="17" width="9.81640625" style="13" customWidth="1"/>
    <col min="18" max="18" width="15" style="13" customWidth="1"/>
    <col min="19" max="19" width="38.6328125" style="10" customWidth="1"/>
    <col min="20" max="20" width="13.1796875" style="10" customWidth="1"/>
    <col min="21" max="21" width="17.453125" style="13" hidden="1" customWidth="1"/>
    <col min="22" max="22" width="50.54296875" style="13" hidden="1" customWidth="1"/>
    <col min="23" max="26" width="9.36328125" style="155" hidden="1" customWidth="1"/>
    <col min="27" max="27" width="12.36328125" style="155" hidden="1" customWidth="1"/>
    <col min="28" max="28" width="9.36328125" style="155" hidden="1" customWidth="1"/>
    <col min="29" max="30" width="9.36328125" style="13" hidden="1" customWidth="1"/>
    <col min="31" max="31" width="11.6328125" style="154" hidden="1" customWidth="1"/>
    <col min="32" max="32" width="1.6328125" style="13" hidden="1" customWidth="1"/>
    <col min="33" max="33" width="13.36328125" style="13" hidden="1" customWidth="1"/>
    <col min="34" max="46" width="12.54296875" style="13" hidden="1" customWidth="1"/>
    <col min="47" max="47" width="27.54296875" style="13" hidden="1" customWidth="1"/>
    <col min="48" max="48" width="12.54296875" style="13" hidden="1" customWidth="1"/>
    <col min="49" max="49" width="31.36328125" style="13" hidden="1" customWidth="1"/>
    <col min="50" max="50" width="12.54296875" style="13" hidden="1" customWidth="1"/>
    <col min="51" max="51" width="15.90625" style="13" hidden="1" customWidth="1"/>
    <col min="52" max="71" width="12.54296875" style="13" hidden="1" customWidth="1"/>
    <col min="72" max="72" width="20.36328125" style="10" hidden="1" customWidth="1"/>
    <col min="73" max="73" width="16.36328125" style="10" hidden="1" customWidth="1"/>
    <col min="74" max="85" width="12.54296875" style="10" hidden="1" customWidth="1"/>
    <col min="86" max="86" width="20.36328125" style="10" hidden="1" customWidth="1"/>
    <col min="87" max="87" width="16.36328125" style="10" hidden="1" customWidth="1"/>
    <col min="88" max="16384" width="9.36328125" style="10" hidden="1"/>
  </cols>
  <sheetData>
    <row r="1" spans="1:71" ht="94.5" customHeight="1" x14ac:dyDescent="0.25">
      <c r="A1" s="476"/>
      <c r="B1" s="476"/>
      <c r="C1" s="476"/>
      <c r="D1" s="476"/>
      <c r="E1" s="477"/>
      <c r="F1" s="477"/>
      <c r="G1" s="477"/>
      <c r="H1" s="4"/>
      <c r="I1" s="4"/>
      <c r="J1" s="4"/>
      <c r="K1" s="4"/>
      <c r="L1" s="4"/>
      <c r="M1" s="4"/>
      <c r="N1" s="4"/>
      <c r="O1" s="343"/>
      <c r="P1" s="343"/>
      <c r="Q1" s="343"/>
      <c r="R1" s="343"/>
      <c r="S1" s="162"/>
      <c r="T1" s="162"/>
      <c r="U1" s="4"/>
      <c r="V1" s="4"/>
      <c r="W1" s="4"/>
      <c r="X1" s="4"/>
      <c r="Y1" s="4"/>
      <c r="Z1" s="4"/>
      <c r="AA1" s="4"/>
      <c r="AB1" s="4"/>
      <c r="AC1" s="154"/>
      <c r="AE1" s="13"/>
      <c r="AG1" s="221" t="s">
        <v>149</v>
      </c>
      <c r="BR1" s="10"/>
      <c r="BS1" s="10"/>
    </row>
    <row r="2" spans="1:71" ht="29.25" customHeight="1" thickBot="1" x14ac:dyDescent="0.35">
      <c r="A2" s="9"/>
      <c r="B2" s="481" t="s">
        <v>218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356"/>
      <c r="P2" s="356"/>
      <c r="Q2" s="356"/>
      <c r="R2" s="356"/>
      <c r="S2" s="228"/>
      <c r="T2" s="228"/>
      <c r="U2" s="220"/>
      <c r="V2" s="4"/>
      <c r="W2" s="4"/>
      <c r="X2" s="4"/>
      <c r="Y2" s="4"/>
      <c r="Z2" s="4"/>
      <c r="AA2" s="4"/>
      <c r="AB2" s="4"/>
      <c r="AC2" s="154"/>
      <c r="AE2" s="13"/>
      <c r="AG2" s="221" t="s">
        <v>162</v>
      </c>
      <c r="BP2" s="10"/>
      <c r="BR2" s="10"/>
      <c r="BS2" s="10"/>
    </row>
    <row r="3" spans="1:71" ht="14.25" customHeight="1" thickBot="1" x14ac:dyDescent="0.35">
      <c r="A3" s="9"/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357"/>
      <c r="P3" s="357"/>
      <c r="Q3" s="357"/>
      <c r="R3" s="357"/>
      <c r="S3" s="482"/>
      <c r="T3" s="226"/>
      <c r="U3" s="162"/>
      <c r="V3" s="4"/>
      <c r="W3" s="4"/>
      <c r="X3" s="4"/>
      <c r="Y3" s="4"/>
      <c r="Z3" s="4"/>
      <c r="AA3" s="4"/>
      <c r="AB3" s="4"/>
      <c r="AC3" s="154"/>
      <c r="AE3" s="13"/>
      <c r="AG3" s="221" t="s">
        <v>161</v>
      </c>
      <c r="BS3" s="10"/>
    </row>
    <row r="4" spans="1:71" ht="14.25" customHeight="1" thickBot="1" x14ac:dyDescent="0.35">
      <c r="A4" s="9"/>
      <c r="B4" s="219" t="s">
        <v>28</v>
      </c>
      <c r="C4" s="484">
        <f>Rel_EMS_SOLC!$C$11</f>
        <v>0</v>
      </c>
      <c r="D4" s="485"/>
      <c r="E4" s="485"/>
      <c r="F4" s="485"/>
      <c r="G4" s="485"/>
      <c r="H4" s="485"/>
      <c r="I4" s="486"/>
      <c r="J4" s="225" t="s">
        <v>29</v>
      </c>
      <c r="K4" s="471">
        <f>Rel_EMS_SOLC!$L$11</f>
        <v>0</v>
      </c>
      <c r="L4" s="472"/>
      <c r="M4" s="224"/>
      <c r="N4" s="223"/>
      <c r="O4" s="223"/>
      <c r="P4" s="223"/>
      <c r="Q4" s="223"/>
      <c r="R4" s="223"/>
      <c r="S4" s="483"/>
      <c r="T4" s="222"/>
      <c r="U4" s="4"/>
      <c r="V4" s="4"/>
      <c r="W4" s="4"/>
      <c r="X4" s="4"/>
      <c r="Y4" s="4"/>
      <c r="Z4" s="4"/>
      <c r="AA4" s="4"/>
      <c r="AB4" s="4"/>
      <c r="AC4" s="154"/>
      <c r="AE4" s="155" t="s">
        <v>72</v>
      </c>
      <c r="AG4" s="221" t="s">
        <v>160</v>
      </c>
      <c r="BQ4" s="10"/>
      <c r="BR4" s="220"/>
      <c r="BS4" s="10"/>
    </row>
    <row r="5" spans="1:71" ht="14.25" customHeight="1" thickBot="1" x14ac:dyDescent="0.3">
      <c r="A5" s="9"/>
      <c r="B5" s="219"/>
      <c r="C5" s="162"/>
      <c r="D5" s="162"/>
      <c r="E5" s="217"/>
      <c r="F5" s="217"/>
      <c r="G5" s="217"/>
      <c r="H5" s="162"/>
      <c r="I5" s="162"/>
      <c r="J5" s="162"/>
      <c r="K5" s="162"/>
      <c r="L5" s="330"/>
      <c r="M5" s="218"/>
      <c r="N5" s="218"/>
      <c r="O5" s="218"/>
      <c r="P5" s="218"/>
      <c r="Q5" s="218"/>
      <c r="R5" s="218"/>
      <c r="S5" s="162"/>
      <c r="T5" s="162"/>
      <c r="U5" s="217"/>
      <c r="V5" s="217"/>
      <c r="W5" s="217"/>
      <c r="X5" s="475" t="s">
        <v>171</v>
      </c>
      <c r="Y5" s="475"/>
      <c r="Z5" s="475"/>
      <c r="AA5" s="475"/>
      <c r="AB5" s="217"/>
      <c r="AC5" s="216"/>
      <c r="AD5" s="215"/>
      <c r="AE5" s="155" t="s">
        <v>73</v>
      </c>
      <c r="AF5" s="215"/>
      <c r="AG5" s="215"/>
      <c r="AH5" s="215"/>
      <c r="AI5" s="478" t="s">
        <v>170</v>
      </c>
      <c r="AJ5" s="480"/>
      <c r="AK5" s="215"/>
      <c r="AL5" s="209" t="s">
        <v>169</v>
      </c>
      <c r="AM5" s="215"/>
      <c r="AN5" s="478" t="s">
        <v>168</v>
      </c>
      <c r="AO5" s="479"/>
      <c r="AP5" s="480"/>
      <c r="AQ5" s="215"/>
      <c r="AR5" s="473" t="s">
        <v>151</v>
      </c>
      <c r="AS5" s="474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5"/>
      <c r="BI5" s="215"/>
      <c r="BJ5" s="215"/>
      <c r="BK5" s="215"/>
      <c r="BL5" s="215"/>
      <c r="BM5" s="215"/>
      <c r="BN5" s="215"/>
      <c r="BO5" s="215"/>
      <c r="BP5" s="215"/>
      <c r="BQ5" s="10"/>
      <c r="BR5" s="215"/>
      <c r="BS5" s="10"/>
    </row>
    <row r="6" spans="1:71" ht="84.75" customHeight="1" thickBot="1" x14ac:dyDescent="0.45">
      <c r="A6" s="9"/>
      <c r="B6" s="213" t="s">
        <v>167</v>
      </c>
      <c r="C6" s="213" t="s">
        <v>5</v>
      </c>
      <c r="D6" s="213" t="s">
        <v>166</v>
      </c>
      <c r="E6" s="214" t="s">
        <v>6</v>
      </c>
      <c r="F6" s="213" t="s">
        <v>213</v>
      </c>
      <c r="G6" s="213" t="s">
        <v>214</v>
      </c>
      <c r="H6" s="213" t="s">
        <v>165</v>
      </c>
      <c r="I6" s="213" t="s">
        <v>215</v>
      </c>
      <c r="J6" s="213" t="s">
        <v>164</v>
      </c>
      <c r="K6" s="213" t="s">
        <v>12</v>
      </c>
      <c r="L6" s="213" t="s">
        <v>14</v>
      </c>
      <c r="M6" s="213" t="s">
        <v>16</v>
      </c>
      <c r="N6" s="213" t="s">
        <v>252</v>
      </c>
      <c r="O6" s="358" t="s">
        <v>245</v>
      </c>
      <c r="P6" s="358" t="s">
        <v>246</v>
      </c>
      <c r="Q6" s="358" t="s">
        <v>249</v>
      </c>
      <c r="R6" s="339" t="s">
        <v>30</v>
      </c>
      <c r="S6" s="212" t="s">
        <v>31</v>
      </c>
      <c r="T6" s="189"/>
      <c r="U6" s="9"/>
      <c r="V6" s="211" t="s">
        <v>93</v>
      </c>
      <c r="W6" s="9"/>
      <c r="X6" s="210" t="s">
        <v>149</v>
      </c>
      <c r="Y6" s="210" t="s">
        <v>162</v>
      </c>
      <c r="Z6" s="210" t="s">
        <v>161</v>
      </c>
      <c r="AA6" s="210" t="s">
        <v>160</v>
      </c>
      <c r="AB6" s="9"/>
      <c r="AC6" s="209" t="s">
        <v>159</v>
      </c>
      <c r="AD6" s="10"/>
      <c r="AE6" s="23" t="s">
        <v>79</v>
      </c>
      <c r="AF6" s="10"/>
      <c r="AG6" s="209" t="s">
        <v>158</v>
      </c>
      <c r="AH6" s="10"/>
      <c r="AI6" s="209" t="s">
        <v>157</v>
      </c>
      <c r="AJ6" s="209" t="s">
        <v>156</v>
      </c>
      <c r="AK6" s="10"/>
      <c r="AL6" s="209"/>
      <c r="AM6" s="10"/>
      <c r="AN6" s="209" t="s">
        <v>88</v>
      </c>
      <c r="AO6" s="209" t="s">
        <v>89</v>
      </c>
      <c r="AP6" s="209" t="s">
        <v>155</v>
      </c>
      <c r="AQ6" s="10"/>
      <c r="AR6" s="209" t="s">
        <v>88</v>
      </c>
      <c r="AS6" s="209" t="s">
        <v>89</v>
      </c>
      <c r="AT6" s="10"/>
      <c r="AU6" s="209" t="s">
        <v>33</v>
      </c>
      <c r="AV6" s="10"/>
      <c r="AW6" s="209" t="s">
        <v>231</v>
      </c>
      <c r="AX6" s="10"/>
      <c r="AY6" s="363" t="s">
        <v>237</v>
      </c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</row>
    <row r="7" spans="1:71" ht="14.25" customHeight="1" x14ac:dyDescent="0.3">
      <c r="A7" s="9"/>
      <c r="B7" s="13" t="str">
        <f>IF(C7&lt;&gt;"",1,"")</f>
        <v/>
      </c>
      <c r="C7" s="192"/>
      <c r="D7" s="203"/>
      <c r="E7" s="190"/>
      <c r="F7" s="184"/>
      <c r="G7" s="184"/>
      <c r="H7" s="194"/>
      <c r="I7" s="208"/>
      <c r="J7" s="207"/>
      <c r="K7" s="193"/>
      <c r="L7" s="194"/>
      <c r="M7" s="194"/>
      <c r="N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7" s="191"/>
      <c r="P7" s="191"/>
      <c r="Q7" s="191"/>
      <c r="R7" s="361"/>
      <c r="S7" s="206"/>
      <c r="T7" s="189"/>
      <c r="U7" s="205"/>
      <c r="V7" s="188" t="e">
        <f>IF(#REF!&lt;#REF!,"No assoleix el mínim d'hores d'atenció anual","Atenció mínima assolida amb èxit")</f>
        <v>#REF!</v>
      </c>
      <c r="W7" s="9"/>
      <c r="X7" s="9">
        <f>(12/12)*Taula42[[#This Row],[Mesos del contracte en vigor durant l´any 2024]]</f>
        <v>0</v>
      </c>
      <c r="Y7" s="9">
        <f>(24/12)*Taula42[[#This Row],[Mesos del contracte en vigor durant l´any 2024]]</f>
        <v>0</v>
      </c>
      <c r="Z7" s="9">
        <f>(4/12)*Taula42[[#This Row],[Mesos del contracte en vigor durant l´any 2024]]</f>
        <v>0</v>
      </c>
      <c r="AA7" s="9">
        <f>(64/12)*Taula42[[#This Row],[Mesos del contracte en vigor durant l´any 2024]]</f>
        <v>0</v>
      </c>
      <c r="AB7" s="9"/>
      <c r="AC7" s="175">
        <f t="shared" ref="AC7:AC70" si="0">IF(AG7=1,2763.41,0)</f>
        <v>0</v>
      </c>
      <c r="AD7" s="10"/>
      <c r="AE7" s="25" t="s">
        <v>82</v>
      </c>
      <c r="AF7" s="10"/>
      <c r="AG7" s="26">
        <f>IF(Taula42[[#This Row],[Núm. d''ordre]]&lt;&gt;"",1,0)</f>
        <v>0</v>
      </c>
      <c r="AH7" s="10"/>
      <c r="AI7" s="26" t="e">
        <f>IF(#REF!&lt;400,1,0)</f>
        <v>#REF!</v>
      </c>
      <c r="AJ7" s="26" t="e">
        <f>IF(#REF!&gt;=400,1,0)</f>
        <v>#REF!</v>
      </c>
      <c r="AK7" s="10"/>
      <c r="AL7" s="26">
        <f>IF(Taula42[[#This Row],[Núm. d''ordre]]&gt;0,1,0)</f>
        <v>1</v>
      </c>
      <c r="AM7" s="10"/>
      <c r="AN7" s="174">
        <f t="shared" ref="AN7:AN70" si="1">IF(G7="Home",1,0)</f>
        <v>0</v>
      </c>
      <c r="AO7" s="174">
        <f t="shared" ref="AO7:AO70" si="2">IF(G7="Dona",1,0)</f>
        <v>0</v>
      </c>
      <c r="AP7" s="174">
        <f t="shared" ref="AP7:AP70" si="3">IF(G7="No binari",1,0)</f>
        <v>0</v>
      </c>
      <c r="AQ7" s="10"/>
      <c r="AR7" s="173">
        <f t="shared" ref="AR7:AR70" si="4">IF(F7="Home",1,0)</f>
        <v>0</v>
      </c>
      <c r="AS7" s="173">
        <f t="shared" ref="AS7:AS70" si="5">IF(F7="Dona",1,0)</f>
        <v>0</v>
      </c>
      <c r="AT7" s="10"/>
      <c r="AU7" s="10" t="s">
        <v>34</v>
      </c>
      <c r="AV7" s="10"/>
      <c r="AW7" s="10" t="s">
        <v>228</v>
      </c>
      <c r="AX7" s="10"/>
      <c r="AY7" s="10" t="s">
        <v>98</v>
      </c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</row>
    <row r="8" spans="1:71" ht="14.25" customHeight="1" x14ac:dyDescent="0.25">
      <c r="A8" s="9"/>
      <c r="B8" s="13" t="str">
        <f>IF($C8&lt;&gt;"",MAX($B$7:B7)+1,"")</f>
        <v/>
      </c>
      <c r="C8" s="192"/>
      <c r="D8" s="191"/>
      <c r="E8" s="190"/>
      <c r="F8" s="184"/>
      <c r="G8" s="184"/>
      <c r="H8" s="194"/>
      <c r="I8" s="182"/>
      <c r="J8" s="196"/>
      <c r="K8" s="196"/>
      <c r="L8" s="194"/>
      <c r="M8" s="194"/>
      <c r="N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8" s="191"/>
      <c r="P8" s="191"/>
      <c r="Q8" s="191"/>
      <c r="R8" s="361"/>
      <c r="S8" s="204"/>
      <c r="T8" s="189"/>
      <c r="U8" s="9"/>
      <c r="V8" s="176" t="e">
        <f>IF(#REF!&lt;#REF!,"No assoleix el mínim d'hores d'atenció anual","Atenció mínima assolida amb èxit")</f>
        <v>#REF!</v>
      </c>
      <c r="W8" s="9"/>
      <c r="X8" s="9">
        <f>(12/12)*Taula42[[#This Row],[Mesos del contracte en vigor durant l´any 2024]]</f>
        <v>0</v>
      </c>
      <c r="Y8" s="9">
        <f>(24/12)*Taula42[[#This Row],[Mesos del contracte en vigor durant l´any 2024]]</f>
        <v>0</v>
      </c>
      <c r="Z8" s="9">
        <f>(4/12)*Taula42[[#This Row],[Mesos del contracte en vigor durant l´any 2024]]</f>
        <v>0</v>
      </c>
      <c r="AA8" s="9">
        <f>(64/12)*Taula42[[#This Row],[Mesos del contracte en vigor durant l´any 2024]]</f>
        <v>0</v>
      </c>
      <c r="AB8" s="9"/>
      <c r="AC8" s="175">
        <f t="shared" si="0"/>
        <v>0</v>
      </c>
      <c r="AD8" s="10"/>
      <c r="AE8" s="25" t="s">
        <v>83</v>
      </c>
      <c r="AF8" s="10"/>
      <c r="AG8" s="26">
        <f>IF(Taula42[[#This Row],[Núm. d''ordre]]&lt;&gt;"",1,0)</f>
        <v>0</v>
      </c>
      <c r="AH8" s="10"/>
      <c r="AI8" s="26" t="e">
        <f>IF(#REF!&lt;400,1,0)</f>
        <v>#REF!</v>
      </c>
      <c r="AJ8" s="26" t="e">
        <f>IF(#REF!&gt;=400,1,0)</f>
        <v>#REF!</v>
      </c>
      <c r="AK8" s="10"/>
      <c r="AL8" s="26">
        <f>IF(Taula42[[#This Row],[Núm. d''ordre]]&gt;0,1,0)</f>
        <v>1</v>
      </c>
      <c r="AM8" s="10"/>
      <c r="AN8" s="174">
        <f t="shared" si="1"/>
        <v>0</v>
      </c>
      <c r="AO8" s="174">
        <f t="shared" si="2"/>
        <v>0</v>
      </c>
      <c r="AP8" s="174">
        <f t="shared" si="3"/>
        <v>0</v>
      </c>
      <c r="AQ8" s="10"/>
      <c r="AR8" s="173">
        <f t="shared" si="4"/>
        <v>0</v>
      </c>
      <c r="AS8" s="173">
        <f t="shared" si="5"/>
        <v>0</v>
      </c>
      <c r="AT8" s="10"/>
      <c r="AU8" s="10" t="s">
        <v>40</v>
      </c>
      <c r="AV8" s="10"/>
      <c r="AW8" s="10" t="s">
        <v>229</v>
      </c>
      <c r="AX8" s="10"/>
      <c r="AY8" s="10" t="s">
        <v>96</v>
      </c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</row>
    <row r="9" spans="1:71" ht="14.25" customHeight="1" x14ac:dyDescent="0.25">
      <c r="A9" s="9"/>
      <c r="B9" s="13" t="str">
        <f>IF($C9&lt;&gt;"",MAX($B$7:B8)+1,"")</f>
        <v/>
      </c>
      <c r="C9" s="192"/>
      <c r="D9" s="192"/>
      <c r="E9" s="190"/>
      <c r="F9" s="184"/>
      <c r="G9" s="184"/>
      <c r="H9" s="194"/>
      <c r="I9" s="182"/>
      <c r="J9" s="196"/>
      <c r="K9" s="196"/>
      <c r="L9" s="194"/>
      <c r="M9" s="194"/>
      <c r="N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9" s="364"/>
      <c r="P9" s="364"/>
      <c r="Q9" s="364"/>
      <c r="R9" s="362"/>
      <c r="S9" s="178"/>
      <c r="T9" s="189"/>
      <c r="U9" s="9"/>
      <c r="V9" s="188" t="e">
        <f>IF(#REF!&lt;#REF!,"No assoleix el mínim d'hores d'atenció anual","Atenció mínima assolida amb èxit")</f>
        <v>#REF!</v>
      </c>
      <c r="W9" s="9"/>
      <c r="X9" s="9">
        <f>(12/12)*Taula42[[#This Row],[Mesos del contracte en vigor durant l´any 2024]]</f>
        <v>0</v>
      </c>
      <c r="Y9" s="9">
        <f>(24/12)*Taula42[[#This Row],[Mesos del contracte en vigor durant l´any 2024]]</f>
        <v>0</v>
      </c>
      <c r="Z9" s="9">
        <f>(4/12)*Taula42[[#This Row],[Mesos del contracte en vigor durant l´any 2024]]</f>
        <v>0</v>
      </c>
      <c r="AA9" s="9">
        <f>(64/12)*Taula42[[#This Row],[Mesos del contracte en vigor durant l´any 2024]]</f>
        <v>0</v>
      </c>
      <c r="AB9" s="9"/>
      <c r="AC9" s="175">
        <f t="shared" si="0"/>
        <v>0</v>
      </c>
      <c r="AD9" s="10"/>
      <c r="AE9" s="25" t="s">
        <v>84</v>
      </c>
      <c r="AF9" s="10"/>
      <c r="AG9" s="26">
        <f>IF(Taula42[[#This Row],[Núm. d''ordre]]&lt;&gt;"",1,0)</f>
        <v>0</v>
      </c>
      <c r="AH9" s="10"/>
      <c r="AI9" s="26" t="e">
        <f>IF(#REF!&lt;400,1,0)</f>
        <v>#REF!</v>
      </c>
      <c r="AJ9" s="26" t="e">
        <f>IF(#REF!&gt;=400,1,0)</f>
        <v>#REF!</v>
      </c>
      <c r="AK9" s="10"/>
      <c r="AL9" s="26">
        <f>IF(Taula42[[#This Row],[Núm. d''ordre]]&gt;0,1,0)</f>
        <v>1</v>
      </c>
      <c r="AM9" s="10"/>
      <c r="AN9" s="174">
        <f t="shared" si="1"/>
        <v>0</v>
      </c>
      <c r="AO9" s="174">
        <f t="shared" si="2"/>
        <v>0</v>
      </c>
      <c r="AP9" s="174">
        <f t="shared" si="3"/>
        <v>0</v>
      </c>
      <c r="AQ9" s="10"/>
      <c r="AR9" s="173">
        <f t="shared" si="4"/>
        <v>0</v>
      </c>
      <c r="AS9" s="173">
        <f t="shared" si="5"/>
        <v>0</v>
      </c>
      <c r="AT9" s="10"/>
      <c r="AU9" s="10"/>
      <c r="AV9" s="10"/>
      <c r="AW9" s="10" t="s">
        <v>230</v>
      </c>
      <c r="AX9" s="10"/>
      <c r="AY9" s="10" t="s">
        <v>238</v>
      </c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</row>
    <row r="10" spans="1:71" ht="14.25" customHeight="1" x14ac:dyDescent="0.25">
      <c r="A10" s="9"/>
      <c r="B10" s="13" t="str">
        <f>IF($C10&lt;&gt;"",MAX($B$7:B9)+1,"")</f>
        <v/>
      </c>
      <c r="C10" s="192"/>
      <c r="D10" s="203"/>
      <c r="E10" s="203"/>
      <c r="F10" s="184"/>
      <c r="G10" s="192"/>
      <c r="H10" s="194"/>
      <c r="I10" s="182"/>
      <c r="J10" s="181"/>
      <c r="K10" s="193"/>
      <c r="L10" s="194"/>
      <c r="M10" s="194"/>
      <c r="N1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0" s="364"/>
      <c r="P10" s="364"/>
      <c r="Q10" s="364"/>
      <c r="R10" s="362"/>
      <c r="S10" s="178"/>
      <c r="T10" s="189"/>
      <c r="U10" s="9"/>
      <c r="V10" s="176" t="e">
        <f>IF(#REF!&lt;#REF!,"No assoleix el mínim d'hores d'atenció anual","Atenció mínima assolida amb èxit")</f>
        <v>#REF!</v>
      </c>
      <c r="W10" s="9"/>
      <c r="X10" s="9">
        <f>(12/12)*Taula42[[#This Row],[Mesos del contracte en vigor durant l´any 2024]]</f>
        <v>0</v>
      </c>
      <c r="Y10" s="9">
        <f>(24/12)*Taula42[[#This Row],[Mesos del contracte en vigor durant l´any 2024]]</f>
        <v>0</v>
      </c>
      <c r="Z10" s="9">
        <f>(4/12)*Taula42[[#This Row],[Mesos del contracte en vigor durant l´any 2024]]</f>
        <v>0</v>
      </c>
      <c r="AA10" s="9">
        <f>(64/12)*Taula42[[#This Row],[Mesos del contracte en vigor durant l´any 2024]]</f>
        <v>0</v>
      </c>
      <c r="AB10" s="9"/>
      <c r="AC10" s="175">
        <f t="shared" si="0"/>
        <v>0</v>
      </c>
      <c r="AD10" s="10"/>
      <c r="AE10" s="25" t="s">
        <v>85</v>
      </c>
      <c r="AF10" s="10"/>
      <c r="AG10" s="26">
        <f>IF(Taula42[[#This Row],[Núm. d''ordre]]&lt;&gt;"",1,0)</f>
        <v>0</v>
      </c>
      <c r="AH10" s="10"/>
      <c r="AI10" s="26" t="e">
        <f>IF(#REF!&lt;400,1,0)</f>
        <v>#REF!</v>
      </c>
      <c r="AJ10" s="26" t="e">
        <f>IF(#REF!&gt;=400,1,0)</f>
        <v>#REF!</v>
      </c>
      <c r="AK10" s="10"/>
      <c r="AL10" s="26">
        <f>IF(Taula42[[#This Row],[Núm. d''ordre]]&gt;0,1,0)</f>
        <v>1</v>
      </c>
      <c r="AM10" s="10"/>
      <c r="AN10" s="174">
        <f t="shared" si="1"/>
        <v>0</v>
      </c>
      <c r="AO10" s="174">
        <f t="shared" si="2"/>
        <v>0</v>
      </c>
      <c r="AP10" s="174">
        <f t="shared" si="3"/>
        <v>0</v>
      </c>
      <c r="AQ10" s="10"/>
      <c r="AR10" s="173">
        <f t="shared" si="4"/>
        <v>0</v>
      </c>
      <c r="AS10" s="173">
        <f t="shared" si="5"/>
        <v>0</v>
      </c>
      <c r="AT10" s="10"/>
      <c r="AU10" s="10"/>
      <c r="AV10" s="10"/>
      <c r="AW10" s="10" t="s">
        <v>232</v>
      </c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</row>
    <row r="11" spans="1:71" ht="14.25" customHeight="1" x14ac:dyDescent="0.25">
      <c r="A11" s="9"/>
      <c r="B11" s="13" t="str">
        <f>IF($C11&lt;&gt;"",MAX($B$7:B10)+1,"")</f>
        <v/>
      </c>
      <c r="C11" s="192"/>
      <c r="D11" s="203"/>
      <c r="E11" s="203"/>
      <c r="F11" s="192"/>
      <c r="G11" s="184"/>
      <c r="H11" s="194"/>
      <c r="I11" s="182"/>
      <c r="J11" s="181"/>
      <c r="K11" s="193"/>
      <c r="L11" s="194"/>
      <c r="M11" s="194"/>
      <c r="N1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1" s="364"/>
      <c r="P11" s="364"/>
      <c r="Q11" s="364"/>
      <c r="R11" s="362"/>
      <c r="S11" s="178" t="s">
        <v>48</v>
      </c>
      <c r="T11" s="189"/>
      <c r="U11" s="9"/>
      <c r="V11" s="188" t="e">
        <f>IF(#REF!&lt;#REF!,"No assoleix el mínim d'hores d'atenció anual","Atenció mínima assolida amb èxit")</f>
        <v>#REF!</v>
      </c>
      <c r="W11" s="9"/>
      <c r="X11" s="9">
        <f>(12/12)*Taula42[[#This Row],[Mesos del contracte en vigor durant l´any 2024]]</f>
        <v>0</v>
      </c>
      <c r="Y11" s="9">
        <f>(24/12)*Taula42[[#This Row],[Mesos del contracte en vigor durant l´any 2024]]</f>
        <v>0</v>
      </c>
      <c r="Z11" s="9">
        <f>(4/12)*Taula42[[#This Row],[Mesos del contracte en vigor durant l´any 2024]]</f>
        <v>0</v>
      </c>
      <c r="AA11" s="9">
        <f>(64/12)*Taula42[[#This Row],[Mesos del contracte en vigor durant l´any 2024]]</f>
        <v>0</v>
      </c>
      <c r="AB11" s="9"/>
      <c r="AC11" s="175">
        <f t="shared" si="0"/>
        <v>0</v>
      </c>
      <c r="AD11" s="10"/>
      <c r="AE11" s="28" t="s">
        <v>86</v>
      </c>
      <c r="AF11" s="10"/>
      <c r="AG11" s="26">
        <f>IF(Taula42[[#This Row],[Núm. d''ordre]]&lt;&gt;"",1,0)</f>
        <v>0</v>
      </c>
      <c r="AH11" s="10"/>
      <c r="AI11" s="26" t="e">
        <f>IF(#REF!&lt;400,1,0)</f>
        <v>#REF!</v>
      </c>
      <c r="AJ11" s="26" t="e">
        <f>IF(#REF!&gt;=400,1,0)</f>
        <v>#REF!</v>
      </c>
      <c r="AK11" s="10"/>
      <c r="AL11" s="26">
        <f>IF(Taula42[[#This Row],[Núm. d''ordre]]&gt;0,1,0)</f>
        <v>1</v>
      </c>
      <c r="AM11" s="10"/>
      <c r="AN11" s="174">
        <f t="shared" si="1"/>
        <v>0</v>
      </c>
      <c r="AO11" s="174">
        <f t="shared" si="2"/>
        <v>0</v>
      </c>
      <c r="AP11" s="174">
        <f t="shared" si="3"/>
        <v>0</v>
      </c>
      <c r="AQ11" s="10"/>
      <c r="AR11" s="173">
        <f t="shared" si="4"/>
        <v>0</v>
      </c>
      <c r="AS11" s="173">
        <f t="shared" si="5"/>
        <v>0</v>
      </c>
      <c r="AT11" s="10"/>
      <c r="AU11" s="10"/>
      <c r="AV11" s="10"/>
      <c r="AW11" s="10" t="s">
        <v>233</v>
      </c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</row>
    <row r="12" spans="1:71" ht="14.25" customHeight="1" x14ac:dyDescent="0.25">
      <c r="A12" s="9"/>
      <c r="B12" s="13" t="str">
        <f>IF($C12&lt;&gt;"",MAX($B$7:B11)+1,"")</f>
        <v/>
      </c>
      <c r="C12" s="192"/>
      <c r="D12" s="192"/>
      <c r="E12" s="192"/>
      <c r="F12" s="184"/>
      <c r="G12" s="184"/>
      <c r="H12" s="194"/>
      <c r="I12" s="182"/>
      <c r="J12" s="181"/>
      <c r="K12" s="193"/>
      <c r="L12" s="194"/>
      <c r="M12" s="194"/>
      <c r="N1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2" s="364"/>
      <c r="P12" s="364"/>
      <c r="Q12" s="364"/>
      <c r="R12" s="362"/>
      <c r="S12" s="178"/>
      <c r="T12" s="189"/>
      <c r="U12" s="9"/>
      <c r="V12" s="176" t="e">
        <f>IF(#REF!&lt;#REF!,"No assoleix el mínim d'hores d'atenció anual","Atenció mínima assolida amb èxit")</f>
        <v>#REF!</v>
      </c>
      <c r="W12" s="9"/>
      <c r="X12" s="9">
        <f>(12/12)*Taula42[[#This Row],[Mesos del contracte en vigor durant l´any 2024]]</f>
        <v>0</v>
      </c>
      <c r="Y12" s="9">
        <f>(24/12)*Taula42[[#This Row],[Mesos del contracte en vigor durant l´any 2024]]</f>
        <v>0</v>
      </c>
      <c r="Z12" s="9">
        <f>(4/12)*Taula42[[#This Row],[Mesos del contracte en vigor durant l´any 2024]]</f>
        <v>0</v>
      </c>
      <c r="AA12" s="9">
        <f>(64/12)*Taula42[[#This Row],[Mesos del contracte en vigor durant l´any 2024]]</f>
        <v>0</v>
      </c>
      <c r="AB12" s="9"/>
      <c r="AC12" s="175">
        <f t="shared" si="0"/>
        <v>0</v>
      </c>
      <c r="AD12" s="10"/>
      <c r="AE12" s="10"/>
      <c r="AF12" s="10"/>
      <c r="AG12" s="26">
        <f>IF(Taula42[[#This Row],[Núm. d''ordre]]&lt;&gt;"",1,0)</f>
        <v>0</v>
      </c>
      <c r="AH12" s="10"/>
      <c r="AI12" s="26" t="e">
        <f>IF(#REF!&lt;400,1,0)</f>
        <v>#REF!</v>
      </c>
      <c r="AJ12" s="26" t="e">
        <f>IF(#REF!&gt;=400,1,0)</f>
        <v>#REF!</v>
      </c>
      <c r="AK12" s="10"/>
      <c r="AL12" s="26">
        <f>IF(Taula42[[#This Row],[Núm. d''ordre]]&gt;0,1,0)</f>
        <v>1</v>
      </c>
      <c r="AM12" s="10"/>
      <c r="AN12" s="174">
        <f t="shared" si="1"/>
        <v>0</v>
      </c>
      <c r="AO12" s="174">
        <f t="shared" si="2"/>
        <v>0</v>
      </c>
      <c r="AP12" s="174">
        <f t="shared" si="3"/>
        <v>0</v>
      </c>
      <c r="AQ12" s="10"/>
      <c r="AR12" s="173">
        <f t="shared" si="4"/>
        <v>0</v>
      </c>
      <c r="AS12" s="173">
        <f t="shared" si="5"/>
        <v>0</v>
      </c>
      <c r="AT12" s="10"/>
      <c r="AU12" s="10"/>
      <c r="AV12" s="10"/>
      <c r="AW12" s="10" t="s">
        <v>234</v>
      </c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</row>
    <row r="13" spans="1:71" ht="14.25" customHeight="1" x14ac:dyDescent="0.25">
      <c r="A13" s="9"/>
      <c r="B13" s="13" t="str">
        <f>IF($C13&lt;&gt;"",MAX($B$7:B12)+1,"")</f>
        <v/>
      </c>
      <c r="C13" s="192"/>
      <c r="D13" s="191"/>
      <c r="E13" s="202"/>
      <c r="F13" s="192"/>
      <c r="G13" s="184"/>
      <c r="H13" s="183"/>
      <c r="I13" s="182"/>
      <c r="J13" s="196"/>
      <c r="K13" s="196"/>
      <c r="L13" s="194"/>
      <c r="M13" s="194"/>
      <c r="N1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3" s="364"/>
      <c r="P13" s="364"/>
      <c r="Q13" s="364"/>
      <c r="R13" s="362"/>
      <c r="S13" s="178"/>
      <c r="T13" s="189"/>
      <c r="U13" s="9"/>
      <c r="V13" s="188" t="e">
        <f>IF(#REF!&lt;#REF!,"No assoleix el mínim d'hores d'atenció anual","Atenció mínima assolida amb èxit")</f>
        <v>#REF!</v>
      </c>
      <c r="W13" s="9"/>
      <c r="X13" s="9">
        <f>(12/12)*Taula42[[#This Row],[Mesos del contracte en vigor durant l´any 2024]]</f>
        <v>0</v>
      </c>
      <c r="Y13" s="9">
        <f>(24/12)*Taula42[[#This Row],[Mesos del contracte en vigor durant l´any 2024]]</f>
        <v>0</v>
      </c>
      <c r="Z13" s="9">
        <f>(4/12)*Taula42[[#This Row],[Mesos del contracte en vigor durant l´any 2024]]</f>
        <v>0</v>
      </c>
      <c r="AA13" s="9">
        <f>(64/12)*Taula42[[#This Row],[Mesos del contracte en vigor durant l´any 2024]]</f>
        <v>0</v>
      </c>
      <c r="AB13" s="9"/>
      <c r="AC13" s="175">
        <f t="shared" si="0"/>
        <v>0</v>
      </c>
      <c r="AD13" s="10"/>
      <c r="AE13" s="10"/>
      <c r="AF13" s="10"/>
      <c r="AG13" s="26">
        <f>IF(Taula42[[#This Row],[Núm. d''ordre]]&lt;&gt;"",1,0)</f>
        <v>0</v>
      </c>
      <c r="AH13" s="10"/>
      <c r="AI13" s="26" t="e">
        <f>IF(#REF!&lt;400,1,0)</f>
        <v>#REF!</v>
      </c>
      <c r="AJ13" s="26" t="e">
        <f>IF(#REF!&gt;=400,1,0)</f>
        <v>#REF!</v>
      </c>
      <c r="AK13" s="10"/>
      <c r="AL13" s="26">
        <f>IF(Taula42[[#This Row],[Núm. d''ordre]]&gt;0,1,0)</f>
        <v>1</v>
      </c>
      <c r="AM13" s="10"/>
      <c r="AN13" s="174">
        <f t="shared" si="1"/>
        <v>0</v>
      </c>
      <c r="AO13" s="174">
        <f t="shared" si="2"/>
        <v>0</v>
      </c>
      <c r="AP13" s="174">
        <f t="shared" si="3"/>
        <v>0</v>
      </c>
      <c r="AQ13" s="10"/>
      <c r="AR13" s="173">
        <f t="shared" si="4"/>
        <v>0</v>
      </c>
      <c r="AS13" s="173">
        <f t="shared" si="5"/>
        <v>0</v>
      </c>
      <c r="AT13" s="10"/>
      <c r="AU13" s="10"/>
      <c r="AV13" s="10"/>
      <c r="AW13" s="10" t="s">
        <v>235</v>
      </c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</row>
    <row r="14" spans="1:71" ht="14.25" customHeight="1" x14ac:dyDescent="0.25">
      <c r="A14" s="9"/>
      <c r="B14" s="13" t="str">
        <f>IF($C14&lt;&gt;"",MAX($B$7:B13)+1,"")</f>
        <v/>
      </c>
      <c r="C14" s="192"/>
      <c r="D14" s="191"/>
      <c r="E14" s="190"/>
      <c r="F14" s="198"/>
      <c r="G14" s="184"/>
      <c r="H14" s="197"/>
      <c r="I14" s="182"/>
      <c r="J14" s="181"/>
      <c r="K14" s="193"/>
      <c r="L14" s="194"/>
      <c r="M14" s="194"/>
      <c r="N1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4" s="364"/>
      <c r="P14" s="364"/>
      <c r="Q14" s="364"/>
      <c r="R14" s="362"/>
      <c r="S14" s="178"/>
      <c r="T14" s="177"/>
      <c r="U14" s="9"/>
      <c r="V14" s="176" t="e">
        <f>IF(#REF!&lt;#REF!,"No assoleix el mínim d'hores d'atenció anual","Atenció mínima assolida amb èxit")</f>
        <v>#REF!</v>
      </c>
      <c r="W14" s="9"/>
      <c r="X14" s="9">
        <f>(12/12)*Taula42[[#This Row],[Mesos del contracte en vigor durant l´any 2024]]</f>
        <v>0</v>
      </c>
      <c r="Y14" s="9">
        <f>(24/12)*Taula42[[#This Row],[Mesos del contracte en vigor durant l´any 2024]]</f>
        <v>0</v>
      </c>
      <c r="Z14" s="9">
        <f>(4/12)*Taula42[[#This Row],[Mesos del contracte en vigor durant l´any 2024]]</f>
        <v>0</v>
      </c>
      <c r="AA14" s="9">
        <f>(64/12)*Taula42[[#This Row],[Mesos del contracte en vigor durant l´any 2024]]</f>
        <v>0</v>
      </c>
      <c r="AB14" s="9"/>
      <c r="AC14" s="175">
        <f t="shared" si="0"/>
        <v>0</v>
      </c>
      <c r="AD14" s="10"/>
      <c r="AE14" s="10" t="s">
        <v>154</v>
      </c>
      <c r="AF14" s="10"/>
      <c r="AG14" s="26">
        <f>IF(Taula42[[#This Row],[Núm. d''ordre]]&lt;&gt;"",1,0)</f>
        <v>0</v>
      </c>
      <c r="AH14" s="10"/>
      <c r="AI14" s="26" t="e">
        <f>IF(#REF!&lt;400,1,0)</f>
        <v>#REF!</v>
      </c>
      <c r="AJ14" s="26" t="e">
        <f>IF(#REF!&gt;=400,1,0)</f>
        <v>#REF!</v>
      </c>
      <c r="AK14" s="10"/>
      <c r="AL14" s="26">
        <f>IF(Taula42[[#This Row],[Núm. d''ordre]]&gt;0,1,0)</f>
        <v>1</v>
      </c>
      <c r="AM14" s="10"/>
      <c r="AN14" s="174">
        <f t="shared" si="1"/>
        <v>0</v>
      </c>
      <c r="AO14" s="174">
        <f t="shared" si="2"/>
        <v>0</v>
      </c>
      <c r="AP14" s="174">
        <f t="shared" si="3"/>
        <v>0</v>
      </c>
      <c r="AQ14" s="10"/>
      <c r="AR14" s="173">
        <f t="shared" si="4"/>
        <v>0</v>
      </c>
      <c r="AS14" s="173">
        <f t="shared" si="5"/>
        <v>0</v>
      </c>
      <c r="AT14" s="10"/>
      <c r="AU14" s="10"/>
      <c r="AV14" s="10"/>
      <c r="AW14" s="10" t="s">
        <v>236</v>
      </c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</row>
    <row r="15" spans="1:71" ht="14.25" customHeight="1" x14ac:dyDescent="0.25">
      <c r="A15" s="9"/>
      <c r="B15" s="13" t="str">
        <f>IF($C15&lt;&gt;"",MAX($B$7:B14)+1,"")</f>
        <v/>
      </c>
      <c r="C15" s="192"/>
      <c r="D15" s="191"/>
      <c r="E15" s="190"/>
      <c r="F15" s="198"/>
      <c r="G15" s="184"/>
      <c r="H15" s="197"/>
      <c r="I15" s="182"/>
      <c r="J15" s="181"/>
      <c r="K15" s="193"/>
      <c r="L15" s="194"/>
      <c r="M15" s="194"/>
      <c r="N1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5" s="364"/>
      <c r="P15" s="364"/>
      <c r="Q15" s="364"/>
      <c r="R15" s="362"/>
      <c r="S15" s="178"/>
      <c r="T15" s="177"/>
      <c r="U15" s="9"/>
      <c r="V15" s="188" t="e">
        <f>IF(#REF!&lt;#REF!,"No assoleix el mínim d'hores d'atenció anual","Atenció mínima assolida amb èxit")</f>
        <v>#REF!</v>
      </c>
      <c r="W15" s="9"/>
      <c r="X15" s="9">
        <f>(12/12)*Taula42[[#This Row],[Mesos del contracte en vigor durant l´any 2024]]</f>
        <v>0</v>
      </c>
      <c r="Y15" s="9">
        <f>(24/12)*Taula42[[#This Row],[Mesos del contracte en vigor durant l´any 2024]]</f>
        <v>0</v>
      </c>
      <c r="Z15" s="9">
        <f>(4/12)*Taula42[[#This Row],[Mesos del contracte en vigor durant l´any 2024]]</f>
        <v>0</v>
      </c>
      <c r="AA15" s="9">
        <f>(64/12)*Taula42[[#This Row],[Mesos del contracte en vigor durant l´any 2024]]</f>
        <v>0</v>
      </c>
      <c r="AB15" s="9"/>
      <c r="AC15" s="175">
        <f t="shared" si="0"/>
        <v>0</v>
      </c>
      <c r="AD15" s="10"/>
      <c r="AE15" s="199" t="s">
        <v>88</v>
      </c>
      <c r="AF15" s="201"/>
      <c r="AG15" s="26">
        <f>IF(Taula42[[#This Row],[Núm. d''ordre]]&lt;&gt;"",1,0)</f>
        <v>0</v>
      </c>
      <c r="AH15" s="10"/>
      <c r="AI15" s="26" t="e">
        <f>IF(#REF!&lt;400,1,0)</f>
        <v>#REF!</v>
      </c>
      <c r="AJ15" s="26" t="e">
        <f>IF(#REF!&gt;=400,1,0)</f>
        <v>#REF!</v>
      </c>
      <c r="AK15" s="10"/>
      <c r="AL15" s="26">
        <f>IF(Taula42[[#This Row],[Núm. d''ordre]]&gt;0,1,0)</f>
        <v>1</v>
      </c>
      <c r="AM15" s="10"/>
      <c r="AN15" s="174">
        <f t="shared" si="1"/>
        <v>0</v>
      </c>
      <c r="AO15" s="174">
        <f t="shared" si="2"/>
        <v>0</v>
      </c>
      <c r="AP15" s="174">
        <f t="shared" si="3"/>
        <v>0</v>
      </c>
      <c r="AQ15" s="10"/>
      <c r="AR15" s="173">
        <f t="shared" si="4"/>
        <v>0</v>
      </c>
      <c r="AS15" s="173">
        <f t="shared" si="5"/>
        <v>0</v>
      </c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</row>
    <row r="16" spans="1:71" ht="14.25" customHeight="1" x14ac:dyDescent="0.25">
      <c r="A16" s="9"/>
      <c r="B16" s="13" t="str">
        <f>IF($C16&lt;&gt;"",MAX($B$7:B15)+1,"")</f>
        <v/>
      </c>
      <c r="C16" s="192"/>
      <c r="D16" s="191"/>
      <c r="E16" s="190"/>
      <c r="F16" s="184"/>
      <c r="G16" s="184"/>
      <c r="H16" s="183"/>
      <c r="I16" s="182"/>
      <c r="J16" s="181"/>
      <c r="K16" s="193"/>
      <c r="L16" s="194"/>
      <c r="M16" s="194"/>
      <c r="N1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6" s="364"/>
      <c r="P16" s="364"/>
      <c r="Q16" s="364"/>
      <c r="R16" s="362"/>
      <c r="S16" s="178"/>
      <c r="T16" s="177"/>
      <c r="U16" s="9"/>
      <c r="V16" s="176" t="e">
        <f>IF(#REF!&lt;#REF!,"No assoleix el mínim d'hores d'atenció anual","Atenció mínima assolida amb èxit")</f>
        <v>#REF!</v>
      </c>
      <c r="W16" s="9"/>
      <c r="X16" s="9">
        <f>(12/12)*Taula42[[#This Row],[Mesos del contracte en vigor durant l´any 2024]]</f>
        <v>0</v>
      </c>
      <c r="Y16" s="9">
        <f>(24/12)*Taula42[[#This Row],[Mesos del contracte en vigor durant l´any 2024]]</f>
        <v>0</v>
      </c>
      <c r="Z16" s="9">
        <f>(4/12)*Taula42[[#This Row],[Mesos del contracte en vigor durant l´any 2024]]</f>
        <v>0</v>
      </c>
      <c r="AA16" s="9">
        <f>(64/12)*Taula42[[#This Row],[Mesos del contracte en vigor durant l´any 2024]]</f>
        <v>0</v>
      </c>
      <c r="AB16" s="9"/>
      <c r="AC16" s="175">
        <f t="shared" si="0"/>
        <v>0</v>
      </c>
      <c r="AD16" s="10"/>
      <c r="AE16" s="199" t="s">
        <v>89</v>
      </c>
      <c r="AF16" s="200"/>
      <c r="AG16" s="26">
        <f>IF(Taula42[[#This Row],[Núm. d''ordre]]&lt;&gt;"",1,0)</f>
        <v>0</v>
      </c>
      <c r="AH16" s="10"/>
      <c r="AI16" s="26" t="e">
        <f>IF(#REF!&lt;400,1,0)</f>
        <v>#REF!</v>
      </c>
      <c r="AJ16" s="26" t="e">
        <f>IF(#REF!&gt;=400,1,0)</f>
        <v>#REF!</v>
      </c>
      <c r="AK16" s="10"/>
      <c r="AL16" s="26">
        <f>IF(Taula42[[#This Row],[Núm. d''ordre]]&gt;0,1,0)</f>
        <v>1</v>
      </c>
      <c r="AM16" s="10"/>
      <c r="AN16" s="174">
        <f t="shared" si="1"/>
        <v>0</v>
      </c>
      <c r="AO16" s="174">
        <f t="shared" si="2"/>
        <v>0</v>
      </c>
      <c r="AP16" s="174">
        <f t="shared" si="3"/>
        <v>0</v>
      </c>
      <c r="AQ16" s="10"/>
      <c r="AR16" s="173">
        <f t="shared" si="4"/>
        <v>0</v>
      </c>
      <c r="AS16" s="173">
        <f t="shared" si="5"/>
        <v>0</v>
      </c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</row>
    <row r="17" spans="1:71" ht="14.25" customHeight="1" x14ac:dyDescent="0.25">
      <c r="A17" s="9"/>
      <c r="B17" s="13" t="str">
        <f>IF($C17&lt;&gt;"",MAX($B$7:B16)+1,"")</f>
        <v/>
      </c>
      <c r="C17" s="192"/>
      <c r="D17" s="191"/>
      <c r="E17" s="190"/>
      <c r="F17" s="198"/>
      <c r="G17" s="184"/>
      <c r="H17" s="197"/>
      <c r="I17" s="182"/>
      <c r="J17" s="181"/>
      <c r="K17" s="193"/>
      <c r="L17" s="194"/>
      <c r="M17" s="194"/>
      <c r="N1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7" s="364"/>
      <c r="P17" s="364"/>
      <c r="Q17" s="364"/>
      <c r="R17" s="362"/>
      <c r="S17" s="178"/>
      <c r="T17" s="177"/>
      <c r="U17" s="9"/>
      <c r="V17" s="188" t="e">
        <f>IF(#REF!&lt;#REF!,"No assoleix el mínim d'hores d'atenció anual","Atenció mínima assolida amb èxit")</f>
        <v>#REF!</v>
      </c>
      <c r="W17" s="9"/>
      <c r="X17" s="9">
        <f>(12/12)*Taula42[[#This Row],[Mesos del contracte en vigor durant l´any 2024]]</f>
        <v>0</v>
      </c>
      <c r="Y17" s="9">
        <f>(24/12)*Taula42[[#This Row],[Mesos del contracte en vigor durant l´any 2024]]</f>
        <v>0</v>
      </c>
      <c r="Z17" s="9">
        <f>(4/12)*Taula42[[#This Row],[Mesos del contracte en vigor durant l´any 2024]]</f>
        <v>0</v>
      </c>
      <c r="AA17" s="9">
        <f>(64/12)*Taula42[[#This Row],[Mesos del contracte en vigor durant l´any 2024]]</f>
        <v>0</v>
      </c>
      <c r="AB17" s="9"/>
      <c r="AC17" s="175">
        <f t="shared" si="0"/>
        <v>0</v>
      </c>
      <c r="AD17" s="10"/>
      <c r="AE17" s="199" t="s">
        <v>141</v>
      </c>
      <c r="AF17" s="10"/>
      <c r="AG17" s="26">
        <f>IF(Taula42[[#This Row],[Núm. d''ordre]]&lt;&gt;"",1,0)</f>
        <v>0</v>
      </c>
      <c r="AH17" s="10"/>
      <c r="AI17" s="26" t="e">
        <f>IF(#REF!&lt;400,1,0)</f>
        <v>#REF!</v>
      </c>
      <c r="AJ17" s="26" t="e">
        <f>IF(#REF!&gt;=400,1,0)</f>
        <v>#REF!</v>
      </c>
      <c r="AK17" s="10"/>
      <c r="AL17" s="26">
        <f>IF(Taula42[[#This Row],[Núm. d''ordre]]&gt;0,1,0)</f>
        <v>1</v>
      </c>
      <c r="AM17" s="10"/>
      <c r="AN17" s="174">
        <f t="shared" si="1"/>
        <v>0</v>
      </c>
      <c r="AO17" s="174">
        <f t="shared" si="2"/>
        <v>0</v>
      </c>
      <c r="AP17" s="174">
        <f t="shared" si="3"/>
        <v>0</v>
      </c>
      <c r="AQ17" s="10"/>
      <c r="AR17" s="173">
        <f t="shared" si="4"/>
        <v>0</v>
      </c>
      <c r="AS17" s="173">
        <f t="shared" si="5"/>
        <v>0</v>
      </c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</row>
    <row r="18" spans="1:71" ht="14.25" customHeight="1" x14ac:dyDescent="0.25">
      <c r="A18" s="9"/>
      <c r="B18" s="13" t="str">
        <f>IF($C18&lt;&gt;"",MAX($B$7:B17)+1,"")</f>
        <v/>
      </c>
      <c r="C18" s="192"/>
      <c r="D18" s="191"/>
      <c r="E18" s="190"/>
      <c r="F18" s="184"/>
      <c r="G18" s="184"/>
      <c r="H18" s="183"/>
      <c r="I18" s="182"/>
      <c r="J18" s="181"/>
      <c r="K18" s="193"/>
      <c r="L18" s="194"/>
      <c r="M18" s="194"/>
      <c r="N1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8" s="364"/>
      <c r="P18" s="364"/>
      <c r="Q18" s="364"/>
      <c r="R18" s="362"/>
      <c r="S18" s="178"/>
      <c r="T18" s="177"/>
      <c r="U18" s="9"/>
      <c r="V18" s="176" t="e">
        <f>IF(#REF!&lt;#REF!,"No assoleix el mínim d'hores d'atenció anual","Atenció mínima assolida amb èxit")</f>
        <v>#REF!</v>
      </c>
      <c r="W18" s="9"/>
      <c r="X18" s="9">
        <f>(12/12)*Taula42[[#This Row],[Mesos del contracte en vigor durant l´any 2024]]</f>
        <v>0</v>
      </c>
      <c r="Y18" s="9">
        <f>(24/12)*Taula42[[#This Row],[Mesos del contracte en vigor durant l´any 2024]]</f>
        <v>0</v>
      </c>
      <c r="Z18" s="9">
        <f>(4/12)*Taula42[[#This Row],[Mesos del contracte en vigor durant l´any 2024]]</f>
        <v>0</v>
      </c>
      <c r="AA18" s="9">
        <f>(64/12)*Taula42[[#This Row],[Mesos del contracte en vigor durant l´any 2024]]</f>
        <v>0</v>
      </c>
      <c r="AB18" s="9"/>
      <c r="AC18" s="175">
        <f t="shared" si="0"/>
        <v>0</v>
      </c>
      <c r="AD18" s="10"/>
      <c r="AE18" s="195" t="s">
        <v>87</v>
      </c>
      <c r="AF18" s="10"/>
      <c r="AG18" s="26">
        <f>IF(Taula42[[#This Row],[Núm. d''ordre]]&lt;&gt;"",1,0)</f>
        <v>0</v>
      </c>
      <c r="AH18" s="10"/>
      <c r="AI18" s="26" t="e">
        <f>IF(#REF!&lt;400,1,0)</f>
        <v>#REF!</v>
      </c>
      <c r="AJ18" s="26" t="e">
        <f>IF(#REF!&gt;=400,1,0)</f>
        <v>#REF!</v>
      </c>
      <c r="AK18" s="10"/>
      <c r="AL18" s="26">
        <f>IF(Taula42[[#This Row],[Núm. d''ordre]]&gt;0,1,0)</f>
        <v>1</v>
      </c>
      <c r="AM18" s="10"/>
      <c r="AN18" s="174">
        <f t="shared" si="1"/>
        <v>0</v>
      </c>
      <c r="AO18" s="174">
        <f t="shared" si="2"/>
        <v>0</v>
      </c>
      <c r="AP18" s="174">
        <f t="shared" si="3"/>
        <v>0</v>
      </c>
      <c r="AQ18" s="10"/>
      <c r="AR18" s="173">
        <f t="shared" si="4"/>
        <v>0</v>
      </c>
      <c r="AS18" s="173">
        <f t="shared" si="5"/>
        <v>0</v>
      </c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</row>
    <row r="19" spans="1:71" ht="14.25" customHeight="1" x14ac:dyDescent="0.25">
      <c r="A19" s="9"/>
      <c r="B19" s="13" t="str">
        <f>IF($C19&lt;&gt;"",MAX($B$7:B18)+1,"")</f>
        <v/>
      </c>
      <c r="C19" s="192"/>
      <c r="D19" s="191"/>
      <c r="E19" s="190"/>
      <c r="F19" s="198"/>
      <c r="G19" s="184"/>
      <c r="H19" s="197"/>
      <c r="I19" s="182"/>
      <c r="J19" s="181"/>
      <c r="K19" s="193"/>
      <c r="L19" s="194"/>
      <c r="M19" s="194"/>
      <c r="N1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9" s="364"/>
      <c r="P19" s="364"/>
      <c r="Q19" s="364"/>
      <c r="R19" s="362"/>
      <c r="S19" s="178"/>
      <c r="T19" s="177"/>
      <c r="U19" s="9"/>
      <c r="V19" s="188" t="e">
        <f>IF(#REF!&lt;#REF!,"No assoleix el mínim d'hores d'atenció anual","Atenció mínima assolida amb èxit")</f>
        <v>#REF!</v>
      </c>
      <c r="W19" s="9"/>
      <c r="X19" s="9">
        <f>(12/12)*Taula42[[#This Row],[Mesos del contracte en vigor durant l´any 2024]]</f>
        <v>0</v>
      </c>
      <c r="Y19" s="9">
        <f>(24/12)*Taula42[[#This Row],[Mesos del contracte en vigor durant l´any 2024]]</f>
        <v>0</v>
      </c>
      <c r="Z19" s="9">
        <f>(4/12)*Taula42[[#This Row],[Mesos del contracte en vigor durant l´any 2024]]</f>
        <v>0</v>
      </c>
      <c r="AA19" s="9">
        <f>(64/12)*Taula42[[#This Row],[Mesos del contracte en vigor durant l´any 2024]]</f>
        <v>0</v>
      </c>
      <c r="AB19" s="9"/>
      <c r="AC19" s="175">
        <f t="shared" si="0"/>
        <v>0</v>
      </c>
      <c r="AD19" s="10"/>
      <c r="AE19" s="195" t="s">
        <v>88</v>
      </c>
      <c r="AF19" s="10"/>
      <c r="AG19" s="26">
        <f>IF(Taula42[[#This Row],[Núm. d''ordre]]&lt;&gt;"",1,0)</f>
        <v>0</v>
      </c>
      <c r="AH19" s="10"/>
      <c r="AI19" s="26" t="e">
        <f>IF(#REF!&lt;400,1,0)</f>
        <v>#REF!</v>
      </c>
      <c r="AJ19" s="26" t="e">
        <f>IF(#REF!&gt;=400,1,0)</f>
        <v>#REF!</v>
      </c>
      <c r="AK19" s="10"/>
      <c r="AL19" s="26">
        <f>IF(Taula42[[#This Row],[Núm. d''ordre]]&gt;0,1,0)</f>
        <v>1</v>
      </c>
      <c r="AM19" s="10"/>
      <c r="AN19" s="174">
        <f t="shared" si="1"/>
        <v>0</v>
      </c>
      <c r="AO19" s="174">
        <f t="shared" si="2"/>
        <v>0</v>
      </c>
      <c r="AP19" s="174">
        <f t="shared" si="3"/>
        <v>0</v>
      </c>
      <c r="AQ19" s="10"/>
      <c r="AR19" s="173">
        <f t="shared" si="4"/>
        <v>0</v>
      </c>
      <c r="AS19" s="173">
        <f t="shared" si="5"/>
        <v>0</v>
      </c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</row>
    <row r="20" spans="1:71" ht="14.25" customHeight="1" x14ac:dyDescent="0.25">
      <c r="A20" s="9"/>
      <c r="B20" s="13" t="str">
        <f>IF($C20&lt;&gt;"",MAX($B$7:B19)+1,"")</f>
        <v/>
      </c>
      <c r="C20" s="192"/>
      <c r="D20" s="191"/>
      <c r="E20" s="190"/>
      <c r="F20" s="184"/>
      <c r="G20" s="184"/>
      <c r="H20" s="194"/>
      <c r="I20" s="182"/>
      <c r="J20" s="196"/>
      <c r="K20" s="196"/>
      <c r="L20" s="194"/>
      <c r="M20" s="194"/>
      <c r="N2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0" s="364"/>
      <c r="P20" s="364"/>
      <c r="Q20" s="364"/>
      <c r="R20" s="362"/>
      <c r="S20" s="178"/>
      <c r="T20" s="177"/>
      <c r="U20" s="9"/>
      <c r="V20" s="176" t="e">
        <f>IF(#REF!&lt;#REF!,"No assoleix el mínim d'hores d'atenció anual","Atenció mínima assolida amb èxit")</f>
        <v>#REF!</v>
      </c>
      <c r="W20" s="9"/>
      <c r="X20" s="9">
        <f>(12/12)*Taula42[[#This Row],[Mesos del contracte en vigor durant l´any 2024]]</f>
        <v>0</v>
      </c>
      <c r="Y20" s="9">
        <f>(24/12)*Taula42[[#This Row],[Mesos del contracte en vigor durant l´any 2024]]</f>
        <v>0</v>
      </c>
      <c r="Z20" s="9">
        <f>(4/12)*Taula42[[#This Row],[Mesos del contracte en vigor durant l´any 2024]]</f>
        <v>0</v>
      </c>
      <c r="AA20" s="9">
        <f>(64/12)*Taula42[[#This Row],[Mesos del contracte en vigor durant l´any 2024]]</f>
        <v>0</v>
      </c>
      <c r="AB20" s="9"/>
      <c r="AC20" s="175">
        <f t="shared" si="0"/>
        <v>0</v>
      </c>
      <c r="AD20" s="10"/>
      <c r="AE20" s="195" t="s">
        <v>89</v>
      </c>
      <c r="AF20" s="10"/>
      <c r="AG20" s="26">
        <f>IF(Taula42[[#This Row],[Núm. d''ordre]]&lt;&gt;"",1,0)</f>
        <v>0</v>
      </c>
      <c r="AH20" s="10"/>
      <c r="AI20" s="26" t="e">
        <f>IF(#REF!&lt;400,1,0)</f>
        <v>#REF!</v>
      </c>
      <c r="AJ20" s="26" t="e">
        <f>IF(#REF!&gt;=400,1,0)</f>
        <v>#REF!</v>
      </c>
      <c r="AK20" s="10"/>
      <c r="AL20" s="26">
        <f>IF(Taula42[[#This Row],[Núm. d''ordre]]&gt;0,1,0)</f>
        <v>1</v>
      </c>
      <c r="AM20" s="10"/>
      <c r="AN20" s="174">
        <f t="shared" si="1"/>
        <v>0</v>
      </c>
      <c r="AO20" s="174">
        <f t="shared" si="2"/>
        <v>0</v>
      </c>
      <c r="AP20" s="174">
        <f t="shared" si="3"/>
        <v>0</v>
      </c>
      <c r="AQ20" s="10"/>
      <c r="AR20" s="173">
        <f t="shared" si="4"/>
        <v>0</v>
      </c>
      <c r="AS20" s="173">
        <f t="shared" si="5"/>
        <v>0</v>
      </c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</row>
    <row r="21" spans="1:71" ht="14.25" customHeight="1" x14ac:dyDescent="0.25">
      <c r="A21" s="9"/>
      <c r="B21" s="13" t="str">
        <f>IF($C21&lt;&gt;"",MAX($B$7:B20)+1,"")</f>
        <v/>
      </c>
      <c r="C21" s="192"/>
      <c r="D21" s="191"/>
      <c r="E21" s="190"/>
      <c r="F21" s="184"/>
      <c r="G21" s="184"/>
      <c r="H21" s="194"/>
      <c r="I21" s="182"/>
      <c r="J21" s="196"/>
      <c r="K21" s="196"/>
      <c r="L21" s="194"/>
      <c r="M21" s="194"/>
      <c r="N2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1" s="364"/>
      <c r="P21" s="364"/>
      <c r="Q21" s="364"/>
      <c r="R21" s="362"/>
      <c r="S21" s="178"/>
      <c r="T21" s="177"/>
      <c r="U21" s="9"/>
      <c r="V21" s="188" t="e">
        <f>IF(#REF!&lt;#REF!,"No assoleix el mínim d'hores d'atenció anual","Atenció mínima assolida amb èxit")</f>
        <v>#REF!</v>
      </c>
      <c r="W21" s="9"/>
      <c r="X21" s="9">
        <f>(12/12)*Taula42[[#This Row],[Mesos del contracte en vigor durant l´any 2024]]</f>
        <v>0</v>
      </c>
      <c r="Y21" s="9">
        <f>(24/12)*Taula42[[#This Row],[Mesos del contracte en vigor durant l´any 2024]]</f>
        <v>0</v>
      </c>
      <c r="Z21" s="9">
        <f>(4/12)*Taula42[[#This Row],[Mesos del contracte en vigor durant l´any 2024]]</f>
        <v>0</v>
      </c>
      <c r="AA21" s="9">
        <f>(64/12)*Taula42[[#This Row],[Mesos del contracte en vigor durant l´any 2024]]</f>
        <v>0</v>
      </c>
      <c r="AB21" s="9"/>
      <c r="AC21" s="175">
        <f t="shared" si="0"/>
        <v>0</v>
      </c>
      <c r="AD21" s="10"/>
      <c r="AE21" s="195" t="s">
        <v>34</v>
      </c>
      <c r="AF21" s="10"/>
      <c r="AG21" s="26">
        <f>IF(Taula42[[#This Row],[Núm. d''ordre]]&lt;&gt;"",1,0)</f>
        <v>0</v>
      </c>
      <c r="AH21" s="10"/>
      <c r="AI21" s="26" t="e">
        <f>IF(#REF!&lt;400,1,0)</f>
        <v>#REF!</v>
      </c>
      <c r="AJ21" s="26" t="e">
        <f>IF(#REF!&gt;=400,1,0)</f>
        <v>#REF!</v>
      </c>
      <c r="AK21" s="10"/>
      <c r="AL21" s="26">
        <f>IF(Taula42[[#This Row],[Núm. d''ordre]]&gt;0,1,0)</f>
        <v>1</v>
      </c>
      <c r="AM21" s="10"/>
      <c r="AN21" s="174">
        <f t="shared" si="1"/>
        <v>0</v>
      </c>
      <c r="AO21" s="174">
        <f t="shared" si="2"/>
        <v>0</v>
      </c>
      <c r="AP21" s="174">
        <f t="shared" si="3"/>
        <v>0</v>
      </c>
      <c r="AQ21" s="10"/>
      <c r="AR21" s="173">
        <f t="shared" si="4"/>
        <v>0</v>
      </c>
      <c r="AS21" s="173">
        <f t="shared" si="5"/>
        <v>0</v>
      </c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</row>
    <row r="22" spans="1:71" ht="14.25" customHeight="1" x14ac:dyDescent="0.25">
      <c r="A22" s="9"/>
      <c r="B22" s="13" t="str">
        <f>IF($C22&lt;&gt;"",MAX($B$7:B21)+1,"")</f>
        <v/>
      </c>
      <c r="C22" s="192"/>
      <c r="D22" s="191"/>
      <c r="E22" s="190"/>
      <c r="F22" s="184"/>
      <c r="G22" s="184"/>
      <c r="H22" s="194"/>
      <c r="I22" s="182"/>
      <c r="J22" s="181"/>
      <c r="K22" s="193"/>
      <c r="L22" s="194"/>
      <c r="M22" s="194"/>
      <c r="N2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2" s="364"/>
      <c r="P22" s="364"/>
      <c r="Q22" s="364"/>
      <c r="R22" s="362"/>
      <c r="S22" s="178"/>
      <c r="T22" s="177"/>
      <c r="U22" s="9"/>
      <c r="V22" s="176" t="e">
        <f>IF(#REF!&lt;#REF!,"No assoleix el mínim d'hores d'atenció anual","Atenció mínima assolida amb èxit")</f>
        <v>#REF!</v>
      </c>
      <c r="W22" s="9"/>
      <c r="X22" s="9">
        <f>(12/12)*Taula42[[#This Row],[Mesos del contracte en vigor durant l´any 2024]]</f>
        <v>0</v>
      </c>
      <c r="Y22" s="9">
        <f>(24/12)*Taula42[[#This Row],[Mesos del contracte en vigor durant l´any 2024]]</f>
        <v>0</v>
      </c>
      <c r="Z22" s="9">
        <f>(4/12)*Taula42[[#This Row],[Mesos del contracte en vigor durant l´any 2024]]</f>
        <v>0</v>
      </c>
      <c r="AA22" s="9">
        <f>(64/12)*Taula42[[#This Row],[Mesos del contracte en vigor durant l´any 2024]]</f>
        <v>0</v>
      </c>
      <c r="AB22" s="9"/>
      <c r="AC22" s="175">
        <f t="shared" si="0"/>
        <v>0</v>
      </c>
      <c r="AD22" s="10"/>
      <c r="AE22" s="195" t="s">
        <v>40</v>
      </c>
      <c r="AF22" s="10"/>
      <c r="AG22" s="26">
        <f>IF(Taula42[[#This Row],[Núm. d''ordre]]&lt;&gt;"",1,0)</f>
        <v>0</v>
      </c>
      <c r="AH22" s="10"/>
      <c r="AI22" s="26" t="e">
        <f>IF(#REF!&lt;400,1,0)</f>
        <v>#REF!</v>
      </c>
      <c r="AJ22" s="26" t="e">
        <f>IF(#REF!&gt;=400,1,0)</f>
        <v>#REF!</v>
      </c>
      <c r="AK22" s="10"/>
      <c r="AL22" s="26">
        <f>IF(Taula42[[#This Row],[Núm. d''ordre]]&gt;0,1,0)</f>
        <v>1</v>
      </c>
      <c r="AM22" s="10"/>
      <c r="AN22" s="174">
        <f t="shared" si="1"/>
        <v>0</v>
      </c>
      <c r="AO22" s="174">
        <f t="shared" si="2"/>
        <v>0</v>
      </c>
      <c r="AP22" s="174">
        <f t="shared" si="3"/>
        <v>0</v>
      </c>
      <c r="AQ22" s="10"/>
      <c r="AR22" s="173">
        <f t="shared" si="4"/>
        <v>0</v>
      </c>
      <c r="AS22" s="173">
        <f t="shared" si="5"/>
        <v>0</v>
      </c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</row>
    <row r="23" spans="1:71" ht="14.25" customHeight="1" x14ac:dyDescent="0.25">
      <c r="A23" s="9"/>
      <c r="B23" s="13" t="str">
        <f>IF($C23&lt;&gt;"",MAX($B$7:B22)+1,"")</f>
        <v/>
      </c>
      <c r="C23" s="192"/>
      <c r="D23" s="191"/>
      <c r="E23" s="190"/>
      <c r="F23" s="184"/>
      <c r="G23" s="184"/>
      <c r="H23" s="194"/>
      <c r="I23" s="182"/>
      <c r="J23" s="181"/>
      <c r="K23" s="193"/>
      <c r="L23" s="194"/>
      <c r="M23" s="194"/>
      <c r="N2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3" s="364"/>
      <c r="P23" s="364"/>
      <c r="Q23" s="364"/>
      <c r="R23" s="362"/>
      <c r="S23" s="178"/>
      <c r="T23" s="177"/>
      <c r="U23" s="9"/>
      <c r="V23" s="188" t="e">
        <f>IF(#REF!&lt;#REF!,"No assoleix el mínim d'hores d'atenció anual","Atenció mínima assolida amb èxit")</f>
        <v>#REF!</v>
      </c>
      <c r="W23" s="9"/>
      <c r="X23" s="9">
        <f>(12/12)*Taula42[[#This Row],[Mesos del contracte en vigor durant l´any 2024]]</f>
        <v>0</v>
      </c>
      <c r="Y23" s="9">
        <f>(24/12)*Taula42[[#This Row],[Mesos del contracte en vigor durant l´any 2024]]</f>
        <v>0</v>
      </c>
      <c r="Z23" s="9">
        <f>(4/12)*Taula42[[#This Row],[Mesos del contracte en vigor durant l´any 2024]]</f>
        <v>0</v>
      </c>
      <c r="AA23" s="9">
        <f>(64/12)*Taula42[[#This Row],[Mesos del contracte en vigor durant l´any 2024]]</f>
        <v>0</v>
      </c>
      <c r="AB23" s="9"/>
      <c r="AC23" s="175">
        <f t="shared" si="0"/>
        <v>0</v>
      </c>
      <c r="AD23" s="10"/>
      <c r="AE23" s="195" t="s">
        <v>46</v>
      </c>
      <c r="AF23" s="10"/>
      <c r="AG23" s="26">
        <f>IF(Taula42[[#This Row],[Núm. d''ordre]]&lt;&gt;"",1,0)</f>
        <v>0</v>
      </c>
      <c r="AH23" s="10"/>
      <c r="AI23" s="26" t="e">
        <f>IF(#REF!&lt;400,1,0)</f>
        <v>#REF!</v>
      </c>
      <c r="AJ23" s="26" t="e">
        <f>IF(#REF!&gt;=400,1,0)</f>
        <v>#REF!</v>
      </c>
      <c r="AK23" s="10"/>
      <c r="AL23" s="26">
        <f>IF(Taula42[[#This Row],[Núm. d''ordre]]&gt;0,1,0)</f>
        <v>1</v>
      </c>
      <c r="AM23" s="10"/>
      <c r="AN23" s="174">
        <f t="shared" si="1"/>
        <v>0</v>
      </c>
      <c r="AO23" s="174">
        <f t="shared" si="2"/>
        <v>0</v>
      </c>
      <c r="AP23" s="174">
        <f t="shared" si="3"/>
        <v>0</v>
      </c>
      <c r="AQ23" s="10"/>
      <c r="AR23" s="173">
        <f t="shared" si="4"/>
        <v>0</v>
      </c>
      <c r="AS23" s="173">
        <f t="shared" si="5"/>
        <v>0</v>
      </c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</row>
    <row r="24" spans="1:71" ht="14.25" customHeight="1" x14ac:dyDescent="0.25">
      <c r="A24" s="9"/>
      <c r="B24" s="13" t="str">
        <f>IF($C24&lt;&gt;"",MAX($B$7:B23)+1,"")</f>
        <v/>
      </c>
      <c r="C24" s="192"/>
      <c r="D24" s="191"/>
      <c r="E24" s="190"/>
      <c r="F24" s="184"/>
      <c r="G24" s="184"/>
      <c r="H24" s="194"/>
      <c r="I24" s="182"/>
      <c r="J24" s="181"/>
      <c r="K24" s="193"/>
      <c r="L24" s="194"/>
      <c r="M24" s="194"/>
      <c r="N2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4" s="364"/>
      <c r="P24" s="364"/>
      <c r="Q24" s="364"/>
      <c r="R24" s="362"/>
      <c r="S24" s="178"/>
      <c r="T24" s="177"/>
      <c r="U24" s="9"/>
      <c r="V24" s="176" t="e">
        <f>IF(#REF!&lt;#REF!,"No assoleix el mínim d'hores d'atenció anual","Atenció mínima assolida amb èxit")</f>
        <v>#REF!</v>
      </c>
      <c r="W24" s="9"/>
      <c r="X24" s="9">
        <f>(12/12)*Taula42[[#This Row],[Mesos del contracte en vigor durant l´any 2024]]</f>
        <v>0</v>
      </c>
      <c r="Y24" s="9">
        <f>(24/12)*Taula42[[#This Row],[Mesos del contracte en vigor durant l´any 2024]]</f>
        <v>0</v>
      </c>
      <c r="Z24" s="9">
        <f>(4/12)*Taula42[[#This Row],[Mesos del contracte en vigor durant l´any 2024]]</f>
        <v>0</v>
      </c>
      <c r="AA24" s="9">
        <f>(64/12)*Taula42[[#This Row],[Mesos del contracte en vigor durant l´any 2024]]</f>
        <v>0</v>
      </c>
      <c r="AB24" s="9"/>
      <c r="AC24" s="175">
        <f t="shared" si="0"/>
        <v>0</v>
      </c>
      <c r="AD24" s="10"/>
      <c r="AE24" s="10"/>
      <c r="AF24" s="10"/>
      <c r="AG24" s="26">
        <f>IF(Taula42[[#This Row],[Núm. d''ordre]]&lt;&gt;"",1,0)</f>
        <v>0</v>
      </c>
      <c r="AH24" s="10"/>
      <c r="AI24" s="26" t="e">
        <f>IF(#REF!&lt;400,1,0)</f>
        <v>#REF!</v>
      </c>
      <c r="AJ24" s="26" t="e">
        <f>IF(#REF!&gt;=400,1,0)</f>
        <v>#REF!</v>
      </c>
      <c r="AK24" s="10"/>
      <c r="AL24" s="26">
        <f>IF(Taula42[[#This Row],[Núm. d''ordre]]&gt;0,1,0)</f>
        <v>1</v>
      </c>
      <c r="AM24" s="10"/>
      <c r="AN24" s="174">
        <f t="shared" si="1"/>
        <v>0</v>
      </c>
      <c r="AO24" s="174">
        <f t="shared" si="2"/>
        <v>0</v>
      </c>
      <c r="AP24" s="174">
        <f t="shared" si="3"/>
        <v>0</v>
      </c>
      <c r="AQ24" s="10"/>
      <c r="AR24" s="173">
        <f t="shared" si="4"/>
        <v>0</v>
      </c>
      <c r="AS24" s="173">
        <f t="shared" si="5"/>
        <v>0</v>
      </c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</row>
    <row r="25" spans="1:71" ht="14.25" customHeight="1" x14ac:dyDescent="0.25">
      <c r="A25" s="9"/>
      <c r="B25" s="13" t="str">
        <f>IF($C25&lt;&gt;"",MAX($B$7:B24)+1,"")</f>
        <v/>
      </c>
      <c r="C25" s="192"/>
      <c r="D25" s="191"/>
      <c r="E25" s="190"/>
      <c r="F25" s="184"/>
      <c r="G25" s="184"/>
      <c r="H25" s="183"/>
      <c r="I25" s="182"/>
      <c r="J25" s="181"/>
      <c r="K25" s="193"/>
      <c r="L25" s="194"/>
      <c r="M25" s="194"/>
      <c r="N2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5" s="364"/>
      <c r="P25" s="364"/>
      <c r="Q25" s="364"/>
      <c r="R25" s="362"/>
      <c r="S25" s="178"/>
      <c r="T25" s="177"/>
      <c r="U25" s="9"/>
      <c r="V25" s="188" t="e">
        <f>IF(#REF!&lt;#REF!,"No assoleix el mínim d'hores d'atenció anual","Atenció mínima assolida amb èxit")</f>
        <v>#REF!</v>
      </c>
      <c r="W25" s="9"/>
      <c r="X25" s="9">
        <f>(12/12)*Taula42[[#This Row],[Mesos del contracte en vigor durant l´any 2024]]</f>
        <v>0</v>
      </c>
      <c r="Y25" s="9">
        <f>(24/12)*Taula42[[#This Row],[Mesos del contracte en vigor durant l´any 2024]]</f>
        <v>0</v>
      </c>
      <c r="Z25" s="9">
        <f>(4/12)*Taula42[[#This Row],[Mesos del contracte en vigor durant l´any 2024]]</f>
        <v>0</v>
      </c>
      <c r="AA25" s="9">
        <f>(64/12)*Taula42[[#This Row],[Mesos del contracte en vigor durant l´any 2024]]</f>
        <v>0</v>
      </c>
      <c r="AB25" s="9"/>
      <c r="AC25" s="175">
        <f t="shared" si="0"/>
        <v>0</v>
      </c>
      <c r="AD25" s="10"/>
      <c r="AE25" s="10" t="s">
        <v>153</v>
      </c>
      <c r="AF25" s="10"/>
      <c r="AG25" s="26">
        <f>IF(Taula42[[#This Row],[Núm. d''ordre]]&lt;&gt;"",1,0)</f>
        <v>0</v>
      </c>
      <c r="AH25" s="10"/>
      <c r="AI25" s="26" t="e">
        <f>IF(#REF!&lt;400,1,0)</f>
        <v>#REF!</v>
      </c>
      <c r="AJ25" s="26" t="e">
        <f>IF(#REF!&gt;=400,1,0)</f>
        <v>#REF!</v>
      </c>
      <c r="AK25" s="10"/>
      <c r="AL25" s="26">
        <f>IF(Taula42[[#This Row],[Núm. d''ordre]]&gt;0,1,0)</f>
        <v>1</v>
      </c>
      <c r="AM25" s="10"/>
      <c r="AN25" s="174">
        <f t="shared" si="1"/>
        <v>0</v>
      </c>
      <c r="AO25" s="174">
        <f t="shared" si="2"/>
        <v>0</v>
      </c>
      <c r="AP25" s="174">
        <f t="shared" si="3"/>
        <v>0</v>
      </c>
      <c r="AQ25" s="10"/>
      <c r="AR25" s="173">
        <f t="shared" si="4"/>
        <v>0</v>
      </c>
      <c r="AS25" s="173">
        <f t="shared" si="5"/>
        <v>0</v>
      </c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</row>
    <row r="26" spans="1:71" ht="14.25" customHeight="1" x14ac:dyDescent="0.25">
      <c r="A26" s="9"/>
      <c r="B26" s="13" t="str">
        <f>IF($C26&lt;&gt;"",MAX($B$7:B25)+1,"")</f>
        <v/>
      </c>
      <c r="C26" s="192"/>
      <c r="D26" s="191"/>
      <c r="E26" s="190"/>
      <c r="F26" s="184"/>
      <c r="G26" s="184"/>
      <c r="H26" s="183"/>
      <c r="I26" s="182"/>
      <c r="J26" s="181"/>
      <c r="K26" s="193"/>
      <c r="L26" s="194"/>
      <c r="M26" s="194"/>
      <c r="N2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6" s="364"/>
      <c r="P26" s="364"/>
      <c r="Q26" s="364"/>
      <c r="R26" s="362"/>
      <c r="S26" s="178"/>
      <c r="T26" s="177"/>
      <c r="U26" s="9"/>
      <c r="V26" s="176" t="e">
        <f>IF(#REF!&lt;#REF!,"No assoleix el mínim d'hores d'atenció anual","Atenció mínima assolida amb èxit")</f>
        <v>#REF!</v>
      </c>
      <c r="W26" s="9"/>
      <c r="X26" s="9">
        <f>(12/12)*Taula42[[#This Row],[Mesos del contracte en vigor durant l´any 2024]]</f>
        <v>0</v>
      </c>
      <c r="Y26" s="9">
        <f>(24/12)*Taula42[[#This Row],[Mesos del contracte en vigor durant l´any 2024]]</f>
        <v>0</v>
      </c>
      <c r="Z26" s="9">
        <f>(4/12)*Taula42[[#This Row],[Mesos del contracte en vigor durant l´any 2024]]</f>
        <v>0</v>
      </c>
      <c r="AA26" s="9">
        <f>(64/12)*Taula42[[#This Row],[Mesos del contracte en vigor durant l´any 2024]]</f>
        <v>0</v>
      </c>
      <c r="AB26" s="9"/>
      <c r="AC26" s="175">
        <f t="shared" si="0"/>
        <v>0</v>
      </c>
      <c r="AD26" s="10"/>
      <c r="AE26" s="10">
        <v>1</v>
      </c>
      <c r="AF26" s="10"/>
      <c r="AG26" s="26">
        <f>IF(Taula42[[#This Row],[Núm. d''ordre]]&lt;&gt;"",1,0)</f>
        <v>0</v>
      </c>
      <c r="AH26" s="10"/>
      <c r="AI26" s="26" t="e">
        <f>IF(#REF!&lt;400,1,0)</f>
        <v>#REF!</v>
      </c>
      <c r="AJ26" s="26" t="e">
        <f>IF(#REF!&gt;=400,1,0)</f>
        <v>#REF!</v>
      </c>
      <c r="AK26" s="10"/>
      <c r="AL26" s="26">
        <f>IF(Taula42[[#This Row],[Núm. d''ordre]]&gt;0,1,0)</f>
        <v>1</v>
      </c>
      <c r="AM26" s="10"/>
      <c r="AN26" s="174">
        <f t="shared" si="1"/>
        <v>0</v>
      </c>
      <c r="AO26" s="174">
        <f t="shared" si="2"/>
        <v>0</v>
      </c>
      <c r="AP26" s="174">
        <f t="shared" si="3"/>
        <v>0</v>
      </c>
      <c r="AQ26" s="10"/>
      <c r="AR26" s="173">
        <f t="shared" si="4"/>
        <v>0</v>
      </c>
      <c r="AS26" s="173">
        <f t="shared" si="5"/>
        <v>0</v>
      </c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</row>
    <row r="27" spans="1:71" ht="14.25" customHeight="1" x14ac:dyDescent="0.25">
      <c r="A27" s="9"/>
      <c r="B27" s="13" t="str">
        <f>IF($C27&lt;&gt;"",MAX($B$7:B26)+1,"")</f>
        <v/>
      </c>
      <c r="C27" s="192"/>
      <c r="D27" s="191"/>
      <c r="E27" s="190"/>
      <c r="F27" s="184"/>
      <c r="G27" s="184"/>
      <c r="H27" s="183"/>
      <c r="I27" s="182"/>
      <c r="J27" s="181"/>
      <c r="K27" s="193"/>
      <c r="L27" s="194"/>
      <c r="M27" s="194"/>
      <c r="N2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7" s="364"/>
      <c r="P27" s="364"/>
      <c r="Q27" s="364"/>
      <c r="R27" s="362"/>
      <c r="S27" s="178"/>
      <c r="T27" s="177"/>
      <c r="U27" s="9"/>
      <c r="V27" s="188" t="e">
        <f>IF(#REF!&lt;#REF!,"No assoleix el mínim d'hores d'atenció anual","Atenció mínima assolida amb èxit")</f>
        <v>#REF!</v>
      </c>
      <c r="W27" s="9"/>
      <c r="X27" s="9">
        <f>(12/12)*Taula42[[#This Row],[Mesos del contracte en vigor durant l´any 2024]]</f>
        <v>0</v>
      </c>
      <c r="Y27" s="9">
        <f>(24/12)*Taula42[[#This Row],[Mesos del contracte en vigor durant l´any 2024]]</f>
        <v>0</v>
      </c>
      <c r="Z27" s="9">
        <f>(4/12)*Taula42[[#This Row],[Mesos del contracte en vigor durant l´any 2024]]</f>
        <v>0</v>
      </c>
      <c r="AA27" s="9">
        <f>(64/12)*Taula42[[#This Row],[Mesos del contracte en vigor durant l´any 2024]]</f>
        <v>0</v>
      </c>
      <c r="AB27" s="9"/>
      <c r="AC27" s="175">
        <f t="shared" si="0"/>
        <v>0</v>
      </c>
      <c r="AD27" s="10"/>
      <c r="AE27" s="10">
        <v>2</v>
      </c>
      <c r="AF27" s="10"/>
      <c r="AG27" s="26">
        <f>IF(Taula42[[#This Row],[Núm. d''ordre]]&lt;&gt;"",1,0)</f>
        <v>0</v>
      </c>
      <c r="AH27" s="10"/>
      <c r="AI27" s="26" t="e">
        <f>IF(#REF!&lt;400,1,0)</f>
        <v>#REF!</v>
      </c>
      <c r="AJ27" s="26" t="e">
        <f>IF(#REF!&gt;=400,1,0)</f>
        <v>#REF!</v>
      </c>
      <c r="AK27" s="10"/>
      <c r="AL27" s="26">
        <f>IF(Taula42[[#This Row],[Núm. d''ordre]]&gt;0,1,0)</f>
        <v>1</v>
      </c>
      <c r="AM27" s="10"/>
      <c r="AN27" s="174">
        <f t="shared" si="1"/>
        <v>0</v>
      </c>
      <c r="AO27" s="174">
        <f t="shared" si="2"/>
        <v>0</v>
      </c>
      <c r="AP27" s="174">
        <f t="shared" si="3"/>
        <v>0</v>
      </c>
      <c r="AQ27" s="10"/>
      <c r="AR27" s="173">
        <f t="shared" si="4"/>
        <v>0</v>
      </c>
      <c r="AS27" s="173">
        <f t="shared" si="5"/>
        <v>0</v>
      </c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</row>
    <row r="28" spans="1:71" ht="14.25" customHeight="1" x14ac:dyDescent="0.25">
      <c r="A28" s="9"/>
      <c r="B28" s="13" t="str">
        <f>IF($C28&lt;&gt;"",MAX($B$7:B27)+1,"")</f>
        <v/>
      </c>
      <c r="C28" s="192"/>
      <c r="D28" s="191"/>
      <c r="E28" s="190"/>
      <c r="F28" s="184"/>
      <c r="G28" s="184"/>
      <c r="H28" s="183"/>
      <c r="I28" s="182"/>
      <c r="J28" s="181"/>
      <c r="K28" s="193"/>
      <c r="L28" s="194"/>
      <c r="M28" s="194"/>
      <c r="N2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8" s="364"/>
      <c r="P28" s="364"/>
      <c r="Q28" s="364"/>
      <c r="R28" s="362"/>
      <c r="S28" s="178"/>
      <c r="T28" s="177"/>
      <c r="U28" s="9"/>
      <c r="V28" s="176" t="e">
        <f>IF(#REF!&lt;#REF!,"No assoleix el mínim d'hores d'atenció anual","Atenció mínima assolida amb èxit")</f>
        <v>#REF!</v>
      </c>
      <c r="W28" s="9"/>
      <c r="X28" s="9">
        <f>(12/12)*Taula42[[#This Row],[Mesos del contracte en vigor durant l´any 2024]]</f>
        <v>0</v>
      </c>
      <c r="Y28" s="9">
        <f>(24/12)*Taula42[[#This Row],[Mesos del contracte en vigor durant l´any 2024]]</f>
        <v>0</v>
      </c>
      <c r="Z28" s="9">
        <f>(4/12)*Taula42[[#This Row],[Mesos del contracte en vigor durant l´any 2024]]</f>
        <v>0</v>
      </c>
      <c r="AA28" s="9">
        <f>(64/12)*Taula42[[#This Row],[Mesos del contracte en vigor durant l´any 2024]]</f>
        <v>0</v>
      </c>
      <c r="AB28" s="9"/>
      <c r="AC28" s="175">
        <f t="shared" si="0"/>
        <v>0</v>
      </c>
      <c r="AD28" s="10"/>
      <c r="AE28" s="10">
        <v>3</v>
      </c>
      <c r="AF28" s="10"/>
      <c r="AG28" s="26">
        <f>IF(Taula42[[#This Row],[Núm. d''ordre]]&lt;&gt;"",1,0)</f>
        <v>0</v>
      </c>
      <c r="AH28" s="10"/>
      <c r="AI28" s="26" t="e">
        <f>IF(#REF!&lt;400,1,0)</f>
        <v>#REF!</v>
      </c>
      <c r="AJ28" s="26" t="e">
        <f>IF(#REF!&gt;=400,1,0)</f>
        <v>#REF!</v>
      </c>
      <c r="AK28" s="10"/>
      <c r="AL28" s="26">
        <f>IF(Taula42[[#This Row],[Núm. d''ordre]]&gt;0,1,0)</f>
        <v>1</v>
      </c>
      <c r="AM28" s="10"/>
      <c r="AN28" s="174">
        <f t="shared" si="1"/>
        <v>0</v>
      </c>
      <c r="AO28" s="174">
        <f t="shared" si="2"/>
        <v>0</v>
      </c>
      <c r="AP28" s="174">
        <f t="shared" si="3"/>
        <v>0</v>
      </c>
      <c r="AQ28" s="10"/>
      <c r="AR28" s="173">
        <f t="shared" si="4"/>
        <v>0</v>
      </c>
      <c r="AS28" s="173">
        <f t="shared" si="5"/>
        <v>0</v>
      </c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</row>
    <row r="29" spans="1:71" ht="14.25" customHeight="1" x14ac:dyDescent="0.25">
      <c r="A29" s="9"/>
      <c r="B29" s="13" t="str">
        <f>IF($C29&lt;&gt;"",MAX($B$7:B28)+1,"")</f>
        <v/>
      </c>
      <c r="C29" s="192"/>
      <c r="D29" s="191"/>
      <c r="E29" s="190"/>
      <c r="F29" s="184"/>
      <c r="G29" s="184"/>
      <c r="H29" s="183"/>
      <c r="I29" s="182"/>
      <c r="J29" s="181"/>
      <c r="K29" s="193"/>
      <c r="L29" s="194"/>
      <c r="M29" s="194"/>
      <c r="N2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9" s="364"/>
      <c r="P29" s="364"/>
      <c r="Q29" s="364"/>
      <c r="R29" s="362"/>
      <c r="S29" s="178"/>
      <c r="T29" s="177"/>
      <c r="U29" s="4"/>
      <c r="V29" s="188" t="e">
        <f>IF(#REF!&lt;#REF!,"No assoleix el mínim d'hores d'atenció anual","Atenció mínima assolida amb èxit")</f>
        <v>#REF!</v>
      </c>
      <c r="W29" s="4"/>
      <c r="X29" s="9">
        <f>(12/12)*Taula42[[#This Row],[Mesos del contracte en vigor durant l´any 2024]]</f>
        <v>0</v>
      </c>
      <c r="Y29" s="9">
        <f>(24/12)*Taula42[[#This Row],[Mesos del contracte en vigor durant l´any 2024]]</f>
        <v>0</v>
      </c>
      <c r="Z29" s="9">
        <f>(4/12)*Taula42[[#This Row],[Mesos del contracte en vigor durant l´any 2024]]</f>
        <v>0</v>
      </c>
      <c r="AA29" s="9">
        <f>(64/12)*Taula42[[#This Row],[Mesos del contracte en vigor durant l´any 2024]]</f>
        <v>0</v>
      </c>
      <c r="AB29" s="4"/>
      <c r="AC29" s="175">
        <f t="shared" si="0"/>
        <v>0</v>
      </c>
      <c r="AE29" s="10">
        <v>4</v>
      </c>
      <c r="AG29" s="26">
        <f>IF(Taula42[[#This Row],[Núm. d''ordre]]&lt;&gt;"",1,0)</f>
        <v>0</v>
      </c>
      <c r="AI29" s="26" t="e">
        <f>IF(#REF!&lt;400,1,0)</f>
        <v>#REF!</v>
      </c>
      <c r="AJ29" s="26" t="e">
        <f>IF(#REF!&gt;=400,1,0)</f>
        <v>#REF!</v>
      </c>
      <c r="AL29" s="26">
        <f>IF(Taula42[[#This Row],[Núm. d''ordre]]&gt;0,1,0)</f>
        <v>1</v>
      </c>
      <c r="AN29" s="174">
        <f t="shared" si="1"/>
        <v>0</v>
      </c>
      <c r="AO29" s="174">
        <f t="shared" si="2"/>
        <v>0</v>
      </c>
      <c r="AP29" s="174">
        <f t="shared" si="3"/>
        <v>0</v>
      </c>
      <c r="AR29" s="173">
        <f t="shared" si="4"/>
        <v>0</v>
      </c>
      <c r="AS29" s="173">
        <f t="shared" si="5"/>
        <v>0</v>
      </c>
      <c r="BQ29" s="10"/>
      <c r="BR29" s="10"/>
      <c r="BS29" s="10"/>
    </row>
    <row r="30" spans="1:71" ht="14.25" customHeight="1" x14ac:dyDescent="0.25">
      <c r="A30" s="9"/>
      <c r="B30" s="13" t="str">
        <f>IF($C30&lt;&gt;"",MAX($B$7:B29)+1,"")</f>
        <v/>
      </c>
      <c r="C30" s="192"/>
      <c r="D30" s="191"/>
      <c r="E30" s="190"/>
      <c r="F30" s="184"/>
      <c r="G30" s="184"/>
      <c r="H30" s="183"/>
      <c r="I30" s="182"/>
      <c r="J30" s="181"/>
      <c r="K30" s="193"/>
      <c r="L30" s="194"/>
      <c r="M30" s="194"/>
      <c r="N3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0" s="364"/>
      <c r="P30" s="364"/>
      <c r="Q30" s="364"/>
      <c r="R30" s="362"/>
      <c r="S30" s="178"/>
      <c r="T30" s="177"/>
      <c r="U30" s="4"/>
      <c r="V30" s="176" t="e">
        <f>IF(#REF!&lt;#REF!,"No assoleix el mínim d'hores d'atenció anual","Atenció mínima assolida amb èxit")</f>
        <v>#REF!</v>
      </c>
      <c r="W30" s="4"/>
      <c r="X30" s="9">
        <f>(12/12)*Taula42[[#This Row],[Mesos del contracte en vigor durant l´any 2024]]</f>
        <v>0</v>
      </c>
      <c r="Y30" s="9">
        <f>(24/12)*Taula42[[#This Row],[Mesos del contracte en vigor durant l´any 2024]]</f>
        <v>0</v>
      </c>
      <c r="Z30" s="9">
        <f>(4/12)*Taula42[[#This Row],[Mesos del contracte en vigor durant l´any 2024]]</f>
        <v>0</v>
      </c>
      <c r="AA30" s="9">
        <f>(64/12)*Taula42[[#This Row],[Mesos del contracte en vigor durant l´any 2024]]</f>
        <v>0</v>
      </c>
      <c r="AB30" s="4"/>
      <c r="AC30" s="175">
        <f t="shared" si="0"/>
        <v>0</v>
      </c>
      <c r="AE30" s="10">
        <v>5</v>
      </c>
      <c r="AG30" s="26">
        <f>IF(Taula42[[#This Row],[Núm. d''ordre]]&lt;&gt;"",1,0)</f>
        <v>0</v>
      </c>
      <c r="AI30" s="26" t="e">
        <f>IF(#REF!&lt;400,1,0)</f>
        <v>#REF!</v>
      </c>
      <c r="AJ30" s="26" t="e">
        <f>IF(#REF!&gt;=400,1,0)</f>
        <v>#REF!</v>
      </c>
      <c r="AL30" s="26">
        <f>IF(Taula42[[#This Row],[Núm. d''ordre]]&gt;0,1,0)</f>
        <v>1</v>
      </c>
      <c r="AN30" s="174">
        <f t="shared" si="1"/>
        <v>0</v>
      </c>
      <c r="AO30" s="174">
        <f t="shared" si="2"/>
        <v>0</v>
      </c>
      <c r="AP30" s="174">
        <f t="shared" si="3"/>
        <v>0</v>
      </c>
      <c r="AR30" s="173">
        <f t="shared" si="4"/>
        <v>0</v>
      </c>
      <c r="AS30" s="173">
        <f t="shared" si="5"/>
        <v>0</v>
      </c>
      <c r="BQ30" s="10"/>
      <c r="BR30" s="10"/>
      <c r="BS30" s="10"/>
    </row>
    <row r="31" spans="1:71" ht="14.25" customHeight="1" x14ac:dyDescent="0.25">
      <c r="A31" s="9"/>
      <c r="B31" s="13" t="str">
        <f>IF($C31&lt;&gt;"",MAX($B$7:B30)+1,"")</f>
        <v/>
      </c>
      <c r="C31" s="192"/>
      <c r="D31" s="191"/>
      <c r="E31" s="190"/>
      <c r="F31" s="184"/>
      <c r="G31" s="184"/>
      <c r="H31" s="183"/>
      <c r="I31" s="182"/>
      <c r="J31" s="181"/>
      <c r="K31" s="193"/>
      <c r="L31" s="194"/>
      <c r="M31" s="194"/>
      <c r="N3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1" s="364"/>
      <c r="P31" s="364"/>
      <c r="Q31" s="364"/>
      <c r="R31" s="362"/>
      <c r="S31" s="178"/>
      <c r="T31" s="177"/>
      <c r="U31" s="4"/>
      <c r="V31" s="188" t="e">
        <f>IF(#REF!&lt;#REF!,"No assoleix el mínim d'hores d'atenció anual","Atenció mínima assolida amb èxit")</f>
        <v>#REF!</v>
      </c>
      <c r="W31" s="4"/>
      <c r="X31" s="9">
        <f>(12/12)*Taula42[[#This Row],[Mesos del contracte en vigor durant l´any 2024]]</f>
        <v>0</v>
      </c>
      <c r="Y31" s="9">
        <f>(24/12)*Taula42[[#This Row],[Mesos del contracte en vigor durant l´any 2024]]</f>
        <v>0</v>
      </c>
      <c r="Z31" s="9">
        <f>(4/12)*Taula42[[#This Row],[Mesos del contracte en vigor durant l´any 2024]]</f>
        <v>0</v>
      </c>
      <c r="AA31" s="9">
        <f>(64/12)*Taula42[[#This Row],[Mesos del contracte en vigor durant l´any 2024]]</f>
        <v>0</v>
      </c>
      <c r="AB31" s="4"/>
      <c r="AC31" s="175">
        <f t="shared" si="0"/>
        <v>0</v>
      </c>
      <c r="AE31" s="10">
        <v>6</v>
      </c>
      <c r="AG31" s="26">
        <f>IF(Taula42[[#This Row],[Núm. d''ordre]]&lt;&gt;"",1,0)</f>
        <v>0</v>
      </c>
      <c r="AI31" s="26" t="e">
        <f>IF(#REF!&lt;400,1,0)</f>
        <v>#REF!</v>
      </c>
      <c r="AJ31" s="26" t="e">
        <f>IF(#REF!&gt;=400,1,0)</f>
        <v>#REF!</v>
      </c>
      <c r="AL31" s="26">
        <f>IF(Taula42[[#This Row],[Núm. d''ordre]]&gt;0,1,0)</f>
        <v>1</v>
      </c>
      <c r="AN31" s="174">
        <f t="shared" si="1"/>
        <v>0</v>
      </c>
      <c r="AO31" s="174">
        <f t="shared" si="2"/>
        <v>0</v>
      </c>
      <c r="AP31" s="174">
        <f t="shared" si="3"/>
        <v>0</v>
      </c>
      <c r="AR31" s="173">
        <f t="shared" si="4"/>
        <v>0</v>
      </c>
      <c r="AS31" s="173">
        <f t="shared" si="5"/>
        <v>0</v>
      </c>
      <c r="BQ31" s="10"/>
      <c r="BR31" s="10"/>
      <c r="BS31" s="10"/>
    </row>
    <row r="32" spans="1:71" ht="14.25" customHeight="1" x14ac:dyDescent="0.25">
      <c r="A32" s="9"/>
      <c r="B32" s="13" t="str">
        <f>IF($C32&lt;&gt;"",MAX($B$7:B31)+1,"")</f>
        <v/>
      </c>
      <c r="C32" s="192"/>
      <c r="D32" s="191"/>
      <c r="E32" s="190"/>
      <c r="F32" s="184"/>
      <c r="G32" s="184"/>
      <c r="H32" s="183"/>
      <c r="I32" s="182"/>
      <c r="J32" s="181"/>
      <c r="K32" s="193"/>
      <c r="L32" s="194"/>
      <c r="M32" s="194"/>
      <c r="N3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2" s="364"/>
      <c r="P32" s="364"/>
      <c r="Q32" s="364"/>
      <c r="R32" s="362"/>
      <c r="S32" s="178"/>
      <c r="T32" s="177"/>
      <c r="U32" s="4"/>
      <c r="V32" s="176" t="e">
        <f>IF(#REF!&lt;#REF!,"No assoleix el mínim d'hores d'atenció anual","Atenció mínima assolida amb èxit")</f>
        <v>#REF!</v>
      </c>
      <c r="W32" s="4"/>
      <c r="X32" s="9">
        <f>(12/12)*Taula42[[#This Row],[Mesos del contracte en vigor durant l´any 2024]]</f>
        <v>0</v>
      </c>
      <c r="Y32" s="9">
        <f>(24/12)*Taula42[[#This Row],[Mesos del contracte en vigor durant l´any 2024]]</f>
        <v>0</v>
      </c>
      <c r="Z32" s="9">
        <f>(4/12)*Taula42[[#This Row],[Mesos del contracte en vigor durant l´any 2024]]</f>
        <v>0</v>
      </c>
      <c r="AA32" s="9">
        <f>(64/12)*Taula42[[#This Row],[Mesos del contracte en vigor durant l´any 2024]]</f>
        <v>0</v>
      </c>
      <c r="AB32" s="4"/>
      <c r="AC32" s="175">
        <f t="shared" si="0"/>
        <v>0</v>
      </c>
      <c r="AE32" s="10">
        <v>7</v>
      </c>
      <c r="AG32" s="26">
        <f>IF(Taula42[[#This Row],[Núm. d''ordre]]&lt;&gt;"",1,0)</f>
        <v>0</v>
      </c>
      <c r="AI32" s="26" t="e">
        <f>IF(#REF!&lt;400,1,0)</f>
        <v>#REF!</v>
      </c>
      <c r="AJ32" s="26" t="e">
        <f>IF(#REF!&gt;=400,1,0)</f>
        <v>#REF!</v>
      </c>
      <c r="AL32" s="26">
        <f>IF(Taula42[[#This Row],[Núm. d''ordre]]&gt;0,1,0)</f>
        <v>1</v>
      </c>
      <c r="AN32" s="174">
        <f t="shared" si="1"/>
        <v>0</v>
      </c>
      <c r="AO32" s="174">
        <f t="shared" si="2"/>
        <v>0</v>
      </c>
      <c r="AP32" s="174">
        <f t="shared" si="3"/>
        <v>0</v>
      </c>
      <c r="AR32" s="173">
        <f t="shared" si="4"/>
        <v>0</v>
      </c>
      <c r="AS32" s="173">
        <f t="shared" si="5"/>
        <v>0</v>
      </c>
      <c r="BQ32" s="10"/>
      <c r="BR32" s="10"/>
      <c r="BS32" s="10"/>
    </row>
    <row r="33" spans="1:71" ht="14.25" customHeight="1" x14ac:dyDescent="0.25">
      <c r="A33" s="9"/>
      <c r="B33" s="13" t="str">
        <f>IF($C33&lt;&gt;"",MAX($B$7:B32)+1,"")</f>
        <v/>
      </c>
      <c r="C33" s="192"/>
      <c r="D33" s="191"/>
      <c r="E33" s="190"/>
      <c r="F33" s="184"/>
      <c r="G33" s="184"/>
      <c r="H33" s="183"/>
      <c r="I33" s="182"/>
      <c r="J33" s="181"/>
      <c r="K33" s="193"/>
      <c r="L33" s="194"/>
      <c r="M33" s="194"/>
      <c r="N3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3" s="364"/>
      <c r="P33" s="364"/>
      <c r="Q33" s="364"/>
      <c r="R33" s="362"/>
      <c r="S33" s="178"/>
      <c r="T33" s="177"/>
      <c r="U33" s="4"/>
      <c r="V33" s="188" t="e">
        <f>IF(#REF!&lt;#REF!,"No assoleix el mínim d'hores d'atenció anual","Atenció mínima assolida amb èxit")</f>
        <v>#REF!</v>
      </c>
      <c r="W33" s="4"/>
      <c r="X33" s="9">
        <f>(12/12)*Taula42[[#This Row],[Mesos del contracte en vigor durant l´any 2024]]</f>
        <v>0</v>
      </c>
      <c r="Y33" s="9">
        <f>(24/12)*Taula42[[#This Row],[Mesos del contracte en vigor durant l´any 2024]]</f>
        <v>0</v>
      </c>
      <c r="Z33" s="9">
        <f>(4/12)*Taula42[[#This Row],[Mesos del contracte en vigor durant l´any 2024]]</f>
        <v>0</v>
      </c>
      <c r="AA33" s="9">
        <f>(64/12)*Taula42[[#This Row],[Mesos del contracte en vigor durant l´any 2024]]</f>
        <v>0</v>
      </c>
      <c r="AB33" s="4"/>
      <c r="AC33" s="175">
        <f t="shared" si="0"/>
        <v>0</v>
      </c>
      <c r="AE33" s="10">
        <v>8</v>
      </c>
      <c r="AG33" s="26">
        <f>IF(Taula42[[#This Row],[Núm. d''ordre]]&lt;&gt;"",1,0)</f>
        <v>0</v>
      </c>
      <c r="AI33" s="26" t="e">
        <f>IF(#REF!&lt;400,1,0)</f>
        <v>#REF!</v>
      </c>
      <c r="AJ33" s="26" t="e">
        <f>IF(#REF!&gt;=400,1,0)</f>
        <v>#REF!</v>
      </c>
      <c r="AL33" s="26">
        <f>IF(Taula42[[#This Row],[Núm. d''ordre]]&gt;0,1,0)</f>
        <v>1</v>
      </c>
      <c r="AN33" s="174">
        <f t="shared" si="1"/>
        <v>0</v>
      </c>
      <c r="AO33" s="174">
        <f t="shared" si="2"/>
        <v>0</v>
      </c>
      <c r="AP33" s="174">
        <f t="shared" si="3"/>
        <v>0</v>
      </c>
      <c r="AR33" s="173">
        <f t="shared" si="4"/>
        <v>0</v>
      </c>
      <c r="AS33" s="173">
        <f t="shared" si="5"/>
        <v>0</v>
      </c>
      <c r="BQ33" s="10"/>
      <c r="BR33" s="10"/>
      <c r="BS33" s="10"/>
    </row>
    <row r="34" spans="1:71" ht="14.25" customHeight="1" x14ac:dyDescent="0.25">
      <c r="A34" s="9"/>
      <c r="B34" s="13" t="str">
        <f>IF($C34&lt;&gt;"",MAX($B$7:B33)+1,"")</f>
        <v/>
      </c>
      <c r="C34" s="192"/>
      <c r="D34" s="191"/>
      <c r="E34" s="190"/>
      <c r="F34" s="184"/>
      <c r="G34" s="184"/>
      <c r="H34" s="183"/>
      <c r="I34" s="182"/>
      <c r="J34" s="181"/>
      <c r="K34" s="193"/>
      <c r="L34" s="194"/>
      <c r="M34" s="194"/>
      <c r="N3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4" s="364"/>
      <c r="P34" s="364"/>
      <c r="Q34" s="364"/>
      <c r="R34" s="362"/>
      <c r="S34" s="178"/>
      <c r="T34" s="177"/>
      <c r="U34" s="4"/>
      <c r="V34" s="176" t="e">
        <f>IF(#REF!&lt;#REF!,"No assoleix el mínim d'hores d'atenció anual","Atenció mínima assolida amb èxit")</f>
        <v>#REF!</v>
      </c>
      <c r="W34" s="4"/>
      <c r="X34" s="9">
        <f>(12/12)*Taula42[[#This Row],[Mesos del contracte en vigor durant l´any 2024]]</f>
        <v>0</v>
      </c>
      <c r="Y34" s="9">
        <f>(24/12)*Taula42[[#This Row],[Mesos del contracte en vigor durant l´any 2024]]</f>
        <v>0</v>
      </c>
      <c r="Z34" s="9">
        <f>(4/12)*Taula42[[#This Row],[Mesos del contracte en vigor durant l´any 2024]]</f>
        <v>0</v>
      </c>
      <c r="AA34" s="9">
        <f>(64/12)*Taula42[[#This Row],[Mesos del contracte en vigor durant l´any 2024]]</f>
        <v>0</v>
      </c>
      <c r="AB34" s="4"/>
      <c r="AC34" s="175">
        <f t="shared" si="0"/>
        <v>0</v>
      </c>
      <c r="AE34" s="10">
        <v>9</v>
      </c>
      <c r="AG34" s="26">
        <f>IF(Taula42[[#This Row],[Núm. d''ordre]]&lt;&gt;"",1,0)</f>
        <v>0</v>
      </c>
      <c r="AI34" s="26" t="e">
        <f>IF(#REF!&lt;400,1,0)</f>
        <v>#REF!</v>
      </c>
      <c r="AJ34" s="26" t="e">
        <f>IF(#REF!&gt;=400,1,0)</f>
        <v>#REF!</v>
      </c>
      <c r="AL34" s="26">
        <f>IF(Taula42[[#This Row],[Núm. d''ordre]]&gt;0,1,0)</f>
        <v>1</v>
      </c>
      <c r="AN34" s="174">
        <f t="shared" si="1"/>
        <v>0</v>
      </c>
      <c r="AO34" s="174">
        <f t="shared" si="2"/>
        <v>0</v>
      </c>
      <c r="AP34" s="174">
        <f t="shared" si="3"/>
        <v>0</v>
      </c>
      <c r="AR34" s="173">
        <f t="shared" si="4"/>
        <v>0</v>
      </c>
      <c r="AS34" s="173">
        <f t="shared" si="5"/>
        <v>0</v>
      </c>
      <c r="BQ34" s="10"/>
      <c r="BR34" s="10"/>
      <c r="BS34" s="10"/>
    </row>
    <row r="35" spans="1:71" ht="14.25" customHeight="1" x14ac:dyDescent="0.25">
      <c r="A35" s="9"/>
      <c r="B35" s="13" t="str">
        <f>IF($C35&lt;&gt;"",MAX($B$7:B34)+1,"")</f>
        <v/>
      </c>
      <c r="C35" s="192"/>
      <c r="D35" s="191"/>
      <c r="E35" s="190"/>
      <c r="F35" s="184"/>
      <c r="G35" s="184"/>
      <c r="H35" s="183"/>
      <c r="I35" s="182"/>
      <c r="J35" s="181"/>
      <c r="K35" s="193"/>
      <c r="L35" s="194"/>
      <c r="M35" s="194"/>
      <c r="N3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5" s="364"/>
      <c r="P35" s="364"/>
      <c r="Q35" s="364"/>
      <c r="R35" s="362"/>
      <c r="S35" s="178"/>
      <c r="T35" s="177"/>
      <c r="U35" s="4"/>
      <c r="V35" s="188" t="e">
        <f>IF(#REF!&lt;#REF!,"No assoleix el mínim d'hores d'atenció anual","Atenció mínima assolida amb èxit")</f>
        <v>#REF!</v>
      </c>
      <c r="W35" s="4"/>
      <c r="X35" s="9">
        <f>(12/12)*Taula42[[#This Row],[Mesos del contracte en vigor durant l´any 2024]]</f>
        <v>0</v>
      </c>
      <c r="Y35" s="9">
        <f>(24/12)*Taula42[[#This Row],[Mesos del contracte en vigor durant l´any 2024]]</f>
        <v>0</v>
      </c>
      <c r="Z35" s="9">
        <f>(4/12)*Taula42[[#This Row],[Mesos del contracte en vigor durant l´any 2024]]</f>
        <v>0</v>
      </c>
      <c r="AA35" s="9">
        <f>(64/12)*Taula42[[#This Row],[Mesos del contracte en vigor durant l´any 2024]]</f>
        <v>0</v>
      </c>
      <c r="AB35" s="4"/>
      <c r="AC35" s="175">
        <f t="shared" si="0"/>
        <v>0</v>
      </c>
      <c r="AE35" s="10">
        <v>10</v>
      </c>
      <c r="AG35" s="26">
        <f>IF(Taula42[[#This Row],[Núm. d''ordre]]&lt;&gt;"",1,0)</f>
        <v>0</v>
      </c>
      <c r="AI35" s="26" t="e">
        <f>IF(#REF!&lt;400,1,0)</f>
        <v>#REF!</v>
      </c>
      <c r="AJ35" s="26" t="e">
        <f>IF(#REF!&gt;=400,1,0)</f>
        <v>#REF!</v>
      </c>
      <c r="AL35" s="26">
        <f>IF(Taula42[[#This Row],[Núm. d''ordre]]&gt;0,1,0)</f>
        <v>1</v>
      </c>
      <c r="AN35" s="174">
        <f t="shared" si="1"/>
        <v>0</v>
      </c>
      <c r="AO35" s="174">
        <f t="shared" si="2"/>
        <v>0</v>
      </c>
      <c r="AP35" s="174">
        <f t="shared" si="3"/>
        <v>0</v>
      </c>
      <c r="AR35" s="173">
        <f t="shared" si="4"/>
        <v>0</v>
      </c>
      <c r="AS35" s="173">
        <f t="shared" si="5"/>
        <v>0</v>
      </c>
      <c r="BQ35" s="10"/>
      <c r="BR35" s="10"/>
      <c r="BS35" s="10"/>
    </row>
    <row r="36" spans="1:71" ht="14.25" customHeight="1" x14ac:dyDescent="0.25">
      <c r="A36" s="9"/>
      <c r="B36" s="13" t="str">
        <f>IF($C36&lt;&gt;"",MAX($B$7:B35)+1,"")</f>
        <v/>
      </c>
      <c r="C36" s="192"/>
      <c r="D36" s="191"/>
      <c r="E36" s="190"/>
      <c r="F36" s="184"/>
      <c r="G36" s="184"/>
      <c r="H36" s="183"/>
      <c r="I36" s="182"/>
      <c r="J36" s="181"/>
      <c r="K36" s="193"/>
      <c r="L36" s="194"/>
      <c r="M36" s="194"/>
      <c r="N3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6" s="364"/>
      <c r="P36" s="364"/>
      <c r="Q36" s="364"/>
      <c r="R36" s="362"/>
      <c r="S36" s="178"/>
      <c r="T36" s="177"/>
      <c r="U36" s="4"/>
      <c r="V36" s="176" t="e">
        <f>IF(#REF!&lt;#REF!,"No assoleix el mínim d'hores d'atenció anual","Atenció mínima assolida amb èxit")</f>
        <v>#REF!</v>
      </c>
      <c r="W36" s="4"/>
      <c r="X36" s="9">
        <f>(12/12)*Taula42[[#This Row],[Mesos del contracte en vigor durant l´any 2024]]</f>
        <v>0</v>
      </c>
      <c r="Y36" s="9">
        <f>(24/12)*Taula42[[#This Row],[Mesos del contracte en vigor durant l´any 2024]]</f>
        <v>0</v>
      </c>
      <c r="Z36" s="9">
        <f>(4/12)*Taula42[[#This Row],[Mesos del contracte en vigor durant l´any 2024]]</f>
        <v>0</v>
      </c>
      <c r="AA36" s="9">
        <f>(64/12)*Taula42[[#This Row],[Mesos del contracte en vigor durant l´any 2024]]</f>
        <v>0</v>
      </c>
      <c r="AB36" s="4"/>
      <c r="AC36" s="175">
        <f t="shared" si="0"/>
        <v>0</v>
      </c>
      <c r="AE36" s="13"/>
      <c r="AG36" s="26">
        <f>IF(Taula42[[#This Row],[Núm. d''ordre]]&lt;&gt;"",1,0)</f>
        <v>0</v>
      </c>
      <c r="AI36" s="26" t="e">
        <f>IF(#REF!&lt;400,1,0)</f>
        <v>#REF!</v>
      </c>
      <c r="AJ36" s="26" t="e">
        <f>IF(#REF!&gt;=400,1,0)</f>
        <v>#REF!</v>
      </c>
      <c r="AL36" s="26">
        <f>IF(Taula42[[#This Row],[Núm. d''ordre]]&gt;0,1,0)</f>
        <v>1</v>
      </c>
      <c r="AN36" s="174">
        <f t="shared" si="1"/>
        <v>0</v>
      </c>
      <c r="AO36" s="174">
        <f t="shared" si="2"/>
        <v>0</v>
      </c>
      <c r="AP36" s="174">
        <f t="shared" si="3"/>
        <v>0</v>
      </c>
      <c r="AR36" s="173">
        <f t="shared" si="4"/>
        <v>0</v>
      </c>
      <c r="AS36" s="173">
        <f t="shared" si="5"/>
        <v>0</v>
      </c>
      <c r="BQ36" s="10"/>
      <c r="BR36" s="10"/>
      <c r="BS36" s="10"/>
    </row>
    <row r="37" spans="1:71" ht="14.25" customHeight="1" x14ac:dyDescent="0.25">
      <c r="A37" s="9"/>
      <c r="B37" s="13" t="str">
        <f>IF($C37&lt;&gt;"",MAX($B$7:B36)+1,"")</f>
        <v/>
      </c>
      <c r="C37" s="192"/>
      <c r="D37" s="191"/>
      <c r="E37" s="190"/>
      <c r="F37" s="184"/>
      <c r="G37" s="184"/>
      <c r="H37" s="183"/>
      <c r="I37" s="182"/>
      <c r="J37" s="181"/>
      <c r="K37" s="193"/>
      <c r="L37" s="194"/>
      <c r="M37" s="194"/>
      <c r="N3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7" s="364"/>
      <c r="P37" s="364"/>
      <c r="Q37" s="364"/>
      <c r="R37" s="362"/>
      <c r="S37" s="178"/>
      <c r="T37" s="177"/>
      <c r="U37" s="4"/>
      <c r="V37" s="188" t="e">
        <f>IF(#REF!&lt;#REF!,"No assoleix el mínim d'hores d'atenció anual","Atenció mínima assolida amb èxit")</f>
        <v>#REF!</v>
      </c>
      <c r="W37" s="4"/>
      <c r="X37" s="9">
        <f>(12/12)*Taula42[[#This Row],[Mesos del contracte en vigor durant l´any 2024]]</f>
        <v>0</v>
      </c>
      <c r="Y37" s="9">
        <f>(24/12)*Taula42[[#This Row],[Mesos del contracte en vigor durant l´any 2024]]</f>
        <v>0</v>
      </c>
      <c r="Z37" s="9">
        <f>(4/12)*Taula42[[#This Row],[Mesos del contracte en vigor durant l´any 2024]]</f>
        <v>0</v>
      </c>
      <c r="AA37" s="9">
        <f>(64/12)*Taula42[[#This Row],[Mesos del contracte en vigor durant l´any 2024]]</f>
        <v>0</v>
      </c>
      <c r="AB37" s="4"/>
      <c r="AC37" s="175">
        <f t="shared" si="0"/>
        <v>0</v>
      </c>
      <c r="AE37" s="13"/>
      <c r="AG37" s="26">
        <f>IF(Taula42[[#This Row],[Núm. d''ordre]]&lt;&gt;"",1,0)</f>
        <v>0</v>
      </c>
      <c r="AI37" s="26" t="e">
        <f>IF(#REF!&lt;400,1,0)</f>
        <v>#REF!</v>
      </c>
      <c r="AJ37" s="26" t="e">
        <f>IF(#REF!&gt;=400,1,0)</f>
        <v>#REF!</v>
      </c>
      <c r="AL37" s="26">
        <f>IF(Taula42[[#This Row],[Núm. d''ordre]]&gt;0,1,0)</f>
        <v>1</v>
      </c>
      <c r="AN37" s="174">
        <f t="shared" si="1"/>
        <v>0</v>
      </c>
      <c r="AO37" s="174">
        <f t="shared" si="2"/>
        <v>0</v>
      </c>
      <c r="AP37" s="174">
        <f t="shared" si="3"/>
        <v>0</v>
      </c>
      <c r="AR37" s="173">
        <f t="shared" si="4"/>
        <v>0</v>
      </c>
      <c r="AS37" s="173">
        <f t="shared" si="5"/>
        <v>0</v>
      </c>
      <c r="BQ37" s="10"/>
      <c r="BR37" s="10"/>
      <c r="BS37" s="10"/>
    </row>
    <row r="38" spans="1:71" ht="14.25" customHeight="1" x14ac:dyDescent="0.25">
      <c r="A38" s="9"/>
      <c r="B38" s="13" t="str">
        <f>IF($C38&lt;&gt;"",MAX($B$7:B37)+1,"")</f>
        <v/>
      </c>
      <c r="C38" s="192"/>
      <c r="D38" s="191"/>
      <c r="E38" s="190"/>
      <c r="F38" s="184"/>
      <c r="G38" s="184"/>
      <c r="H38" s="183"/>
      <c r="I38" s="182"/>
      <c r="J38" s="181"/>
      <c r="K38" s="193"/>
      <c r="L38" s="194"/>
      <c r="M38" s="194"/>
      <c r="N3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8" s="364"/>
      <c r="P38" s="364"/>
      <c r="Q38" s="364"/>
      <c r="R38" s="362"/>
      <c r="S38" s="178"/>
      <c r="T38" s="177"/>
      <c r="U38" s="4"/>
      <c r="V38" s="176" t="e">
        <f>IF(#REF!&lt;#REF!,"No assoleix el mínim d'hores d'atenció anual","Atenció mínima assolida amb èxit")</f>
        <v>#REF!</v>
      </c>
      <c r="W38" s="4"/>
      <c r="X38" s="9">
        <f>(12/12)*Taula42[[#This Row],[Mesos del contracte en vigor durant l´any 2024]]</f>
        <v>0</v>
      </c>
      <c r="Y38" s="9">
        <f>(24/12)*Taula42[[#This Row],[Mesos del contracte en vigor durant l´any 2024]]</f>
        <v>0</v>
      </c>
      <c r="Z38" s="9">
        <f>(4/12)*Taula42[[#This Row],[Mesos del contracte en vigor durant l´any 2024]]</f>
        <v>0</v>
      </c>
      <c r="AA38" s="9">
        <f>(64/12)*Taula42[[#This Row],[Mesos del contracte en vigor durant l´any 2024]]</f>
        <v>0</v>
      </c>
      <c r="AB38" s="4"/>
      <c r="AC38" s="175">
        <f t="shared" si="0"/>
        <v>0</v>
      </c>
      <c r="AE38" s="13"/>
      <c r="AG38" s="26">
        <f>IF(Taula42[[#This Row],[Núm. d''ordre]]&lt;&gt;"",1,0)</f>
        <v>0</v>
      </c>
      <c r="AI38" s="26" t="e">
        <f>IF(#REF!&lt;400,1,0)</f>
        <v>#REF!</v>
      </c>
      <c r="AJ38" s="26" t="e">
        <f>IF(#REF!&gt;=400,1,0)</f>
        <v>#REF!</v>
      </c>
      <c r="AL38" s="26">
        <f>IF(Taula42[[#This Row],[Núm. d''ordre]]&gt;0,1,0)</f>
        <v>1</v>
      </c>
      <c r="AN38" s="174">
        <f t="shared" si="1"/>
        <v>0</v>
      </c>
      <c r="AO38" s="174">
        <f t="shared" si="2"/>
        <v>0</v>
      </c>
      <c r="AP38" s="174">
        <f t="shared" si="3"/>
        <v>0</v>
      </c>
      <c r="AR38" s="173">
        <f t="shared" si="4"/>
        <v>0</v>
      </c>
      <c r="AS38" s="173">
        <f t="shared" si="5"/>
        <v>0</v>
      </c>
      <c r="BQ38" s="10"/>
      <c r="BR38" s="10"/>
      <c r="BS38" s="10"/>
    </row>
    <row r="39" spans="1:71" ht="14.25" customHeight="1" x14ac:dyDescent="0.25">
      <c r="A39" s="9"/>
      <c r="B39" s="13" t="str">
        <f>IF($C39&lt;&gt;"",MAX($B$7:B38)+1,"")</f>
        <v/>
      </c>
      <c r="C39" s="192"/>
      <c r="D39" s="191"/>
      <c r="E39" s="190"/>
      <c r="F39" s="184"/>
      <c r="G39" s="184"/>
      <c r="H39" s="183"/>
      <c r="I39" s="182"/>
      <c r="J39" s="181"/>
      <c r="K39" s="193"/>
      <c r="L39" s="194"/>
      <c r="M39" s="194"/>
      <c r="N3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9" s="364"/>
      <c r="P39" s="364"/>
      <c r="Q39" s="364"/>
      <c r="R39" s="362"/>
      <c r="S39" s="178"/>
      <c r="T39" s="177"/>
      <c r="U39" s="4"/>
      <c r="V39" s="188" t="e">
        <f>IF(#REF!&lt;#REF!,"No assoleix el mínim d'hores d'atenció anual","Atenció mínima assolida amb èxit")</f>
        <v>#REF!</v>
      </c>
      <c r="W39" s="4"/>
      <c r="X39" s="9">
        <f>(12/12)*Taula42[[#This Row],[Mesos del contracte en vigor durant l´any 2024]]</f>
        <v>0</v>
      </c>
      <c r="Y39" s="9">
        <f>(24/12)*Taula42[[#This Row],[Mesos del contracte en vigor durant l´any 2024]]</f>
        <v>0</v>
      </c>
      <c r="Z39" s="9">
        <f>(4/12)*Taula42[[#This Row],[Mesos del contracte en vigor durant l´any 2024]]</f>
        <v>0</v>
      </c>
      <c r="AA39" s="9">
        <f>(64/12)*Taula42[[#This Row],[Mesos del contracte en vigor durant l´any 2024]]</f>
        <v>0</v>
      </c>
      <c r="AB39" s="4"/>
      <c r="AC39" s="175">
        <f t="shared" si="0"/>
        <v>0</v>
      </c>
      <c r="AE39" s="13"/>
      <c r="AG39" s="26">
        <f>IF(Taula42[[#This Row],[Núm. d''ordre]]&lt;&gt;"",1,0)</f>
        <v>0</v>
      </c>
      <c r="AI39" s="26" t="e">
        <f>IF(#REF!&lt;400,1,0)</f>
        <v>#REF!</v>
      </c>
      <c r="AJ39" s="26" t="e">
        <f>IF(#REF!&gt;=400,1,0)</f>
        <v>#REF!</v>
      </c>
      <c r="AL39" s="26">
        <f>IF(Taula42[[#This Row],[Núm. d''ordre]]&gt;0,1,0)</f>
        <v>1</v>
      </c>
      <c r="AN39" s="174">
        <f t="shared" si="1"/>
        <v>0</v>
      </c>
      <c r="AO39" s="174">
        <f t="shared" si="2"/>
        <v>0</v>
      </c>
      <c r="AP39" s="174">
        <f t="shared" si="3"/>
        <v>0</v>
      </c>
      <c r="AR39" s="173">
        <f t="shared" si="4"/>
        <v>0</v>
      </c>
      <c r="AS39" s="173">
        <f t="shared" si="5"/>
        <v>0</v>
      </c>
      <c r="BQ39" s="10"/>
      <c r="BR39" s="10"/>
      <c r="BS39" s="10"/>
    </row>
    <row r="40" spans="1:71" ht="14.25" customHeight="1" x14ac:dyDescent="0.25">
      <c r="A40" s="9"/>
      <c r="B40" s="13" t="str">
        <f>IF($C40&lt;&gt;"",MAX($B$7:B39)+1,"")</f>
        <v/>
      </c>
      <c r="C40" s="192"/>
      <c r="D40" s="191"/>
      <c r="E40" s="190"/>
      <c r="F40" s="184"/>
      <c r="G40" s="184"/>
      <c r="H40" s="183"/>
      <c r="I40" s="182"/>
      <c r="J40" s="181"/>
      <c r="K40" s="193"/>
      <c r="L40" s="194"/>
      <c r="M40" s="194"/>
      <c r="N4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0" s="364"/>
      <c r="P40" s="364"/>
      <c r="Q40" s="364"/>
      <c r="R40" s="362"/>
      <c r="S40" s="178"/>
      <c r="T40" s="177"/>
      <c r="U40" s="4"/>
      <c r="V40" s="176" t="e">
        <f>IF(#REF!&lt;#REF!,"No assoleix el mínim d'hores d'atenció anual","Atenció mínima assolida amb èxit")</f>
        <v>#REF!</v>
      </c>
      <c r="W40" s="4"/>
      <c r="X40" s="9">
        <f>(12/12)*Taula42[[#This Row],[Mesos del contracte en vigor durant l´any 2024]]</f>
        <v>0</v>
      </c>
      <c r="Y40" s="9">
        <f>(24/12)*Taula42[[#This Row],[Mesos del contracte en vigor durant l´any 2024]]</f>
        <v>0</v>
      </c>
      <c r="Z40" s="9">
        <f>(4/12)*Taula42[[#This Row],[Mesos del contracte en vigor durant l´any 2024]]</f>
        <v>0</v>
      </c>
      <c r="AA40" s="9">
        <f>(64/12)*Taula42[[#This Row],[Mesos del contracte en vigor durant l´any 2024]]</f>
        <v>0</v>
      </c>
      <c r="AB40" s="4"/>
      <c r="AC40" s="175">
        <f t="shared" si="0"/>
        <v>0</v>
      </c>
      <c r="AE40" s="13"/>
      <c r="AG40" s="26">
        <f>IF(Taula42[[#This Row],[Núm. d''ordre]]&lt;&gt;"",1,0)</f>
        <v>0</v>
      </c>
      <c r="AI40" s="26" t="e">
        <f>IF(#REF!&lt;400,1,0)</f>
        <v>#REF!</v>
      </c>
      <c r="AJ40" s="26" t="e">
        <f>IF(#REF!&gt;=400,1,0)</f>
        <v>#REF!</v>
      </c>
      <c r="AL40" s="26">
        <f>IF(Taula42[[#This Row],[Núm. d''ordre]]&gt;0,1,0)</f>
        <v>1</v>
      </c>
      <c r="AN40" s="174">
        <f t="shared" si="1"/>
        <v>0</v>
      </c>
      <c r="AO40" s="174">
        <f t="shared" si="2"/>
        <v>0</v>
      </c>
      <c r="AP40" s="174">
        <f t="shared" si="3"/>
        <v>0</v>
      </c>
      <c r="AR40" s="173">
        <f t="shared" si="4"/>
        <v>0</v>
      </c>
      <c r="AS40" s="173">
        <f t="shared" si="5"/>
        <v>0</v>
      </c>
      <c r="BQ40" s="10"/>
      <c r="BR40" s="10"/>
      <c r="BS40" s="10"/>
    </row>
    <row r="41" spans="1:71" ht="14.25" customHeight="1" x14ac:dyDescent="0.25">
      <c r="A41" s="9"/>
      <c r="B41" s="13" t="str">
        <f>IF($C41&lt;&gt;"",MAX($B$7:B40)+1,"")</f>
        <v/>
      </c>
      <c r="C41" s="192"/>
      <c r="D41" s="191"/>
      <c r="E41" s="190"/>
      <c r="F41" s="184"/>
      <c r="G41" s="184"/>
      <c r="H41" s="183"/>
      <c r="I41" s="182"/>
      <c r="J41" s="181"/>
      <c r="K41" s="193"/>
      <c r="L41" s="194"/>
      <c r="M41" s="194"/>
      <c r="N4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1" s="364"/>
      <c r="P41" s="364"/>
      <c r="Q41" s="364"/>
      <c r="R41" s="362"/>
      <c r="S41" s="178"/>
      <c r="T41" s="177"/>
      <c r="U41" s="4"/>
      <c r="V41" s="188" t="e">
        <f>IF(#REF!&lt;#REF!,"No assoleix el mínim d'hores d'atenció anual","Atenció mínima assolida amb èxit")</f>
        <v>#REF!</v>
      </c>
      <c r="W41" s="4"/>
      <c r="X41" s="9">
        <f>(12/12)*Taula42[[#This Row],[Mesos del contracte en vigor durant l´any 2024]]</f>
        <v>0</v>
      </c>
      <c r="Y41" s="9">
        <f>(24/12)*Taula42[[#This Row],[Mesos del contracte en vigor durant l´any 2024]]</f>
        <v>0</v>
      </c>
      <c r="Z41" s="9">
        <f>(4/12)*Taula42[[#This Row],[Mesos del contracte en vigor durant l´any 2024]]</f>
        <v>0</v>
      </c>
      <c r="AA41" s="9">
        <f>(64/12)*Taula42[[#This Row],[Mesos del contracte en vigor durant l´any 2024]]</f>
        <v>0</v>
      </c>
      <c r="AB41" s="4"/>
      <c r="AC41" s="175">
        <f t="shared" si="0"/>
        <v>0</v>
      </c>
      <c r="AE41" s="13"/>
      <c r="AG41" s="26">
        <f>IF(Taula42[[#This Row],[Núm. d''ordre]]&lt;&gt;"",1,0)</f>
        <v>0</v>
      </c>
      <c r="AI41" s="26" t="e">
        <f>IF(#REF!&lt;400,1,0)</f>
        <v>#REF!</v>
      </c>
      <c r="AJ41" s="26" t="e">
        <f>IF(#REF!&gt;=400,1,0)</f>
        <v>#REF!</v>
      </c>
      <c r="AL41" s="26">
        <f>IF(Taula42[[#This Row],[Núm. d''ordre]]&gt;0,1,0)</f>
        <v>1</v>
      </c>
      <c r="AN41" s="174">
        <f t="shared" si="1"/>
        <v>0</v>
      </c>
      <c r="AO41" s="174">
        <f t="shared" si="2"/>
        <v>0</v>
      </c>
      <c r="AP41" s="174">
        <f t="shared" si="3"/>
        <v>0</v>
      </c>
      <c r="AR41" s="173">
        <f t="shared" si="4"/>
        <v>0</v>
      </c>
      <c r="AS41" s="173">
        <f t="shared" si="5"/>
        <v>0</v>
      </c>
      <c r="BQ41" s="10"/>
      <c r="BR41" s="10"/>
      <c r="BS41" s="10"/>
    </row>
    <row r="42" spans="1:71" ht="14.25" customHeight="1" x14ac:dyDescent="0.25">
      <c r="A42" s="9"/>
      <c r="B42" s="13" t="str">
        <f>IF($C42&lt;&gt;"",MAX($B$7:B41)+1,"")</f>
        <v/>
      </c>
      <c r="C42" s="192"/>
      <c r="D42" s="191"/>
      <c r="E42" s="190"/>
      <c r="F42" s="184"/>
      <c r="G42" s="184"/>
      <c r="H42" s="183"/>
      <c r="I42" s="182"/>
      <c r="J42" s="181"/>
      <c r="K42" s="193"/>
      <c r="L42" s="194"/>
      <c r="M42" s="194"/>
      <c r="N4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2" s="364"/>
      <c r="P42" s="364"/>
      <c r="Q42" s="364"/>
      <c r="R42" s="362"/>
      <c r="S42" s="178"/>
      <c r="T42" s="177"/>
      <c r="U42" s="4"/>
      <c r="V42" s="176" t="e">
        <f>IF(#REF!&lt;#REF!,"No assoleix el mínim d'hores d'atenció anual","Atenció mínima assolida amb èxit")</f>
        <v>#REF!</v>
      </c>
      <c r="W42" s="4"/>
      <c r="X42" s="9">
        <f>(12/12)*Taula42[[#This Row],[Mesos del contracte en vigor durant l´any 2024]]</f>
        <v>0</v>
      </c>
      <c r="Y42" s="9">
        <f>(24/12)*Taula42[[#This Row],[Mesos del contracte en vigor durant l´any 2024]]</f>
        <v>0</v>
      </c>
      <c r="Z42" s="9">
        <f>(4/12)*Taula42[[#This Row],[Mesos del contracte en vigor durant l´any 2024]]</f>
        <v>0</v>
      </c>
      <c r="AA42" s="9">
        <f>(64/12)*Taula42[[#This Row],[Mesos del contracte en vigor durant l´any 2024]]</f>
        <v>0</v>
      </c>
      <c r="AB42" s="4"/>
      <c r="AC42" s="175">
        <f t="shared" si="0"/>
        <v>0</v>
      </c>
      <c r="AE42" s="13"/>
      <c r="AG42" s="26">
        <f>IF(Taula42[[#This Row],[Núm. d''ordre]]&lt;&gt;"",1,0)</f>
        <v>0</v>
      </c>
      <c r="AI42" s="26" t="e">
        <f>IF(#REF!&lt;400,1,0)</f>
        <v>#REF!</v>
      </c>
      <c r="AJ42" s="26" t="e">
        <f>IF(#REF!&gt;=400,1,0)</f>
        <v>#REF!</v>
      </c>
      <c r="AL42" s="26">
        <f>IF(Taula42[[#This Row],[Núm. d''ordre]]&gt;0,1,0)</f>
        <v>1</v>
      </c>
      <c r="AN42" s="174">
        <f t="shared" si="1"/>
        <v>0</v>
      </c>
      <c r="AO42" s="174">
        <f t="shared" si="2"/>
        <v>0</v>
      </c>
      <c r="AP42" s="174">
        <f t="shared" si="3"/>
        <v>0</v>
      </c>
      <c r="AR42" s="173">
        <f t="shared" si="4"/>
        <v>0</v>
      </c>
      <c r="AS42" s="173">
        <f t="shared" si="5"/>
        <v>0</v>
      </c>
      <c r="BQ42" s="10"/>
      <c r="BR42" s="10"/>
      <c r="BS42" s="10"/>
    </row>
    <row r="43" spans="1:71" ht="14.25" customHeight="1" x14ac:dyDescent="0.25">
      <c r="A43" s="9"/>
      <c r="B43" s="13" t="str">
        <f>IF($C43&lt;&gt;"",MAX($B$7:B42)+1,"")</f>
        <v/>
      </c>
      <c r="C43" s="192"/>
      <c r="D43" s="191"/>
      <c r="E43" s="190"/>
      <c r="F43" s="184"/>
      <c r="G43" s="184"/>
      <c r="H43" s="183"/>
      <c r="I43" s="182"/>
      <c r="J43" s="181"/>
      <c r="K43" s="193"/>
      <c r="L43" s="194"/>
      <c r="M43" s="194"/>
      <c r="N4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3" s="364"/>
      <c r="P43" s="364"/>
      <c r="Q43" s="364"/>
      <c r="R43" s="362"/>
      <c r="S43" s="178"/>
      <c r="T43" s="177"/>
      <c r="U43" s="4"/>
      <c r="V43" s="188" t="e">
        <f>IF(#REF!&lt;#REF!,"No assoleix el mínim d'hores d'atenció anual","Atenció mínima assolida amb èxit")</f>
        <v>#REF!</v>
      </c>
      <c r="W43" s="4"/>
      <c r="X43" s="9">
        <f>(12/12)*Taula42[[#This Row],[Mesos del contracte en vigor durant l´any 2024]]</f>
        <v>0</v>
      </c>
      <c r="Y43" s="9">
        <f>(24/12)*Taula42[[#This Row],[Mesos del contracte en vigor durant l´any 2024]]</f>
        <v>0</v>
      </c>
      <c r="Z43" s="9">
        <f>(4/12)*Taula42[[#This Row],[Mesos del contracte en vigor durant l´any 2024]]</f>
        <v>0</v>
      </c>
      <c r="AA43" s="9">
        <f>(64/12)*Taula42[[#This Row],[Mesos del contracte en vigor durant l´any 2024]]</f>
        <v>0</v>
      </c>
      <c r="AB43" s="4"/>
      <c r="AC43" s="175">
        <f t="shared" si="0"/>
        <v>0</v>
      </c>
      <c r="AE43" s="13"/>
      <c r="AG43" s="26">
        <f>IF(Taula42[[#This Row],[Núm. d''ordre]]&lt;&gt;"",1,0)</f>
        <v>0</v>
      </c>
      <c r="AI43" s="26" t="e">
        <f>IF(#REF!&lt;400,1,0)</f>
        <v>#REF!</v>
      </c>
      <c r="AJ43" s="26" t="e">
        <f>IF(#REF!&gt;=400,1,0)</f>
        <v>#REF!</v>
      </c>
      <c r="AL43" s="26">
        <f>IF(Taula42[[#This Row],[Núm. d''ordre]]&gt;0,1,0)</f>
        <v>1</v>
      </c>
      <c r="AN43" s="174">
        <f t="shared" si="1"/>
        <v>0</v>
      </c>
      <c r="AO43" s="174">
        <f t="shared" si="2"/>
        <v>0</v>
      </c>
      <c r="AP43" s="174">
        <f t="shared" si="3"/>
        <v>0</v>
      </c>
      <c r="AR43" s="173">
        <f t="shared" si="4"/>
        <v>0</v>
      </c>
      <c r="AS43" s="173">
        <f t="shared" si="5"/>
        <v>0</v>
      </c>
      <c r="BQ43" s="10"/>
      <c r="BR43" s="10"/>
      <c r="BS43" s="10"/>
    </row>
    <row r="44" spans="1:71" ht="14.25" customHeight="1" x14ac:dyDescent="0.25">
      <c r="A44" s="9"/>
      <c r="B44" s="13" t="str">
        <f>IF($C44&lt;&gt;"",MAX($B$7:B43)+1,"")</f>
        <v/>
      </c>
      <c r="C44" s="192"/>
      <c r="D44" s="191"/>
      <c r="E44" s="190"/>
      <c r="F44" s="184"/>
      <c r="G44" s="184"/>
      <c r="H44" s="183"/>
      <c r="I44" s="182"/>
      <c r="J44" s="181"/>
      <c r="K44" s="193"/>
      <c r="L44" s="194"/>
      <c r="M44" s="194"/>
      <c r="N4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4" s="364"/>
      <c r="P44" s="364"/>
      <c r="Q44" s="364"/>
      <c r="R44" s="362"/>
      <c r="S44" s="178"/>
      <c r="T44" s="177"/>
      <c r="U44" s="4"/>
      <c r="V44" s="176" t="e">
        <f>IF(#REF!&lt;#REF!,"No assoleix el mínim d'hores d'atenció anual","Atenció mínima assolida amb èxit")</f>
        <v>#REF!</v>
      </c>
      <c r="W44" s="4"/>
      <c r="X44" s="9">
        <f>(12/12)*Taula42[[#This Row],[Mesos del contracte en vigor durant l´any 2024]]</f>
        <v>0</v>
      </c>
      <c r="Y44" s="9">
        <f>(24/12)*Taula42[[#This Row],[Mesos del contracte en vigor durant l´any 2024]]</f>
        <v>0</v>
      </c>
      <c r="Z44" s="9">
        <f>(4/12)*Taula42[[#This Row],[Mesos del contracte en vigor durant l´any 2024]]</f>
        <v>0</v>
      </c>
      <c r="AA44" s="9">
        <f>(64/12)*Taula42[[#This Row],[Mesos del contracte en vigor durant l´any 2024]]</f>
        <v>0</v>
      </c>
      <c r="AB44" s="4"/>
      <c r="AC44" s="175">
        <f t="shared" si="0"/>
        <v>0</v>
      </c>
      <c r="AE44" s="13"/>
      <c r="AG44" s="26">
        <f>IF(Taula42[[#This Row],[Núm. d''ordre]]&lt;&gt;"",1,0)</f>
        <v>0</v>
      </c>
      <c r="AI44" s="26" t="e">
        <f>IF(#REF!&lt;400,1,0)</f>
        <v>#REF!</v>
      </c>
      <c r="AJ44" s="26" t="e">
        <f>IF(#REF!&gt;=400,1,0)</f>
        <v>#REF!</v>
      </c>
      <c r="AL44" s="26">
        <f>IF(Taula42[[#This Row],[Núm. d''ordre]]&gt;0,1,0)</f>
        <v>1</v>
      </c>
      <c r="AN44" s="174">
        <f t="shared" si="1"/>
        <v>0</v>
      </c>
      <c r="AO44" s="174">
        <f t="shared" si="2"/>
        <v>0</v>
      </c>
      <c r="AP44" s="174">
        <f t="shared" si="3"/>
        <v>0</v>
      </c>
      <c r="AR44" s="173">
        <f t="shared" si="4"/>
        <v>0</v>
      </c>
      <c r="AS44" s="173">
        <f t="shared" si="5"/>
        <v>0</v>
      </c>
      <c r="BQ44" s="10"/>
      <c r="BR44" s="10"/>
      <c r="BS44" s="10"/>
    </row>
    <row r="45" spans="1:71" ht="14.25" customHeight="1" x14ac:dyDescent="0.25">
      <c r="A45" s="9"/>
      <c r="B45" s="13" t="str">
        <f>IF($C45&lt;&gt;"",MAX($B$7:B44)+1,"")</f>
        <v/>
      </c>
      <c r="C45" s="192"/>
      <c r="D45" s="191"/>
      <c r="E45" s="190"/>
      <c r="F45" s="184"/>
      <c r="G45" s="184"/>
      <c r="H45" s="183"/>
      <c r="I45" s="182"/>
      <c r="J45" s="181"/>
      <c r="K45" s="193"/>
      <c r="L45" s="194"/>
      <c r="M45" s="194"/>
      <c r="N4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5" s="364"/>
      <c r="P45" s="364"/>
      <c r="Q45" s="364"/>
      <c r="R45" s="362"/>
      <c r="S45" s="178"/>
      <c r="T45" s="177"/>
      <c r="U45" s="4"/>
      <c r="V45" s="188" t="e">
        <f>IF(#REF!&lt;#REF!,"No assoleix el mínim d'hores d'atenció anual","Atenció mínima assolida amb èxit")</f>
        <v>#REF!</v>
      </c>
      <c r="W45" s="4"/>
      <c r="X45" s="9">
        <f>(12/12)*Taula42[[#This Row],[Mesos del contracte en vigor durant l´any 2024]]</f>
        <v>0</v>
      </c>
      <c r="Y45" s="9">
        <f>(24/12)*Taula42[[#This Row],[Mesos del contracte en vigor durant l´any 2024]]</f>
        <v>0</v>
      </c>
      <c r="Z45" s="9">
        <f>(4/12)*Taula42[[#This Row],[Mesos del contracte en vigor durant l´any 2024]]</f>
        <v>0</v>
      </c>
      <c r="AA45" s="9">
        <f>(64/12)*Taula42[[#This Row],[Mesos del contracte en vigor durant l´any 2024]]</f>
        <v>0</v>
      </c>
      <c r="AB45" s="4"/>
      <c r="AC45" s="175">
        <f t="shared" si="0"/>
        <v>0</v>
      </c>
      <c r="AE45" s="13"/>
      <c r="AG45" s="26">
        <f>IF(Taula42[[#This Row],[Núm. d''ordre]]&lt;&gt;"",1,0)</f>
        <v>0</v>
      </c>
      <c r="AI45" s="26" t="e">
        <f>IF(#REF!&lt;400,1,0)</f>
        <v>#REF!</v>
      </c>
      <c r="AJ45" s="26" t="e">
        <f>IF(#REF!&gt;=400,1,0)</f>
        <v>#REF!</v>
      </c>
      <c r="AL45" s="26">
        <f>IF(Taula42[[#This Row],[Núm. d''ordre]]&gt;0,1,0)</f>
        <v>1</v>
      </c>
      <c r="AN45" s="174">
        <f t="shared" si="1"/>
        <v>0</v>
      </c>
      <c r="AO45" s="174">
        <f t="shared" si="2"/>
        <v>0</v>
      </c>
      <c r="AP45" s="174">
        <f t="shared" si="3"/>
        <v>0</v>
      </c>
      <c r="AR45" s="173">
        <f t="shared" si="4"/>
        <v>0</v>
      </c>
      <c r="AS45" s="173">
        <f t="shared" si="5"/>
        <v>0</v>
      </c>
      <c r="BQ45" s="10"/>
      <c r="BR45" s="10"/>
      <c r="BS45" s="10"/>
    </row>
    <row r="46" spans="1:71" ht="14.25" customHeight="1" x14ac:dyDescent="0.25">
      <c r="A46" s="9"/>
      <c r="B46" s="13" t="str">
        <f>IF($C46&lt;&gt;"",MAX($B$7:B45)+1,"")</f>
        <v/>
      </c>
      <c r="C46" s="192"/>
      <c r="D46" s="191"/>
      <c r="E46" s="190"/>
      <c r="F46" s="184"/>
      <c r="G46" s="184"/>
      <c r="H46" s="183"/>
      <c r="I46" s="182"/>
      <c r="J46" s="181"/>
      <c r="K46" s="193"/>
      <c r="L46" s="194"/>
      <c r="M46" s="194"/>
      <c r="N4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6" s="364"/>
      <c r="P46" s="364"/>
      <c r="Q46" s="364"/>
      <c r="R46" s="362"/>
      <c r="S46" s="178"/>
      <c r="T46" s="177"/>
      <c r="U46" s="4"/>
      <c r="V46" s="176" t="e">
        <f>IF(#REF!&lt;#REF!,"No assoleix el mínim d'hores d'atenció anual","Atenció mínima assolida amb èxit")</f>
        <v>#REF!</v>
      </c>
      <c r="W46" s="4"/>
      <c r="X46" s="9">
        <f>(12/12)*Taula42[[#This Row],[Mesos del contracte en vigor durant l´any 2024]]</f>
        <v>0</v>
      </c>
      <c r="Y46" s="9">
        <f>(24/12)*Taula42[[#This Row],[Mesos del contracte en vigor durant l´any 2024]]</f>
        <v>0</v>
      </c>
      <c r="Z46" s="9">
        <f>(4/12)*Taula42[[#This Row],[Mesos del contracte en vigor durant l´any 2024]]</f>
        <v>0</v>
      </c>
      <c r="AA46" s="9">
        <f>(64/12)*Taula42[[#This Row],[Mesos del contracte en vigor durant l´any 2024]]</f>
        <v>0</v>
      </c>
      <c r="AB46" s="4"/>
      <c r="AC46" s="175">
        <f t="shared" si="0"/>
        <v>0</v>
      </c>
      <c r="AE46" s="13"/>
      <c r="AG46" s="26">
        <f>IF(Taula42[[#This Row],[Núm. d''ordre]]&lt;&gt;"",1,0)</f>
        <v>0</v>
      </c>
      <c r="AI46" s="26" t="e">
        <f>IF(#REF!&lt;400,1,0)</f>
        <v>#REF!</v>
      </c>
      <c r="AJ46" s="26" t="e">
        <f>IF(#REF!&gt;=400,1,0)</f>
        <v>#REF!</v>
      </c>
      <c r="AL46" s="26">
        <f>IF(Taula42[[#This Row],[Núm. d''ordre]]&gt;0,1,0)</f>
        <v>1</v>
      </c>
      <c r="AN46" s="174">
        <f t="shared" si="1"/>
        <v>0</v>
      </c>
      <c r="AO46" s="174">
        <f t="shared" si="2"/>
        <v>0</v>
      </c>
      <c r="AP46" s="174">
        <f t="shared" si="3"/>
        <v>0</v>
      </c>
      <c r="AR46" s="173">
        <f t="shared" si="4"/>
        <v>0</v>
      </c>
      <c r="AS46" s="173">
        <f t="shared" si="5"/>
        <v>0</v>
      </c>
      <c r="BQ46" s="10"/>
      <c r="BR46" s="10"/>
      <c r="BS46" s="10"/>
    </row>
    <row r="47" spans="1:71" ht="14.25" customHeight="1" x14ac:dyDescent="0.25">
      <c r="A47" s="9"/>
      <c r="B47" s="13" t="str">
        <f>IF($C47&lt;&gt;"",MAX($B$7:B46)+1,"")</f>
        <v/>
      </c>
      <c r="C47" s="192"/>
      <c r="D47" s="191"/>
      <c r="E47" s="190"/>
      <c r="F47" s="184"/>
      <c r="G47" s="184"/>
      <c r="H47" s="183"/>
      <c r="I47" s="182"/>
      <c r="J47" s="181"/>
      <c r="K47" s="193"/>
      <c r="L47" s="194"/>
      <c r="M47" s="194"/>
      <c r="N4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7" s="364"/>
      <c r="P47" s="364"/>
      <c r="Q47" s="364"/>
      <c r="R47" s="362"/>
      <c r="S47" s="178"/>
      <c r="T47" s="177"/>
      <c r="U47" s="4"/>
      <c r="V47" s="188" t="e">
        <f>IF(#REF!&lt;#REF!,"No assoleix el mínim d'hores d'atenció anual","Atenció mínima assolida amb èxit")</f>
        <v>#REF!</v>
      </c>
      <c r="W47" s="4"/>
      <c r="X47" s="9">
        <f>(12/12)*Taula42[[#This Row],[Mesos del contracte en vigor durant l´any 2024]]</f>
        <v>0</v>
      </c>
      <c r="Y47" s="9">
        <f>(24/12)*Taula42[[#This Row],[Mesos del contracte en vigor durant l´any 2024]]</f>
        <v>0</v>
      </c>
      <c r="Z47" s="9">
        <f>(4/12)*Taula42[[#This Row],[Mesos del contracte en vigor durant l´any 2024]]</f>
        <v>0</v>
      </c>
      <c r="AA47" s="9">
        <f>(64/12)*Taula42[[#This Row],[Mesos del contracte en vigor durant l´any 2024]]</f>
        <v>0</v>
      </c>
      <c r="AB47" s="4"/>
      <c r="AC47" s="175">
        <f t="shared" si="0"/>
        <v>0</v>
      </c>
      <c r="AE47" s="13"/>
      <c r="AG47" s="26">
        <f>IF(Taula42[[#This Row],[Núm. d''ordre]]&lt;&gt;"",1,0)</f>
        <v>0</v>
      </c>
      <c r="AI47" s="26" t="e">
        <f>IF(#REF!&lt;400,1,0)</f>
        <v>#REF!</v>
      </c>
      <c r="AJ47" s="26" t="e">
        <f>IF(#REF!&gt;=400,1,0)</f>
        <v>#REF!</v>
      </c>
      <c r="AL47" s="26">
        <f>IF(Taula42[[#This Row],[Núm. d''ordre]]&gt;0,1,0)</f>
        <v>1</v>
      </c>
      <c r="AN47" s="174">
        <f t="shared" si="1"/>
        <v>0</v>
      </c>
      <c r="AO47" s="174">
        <f t="shared" si="2"/>
        <v>0</v>
      </c>
      <c r="AP47" s="174">
        <f t="shared" si="3"/>
        <v>0</v>
      </c>
      <c r="AR47" s="173">
        <f t="shared" si="4"/>
        <v>0</v>
      </c>
      <c r="AS47" s="173">
        <f t="shared" si="5"/>
        <v>0</v>
      </c>
      <c r="BQ47" s="10"/>
      <c r="BR47" s="10"/>
      <c r="BS47" s="10"/>
    </row>
    <row r="48" spans="1:71" ht="14.25" customHeight="1" x14ac:dyDescent="0.25">
      <c r="A48" s="9"/>
      <c r="B48" s="13" t="str">
        <f>IF($C48&lt;&gt;"",MAX($B$7:B47)+1,"")</f>
        <v/>
      </c>
      <c r="C48" s="192"/>
      <c r="D48" s="191"/>
      <c r="E48" s="190"/>
      <c r="F48" s="184"/>
      <c r="G48" s="184"/>
      <c r="H48" s="183"/>
      <c r="I48" s="182"/>
      <c r="J48" s="181"/>
      <c r="K48" s="193"/>
      <c r="L48" s="194"/>
      <c r="M48" s="194"/>
      <c r="N4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8" s="364"/>
      <c r="P48" s="364"/>
      <c r="Q48" s="364"/>
      <c r="R48" s="362"/>
      <c r="S48" s="178"/>
      <c r="T48" s="177"/>
      <c r="U48" s="4"/>
      <c r="V48" s="176" t="e">
        <f>IF(#REF!&lt;#REF!,"No assoleix el mínim d'hores d'atenció anual","Atenció mínima assolida amb èxit")</f>
        <v>#REF!</v>
      </c>
      <c r="W48" s="4"/>
      <c r="X48" s="9">
        <f>(12/12)*Taula42[[#This Row],[Mesos del contracte en vigor durant l´any 2024]]</f>
        <v>0</v>
      </c>
      <c r="Y48" s="9">
        <f>(24/12)*Taula42[[#This Row],[Mesos del contracte en vigor durant l´any 2024]]</f>
        <v>0</v>
      </c>
      <c r="Z48" s="9">
        <f>(4/12)*Taula42[[#This Row],[Mesos del contracte en vigor durant l´any 2024]]</f>
        <v>0</v>
      </c>
      <c r="AA48" s="9">
        <f>(64/12)*Taula42[[#This Row],[Mesos del contracte en vigor durant l´any 2024]]</f>
        <v>0</v>
      </c>
      <c r="AB48" s="4"/>
      <c r="AC48" s="175">
        <f t="shared" si="0"/>
        <v>0</v>
      </c>
      <c r="AE48" s="13"/>
      <c r="AG48" s="26">
        <f>IF(Taula42[[#This Row],[Núm. d''ordre]]&lt;&gt;"",1,0)</f>
        <v>0</v>
      </c>
      <c r="AI48" s="26" t="e">
        <f>IF(#REF!&lt;400,1,0)</f>
        <v>#REF!</v>
      </c>
      <c r="AJ48" s="26" t="e">
        <f>IF(#REF!&gt;=400,1,0)</f>
        <v>#REF!</v>
      </c>
      <c r="AL48" s="26">
        <f>IF(Taula42[[#This Row],[Núm. d''ordre]]&gt;0,1,0)</f>
        <v>1</v>
      </c>
      <c r="AN48" s="174">
        <f t="shared" si="1"/>
        <v>0</v>
      </c>
      <c r="AO48" s="174">
        <f t="shared" si="2"/>
        <v>0</v>
      </c>
      <c r="AP48" s="174">
        <f t="shared" si="3"/>
        <v>0</v>
      </c>
      <c r="AR48" s="173">
        <f t="shared" si="4"/>
        <v>0</v>
      </c>
      <c r="AS48" s="173">
        <f t="shared" si="5"/>
        <v>0</v>
      </c>
      <c r="BQ48" s="10"/>
      <c r="BR48" s="10"/>
      <c r="BS48" s="10"/>
    </row>
    <row r="49" spans="1:71" ht="14.25" customHeight="1" x14ac:dyDescent="0.25">
      <c r="A49" s="9"/>
      <c r="B49" s="13" t="str">
        <f>IF($C49&lt;&gt;"",MAX($B$7:B48)+1,"")</f>
        <v/>
      </c>
      <c r="C49" s="192"/>
      <c r="D49" s="191"/>
      <c r="E49" s="190"/>
      <c r="F49" s="184"/>
      <c r="G49" s="184"/>
      <c r="H49" s="183"/>
      <c r="I49" s="182"/>
      <c r="J49" s="181"/>
      <c r="K49" s="193"/>
      <c r="L49" s="194"/>
      <c r="M49" s="194"/>
      <c r="N4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9" s="364"/>
      <c r="P49" s="364"/>
      <c r="Q49" s="364"/>
      <c r="R49" s="362"/>
      <c r="S49" s="178"/>
      <c r="T49" s="177"/>
      <c r="U49" s="4"/>
      <c r="V49" s="188" t="e">
        <f>IF(#REF!&lt;#REF!,"No assoleix el mínim d'hores d'atenció anual","Atenció mínima assolida amb èxit")</f>
        <v>#REF!</v>
      </c>
      <c r="W49" s="4"/>
      <c r="X49" s="9">
        <f>(12/12)*Taula42[[#This Row],[Mesos del contracte en vigor durant l´any 2024]]</f>
        <v>0</v>
      </c>
      <c r="Y49" s="9">
        <f>(24/12)*Taula42[[#This Row],[Mesos del contracte en vigor durant l´any 2024]]</f>
        <v>0</v>
      </c>
      <c r="Z49" s="9">
        <f>(4/12)*Taula42[[#This Row],[Mesos del contracte en vigor durant l´any 2024]]</f>
        <v>0</v>
      </c>
      <c r="AA49" s="9">
        <f>(64/12)*Taula42[[#This Row],[Mesos del contracte en vigor durant l´any 2024]]</f>
        <v>0</v>
      </c>
      <c r="AB49" s="4"/>
      <c r="AC49" s="175">
        <f t="shared" si="0"/>
        <v>0</v>
      </c>
      <c r="AE49" s="13"/>
      <c r="AG49" s="26">
        <f>IF(Taula42[[#This Row],[Núm. d''ordre]]&lt;&gt;"",1,0)</f>
        <v>0</v>
      </c>
      <c r="AI49" s="26" t="e">
        <f>IF(#REF!&lt;400,1,0)</f>
        <v>#REF!</v>
      </c>
      <c r="AJ49" s="26" t="e">
        <f>IF(#REF!&gt;=400,1,0)</f>
        <v>#REF!</v>
      </c>
      <c r="AL49" s="26">
        <f>IF(Taula42[[#This Row],[Núm. d''ordre]]&gt;0,1,0)</f>
        <v>1</v>
      </c>
      <c r="AN49" s="174">
        <f t="shared" si="1"/>
        <v>0</v>
      </c>
      <c r="AO49" s="174">
        <f t="shared" si="2"/>
        <v>0</v>
      </c>
      <c r="AP49" s="174">
        <f t="shared" si="3"/>
        <v>0</v>
      </c>
      <c r="AR49" s="173">
        <f t="shared" si="4"/>
        <v>0</v>
      </c>
      <c r="AS49" s="173">
        <f t="shared" si="5"/>
        <v>0</v>
      </c>
      <c r="BQ49" s="10"/>
      <c r="BR49" s="10"/>
      <c r="BS49" s="10"/>
    </row>
    <row r="50" spans="1:71" ht="14.25" customHeight="1" x14ac:dyDescent="0.25">
      <c r="A50" s="9"/>
      <c r="B50" s="13" t="str">
        <f>IF($C50&lt;&gt;"",MAX($B$7:B49)+1,"")</f>
        <v/>
      </c>
      <c r="C50" s="192"/>
      <c r="D50" s="191"/>
      <c r="E50" s="190"/>
      <c r="F50" s="184"/>
      <c r="G50" s="184"/>
      <c r="H50" s="183"/>
      <c r="I50" s="182"/>
      <c r="J50" s="181"/>
      <c r="K50" s="193"/>
      <c r="L50" s="194"/>
      <c r="M50" s="194"/>
      <c r="N5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0" s="364"/>
      <c r="P50" s="364"/>
      <c r="Q50" s="364"/>
      <c r="R50" s="362"/>
      <c r="S50" s="178"/>
      <c r="T50" s="177"/>
      <c r="U50" s="4"/>
      <c r="V50" s="176" t="e">
        <f>IF(#REF!&lt;#REF!,"No assoleix el mínim d'hores d'atenció anual","Atenció mínima assolida amb èxit")</f>
        <v>#REF!</v>
      </c>
      <c r="W50" s="4"/>
      <c r="X50" s="9">
        <f>(12/12)*Taula42[[#This Row],[Mesos del contracte en vigor durant l´any 2024]]</f>
        <v>0</v>
      </c>
      <c r="Y50" s="9">
        <f>(24/12)*Taula42[[#This Row],[Mesos del contracte en vigor durant l´any 2024]]</f>
        <v>0</v>
      </c>
      <c r="Z50" s="9">
        <f>(4/12)*Taula42[[#This Row],[Mesos del contracte en vigor durant l´any 2024]]</f>
        <v>0</v>
      </c>
      <c r="AA50" s="9">
        <f>(64/12)*Taula42[[#This Row],[Mesos del contracte en vigor durant l´any 2024]]</f>
        <v>0</v>
      </c>
      <c r="AB50" s="4"/>
      <c r="AC50" s="175">
        <f t="shared" si="0"/>
        <v>0</v>
      </c>
      <c r="AE50" s="13"/>
      <c r="AG50" s="26">
        <f>IF(Taula42[[#This Row],[Núm. d''ordre]]&lt;&gt;"",1,0)</f>
        <v>0</v>
      </c>
      <c r="AI50" s="26" t="e">
        <f>IF(#REF!&lt;400,1,0)</f>
        <v>#REF!</v>
      </c>
      <c r="AJ50" s="26" t="e">
        <f>IF(#REF!&gt;=400,1,0)</f>
        <v>#REF!</v>
      </c>
      <c r="AL50" s="26">
        <f>IF(Taula42[[#This Row],[Núm. d''ordre]]&gt;0,1,0)</f>
        <v>1</v>
      </c>
      <c r="AN50" s="174">
        <f t="shared" si="1"/>
        <v>0</v>
      </c>
      <c r="AO50" s="174">
        <f t="shared" si="2"/>
        <v>0</v>
      </c>
      <c r="AP50" s="174">
        <f t="shared" si="3"/>
        <v>0</v>
      </c>
      <c r="AR50" s="173">
        <f t="shared" si="4"/>
        <v>0</v>
      </c>
      <c r="AS50" s="173">
        <f t="shared" si="5"/>
        <v>0</v>
      </c>
      <c r="BQ50" s="10"/>
      <c r="BR50" s="10"/>
      <c r="BS50" s="10"/>
    </row>
    <row r="51" spans="1:71" ht="14.25" customHeight="1" x14ac:dyDescent="0.25">
      <c r="A51" s="9"/>
      <c r="B51" s="13" t="str">
        <f>IF($C51&lt;&gt;"",MAX($B$7:B50)+1,"")</f>
        <v/>
      </c>
      <c r="C51" s="192"/>
      <c r="D51" s="191"/>
      <c r="E51" s="190"/>
      <c r="F51" s="184"/>
      <c r="G51" s="184"/>
      <c r="H51" s="183"/>
      <c r="I51" s="182"/>
      <c r="J51" s="181"/>
      <c r="K51" s="193"/>
      <c r="L51" s="194"/>
      <c r="M51" s="194"/>
      <c r="N5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1" s="364"/>
      <c r="P51" s="364"/>
      <c r="Q51" s="364"/>
      <c r="R51" s="362"/>
      <c r="S51" s="178"/>
      <c r="T51" s="177"/>
      <c r="U51" s="4"/>
      <c r="V51" s="188" t="e">
        <f>IF(#REF!&lt;#REF!,"No assoleix el mínim d'hores d'atenció anual","Atenció mínima assolida amb èxit")</f>
        <v>#REF!</v>
      </c>
      <c r="W51" s="4"/>
      <c r="X51" s="9">
        <f>(12/12)*Taula42[[#This Row],[Mesos del contracte en vigor durant l´any 2024]]</f>
        <v>0</v>
      </c>
      <c r="Y51" s="9">
        <f>(24/12)*Taula42[[#This Row],[Mesos del contracte en vigor durant l´any 2024]]</f>
        <v>0</v>
      </c>
      <c r="Z51" s="9">
        <f>(4/12)*Taula42[[#This Row],[Mesos del contracte en vigor durant l´any 2024]]</f>
        <v>0</v>
      </c>
      <c r="AA51" s="9">
        <f>(64/12)*Taula42[[#This Row],[Mesos del contracte en vigor durant l´any 2024]]</f>
        <v>0</v>
      </c>
      <c r="AB51" s="4"/>
      <c r="AC51" s="175">
        <f t="shared" si="0"/>
        <v>0</v>
      </c>
      <c r="AE51" s="13"/>
      <c r="AG51" s="26">
        <f>IF(Taula42[[#This Row],[Núm. d''ordre]]&lt;&gt;"",1,0)</f>
        <v>0</v>
      </c>
      <c r="AI51" s="26" t="e">
        <f>IF(#REF!&lt;400,1,0)</f>
        <v>#REF!</v>
      </c>
      <c r="AJ51" s="26" t="e">
        <f>IF(#REF!&gt;=400,1,0)</f>
        <v>#REF!</v>
      </c>
      <c r="AL51" s="26">
        <f>IF(Taula42[[#This Row],[Núm. d''ordre]]&gt;0,1,0)</f>
        <v>1</v>
      </c>
      <c r="AN51" s="174">
        <f t="shared" si="1"/>
        <v>0</v>
      </c>
      <c r="AO51" s="174">
        <f t="shared" si="2"/>
        <v>0</v>
      </c>
      <c r="AP51" s="174">
        <f t="shared" si="3"/>
        <v>0</v>
      </c>
      <c r="AR51" s="173">
        <f t="shared" si="4"/>
        <v>0</v>
      </c>
      <c r="AS51" s="173">
        <f t="shared" si="5"/>
        <v>0</v>
      </c>
      <c r="BQ51" s="10"/>
      <c r="BR51" s="10"/>
      <c r="BS51" s="10"/>
    </row>
    <row r="52" spans="1:71" ht="14.25" customHeight="1" x14ac:dyDescent="0.25">
      <c r="A52" s="9"/>
      <c r="B52" s="13" t="str">
        <f>IF($C52&lt;&gt;"",MAX($B$7:B51)+1,"")</f>
        <v/>
      </c>
      <c r="C52" s="192"/>
      <c r="D52" s="191"/>
      <c r="E52" s="190"/>
      <c r="F52" s="184"/>
      <c r="G52" s="184"/>
      <c r="H52" s="183"/>
      <c r="I52" s="182"/>
      <c r="J52" s="181"/>
      <c r="K52" s="193"/>
      <c r="L52" s="194"/>
      <c r="M52" s="194"/>
      <c r="N5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2" s="364"/>
      <c r="P52" s="364"/>
      <c r="Q52" s="364"/>
      <c r="R52" s="362"/>
      <c r="S52" s="178"/>
      <c r="T52" s="177"/>
      <c r="U52" s="4"/>
      <c r="V52" s="176" t="e">
        <f>IF(#REF!&lt;#REF!,"No assoleix el mínim d'hores d'atenció anual","Atenció mínima assolida amb èxit")</f>
        <v>#REF!</v>
      </c>
      <c r="W52" s="4"/>
      <c r="X52" s="9">
        <f>(12/12)*Taula42[[#This Row],[Mesos del contracte en vigor durant l´any 2024]]</f>
        <v>0</v>
      </c>
      <c r="Y52" s="9">
        <f>(24/12)*Taula42[[#This Row],[Mesos del contracte en vigor durant l´any 2024]]</f>
        <v>0</v>
      </c>
      <c r="Z52" s="9">
        <f>(4/12)*Taula42[[#This Row],[Mesos del contracte en vigor durant l´any 2024]]</f>
        <v>0</v>
      </c>
      <c r="AA52" s="9">
        <f>(64/12)*Taula42[[#This Row],[Mesos del contracte en vigor durant l´any 2024]]</f>
        <v>0</v>
      </c>
      <c r="AB52" s="4"/>
      <c r="AC52" s="175">
        <f t="shared" si="0"/>
        <v>0</v>
      </c>
      <c r="AE52" s="13"/>
      <c r="AG52" s="26">
        <f>IF(Taula42[[#This Row],[Núm. d''ordre]]&lt;&gt;"",1,0)</f>
        <v>0</v>
      </c>
      <c r="AI52" s="26" t="e">
        <f>IF(#REF!&lt;400,1,0)</f>
        <v>#REF!</v>
      </c>
      <c r="AJ52" s="26" t="e">
        <f>IF(#REF!&gt;=400,1,0)</f>
        <v>#REF!</v>
      </c>
      <c r="AL52" s="26">
        <f>IF(Taula42[[#This Row],[Núm. d''ordre]]&gt;0,1,0)</f>
        <v>1</v>
      </c>
      <c r="AN52" s="174">
        <f t="shared" si="1"/>
        <v>0</v>
      </c>
      <c r="AO52" s="174">
        <f t="shared" si="2"/>
        <v>0</v>
      </c>
      <c r="AP52" s="174">
        <f t="shared" si="3"/>
        <v>0</v>
      </c>
      <c r="AR52" s="173">
        <f t="shared" si="4"/>
        <v>0</v>
      </c>
      <c r="AS52" s="173">
        <f t="shared" si="5"/>
        <v>0</v>
      </c>
      <c r="BQ52" s="10"/>
      <c r="BR52" s="10"/>
      <c r="BS52" s="10"/>
    </row>
    <row r="53" spans="1:71" ht="13.5" customHeight="1" x14ac:dyDescent="0.25">
      <c r="A53" s="9"/>
      <c r="B53" s="13" t="str">
        <f>IF($C53&lt;&gt;"",MAX($B$7:B52)+1,"")</f>
        <v/>
      </c>
      <c r="C53" s="192"/>
      <c r="D53" s="191"/>
      <c r="E53" s="190"/>
      <c r="F53" s="184"/>
      <c r="G53" s="184"/>
      <c r="H53" s="183"/>
      <c r="I53" s="182"/>
      <c r="J53" s="181"/>
      <c r="K53" s="193"/>
      <c r="L53" s="194"/>
      <c r="M53" s="194"/>
      <c r="N5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3" s="364"/>
      <c r="P53" s="364"/>
      <c r="Q53" s="364"/>
      <c r="R53" s="362"/>
      <c r="S53" s="178"/>
      <c r="T53" s="177"/>
      <c r="U53" s="4"/>
      <c r="V53" s="188" t="e">
        <f>IF(#REF!&lt;#REF!,"No assoleix el mínim d'hores d'atenció anual","Atenció mínima assolida amb èxit")</f>
        <v>#REF!</v>
      </c>
      <c r="W53" s="4"/>
      <c r="X53" s="9">
        <f>(12/12)*Taula42[[#This Row],[Mesos del contracte en vigor durant l´any 2024]]</f>
        <v>0</v>
      </c>
      <c r="Y53" s="9">
        <f>(24/12)*Taula42[[#This Row],[Mesos del contracte en vigor durant l´any 2024]]</f>
        <v>0</v>
      </c>
      <c r="Z53" s="9">
        <f>(4/12)*Taula42[[#This Row],[Mesos del contracte en vigor durant l´any 2024]]</f>
        <v>0</v>
      </c>
      <c r="AA53" s="9">
        <f>(64/12)*Taula42[[#This Row],[Mesos del contracte en vigor durant l´any 2024]]</f>
        <v>0</v>
      </c>
      <c r="AB53" s="4"/>
      <c r="AC53" s="175">
        <f t="shared" si="0"/>
        <v>0</v>
      </c>
      <c r="AE53" s="13"/>
      <c r="AG53" s="26">
        <f>IF(Taula42[[#This Row],[Núm. d''ordre]]&lt;&gt;"",1,0)</f>
        <v>0</v>
      </c>
      <c r="AI53" s="26" t="e">
        <f>IF(#REF!&lt;400,1,0)</f>
        <v>#REF!</v>
      </c>
      <c r="AJ53" s="26" t="e">
        <f>IF(#REF!&gt;=400,1,0)</f>
        <v>#REF!</v>
      </c>
      <c r="AL53" s="26">
        <f>IF(Taula42[[#This Row],[Núm. d''ordre]]&gt;0,1,0)</f>
        <v>1</v>
      </c>
      <c r="AN53" s="174">
        <f t="shared" si="1"/>
        <v>0</v>
      </c>
      <c r="AO53" s="174">
        <f t="shared" si="2"/>
        <v>0</v>
      </c>
      <c r="AP53" s="174">
        <f t="shared" si="3"/>
        <v>0</v>
      </c>
      <c r="AR53" s="173">
        <f t="shared" si="4"/>
        <v>0</v>
      </c>
      <c r="AS53" s="173">
        <f t="shared" si="5"/>
        <v>0</v>
      </c>
      <c r="BQ53" s="10"/>
      <c r="BR53" s="10"/>
      <c r="BS53" s="10"/>
    </row>
    <row r="54" spans="1:71" ht="13.5" customHeight="1" x14ac:dyDescent="0.25">
      <c r="A54" s="9"/>
      <c r="B54" s="13" t="str">
        <f>IF($C54&lt;&gt;"",MAX($B$7:B53)+1,"")</f>
        <v/>
      </c>
      <c r="C54" s="192"/>
      <c r="D54" s="191"/>
      <c r="E54" s="190"/>
      <c r="F54" s="184"/>
      <c r="G54" s="184"/>
      <c r="H54" s="183"/>
      <c r="I54" s="182"/>
      <c r="J54" s="181"/>
      <c r="K54" s="193"/>
      <c r="L54" s="194"/>
      <c r="M54" s="194"/>
      <c r="N5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4" s="364"/>
      <c r="P54" s="364"/>
      <c r="Q54" s="364"/>
      <c r="R54" s="362"/>
      <c r="S54" s="178"/>
      <c r="T54" s="177"/>
      <c r="U54" s="4"/>
      <c r="V54" s="176" t="e">
        <f>IF(#REF!&lt;#REF!,"No assoleix el mínim d'hores d'atenció anual","Atenció mínima assolida amb èxit")</f>
        <v>#REF!</v>
      </c>
      <c r="W54" s="4"/>
      <c r="X54" s="9">
        <f>(12/12)*Taula42[[#This Row],[Mesos del contracte en vigor durant l´any 2024]]</f>
        <v>0</v>
      </c>
      <c r="Y54" s="9">
        <f>(24/12)*Taula42[[#This Row],[Mesos del contracte en vigor durant l´any 2024]]</f>
        <v>0</v>
      </c>
      <c r="Z54" s="9">
        <f>(4/12)*Taula42[[#This Row],[Mesos del contracte en vigor durant l´any 2024]]</f>
        <v>0</v>
      </c>
      <c r="AA54" s="9">
        <f>(64/12)*Taula42[[#This Row],[Mesos del contracte en vigor durant l´any 2024]]</f>
        <v>0</v>
      </c>
      <c r="AB54" s="4"/>
      <c r="AC54" s="175">
        <f t="shared" si="0"/>
        <v>0</v>
      </c>
      <c r="AE54" s="13"/>
      <c r="AG54" s="26">
        <f>IF(Taula42[[#This Row],[Núm. d''ordre]]&lt;&gt;"",1,0)</f>
        <v>0</v>
      </c>
      <c r="AI54" s="26" t="e">
        <f>IF(#REF!&lt;400,1,0)</f>
        <v>#REF!</v>
      </c>
      <c r="AJ54" s="26" t="e">
        <f>IF(#REF!&gt;=400,1,0)</f>
        <v>#REF!</v>
      </c>
      <c r="AL54" s="26">
        <f>IF(Taula42[[#This Row],[Núm. d''ordre]]&gt;0,1,0)</f>
        <v>1</v>
      </c>
      <c r="AN54" s="174">
        <f t="shared" si="1"/>
        <v>0</v>
      </c>
      <c r="AO54" s="174">
        <f t="shared" si="2"/>
        <v>0</v>
      </c>
      <c r="AP54" s="174">
        <f t="shared" si="3"/>
        <v>0</v>
      </c>
      <c r="AR54" s="173">
        <f t="shared" si="4"/>
        <v>0</v>
      </c>
      <c r="AS54" s="173">
        <f t="shared" si="5"/>
        <v>0</v>
      </c>
      <c r="BQ54" s="10"/>
      <c r="BR54" s="10"/>
      <c r="BS54" s="10"/>
    </row>
    <row r="55" spans="1:71" ht="13.5" customHeight="1" x14ac:dyDescent="0.25">
      <c r="A55" s="9"/>
      <c r="B55" s="13" t="str">
        <f>IF($C55&lt;&gt;"",MAX($B$7:B54)+1,"")</f>
        <v/>
      </c>
      <c r="C55" s="192"/>
      <c r="D55" s="191"/>
      <c r="E55" s="190"/>
      <c r="F55" s="184"/>
      <c r="G55" s="184"/>
      <c r="H55" s="183"/>
      <c r="I55" s="182"/>
      <c r="J55" s="181"/>
      <c r="K55" s="193"/>
      <c r="L55" s="194"/>
      <c r="M55" s="194"/>
      <c r="N5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5" s="364"/>
      <c r="P55" s="364"/>
      <c r="Q55" s="364"/>
      <c r="R55" s="362"/>
      <c r="S55" s="178"/>
      <c r="T55" s="177"/>
      <c r="U55" s="4"/>
      <c r="V55" s="188" t="e">
        <f>IF(#REF!&lt;#REF!,"No assoleix el mínim d'hores d'atenció anual","Atenció mínima assolida amb èxit")</f>
        <v>#REF!</v>
      </c>
      <c r="W55" s="4"/>
      <c r="X55" s="9">
        <f>(12/12)*Taula42[[#This Row],[Mesos del contracte en vigor durant l´any 2024]]</f>
        <v>0</v>
      </c>
      <c r="Y55" s="9">
        <f>(24/12)*Taula42[[#This Row],[Mesos del contracte en vigor durant l´any 2024]]</f>
        <v>0</v>
      </c>
      <c r="Z55" s="9">
        <f>(4/12)*Taula42[[#This Row],[Mesos del contracte en vigor durant l´any 2024]]</f>
        <v>0</v>
      </c>
      <c r="AA55" s="9">
        <f>(64/12)*Taula42[[#This Row],[Mesos del contracte en vigor durant l´any 2024]]</f>
        <v>0</v>
      </c>
      <c r="AB55" s="4"/>
      <c r="AC55" s="175">
        <f t="shared" si="0"/>
        <v>0</v>
      </c>
      <c r="AE55" s="13"/>
      <c r="AG55" s="26">
        <f>IF(Taula42[[#This Row],[Núm. d''ordre]]&lt;&gt;"",1,0)</f>
        <v>0</v>
      </c>
      <c r="AI55" s="26" t="e">
        <f>IF(#REF!&lt;400,1,0)</f>
        <v>#REF!</v>
      </c>
      <c r="AJ55" s="26" t="e">
        <f>IF(#REF!&gt;=400,1,0)</f>
        <v>#REF!</v>
      </c>
      <c r="AL55" s="26">
        <f>IF(Taula42[[#This Row],[Núm. d''ordre]]&gt;0,1,0)</f>
        <v>1</v>
      </c>
      <c r="AN55" s="174">
        <f t="shared" si="1"/>
        <v>0</v>
      </c>
      <c r="AO55" s="174">
        <f t="shared" si="2"/>
        <v>0</v>
      </c>
      <c r="AP55" s="174">
        <f t="shared" si="3"/>
        <v>0</v>
      </c>
      <c r="AR55" s="173">
        <f t="shared" si="4"/>
        <v>0</v>
      </c>
      <c r="AS55" s="173">
        <f t="shared" si="5"/>
        <v>0</v>
      </c>
      <c r="BQ55" s="10"/>
      <c r="BR55" s="10"/>
      <c r="BS55" s="10"/>
    </row>
    <row r="56" spans="1:71" ht="13.5" customHeight="1" x14ac:dyDescent="0.25">
      <c r="A56" s="9"/>
      <c r="B56" s="13" t="str">
        <f>IF($C56&lt;&gt;"",MAX($B$7:B55)+1,"")</f>
        <v/>
      </c>
      <c r="C56" s="192"/>
      <c r="D56" s="191"/>
      <c r="E56" s="190"/>
      <c r="F56" s="184"/>
      <c r="G56" s="184"/>
      <c r="H56" s="183"/>
      <c r="I56" s="182"/>
      <c r="J56" s="181"/>
      <c r="K56" s="193"/>
      <c r="L56" s="194"/>
      <c r="M56" s="194"/>
      <c r="N5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6" s="364"/>
      <c r="P56" s="364"/>
      <c r="Q56" s="364"/>
      <c r="R56" s="362"/>
      <c r="S56" s="178"/>
      <c r="T56" s="177"/>
      <c r="U56" s="4"/>
      <c r="V56" s="176" t="e">
        <f>IF(#REF!&lt;#REF!,"No assoleix el mínim d'hores d'atenció anual","Atenció mínima assolida amb èxit")</f>
        <v>#REF!</v>
      </c>
      <c r="W56" s="4"/>
      <c r="X56" s="9">
        <f>(12/12)*Taula42[[#This Row],[Mesos del contracte en vigor durant l´any 2024]]</f>
        <v>0</v>
      </c>
      <c r="Y56" s="9">
        <f>(24/12)*Taula42[[#This Row],[Mesos del contracte en vigor durant l´any 2024]]</f>
        <v>0</v>
      </c>
      <c r="Z56" s="9">
        <f>(4/12)*Taula42[[#This Row],[Mesos del contracte en vigor durant l´any 2024]]</f>
        <v>0</v>
      </c>
      <c r="AA56" s="9">
        <f>(64/12)*Taula42[[#This Row],[Mesos del contracte en vigor durant l´any 2024]]</f>
        <v>0</v>
      </c>
      <c r="AB56" s="4"/>
      <c r="AC56" s="175">
        <f t="shared" si="0"/>
        <v>0</v>
      </c>
      <c r="AE56" s="13"/>
      <c r="AG56" s="26">
        <f>IF(Taula42[[#This Row],[Núm. d''ordre]]&lt;&gt;"",1,0)</f>
        <v>0</v>
      </c>
      <c r="AI56" s="26" t="e">
        <f>IF(#REF!&lt;400,1,0)</f>
        <v>#REF!</v>
      </c>
      <c r="AJ56" s="26" t="e">
        <f>IF(#REF!&gt;=400,1,0)</f>
        <v>#REF!</v>
      </c>
      <c r="AL56" s="26">
        <f>IF(Taula42[[#This Row],[Núm. d''ordre]]&gt;0,1,0)</f>
        <v>1</v>
      </c>
      <c r="AN56" s="174">
        <f t="shared" si="1"/>
        <v>0</v>
      </c>
      <c r="AO56" s="174">
        <f t="shared" si="2"/>
        <v>0</v>
      </c>
      <c r="AP56" s="174">
        <f t="shared" si="3"/>
        <v>0</v>
      </c>
      <c r="AR56" s="173">
        <f t="shared" si="4"/>
        <v>0</v>
      </c>
      <c r="AS56" s="173">
        <f t="shared" si="5"/>
        <v>0</v>
      </c>
      <c r="BQ56" s="10"/>
      <c r="BR56" s="10"/>
      <c r="BS56" s="10"/>
    </row>
    <row r="57" spans="1:71" ht="13.5" customHeight="1" x14ac:dyDescent="0.25">
      <c r="A57" s="9"/>
      <c r="B57" s="13" t="str">
        <f>IF($C57&lt;&gt;"",MAX($B$7:B56)+1,"")</f>
        <v/>
      </c>
      <c r="C57" s="192"/>
      <c r="D57" s="191"/>
      <c r="E57" s="190"/>
      <c r="F57" s="184"/>
      <c r="G57" s="184"/>
      <c r="H57" s="183"/>
      <c r="I57" s="182"/>
      <c r="J57" s="181"/>
      <c r="K57" s="193"/>
      <c r="L57" s="194"/>
      <c r="M57" s="194"/>
      <c r="N5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7" s="364"/>
      <c r="P57" s="364"/>
      <c r="Q57" s="364"/>
      <c r="R57" s="362"/>
      <c r="S57" s="178"/>
      <c r="T57" s="177"/>
      <c r="U57" s="4"/>
      <c r="V57" s="188" t="e">
        <f>IF(#REF!&lt;#REF!,"No assoleix el mínim d'hores d'atenció anual","Atenció mínima assolida amb èxit")</f>
        <v>#REF!</v>
      </c>
      <c r="W57" s="4"/>
      <c r="X57" s="9">
        <f>(12/12)*Taula42[[#This Row],[Mesos del contracte en vigor durant l´any 2024]]</f>
        <v>0</v>
      </c>
      <c r="Y57" s="9">
        <f>(24/12)*Taula42[[#This Row],[Mesos del contracte en vigor durant l´any 2024]]</f>
        <v>0</v>
      </c>
      <c r="Z57" s="9">
        <f>(4/12)*Taula42[[#This Row],[Mesos del contracte en vigor durant l´any 2024]]</f>
        <v>0</v>
      </c>
      <c r="AA57" s="9">
        <f>(64/12)*Taula42[[#This Row],[Mesos del contracte en vigor durant l´any 2024]]</f>
        <v>0</v>
      </c>
      <c r="AB57" s="4"/>
      <c r="AC57" s="175">
        <f t="shared" si="0"/>
        <v>0</v>
      </c>
      <c r="AE57" s="13"/>
      <c r="AG57" s="26">
        <f>IF(Taula42[[#This Row],[Núm. d''ordre]]&lt;&gt;"",1,0)</f>
        <v>0</v>
      </c>
      <c r="AI57" s="26" t="e">
        <f>IF(#REF!&lt;400,1,0)</f>
        <v>#REF!</v>
      </c>
      <c r="AJ57" s="26" t="e">
        <f>IF(#REF!&gt;=400,1,0)</f>
        <v>#REF!</v>
      </c>
      <c r="AL57" s="26">
        <f>IF(Taula42[[#This Row],[Núm. d''ordre]]&gt;0,1,0)</f>
        <v>1</v>
      </c>
      <c r="AN57" s="174">
        <f t="shared" si="1"/>
        <v>0</v>
      </c>
      <c r="AO57" s="174">
        <f t="shared" si="2"/>
        <v>0</v>
      </c>
      <c r="AP57" s="174">
        <f t="shared" si="3"/>
        <v>0</v>
      </c>
      <c r="AR57" s="173">
        <f t="shared" si="4"/>
        <v>0</v>
      </c>
      <c r="AS57" s="173">
        <f t="shared" si="5"/>
        <v>0</v>
      </c>
      <c r="BQ57" s="10"/>
      <c r="BR57" s="10"/>
      <c r="BS57" s="10"/>
    </row>
    <row r="58" spans="1:71" ht="13.5" customHeight="1" x14ac:dyDescent="0.25">
      <c r="A58" s="9"/>
      <c r="B58" s="13" t="str">
        <f>IF($C58&lt;&gt;"",MAX($B$7:B57)+1,"")</f>
        <v/>
      </c>
      <c r="C58" s="192"/>
      <c r="D58" s="191"/>
      <c r="E58" s="190"/>
      <c r="F58" s="184"/>
      <c r="G58" s="184"/>
      <c r="H58" s="183"/>
      <c r="I58" s="182"/>
      <c r="J58" s="181"/>
      <c r="K58" s="193"/>
      <c r="L58" s="194"/>
      <c r="M58" s="194"/>
      <c r="N5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8" s="364"/>
      <c r="P58" s="364"/>
      <c r="Q58" s="364"/>
      <c r="R58" s="362"/>
      <c r="S58" s="178"/>
      <c r="T58" s="177"/>
      <c r="U58" s="4"/>
      <c r="V58" s="176" t="e">
        <f>IF(#REF!&lt;#REF!,"No assoleix el mínim d'hores d'atenció anual","Atenció mínima assolida amb èxit")</f>
        <v>#REF!</v>
      </c>
      <c r="W58" s="4"/>
      <c r="X58" s="9">
        <f>(12/12)*Taula42[[#This Row],[Mesos del contracte en vigor durant l´any 2024]]</f>
        <v>0</v>
      </c>
      <c r="Y58" s="9">
        <f>(24/12)*Taula42[[#This Row],[Mesos del contracte en vigor durant l´any 2024]]</f>
        <v>0</v>
      </c>
      <c r="Z58" s="9">
        <f>(4/12)*Taula42[[#This Row],[Mesos del contracte en vigor durant l´any 2024]]</f>
        <v>0</v>
      </c>
      <c r="AA58" s="9">
        <f>(64/12)*Taula42[[#This Row],[Mesos del contracte en vigor durant l´any 2024]]</f>
        <v>0</v>
      </c>
      <c r="AB58" s="4"/>
      <c r="AC58" s="175">
        <f t="shared" si="0"/>
        <v>0</v>
      </c>
      <c r="AE58" s="13"/>
      <c r="AG58" s="26">
        <f>IF(Taula42[[#This Row],[Núm. d''ordre]]&lt;&gt;"",1,0)</f>
        <v>0</v>
      </c>
      <c r="AI58" s="26" t="e">
        <f>IF(#REF!&lt;400,1,0)</f>
        <v>#REF!</v>
      </c>
      <c r="AJ58" s="26" t="e">
        <f>IF(#REF!&gt;=400,1,0)</f>
        <v>#REF!</v>
      </c>
      <c r="AL58" s="26">
        <f>IF(Taula42[[#This Row],[Núm. d''ordre]]&gt;0,1,0)</f>
        <v>1</v>
      </c>
      <c r="AN58" s="174">
        <f t="shared" si="1"/>
        <v>0</v>
      </c>
      <c r="AO58" s="174">
        <f t="shared" si="2"/>
        <v>0</v>
      </c>
      <c r="AP58" s="174">
        <f t="shared" si="3"/>
        <v>0</v>
      </c>
      <c r="AR58" s="173">
        <f t="shared" si="4"/>
        <v>0</v>
      </c>
      <c r="AS58" s="173">
        <f t="shared" si="5"/>
        <v>0</v>
      </c>
      <c r="BQ58" s="10"/>
      <c r="BR58" s="10"/>
      <c r="BS58" s="10"/>
    </row>
    <row r="59" spans="1:71" ht="13.5" customHeight="1" x14ac:dyDescent="0.25">
      <c r="A59" s="9"/>
      <c r="B59" s="13" t="str">
        <f>IF($C59&lt;&gt;"",MAX($B$7:B58)+1,"")</f>
        <v/>
      </c>
      <c r="C59" s="192"/>
      <c r="D59" s="191"/>
      <c r="E59" s="190"/>
      <c r="F59" s="184"/>
      <c r="G59" s="184"/>
      <c r="H59" s="183"/>
      <c r="I59" s="182"/>
      <c r="J59" s="181"/>
      <c r="K59" s="193"/>
      <c r="L59" s="194"/>
      <c r="M59" s="194"/>
      <c r="N5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9" s="364"/>
      <c r="P59" s="364"/>
      <c r="Q59" s="364"/>
      <c r="R59" s="362"/>
      <c r="S59" s="178"/>
      <c r="T59" s="177"/>
      <c r="U59" s="4"/>
      <c r="V59" s="188" t="e">
        <f>IF(#REF!&lt;#REF!,"No assoleix el mínim d'hores d'atenció anual","Atenció mínima assolida amb èxit")</f>
        <v>#REF!</v>
      </c>
      <c r="W59" s="4"/>
      <c r="X59" s="9">
        <f>(12/12)*Taula42[[#This Row],[Mesos del contracte en vigor durant l´any 2024]]</f>
        <v>0</v>
      </c>
      <c r="Y59" s="9">
        <f>(24/12)*Taula42[[#This Row],[Mesos del contracte en vigor durant l´any 2024]]</f>
        <v>0</v>
      </c>
      <c r="Z59" s="9">
        <f>(4/12)*Taula42[[#This Row],[Mesos del contracte en vigor durant l´any 2024]]</f>
        <v>0</v>
      </c>
      <c r="AA59" s="9">
        <f>(64/12)*Taula42[[#This Row],[Mesos del contracte en vigor durant l´any 2024]]</f>
        <v>0</v>
      </c>
      <c r="AB59" s="4"/>
      <c r="AC59" s="175">
        <f t="shared" si="0"/>
        <v>0</v>
      </c>
      <c r="AE59" s="13"/>
      <c r="AG59" s="26">
        <f>IF(Taula42[[#This Row],[Núm. d''ordre]]&lt;&gt;"",1,0)</f>
        <v>0</v>
      </c>
      <c r="AI59" s="26" t="e">
        <f>IF(#REF!&lt;400,1,0)</f>
        <v>#REF!</v>
      </c>
      <c r="AJ59" s="26" t="e">
        <f>IF(#REF!&gt;=400,1,0)</f>
        <v>#REF!</v>
      </c>
      <c r="AL59" s="26">
        <f>IF(Taula42[[#This Row],[Núm. d''ordre]]&gt;0,1,0)</f>
        <v>1</v>
      </c>
      <c r="AN59" s="174">
        <f t="shared" si="1"/>
        <v>0</v>
      </c>
      <c r="AO59" s="174">
        <f t="shared" si="2"/>
        <v>0</v>
      </c>
      <c r="AP59" s="174">
        <f t="shared" si="3"/>
        <v>0</v>
      </c>
      <c r="AR59" s="173">
        <f t="shared" si="4"/>
        <v>0</v>
      </c>
      <c r="AS59" s="173">
        <f t="shared" si="5"/>
        <v>0</v>
      </c>
      <c r="BQ59" s="10"/>
      <c r="BR59" s="10"/>
      <c r="BS59" s="10"/>
    </row>
    <row r="60" spans="1:71" ht="13.5" customHeight="1" x14ac:dyDescent="0.25">
      <c r="A60" s="9"/>
      <c r="B60" s="13" t="str">
        <f>IF($C60&lt;&gt;"",MAX($B$7:B59)+1,"")</f>
        <v/>
      </c>
      <c r="C60" s="192"/>
      <c r="D60" s="191"/>
      <c r="E60" s="190"/>
      <c r="F60" s="184"/>
      <c r="G60" s="184"/>
      <c r="H60" s="183"/>
      <c r="I60" s="182"/>
      <c r="J60" s="181"/>
      <c r="K60" s="193"/>
      <c r="L60" s="194"/>
      <c r="M60" s="194"/>
      <c r="N6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60" s="364"/>
      <c r="P60" s="364"/>
      <c r="Q60" s="364"/>
      <c r="R60" s="362"/>
      <c r="S60" s="178"/>
      <c r="T60" s="177"/>
      <c r="U60" s="4"/>
      <c r="V60" s="176" t="e">
        <f>IF(#REF!&lt;#REF!,"No assoleix el mínim d'hores d'atenció anual","Atenció mínima assolida amb èxit")</f>
        <v>#REF!</v>
      </c>
      <c r="W60" s="4"/>
      <c r="X60" s="9">
        <f>(12/12)*Taula42[[#This Row],[Mesos del contracte en vigor durant l´any 2024]]</f>
        <v>0</v>
      </c>
      <c r="Y60" s="9">
        <f>(24/12)*Taula42[[#This Row],[Mesos del contracte en vigor durant l´any 2024]]</f>
        <v>0</v>
      </c>
      <c r="Z60" s="9">
        <f>(4/12)*Taula42[[#This Row],[Mesos del contracte en vigor durant l´any 2024]]</f>
        <v>0</v>
      </c>
      <c r="AA60" s="9">
        <f>(64/12)*Taula42[[#This Row],[Mesos del contracte en vigor durant l´any 2024]]</f>
        <v>0</v>
      </c>
      <c r="AB60" s="4"/>
      <c r="AC60" s="175">
        <f t="shared" si="0"/>
        <v>0</v>
      </c>
      <c r="AE60" s="13"/>
      <c r="AG60" s="26">
        <f>IF(Taula42[[#This Row],[Núm. d''ordre]]&lt;&gt;"",1,0)</f>
        <v>0</v>
      </c>
      <c r="AI60" s="26" t="e">
        <f>IF(#REF!&lt;400,1,0)</f>
        <v>#REF!</v>
      </c>
      <c r="AJ60" s="26" t="e">
        <f>IF(#REF!&gt;=400,1,0)</f>
        <v>#REF!</v>
      </c>
      <c r="AL60" s="26">
        <f>IF(Taula42[[#This Row],[Núm. d''ordre]]&gt;0,1,0)</f>
        <v>1</v>
      </c>
      <c r="AN60" s="174">
        <f t="shared" si="1"/>
        <v>0</v>
      </c>
      <c r="AO60" s="174">
        <f t="shared" si="2"/>
        <v>0</v>
      </c>
      <c r="AP60" s="174">
        <f t="shared" si="3"/>
        <v>0</v>
      </c>
      <c r="AR60" s="173">
        <f t="shared" si="4"/>
        <v>0</v>
      </c>
      <c r="AS60" s="173">
        <f t="shared" si="5"/>
        <v>0</v>
      </c>
      <c r="BQ60" s="10"/>
      <c r="BR60" s="10"/>
      <c r="BS60" s="10"/>
    </row>
    <row r="61" spans="1:71" ht="13.5" customHeight="1" x14ac:dyDescent="0.25">
      <c r="A61" s="9"/>
      <c r="B61" s="13" t="str">
        <f>IF($C61&lt;&gt;"",MAX($B$7:B60)+1,"")</f>
        <v/>
      </c>
      <c r="C61" s="192"/>
      <c r="D61" s="191"/>
      <c r="E61" s="190"/>
      <c r="F61" s="184"/>
      <c r="G61" s="184"/>
      <c r="H61" s="183"/>
      <c r="I61" s="182"/>
      <c r="J61" s="181"/>
      <c r="K61" s="193"/>
      <c r="L61" s="194"/>
      <c r="M61" s="194"/>
      <c r="N6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61" s="364"/>
      <c r="P61" s="364"/>
      <c r="Q61" s="364"/>
      <c r="R61" s="362"/>
      <c r="S61" s="178"/>
      <c r="T61" s="177"/>
      <c r="U61" s="4"/>
      <c r="V61" s="188" t="e">
        <f>IF(#REF!&lt;#REF!,"No assoleix el mínim d'hores d'atenció anual","Atenció mínima assolida amb èxit")</f>
        <v>#REF!</v>
      </c>
      <c r="W61" s="4"/>
      <c r="X61" s="9">
        <f>(12/12)*Taula42[[#This Row],[Mesos del contracte en vigor durant l´any 2024]]</f>
        <v>0</v>
      </c>
      <c r="Y61" s="9">
        <f>(24/12)*Taula42[[#This Row],[Mesos del contracte en vigor durant l´any 2024]]</f>
        <v>0</v>
      </c>
      <c r="Z61" s="9">
        <f>(4/12)*Taula42[[#This Row],[Mesos del contracte en vigor durant l´any 2024]]</f>
        <v>0</v>
      </c>
      <c r="AA61" s="9">
        <f>(64/12)*Taula42[[#This Row],[Mesos del contracte en vigor durant l´any 2024]]</f>
        <v>0</v>
      </c>
      <c r="AB61" s="4"/>
      <c r="AC61" s="175">
        <f t="shared" si="0"/>
        <v>0</v>
      </c>
      <c r="AE61" s="13"/>
      <c r="AG61" s="26">
        <f>IF(Taula42[[#This Row],[Núm. d''ordre]]&lt;&gt;"",1,0)</f>
        <v>0</v>
      </c>
      <c r="AI61" s="26" t="e">
        <f>IF(#REF!&lt;400,1,0)</f>
        <v>#REF!</v>
      </c>
      <c r="AJ61" s="26" t="e">
        <f>IF(#REF!&gt;=400,1,0)</f>
        <v>#REF!</v>
      </c>
      <c r="AL61" s="26">
        <f>IF(Taula42[[#This Row],[Núm. d''ordre]]&gt;0,1,0)</f>
        <v>1</v>
      </c>
      <c r="AN61" s="174">
        <f t="shared" si="1"/>
        <v>0</v>
      </c>
      <c r="AO61" s="174">
        <f t="shared" si="2"/>
        <v>0</v>
      </c>
      <c r="AP61" s="174">
        <f t="shared" si="3"/>
        <v>0</v>
      </c>
      <c r="AR61" s="173">
        <f t="shared" si="4"/>
        <v>0</v>
      </c>
      <c r="AS61" s="173">
        <f t="shared" si="5"/>
        <v>0</v>
      </c>
      <c r="BQ61" s="10"/>
      <c r="BR61" s="10"/>
      <c r="BS61" s="10"/>
    </row>
    <row r="62" spans="1:71" ht="13.5" customHeight="1" x14ac:dyDescent="0.25">
      <c r="A62" s="9"/>
      <c r="B62" s="13" t="str">
        <f>IF($C62&lt;&gt;"",MAX($B$7:B61)+1,"")</f>
        <v/>
      </c>
      <c r="C62" s="192"/>
      <c r="D62" s="191"/>
      <c r="E62" s="190"/>
      <c r="F62" s="184"/>
      <c r="G62" s="184"/>
      <c r="H62" s="183"/>
      <c r="I62" s="182"/>
      <c r="J62" s="181"/>
      <c r="K62" s="193"/>
      <c r="L62" s="194"/>
      <c r="M62" s="194"/>
      <c r="N6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62" s="364"/>
      <c r="P62" s="364"/>
      <c r="Q62" s="364"/>
      <c r="R62" s="362"/>
      <c r="S62" s="178"/>
      <c r="T62" s="177"/>
      <c r="U62" s="4"/>
      <c r="V62" s="176" t="e">
        <f>IF(#REF!&lt;#REF!,"No assoleix el mínim d'hores d'atenció anual","Atenció mínima assolida amb èxit")</f>
        <v>#REF!</v>
      </c>
      <c r="W62" s="4"/>
      <c r="X62" s="9">
        <f>(12/12)*Taula42[[#This Row],[Mesos del contracte en vigor durant l´any 2024]]</f>
        <v>0</v>
      </c>
      <c r="Y62" s="9">
        <f>(24/12)*Taula42[[#This Row],[Mesos del contracte en vigor durant l´any 2024]]</f>
        <v>0</v>
      </c>
      <c r="Z62" s="9">
        <f>(4/12)*Taula42[[#This Row],[Mesos del contracte en vigor durant l´any 2024]]</f>
        <v>0</v>
      </c>
      <c r="AA62" s="9">
        <f>(64/12)*Taula42[[#This Row],[Mesos del contracte en vigor durant l´any 2024]]</f>
        <v>0</v>
      </c>
      <c r="AB62" s="4"/>
      <c r="AC62" s="175">
        <f t="shared" si="0"/>
        <v>0</v>
      </c>
      <c r="AE62" s="13"/>
      <c r="AG62" s="26">
        <f>IF(Taula42[[#This Row],[Núm. d''ordre]]&lt;&gt;"",1,0)</f>
        <v>0</v>
      </c>
      <c r="AI62" s="26" t="e">
        <f>IF(#REF!&lt;400,1,0)</f>
        <v>#REF!</v>
      </c>
      <c r="AJ62" s="26" t="e">
        <f>IF(#REF!&gt;=400,1,0)</f>
        <v>#REF!</v>
      </c>
      <c r="AL62" s="26">
        <f>IF(Taula42[[#This Row],[Núm. d''ordre]]&gt;0,1,0)</f>
        <v>1</v>
      </c>
      <c r="AN62" s="174">
        <f t="shared" si="1"/>
        <v>0</v>
      </c>
      <c r="AO62" s="174">
        <f t="shared" si="2"/>
        <v>0</v>
      </c>
      <c r="AP62" s="174">
        <f t="shared" si="3"/>
        <v>0</v>
      </c>
      <c r="AR62" s="173">
        <f t="shared" si="4"/>
        <v>0</v>
      </c>
      <c r="AS62" s="173">
        <f t="shared" si="5"/>
        <v>0</v>
      </c>
      <c r="BQ62" s="10"/>
      <c r="BR62" s="10"/>
      <c r="BS62" s="10"/>
    </row>
    <row r="63" spans="1:71" ht="13.5" customHeight="1" x14ac:dyDescent="0.25">
      <c r="A63" s="9"/>
      <c r="B63" s="13" t="str">
        <f>IF($C63&lt;&gt;"",MAX($B$7:B62)+1,"")</f>
        <v/>
      </c>
      <c r="C63" s="192"/>
      <c r="D63" s="191"/>
      <c r="E63" s="190"/>
      <c r="F63" s="184"/>
      <c r="G63" s="184"/>
      <c r="H63" s="183"/>
      <c r="I63" s="182"/>
      <c r="J63" s="181"/>
      <c r="K63" s="193"/>
      <c r="L63" s="194"/>
      <c r="M63" s="194"/>
      <c r="N6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63" s="364"/>
      <c r="P63" s="364"/>
      <c r="Q63" s="364"/>
      <c r="R63" s="362"/>
      <c r="S63" s="178"/>
      <c r="T63" s="177"/>
      <c r="U63" s="4"/>
      <c r="V63" s="188" t="e">
        <f>IF(#REF!&lt;#REF!,"No assoleix el mínim d'hores d'atenció anual","Atenció mínima assolida amb èxit")</f>
        <v>#REF!</v>
      </c>
      <c r="W63" s="4"/>
      <c r="X63" s="9">
        <f>(12/12)*Taula42[[#This Row],[Mesos del contracte en vigor durant l´any 2024]]</f>
        <v>0</v>
      </c>
      <c r="Y63" s="9">
        <f>(24/12)*Taula42[[#This Row],[Mesos del contracte en vigor durant l´any 2024]]</f>
        <v>0</v>
      </c>
      <c r="Z63" s="9">
        <f>(4/12)*Taula42[[#This Row],[Mesos del contracte en vigor durant l´any 2024]]</f>
        <v>0</v>
      </c>
      <c r="AA63" s="9">
        <f>(64/12)*Taula42[[#This Row],[Mesos del contracte en vigor durant l´any 2024]]</f>
        <v>0</v>
      </c>
      <c r="AB63" s="4"/>
      <c r="AC63" s="175">
        <f t="shared" si="0"/>
        <v>0</v>
      </c>
      <c r="AE63" s="13"/>
      <c r="AG63" s="26">
        <f>IF(Taula42[[#This Row],[Núm. d''ordre]]&lt;&gt;"",1,0)</f>
        <v>0</v>
      </c>
      <c r="AI63" s="26" t="e">
        <f>IF(#REF!&lt;400,1,0)</f>
        <v>#REF!</v>
      </c>
      <c r="AJ63" s="26" t="e">
        <f>IF(#REF!&gt;=400,1,0)</f>
        <v>#REF!</v>
      </c>
      <c r="AL63" s="26">
        <f>IF(Taula42[[#This Row],[Núm. d''ordre]]&gt;0,1,0)</f>
        <v>1</v>
      </c>
      <c r="AN63" s="174">
        <f t="shared" si="1"/>
        <v>0</v>
      </c>
      <c r="AO63" s="174">
        <f t="shared" si="2"/>
        <v>0</v>
      </c>
      <c r="AP63" s="174">
        <f t="shared" si="3"/>
        <v>0</v>
      </c>
      <c r="AR63" s="173">
        <f t="shared" si="4"/>
        <v>0</v>
      </c>
      <c r="AS63" s="173">
        <f t="shared" si="5"/>
        <v>0</v>
      </c>
      <c r="BQ63" s="10"/>
      <c r="BR63" s="10"/>
      <c r="BS63" s="10"/>
    </row>
    <row r="64" spans="1:71" ht="13.5" customHeight="1" x14ac:dyDescent="0.25">
      <c r="A64" s="9"/>
      <c r="B64" s="13" t="str">
        <f>IF($C64&lt;&gt;"",MAX($B$7:B63)+1,"")</f>
        <v/>
      </c>
      <c r="C64" s="192"/>
      <c r="D64" s="191"/>
      <c r="E64" s="190"/>
      <c r="F64" s="184"/>
      <c r="G64" s="184"/>
      <c r="H64" s="183"/>
      <c r="I64" s="182"/>
      <c r="J64" s="181"/>
      <c r="K64" s="193"/>
      <c r="L64" s="194"/>
      <c r="M64" s="194"/>
      <c r="N6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64" s="364"/>
      <c r="P64" s="364"/>
      <c r="Q64" s="364"/>
      <c r="R64" s="362"/>
      <c r="S64" s="178"/>
      <c r="T64" s="177"/>
      <c r="U64" s="4"/>
      <c r="V64" s="176" t="e">
        <f>IF(#REF!&lt;#REF!,"No assoleix el mínim d'hores d'atenció anual","Atenció mínima assolida amb èxit")</f>
        <v>#REF!</v>
      </c>
      <c r="W64" s="4"/>
      <c r="X64" s="9">
        <f>(12/12)*Taula42[[#This Row],[Mesos del contracte en vigor durant l´any 2024]]</f>
        <v>0</v>
      </c>
      <c r="Y64" s="9">
        <f>(24/12)*Taula42[[#This Row],[Mesos del contracte en vigor durant l´any 2024]]</f>
        <v>0</v>
      </c>
      <c r="Z64" s="9">
        <f>(4/12)*Taula42[[#This Row],[Mesos del contracte en vigor durant l´any 2024]]</f>
        <v>0</v>
      </c>
      <c r="AA64" s="9">
        <f>(64/12)*Taula42[[#This Row],[Mesos del contracte en vigor durant l´any 2024]]</f>
        <v>0</v>
      </c>
      <c r="AB64" s="4"/>
      <c r="AC64" s="175">
        <f t="shared" si="0"/>
        <v>0</v>
      </c>
      <c r="AE64" s="13"/>
      <c r="AG64" s="26">
        <f>IF(Taula42[[#This Row],[Núm. d''ordre]]&lt;&gt;"",1,0)</f>
        <v>0</v>
      </c>
      <c r="AI64" s="26" t="e">
        <f>IF(#REF!&lt;400,1,0)</f>
        <v>#REF!</v>
      </c>
      <c r="AJ64" s="26" t="e">
        <f>IF(#REF!&gt;=400,1,0)</f>
        <v>#REF!</v>
      </c>
      <c r="AL64" s="26">
        <f>IF(Taula42[[#This Row],[Núm. d''ordre]]&gt;0,1,0)</f>
        <v>1</v>
      </c>
      <c r="AN64" s="174">
        <f t="shared" si="1"/>
        <v>0</v>
      </c>
      <c r="AO64" s="174">
        <f t="shared" si="2"/>
        <v>0</v>
      </c>
      <c r="AP64" s="174">
        <f t="shared" si="3"/>
        <v>0</v>
      </c>
      <c r="AR64" s="173">
        <f t="shared" si="4"/>
        <v>0</v>
      </c>
      <c r="AS64" s="173">
        <f t="shared" si="5"/>
        <v>0</v>
      </c>
      <c r="BQ64" s="10"/>
      <c r="BR64" s="10"/>
      <c r="BS64" s="10"/>
    </row>
    <row r="65" spans="1:71" ht="13.5" customHeight="1" x14ac:dyDescent="0.25">
      <c r="A65" s="9"/>
      <c r="B65" s="13" t="str">
        <f>IF($C65&lt;&gt;"",MAX($B$7:B64)+1,"")</f>
        <v/>
      </c>
      <c r="C65" s="192"/>
      <c r="D65" s="191"/>
      <c r="E65" s="190"/>
      <c r="F65" s="184"/>
      <c r="G65" s="184"/>
      <c r="H65" s="183"/>
      <c r="I65" s="182"/>
      <c r="J65" s="181"/>
      <c r="K65" s="193"/>
      <c r="L65" s="194"/>
      <c r="M65" s="194"/>
      <c r="N6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65" s="364"/>
      <c r="P65" s="364"/>
      <c r="Q65" s="364"/>
      <c r="R65" s="362"/>
      <c r="S65" s="178"/>
      <c r="T65" s="177"/>
      <c r="U65" s="4"/>
      <c r="V65" s="188" t="e">
        <f>IF(#REF!&lt;#REF!,"No assoleix el mínim d'hores d'atenció anual","Atenció mínima assolida amb èxit")</f>
        <v>#REF!</v>
      </c>
      <c r="W65" s="4"/>
      <c r="X65" s="9">
        <f>(12/12)*Taula42[[#This Row],[Mesos del contracte en vigor durant l´any 2024]]</f>
        <v>0</v>
      </c>
      <c r="Y65" s="9">
        <f>(24/12)*Taula42[[#This Row],[Mesos del contracte en vigor durant l´any 2024]]</f>
        <v>0</v>
      </c>
      <c r="Z65" s="9">
        <f>(4/12)*Taula42[[#This Row],[Mesos del contracte en vigor durant l´any 2024]]</f>
        <v>0</v>
      </c>
      <c r="AA65" s="9">
        <f>(64/12)*Taula42[[#This Row],[Mesos del contracte en vigor durant l´any 2024]]</f>
        <v>0</v>
      </c>
      <c r="AB65" s="4"/>
      <c r="AC65" s="175">
        <f t="shared" si="0"/>
        <v>0</v>
      </c>
      <c r="AE65" s="13"/>
      <c r="AG65" s="26">
        <f>IF(Taula42[[#This Row],[Núm. d''ordre]]&lt;&gt;"",1,0)</f>
        <v>0</v>
      </c>
      <c r="AI65" s="26" t="e">
        <f>IF(#REF!&lt;400,1,0)</f>
        <v>#REF!</v>
      </c>
      <c r="AJ65" s="26" t="e">
        <f>IF(#REF!&gt;=400,1,0)</f>
        <v>#REF!</v>
      </c>
      <c r="AL65" s="26">
        <f>IF(Taula42[[#This Row],[Núm. d''ordre]]&gt;0,1,0)</f>
        <v>1</v>
      </c>
      <c r="AN65" s="174">
        <f t="shared" si="1"/>
        <v>0</v>
      </c>
      <c r="AO65" s="174">
        <f t="shared" si="2"/>
        <v>0</v>
      </c>
      <c r="AP65" s="174">
        <f t="shared" si="3"/>
        <v>0</v>
      </c>
      <c r="AR65" s="173">
        <f t="shared" si="4"/>
        <v>0</v>
      </c>
      <c r="AS65" s="173">
        <f t="shared" si="5"/>
        <v>0</v>
      </c>
      <c r="BQ65" s="10"/>
      <c r="BR65" s="10"/>
      <c r="BS65" s="10"/>
    </row>
    <row r="66" spans="1:71" ht="13.5" customHeight="1" x14ac:dyDescent="0.25">
      <c r="A66" s="9"/>
      <c r="B66" s="13" t="str">
        <f>IF($C66&lt;&gt;"",MAX($B$7:B65)+1,"")</f>
        <v/>
      </c>
      <c r="C66" s="192"/>
      <c r="D66" s="191"/>
      <c r="E66" s="190"/>
      <c r="F66" s="184"/>
      <c r="G66" s="184"/>
      <c r="H66" s="183"/>
      <c r="I66" s="182"/>
      <c r="J66" s="181"/>
      <c r="K66" s="193"/>
      <c r="L66" s="194"/>
      <c r="M66" s="194"/>
      <c r="N6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66" s="364"/>
      <c r="P66" s="364"/>
      <c r="Q66" s="364"/>
      <c r="R66" s="362"/>
      <c r="S66" s="178"/>
      <c r="T66" s="177"/>
      <c r="U66" s="4"/>
      <c r="V66" s="176" t="e">
        <f>IF(#REF!&lt;#REF!,"No assoleix el mínim d'hores d'atenció anual","Atenció mínima assolida amb èxit")</f>
        <v>#REF!</v>
      </c>
      <c r="W66" s="4"/>
      <c r="X66" s="9">
        <f>(12/12)*Taula42[[#This Row],[Mesos del contracte en vigor durant l´any 2024]]</f>
        <v>0</v>
      </c>
      <c r="Y66" s="9">
        <f>(24/12)*Taula42[[#This Row],[Mesos del contracte en vigor durant l´any 2024]]</f>
        <v>0</v>
      </c>
      <c r="Z66" s="9">
        <f>(4/12)*Taula42[[#This Row],[Mesos del contracte en vigor durant l´any 2024]]</f>
        <v>0</v>
      </c>
      <c r="AA66" s="9">
        <f>(64/12)*Taula42[[#This Row],[Mesos del contracte en vigor durant l´any 2024]]</f>
        <v>0</v>
      </c>
      <c r="AB66" s="4"/>
      <c r="AC66" s="175">
        <f t="shared" si="0"/>
        <v>0</v>
      </c>
      <c r="AE66" s="13"/>
      <c r="AG66" s="26">
        <f>IF(Taula42[[#This Row],[Núm. d''ordre]]&lt;&gt;"",1,0)</f>
        <v>0</v>
      </c>
      <c r="AI66" s="26" t="e">
        <f>IF(#REF!&lt;400,1,0)</f>
        <v>#REF!</v>
      </c>
      <c r="AJ66" s="26" t="e">
        <f>IF(#REF!&gt;=400,1,0)</f>
        <v>#REF!</v>
      </c>
      <c r="AL66" s="26">
        <f>IF(Taula42[[#This Row],[Núm. d''ordre]]&gt;0,1,0)</f>
        <v>1</v>
      </c>
      <c r="AN66" s="174">
        <f t="shared" si="1"/>
        <v>0</v>
      </c>
      <c r="AO66" s="174">
        <f t="shared" si="2"/>
        <v>0</v>
      </c>
      <c r="AP66" s="174">
        <f t="shared" si="3"/>
        <v>0</v>
      </c>
      <c r="AR66" s="173">
        <f t="shared" si="4"/>
        <v>0</v>
      </c>
      <c r="AS66" s="173">
        <f t="shared" si="5"/>
        <v>0</v>
      </c>
      <c r="BQ66" s="10"/>
      <c r="BR66" s="10"/>
      <c r="BS66" s="10"/>
    </row>
    <row r="67" spans="1:71" ht="13.5" customHeight="1" x14ac:dyDescent="0.25">
      <c r="A67" s="9"/>
      <c r="B67" s="13" t="str">
        <f>IF($C67&lt;&gt;"",MAX($B$7:B66)+1,"")</f>
        <v/>
      </c>
      <c r="C67" s="192"/>
      <c r="D67" s="191"/>
      <c r="E67" s="190"/>
      <c r="F67" s="184"/>
      <c r="G67" s="184"/>
      <c r="H67" s="183"/>
      <c r="I67" s="182"/>
      <c r="J67" s="181"/>
      <c r="K67" s="193"/>
      <c r="L67" s="194"/>
      <c r="M67" s="194"/>
      <c r="N6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67" s="364"/>
      <c r="P67" s="364"/>
      <c r="Q67" s="364"/>
      <c r="R67" s="362"/>
      <c r="S67" s="178"/>
      <c r="T67" s="177"/>
      <c r="U67" s="4"/>
      <c r="V67" s="188" t="e">
        <f>IF(#REF!&lt;#REF!,"No assoleix el mínim d'hores d'atenció anual","Atenció mínima assolida amb èxit")</f>
        <v>#REF!</v>
      </c>
      <c r="W67" s="4"/>
      <c r="X67" s="9">
        <f>(12/12)*Taula42[[#This Row],[Mesos del contracte en vigor durant l´any 2024]]</f>
        <v>0</v>
      </c>
      <c r="Y67" s="9">
        <f>(24/12)*Taula42[[#This Row],[Mesos del contracte en vigor durant l´any 2024]]</f>
        <v>0</v>
      </c>
      <c r="Z67" s="9">
        <f>(4/12)*Taula42[[#This Row],[Mesos del contracte en vigor durant l´any 2024]]</f>
        <v>0</v>
      </c>
      <c r="AA67" s="9">
        <f>(64/12)*Taula42[[#This Row],[Mesos del contracte en vigor durant l´any 2024]]</f>
        <v>0</v>
      </c>
      <c r="AB67" s="4"/>
      <c r="AC67" s="175">
        <f t="shared" si="0"/>
        <v>0</v>
      </c>
      <c r="AE67" s="13"/>
      <c r="AG67" s="26">
        <f>IF(Taula42[[#This Row],[Núm. d''ordre]]&lt;&gt;"",1,0)</f>
        <v>0</v>
      </c>
      <c r="AI67" s="26" t="e">
        <f>IF(#REF!&lt;400,1,0)</f>
        <v>#REF!</v>
      </c>
      <c r="AJ67" s="26" t="e">
        <f>IF(#REF!&gt;=400,1,0)</f>
        <v>#REF!</v>
      </c>
      <c r="AL67" s="26">
        <f>IF(Taula42[[#This Row],[Núm. d''ordre]]&gt;0,1,0)</f>
        <v>1</v>
      </c>
      <c r="AN67" s="174">
        <f t="shared" si="1"/>
        <v>0</v>
      </c>
      <c r="AO67" s="174">
        <f t="shared" si="2"/>
        <v>0</v>
      </c>
      <c r="AP67" s="174">
        <f t="shared" si="3"/>
        <v>0</v>
      </c>
      <c r="AR67" s="173">
        <f t="shared" si="4"/>
        <v>0</v>
      </c>
      <c r="AS67" s="173">
        <f t="shared" si="5"/>
        <v>0</v>
      </c>
      <c r="BQ67" s="10"/>
      <c r="BR67" s="10"/>
      <c r="BS67" s="10"/>
    </row>
    <row r="68" spans="1:71" ht="13.5" customHeight="1" x14ac:dyDescent="0.25">
      <c r="A68" s="9"/>
      <c r="B68" s="13" t="str">
        <f>IF($C68&lt;&gt;"",MAX($B$7:B67)+1,"")</f>
        <v/>
      </c>
      <c r="C68" s="192"/>
      <c r="D68" s="191"/>
      <c r="E68" s="190"/>
      <c r="F68" s="184"/>
      <c r="G68" s="184"/>
      <c r="H68" s="183"/>
      <c r="I68" s="182"/>
      <c r="J68" s="181"/>
      <c r="K68" s="193"/>
      <c r="L68" s="194"/>
      <c r="M68" s="194"/>
      <c r="N6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68" s="364"/>
      <c r="P68" s="364"/>
      <c r="Q68" s="364"/>
      <c r="R68" s="362"/>
      <c r="S68" s="178"/>
      <c r="T68" s="177"/>
      <c r="U68" s="4"/>
      <c r="V68" s="176" t="e">
        <f>IF(#REF!&lt;#REF!,"No assoleix el mínim d'hores d'atenció anual","Atenció mínima assolida amb èxit")</f>
        <v>#REF!</v>
      </c>
      <c r="W68" s="4"/>
      <c r="X68" s="9">
        <f>(12/12)*Taula42[[#This Row],[Mesos del contracte en vigor durant l´any 2024]]</f>
        <v>0</v>
      </c>
      <c r="Y68" s="9">
        <f>(24/12)*Taula42[[#This Row],[Mesos del contracte en vigor durant l´any 2024]]</f>
        <v>0</v>
      </c>
      <c r="Z68" s="9">
        <f>(4/12)*Taula42[[#This Row],[Mesos del contracte en vigor durant l´any 2024]]</f>
        <v>0</v>
      </c>
      <c r="AA68" s="9">
        <f>(64/12)*Taula42[[#This Row],[Mesos del contracte en vigor durant l´any 2024]]</f>
        <v>0</v>
      </c>
      <c r="AB68" s="4"/>
      <c r="AC68" s="175">
        <f t="shared" si="0"/>
        <v>0</v>
      </c>
      <c r="AE68" s="13"/>
      <c r="AG68" s="26">
        <f>IF(Taula42[[#This Row],[Núm. d''ordre]]&lt;&gt;"",1,0)</f>
        <v>0</v>
      </c>
      <c r="AI68" s="26" t="e">
        <f>IF(#REF!&lt;400,1,0)</f>
        <v>#REF!</v>
      </c>
      <c r="AJ68" s="26" t="e">
        <f>IF(#REF!&gt;=400,1,0)</f>
        <v>#REF!</v>
      </c>
      <c r="AL68" s="26">
        <f>IF(Taula42[[#This Row],[Núm. d''ordre]]&gt;0,1,0)</f>
        <v>1</v>
      </c>
      <c r="AN68" s="174">
        <f t="shared" si="1"/>
        <v>0</v>
      </c>
      <c r="AO68" s="174">
        <f t="shared" si="2"/>
        <v>0</v>
      </c>
      <c r="AP68" s="174">
        <f t="shared" si="3"/>
        <v>0</v>
      </c>
      <c r="AR68" s="173">
        <f t="shared" si="4"/>
        <v>0</v>
      </c>
      <c r="AS68" s="173">
        <f t="shared" si="5"/>
        <v>0</v>
      </c>
      <c r="BQ68" s="10"/>
      <c r="BR68" s="10"/>
      <c r="BS68" s="10"/>
    </row>
    <row r="69" spans="1:71" ht="13.5" customHeight="1" x14ac:dyDescent="0.25">
      <c r="A69" s="9"/>
      <c r="B69" s="13" t="str">
        <f>IF($C69&lt;&gt;"",MAX($B$7:B68)+1,"")</f>
        <v/>
      </c>
      <c r="C69" s="192"/>
      <c r="D69" s="191"/>
      <c r="E69" s="190"/>
      <c r="F69" s="184"/>
      <c r="G69" s="184"/>
      <c r="H69" s="183"/>
      <c r="I69" s="182"/>
      <c r="J69" s="181"/>
      <c r="K69" s="193"/>
      <c r="L69" s="194"/>
      <c r="M69" s="194"/>
      <c r="N6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69" s="364"/>
      <c r="P69" s="364"/>
      <c r="Q69" s="364"/>
      <c r="R69" s="362"/>
      <c r="S69" s="178"/>
      <c r="T69" s="177"/>
      <c r="U69" s="4"/>
      <c r="V69" s="188" t="e">
        <f>IF(#REF!&lt;#REF!,"No assoleix el mínim d'hores d'atenció anual","Atenció mínima assolida amb èxit")</f>
        <v>#REF!</v>
      </c>
      <c r="W69" s="4"/>
      <c r="X69" s="9">
        <f>(12/12)*Taula42[[#This Row],[Mesos del contracte en vigor durant l´any 2024]]</f>
        <v>0</v>
      </c>
      <c r="Y69" s="9">
        <f>(24/12)*Taula42[[#This Row],[Mesos del contracte en vigor durant l´any 2024]]</f>
        <v>0</v>
      </c>
      <c r="Z69" s="9">
        <f>(4/12)*Taula42[[#This Row],[Mesos del contracte en vigor durant l´any 2024]]</f>
        <v>0</v>
      </c>
      <c r="AA69" s="9">
        <f>(64/12)*Taula42[[#This Row],[Mesos del contracte en vigor durant l´any 2024]]</f>
        <v>0</v>
      </c>
      <c r="AB69" s="4"/>
      <c r="AC69" s="175">
        <f t="shared" si="0"/>
        <v>0</v>
      </c>
      <c r="AE69" s="13"/>
      <c r="AG69" s="26">
        <f>IF(Taula42[[#This Row],[Núm. d''ordre]]&lt;&gt;"",1,0)</f>
        <v>0</v>
      </c>
      <c r="AI69" s="26" t="e">
        <f>IF(#REF!&lt;400,1,0)</f>
        <v>#REF!</v>
      </c>
      <c r="AJ69" s="26" t="e">
        <f>IF(#REF!&gt;=400,1,0)</f>
        <v>#REF!</v>
      </c>
      <c r="AL69" s="26">
        <f>IF(Taula42[[#This Row],[Núm. d''ordre]]&gt;0,1,0)</f>
        <v>1</v>
      </c>
      <c r="AN69" s="174">
        <f t="shared" si="1"/>
        <v>0</v>
      </c>
      <c r="AO69" s="174">
        <f t="shared" si="2"/>
        <v>0</v>
      </c>
      <c r="AP69" s="174">
        <f t="shared" si="3"/>
        <v>0</v>
      </c>
      <c r="AR69" s="173">
        <f t="shared" si="4"/>
        <v>0</v>
      </c>
      <c r="AS69" s="173">
        <f t="shared" si="5"/>
        <v>0</v>
      </c>
      <c r="BQ69" s="10"/>
      <c r="BR69" s="10"/>
      <c r="BS69" s="10"/>
    </row>
    <row r="70" spans="1:71" ht="13.5" customHeight="1" x14ac:dyDescent="0.25">
      <c r="A70" s="9"/>
      <c r="B70" s="13" t="str">
        <f>IF($C70&lt;&gt;"",MAX($B$7:B69)+1,"")</f>
        <v/>
      </c>
      <c r="C70" s="192"/>
      <c r="D70" s="191"/>
      <c r="E70" s="190"/>
      <c r="F70" s="184"/>
      <c r="G70" s="184"/>
      <c r="H70" s="183"/>
      <c r="I70" s="182"/>
      <c r="J70" s="181"/>
      <c r="K70" s="193"/>
      <c r="L70" s="194"/>
      <c r="M70" s="194"/>
      <c r="N7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70" s="364"/>
      <c r="P70" s="364"/>
      <c r="Q70" s="364"/>
      <c r="R70" s="362"/>
      <c r="S70" s="178"/>
      <c r="T70" s="177"/>
      <c r="U70" s="4"/>
      <c r="V70" s="176" t="e">
        <f>IF(#REF!&lt;#REF!,"No assoleix el mínim d'hores d'atenció anual","Atenció mínima assolida amb èxit")</f>
        <v>#REF!</v>
      </c>
      <c r="W70" s="4"/>
      <c r="X70" s="9">
        <f>(12/12)*Taula42[[#This Row],[Mesos del contracte en vigor durant l´any 2024]]</f>
        <v>0</v>
      </c>
      <c r="Y70" s="9">
        <f>(24/12)*Taula42[[#This Row],[Mesos del contracte en vigor durant l´any 2024]]</f>
        <v>0</v>
      </c>
      <c r="Z70" s="9">
        <f>(4/12)*Taula42[[#This Row],[Mesos del contracte en vigor durant l´any 2024]]</f>
        <v>0</v>
      </c>
      <c r="AA70" s="9">
        <f>(64/12)*Taula42[[#This Row],[Mesos del contracte en vigor durant l´any 2024]]</f>
        <v>0</v>
      </c>
      <c r="AB70" s="4"/>
      <c r="AC70" s="175">
        <f t="shared" si="0"/>
        <v>0</v>
      </c>
      <c r="AE70" s="13"/>
      <c r="AG70" s="26">
        <f>IF(Taula42[[#This Row],[Núm. d''ordre]]&lt;&gt;"",1,0)</f>
        <v>0</v>
      </c>
      <c r="AI70" s="26" t="e">
        <f>IF(#REF!&lt;400,1,0)</f>
        <v>#REF!</v>
      </c>
      <c r="AJ70" s="26" t="e">
        <f>IF(#REF!&gt;=400,1,0)</f>
        <v>#REF!</v>
      </c>
      <c r="AL70" s="26">
        <f>IF(Taula42[[#This Row],[Núm. d''ordre]]&gt;0,1,0)</f>
        <v>1</v>
      </c>
      <c r="AN70" s="174">
        <f t="shared" si="1"/>
        <v>0</v>
      </c>
      <c r="AO70" s="174">
        <f t="shared" si="2"/>
        <v>0</v>
      </c>
      <c r="AP70" s="174">
        <f t="shared" si="3"/>
        <v>0</v>
      </c>
      <c r="AR70" s="173">
        <f t="shared" si="4"/>
        <v>0</v>
      </c>
      <c r="AS70" s="173">
        <f t="shared" si="5"/>
        <v>0</v>
      </c>
      <c r="BQ70" s="10"/>
      <c r="BR70" s="10"/>
      <c r="BS70" s="10"/>
    </row>
    <row r="71" spans="1:71" ht="13.5" customHeight="1" x14ac:dyDescent="0.25">
      <c r="A71" s="9"/>
      <c r="B71" s="13" t="str">
        <f>IF($C71&lt;&gt;"",MAX($B$7:B70)+1,"")</f>
        <v/>
      </c>
      <c r="C71" s="192"/>
      <c r="D71" s="191"/>
      <c r="E71" s="190"/>
      <c r="F71" s="184"/>
      <c r="G71" s="184"/>
      <c r="H71" s="183"/>
      <c r="I71" s="182"/>
      <c r="J71" s="181"/>
      <c r="K71" s="193"/>
      <c r="L71" s="194"/>
      <c r="M71" s="194"/>
      <c r="N7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71" s="364"/>
      <c r="P71" s="364"/>
      <c r="Q71" s="364"/>
      <c r="R71" s="362"/>
      <c r="S71" s="178"/>
      <c r="T71" s="177"/>
      <c r="U71" s="4"/>
      <c r="V71" s="188" t="e">
        <f>IF(#REF!&lt;#REF!,"No assoleix el mínim d'hores d'atenció anual","Atenció mínima assolida amb èxit")</f>
        <v>#REF!</v>
      </c>
      <c r="W71" s="4"/>
      <c r="X71" s="9">
        <f>(12/12)*Taula42[[#This Row],[Mesos del contracte en vigor durant l´any 2024]]</f>
        <v>0</v>
      </c>
      <c r="Y71" s="9">
        <f>(24/12)*Taula42[[#This Row],[Mesos del contracte en vigor durant l´any 2024]]</f>
        <v>0</v>
      </c>
      <c r="Z71" s="9">
        <f>(4/12)*Taula42[[#This Row],[Mesos del contracte en vigor durant l´any 2024]]</f>
        <v>0</v>
      </c>
      <c r="AA71" s="9">
        <f>(64/12)*Taula42[[#This Row],[Mesos del contracte en vigor durant l´any 2024]]</f>
        <v>0</v>
      </c>
      <c r="AB71" s="4"/>
      <c r="AC71" s="175">
        <f t="shared" ref="AC71:AC134" si="6">IF(AG71=1,2763.41,0)</f>
        <v>0</v>
      </c>
      <c r="AE71" s="13"/>
      <c r="AG71" s="26">
        <f>IF(Taula42[[#This Row],[Núm. d''ordre]]&lt;&gt;"",1,0)</f>
        <v>0</v>
      </c>
      <c r="AI71" s="26" t="e">
        <f>IF(#REF!&lt;400,1,0)</f>
        <v>#REF!</v>
      </c>
      <c r="AJ71" s="26" t="e">
        <f>IF(#REF!&gt;=400,1,0)</f>
        <v>#REF!</v>
      </c>
      <c r="AL71" s="26">
        <f>IF(Taula42[[#This Row],[Núm. d''ordre]]&gt;0,1,0)</f>
        <v>1</v>
      </c>
      <c r="AN71" s="174">
        <f t="shared" ref="AN71:AN134" si="7">IF(G71="Home",1,0)</f>
        <v>0</v>
      </c>
      <c r="AO71" s="174">
        <f t="shared" ref="AO71:AO134" si="8">IF(G71="Dona",1,0)</f>
        <v>0</v>
      </c>
      <c r="AP71" s="174">
        <f t="shared" ref="AP71:AP134" si="9">IF(G71="No binari",1,0)</f>
        <v>0</v>
      </c>
      <c r="AR71" s="173">
        <f t="shared" ref="AR71:AR134" si="10">IF(F71="Home",1,0)</f>
        <v>0</v>
      </c>
      <c r="AS71" s="173">
        <f t="shared" ref="AS71:AS134" si="11">IF(F71="Dona",1,0)</f>
        <v>0</v>
      </c>
      <c r="BQ71" s="10"/>
      <c r="BR71" s="10"/>
      <c r="BS71" s="10"/>
    </row>
    <row r="72" spans="1:71" ht="13.5" customHeight="1" x14ac:dyDescent="0.25">
      <c r="A72" s="9"/>
      <c r="B72" s="13" t="str">
        <f>IF($C72&lt;&gt;"",MAX($B$7:B71)+1,"")</f>
        <v/>
      </c>
      <c r="C72" s="192"/>
      <c r="D72" s="191"/>
      <c r="E72" s="190"/>
      <c r="F72" s="184"/>
      <c r="G72" s="184"/>
      <c r="H72" s="183"/>
      <c r="I72" s="182"/>
      <c r="J72" s="181"/>
      <c r="K72" s="193"/>
      <c r="L72" s="194"/>
      <c r="M72" s="194"/>
      <c r="N7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72" s="364"/>
      <c r="P72" s="364"/>
      <c r="Q72" s="364"/>
      <c r="R72" s="362"/>
      <c r="S72" s="178"/>
      <c r="T72" s="177"/>
      <c r="U72" s="4"/>
      <c r="V72" s="176" t="e">
        <f>IF(#REF!&lt;#REF!,"No assoleix el mínim d'hores d'atenció anual","Atenció mínima assolida amb èxit")</f>
        <v>#REF!</v>
      </c>
      <c r="W72" s="4"/>
      <c r="X72" s="9">
        <f>(12/12)*Taula42[[#This Row],[Mesos del contracte en vigor durant l´any 2024]]</f>
        <v>0</v>
      </c>
      <c r="Y72" s="9">
        <f>(24/12)*Taula42[[#This Row],[Mesos del contracte en vigor durant l´any 2024]]</f>
        <v>0</v>
      </c>
      <c r="Z72" s="9">
        <f>(4/12)*Taula42[[#This Row],[Mesos del contracte en vigor durant l´any 2024]]</f>
        <v>0</v>
      </c>
      <c r="AA72" s="9">
        <f>(64/12)*Taula42[[#This Row],[Mesos del contracte en vigor durant l´any 2024]]</f>
        <v>0</v>
      </c>
      <c r="AB72" s="4"/>
      <c r="AC72" s="175">
        <f t="shared" si="6"/>
        <v>0</v>
      </c>
      <c r="AE72" s="13"/>
      <c r="AG72" s="26">
        <f>IF(Taula42[[#This Row],[Núm. d''ordre]]&lt;&gt;"",1,0)</f>
        <v>0</v>
      </c>
      <c r="AI72" s="26" t="e">
        <f>IF(#REF!&lt;400,1,0)</f>
        <v>#REF!</v>
      </c>
      <c r="AJ72" s="26" t="e">
        <f>IF(#REF!&gt;=400,1,0)</f>
        <v>#REF!</v>
      </c>
      <c r="AL72" s="26">
        <f>IF(Taula42[[#This Row],[Núm. d''ordre]]&gt;0,1,0)</f>
        <v>1</v>
      </c>
      <c r="AN72" s="174">
        <f t="shared" si="7"/>
        <v>0</v>
      </c>
      <c r="AO72" s="174">
        <f t="shared" si="8"/>
        <v>0</v>
      </c>
      <c r="AP72" s="174">
        <f t="shared" si="9"/>
        <v>0</v>
      </c>
      <c r="AR72" s="173">
        <f t="shared" si="10"/>
        <v>0</v>
      </c>
      <c r="AS72" s="173">
        <f t="shared" si="11"/>
        <v>0</v>
      </c>
      <c r="BQ72" s="10"/>
      <c r="BR72" s="10"/>
      <c r="BS72" s="10"/>
    </row>
    <row r="73" spans="1:71" ht="13.5" customHeight="1" x14ac:dyDescent="0.25">
      <c r="A73" s="9"/>
      <c r="B73" s="13" t="str">
        <f>IF($C73&lt;&gt;"",MAX($B$7:B72)+1,"")</f>
        <v/>
      </c>
      <c r="C73" s="192"/>
      <c r="D73" s="191"/>
      <c r="E73" s="190"/>
      <c r="F73" s="184"/>
      <c r="G73" s="184"/>
      <c r="H73" s="183"/>
      <c r="I73" s="182"/>
      <c r="J73" s="181"/>
      <c r="K73" s="193"/>
      <c r="L73" s="194"/>
      <c r="M73" s="194"/>
      <c r="N7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73" s="364"/>
      <c r="P73" s="364"/>
      <c r="Q73" s="364"/>
      <c r="R73" s="362"/>
      <c r="S73" s="178"/>
      <c r="T73" s="177"/>
      <c r="U73" s="4"/>
      <c r="V73" s="188" t="e">
        <f>IF(#REF!&lt;#REF!,"No assoleix el mínim d'hores d'atenció anual","Atenció mínima assolida amb èxit")</f>
        <v>#REF!</v>
      </c>
      <c r="W73" s="4"/>
      <c r="X73" s="9">
        <f>(12/12)*Taula42[[#This Row],[Mesos del contracte en vigor durant l´any 2024]]</f>
        <v>0</v>
      </c>
      <c r="Y73" s="9">
        <f>(24/12)*Taula42[[#This Row],[Mesos del contracte en vigor durant l´any 2024]]</f>
        <v>0</v>
      </c>
      <c r="Z73" s="9">
        <f>(4/12)*Taula42[[#This Row],[Mesos del contracte en vigor durant l´any 2024]]</f>
        <v>0</v>
      </c>
      <c r="AA73" s="9">
        <f>(64/12)*Taula42[[#This Row],[Mesos del contracte en vigor durant l´any 2024]]</f>
        <v>0</v>
      </c>
      <c r="AB73" s="4"/>
      <c r="AC73" s="175">
        <f t="shared" si="6"/>
        <v>0</v>
      </c>
      <c r="AE73" s="13"/>
      <c r="AG73" s="26">
        <f>IF(Taula42[[#This Row],[Núm. d''ordre]]&lt;&gt;"",1,0)</f>
        <v>0</v>
      </c>
      <c r="AI73" s="26" t="e">
        <f>IF(#REF!&lt;400,1,0)</f>
        <v>#REF!</v>
      </c>
      <c r="AJ73" s="26" t="e">
        <f>IF(#REF!&gt;=400,1,0)</f>
        <v>#REF!</v>
      </c>
      <c r="AL73" s="26">
        <f>IF(Taula42[[#This Row],[Núm. d''ordre]]&gt;0,1,0)</f>
        <v>1</v>
      </c>
      <c r="AN73" s="174">
        <f t="shared" si="7"/>
        <v>0</v>
      </c>
      <c r="AO73" s="174">
        <f t="shared" si="8"/>
        <v>0</v>
      </c>
      <c r="AP73" s="174">
        <f t="shared" si="9"/>
        <v>0</v>
      </c>
      <c r="AR73" s="173">
        <f t="shared" si="10"/>
        <v>0</v>
      </c>
      <c r="AS73" s="173">
        <f t="shared" si="11"/>
        <v>0</v>
      </c>
      <c r="BQ73" s="10"/>
      <c r="BR73" s="10"/>
      <c r="BS73" s="10"/>
    </row>
    <row r="74" spans="1:71" ht="13.5" customHeight="1" x14ac:dyDescent="0.25">
      <c r="A74" s="9"/>
      <c r="B74" s="13" t="str">
        <f>IF($C74&lt;&gt;"",MAX($B$7:B73)+1,"")</f>
        <v/>
      </c>
      <c r="C74" s="192"/>
      <c r="D74" s="191"/>
      <c r="E74" s="190"/>
      <c r="F74" s="184"/>
      <c r="G74" s="184"/>
      <c r="H74" s="183"/>
      <c r="I74" s="182"/>
      <c r="J74" s="181"/>
      <c r="K74" s="193"/>
      <c r="L74" s="194"/>
      <c r="M74" s="194"/>
      <c r="N7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74" s="364"/>
      <c r="P74" s="364"/>
      <c r="Q74" s="364"/>
      <c r="R74" s="362"/>
      <c r="S74" s="178"/>
      <c r="T74" s="177"/>
      <c r="U74" s="4"/>
      <c r="V74" s="176" t="e">
        <f>IF(#REF!&lt;#REF!,"No assoleix el mínim d'hores d'atenció anual","Atenció mínima assolida amb èxit")</f>
        <v>#REF!</v>
      </c>
      <c r="W74" s="4"/>
      <c r="X74" s="9">
        <f>(12/12)*Taula42[[#This Row],[Mesos del contracte en vigor durant l´any 2024]]</f>
        <v>0</v>
      </c>
      <c r="Y74" s="9">
        <f>(24/12)*Taula42[[#This Row],[Mesos del contracte en vigor durant l´any 2024]]</f>
        <v>0</v>
      </c>
      <c r="Z74" s="9">
        <f>(4/12)*Taula42[[#This Row],[Mesos del contracte en vigor durant l´any 2024]]</f>
        <v>0</v>
      </c>
      <c r="AA74" s="9">
        <f>(64/12)*Taula42[[#This Row],[Mesos del contracte en vigor durant l´any 2024]]</f>
        <v>0</v>
      </c>
      <c r="AB74" s="4"/>
      <c r="AC74" s="175">
        <f t="shared" si="6"/>
        <v>0</v>
      </c>
      <c r="AE74" s="13"/>
      <c r="AG74" s="26">
        <f>IF(Taula42[[#This Row],[Núm. d''ordre]]&lt;&gt;"",1,0)</f>
        <v>0</v>
      </c>
      <c r="AI74" s="26" t="e">
        <f>IF(#REF!&lt;400,1,0)</f>
        <v>#REF!</v>
      </c>
      <c r="AJ74" s="26" t="e">
        <f>IF(#REF!&gt;=400,1,0)</f>
        <v>#REF!</v>
      </c>
      <c r="AL74" s="26">
        <f>IF(Taula42[[#This Row],[Núm. d''ordre]]&gt;0,1,0)</f>
        <v>1</v>
      </c>
      <c r="AN74" s="174">
        <f t="shared" si="7"/>
        <v>0</v>
      </c>
      <c r="AO74" s="174">
        <f t="shared" si="8"/>
        <v>0</v>
      </c>
      <c r="AP74" s="174">
        <f t="shared" si="9"/>
        <v>0</v>
      </c>
      <c r="AR74" s="173">
        <f t="shared" si="10"/>
        <v>0</v>
      </c>
      <c r="AS74" s="173">
        <f t="shared" si="11"/>
        <v>0</v>
      </c>
      <c r="BQ74" s="10"/>
      <c r="BR74" s="10"/>
      <c r="BS74" s="10"/>
    </row>
    <row r="75" spans="1:71" ht="13.5" customHeight="1" x14ac:dyDescent="0.25">
      <c r="A75" s="9"/>
      <c r="B75" s="13" t="str">
        <f>IF($C75&lt;&gt;"",MAX($B$7:B74)+1,"")</f>
        <v/>
      </c>
      <c r="C75" s="192"/>
      <c r="D75" s="191"/>
      <c r="E75" s="190"/>
      <c r="F75" s="184"/>
      <c r="G75" s="184"/>
      <c r="H75" s="183"/>
      <c r="I75" s="182"/>
      <c r="J75" s="181"/>
      <c r="K75" s="193"/>
      <c r="L75" s="194"/>
      <c r="M75" s="194"/>
      <c r="N7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75" s="364"/>
      <c r="P75" s="364"/>
      <c r="Q75" s="364"/>
      <c r="R75" s="362"/>
      <c r="S75" s="178"/>
      <c r="T75" s="177"/>
      <c r="U75" s="4"/>
      <c r="V75" s="188" t="e">
        <f>IF(#REF!&lt;#REF!,"No assoleix el mínim d'hores d'atenció anual","Atenció mínima assolida amb èxit")</f>
        <v>#REF!</v>
      </c>
      <c r="W75" s="4"/>
      <c r="X75" s="9">
        <f>(12/12)*Taula42[[#This Row],[Mesos del contracte en vigor durant l´any 2024]]</f>
        <v>0</v>
      </c>
      <c r="Y75" s="9">
        <f>(24/12)*Taula42[[#This Row],[Mesos del contracte en vigor durant l´any 2024]]</f>
        <v>0</v>
      </c>
      <c r="Z75" s="9">
        <f>(4/12)*Taula42[[#This Row],[Mesos del contracte en vigor durant l´any 2024]]</f>
        <v>0</v>
      </c>
      <c r="AA75" s="9">
        <f>(64/12)*Taula42[[#This Row],[Mesos del contracte en vigor durant l´any 2024]]</f>
        <v>0</v>
      </c>
      <c r="AB75" s="4"/>
      <c r="AC75" s="175">
        <f t="shared" si="6"/>
        <v>0</v>
      </c>
      <c r="AE75" s="13"/>
      <c r="AG75" s="26">
        <f>IF(Taula42[[#This Row],[Núm. d''ordre]]&lt;&gt;"",1,0)</f>
        <v>0</v>
      </c>
      <c r="AI75" s="26" t="e">
        <f>IF(#REF!&lt;400,1,0)</f>
        <v>#REF!</v>
      </c>
      <c r="AJ75" s="26" t="e">
        <f>IF(#REF!&gt;=400,1,0)</f>
        <v>#REF!</v>
      </c>
      <c r="AL75" s="26">
        <f>IF(Taula42[[#This Row],[Núm. d''ordre]]&gt;0,1,0)</f>
        <v>1</v>
      </c>
      <c r="AN75" s="174">
        <f t="shared" si="7"/>
        <v>0</v>
      </c>
      <c r="AO75" s="174">
        <f t="shared" si="8"/>
        <v>0</v>
      </c>
      <c r="AP75" s="174">
        <f t="shared" si="9"/>
        <v>0</v>
      </c>
      <c r="AR75" s="173">
        <f t="shared" si="10"/>
        <v>0</v>
      </c>
      <c r="AS75" s="173">
        <f t="shared" si="11"/>
        <v>0</v>
      </c>
      <c r="BQ75" s="10"/>
      <c r="BR75" s="10"/>
      <c r="BS75" s="10"/>
    </row>
    <row r="76" spans="1:71" ht="13.5" customHeight="1" x14ac:dyDescent="0.25">
      <c r="A76" s="9"/>
      <c r="B76" s="13" t="str">
        <f>IF($C76&lt;&gt;"",MAX($B$7:B75)+1,"")</f>
        <v/>
      </c>
      <c r="C76" s="192"/>
      <c r="D76" s="191"/>
      <c r="E76" s="190"/>
      <c r="F76" s="184"/>
      <c r="G76" s="184"/>
      <c r="H76" s="183"/>
      <c r="I76" s="182"/>
      <c r="J76" s="181"/>
      <c r="K76" s="193"/>
      <c r="L76" s="194"/>
      <c r="M76" s="194"/>
      <c r="N7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76" s="364"/>
      <c r="P76" s="364"/>
      <c r="Q76" s="364"/>
      <c r="R76" s="362"/>
      <c r="S76" s="178"/>
      <c r="T76" s="177"/>
      <c r="U76" s="4"/>
      <c r="V76" s="176" t="e">
        <f>IF(#REF!&lt;#REF!,"No assoleix el mínim d'hores d'atenció anual","Atenció mínima assolida amb èxit")</f>
        <v>#REF!</v>
      </c>
      <c r="W76" s="4"/>
      <c r="X76" s="9">
        <f>(12/12)*Taula42[[#This Row],[Mesos del contracte en vigor durant l´any 2024]]</f>
        <v>0</v>
      </c>
      <c r="Y76" s="9">
        <f>(24/12)*Taula42[[#This Row],[Mesos del contracte en vigor durant l´any 2024]]</f>
        <v>0</v>
      </c>
      <c r="Z76" s="9">
        <f>(4/12)*Taula42[[#This Row],[Mesos del contracte en vigor durant l´any 2024]]</f>
        <v>0</v>
      </c>
      <c r="AA76" s="9">
        <f>(64/12)*Taula42[[#This Row],[Mesos del contracte en vigor durant l´any 2024]]</f>
        <v>0</v>
      </c>
      <c r="AB76" s="4"/>
      <c r="AC76" s="175">
        <f t="shared" si="6"/>
        <v>0</v>
      </c>
      <c r="AE76" s="13"/>
      <c r="AG76" s="26">
        <f>IF(Taula42[[#This Row],[Núm. d''ordre]]&lt;&gt;"",1,0)</f>
        <v>0</v>
      </c>
      <c r="AI76" s="26" t="e">
        <f>IF(#REF!&lt;400,1,0)</f>
        <v>#REF!</v>
      </c>
      <c r="AJ76" s="26" t="e">
        <f>IF(#REF!&gt;=400,1,0)</f>
        <v>#REF!</v>
      </c>
      <c r="AL76" s="26">
        <f>IF(Taula42[[#This Row],[Núm. d''ordre]]&gt;0,1,0)</f>
        <v>1</v>
      </c>
      <c r="AN76" s="174">
        <f t="shared" si="7"/>
        <v>0</v>
      </c>
      <c r="AO76" s="174">
        <f t="shared" si="8"/>
        <v>0</v>
      </c>
      <c r="AP76" s="174">
        <f t="shared" si="9"/>
        <v>0</v>
      </c>
      <c r="AR76" s="173">
        <f t="shared" si="10"/>
        <v>0</v>
      </c>
      <c r="AS76" s="173">
        <f t="shared" si="11"/>
        <v>0</v>
      </c>
      <c r="BQ76" s="10"/>
      <c r="BR76" s="10"/>
      <c r="BS76" s="10"/>
    </row>
    <row r="77" spans="1:71" ht="13.5" customHeight="1" x14ac:dyDescent="0.25">
      <c r="A77" s="9"/>
      <c r="B77" s="13" t="str">
        <f>IF($C77&lt;&gt;"",MAX($B$7:B76)+1,"")</f>
        <v/>
      </c>
      <c r="C77" s="192"/>
      <c r="D77" s="191"/>
      <c r="E77" s="190"/>
      <c r="F77" s="184"/>
      <c r="G77" s="184"/>
      <c r="H77" s="183"/>
      <c r="I77" s="182"/>
      <c r="J77" s="181"/>
      <c r="K77" s="193"/>
      <c r="L77" s="194"/>
      <c r="M77" s="194"/>
      <c r="N7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77" s="364"/>
      <c r="P77" s="364"/>
      <c r="Q77" s="364"/>
      <c r="R77" s="362"/>
      <c r="S77" s="178"/>
      <c r="T77" s="177"/>
      <c r="U77" s="4"/>
      <c r="V77" s="188" t="e">
        <f>IF(#REF!&lt;#REF!,"No assoleix el mínim d'hores d'atenció anual","Atenció mínima assolida amb èxit")</f>
        <v>#REF!</v>
      </c>
      <c r="W77" s="4"/>
      <c r="X77" s="9">
        <f>(12/12)*Taula42[[#This Row],[Mesos del contracte en vigor durant l´any 2024]]</f>
        <v>0</v>
      </c>
      <c r="Y77" s="9">
        <f>(24/12)*Taula42[[#This Row],[Mesos del contracte en vigor durant l´any 2024]]</f>
        <v>0</v>
      </c>
      <c r="Z77" s="9">
        <f>(4/12)*Taula42[[#This Row],[Mesos del contracte en vigor durant l´any 2024]]</f>
        <v>0</v>
      </c>
      <c r="AA77" s="9">
        <f>(64/12)*Taula42[[#This Row],[Mesos del contracte en vigor durant l´any 2024]]</f>
        <v>0</v>
      </c>
      <c r="AB77" s="4"/>
      <c r="AC77" s="175">
        <f t="shared" si="6"/>
        <v>0</v>
      </c>
      <c r="AE77" s="13"/>
      <c r="AG77" s="26">
        <f>IF(Taula42[[#This Row],[Núm. d''ordre]]&lt;&gt;"",1,0)</f>
        <v>0</v>
      </c>
      <c r="AI77" s="26" t="e">
        <f>IF(#REF!&lt;400,1,0)</f>
        <v>#REF!</v>
      </c>
      <c r="AJ77" s="26" t="e">
        <f>IF(#REF!&gt;=400,1,0)</f>
        <v>#REF!</v>
      </c>
      <c r="AL77" s="26">
        <f>IF(Taula42[[#This Row],[Núm. d''ordre]]&gt;0,1,0)</f>
        <v>1</v>
      </c>
      <c r="AN77" s="174">
        <f t="shared" si="7"/>
        <v>0</v>
      </c>
      <c r="AO77" s="174">
        <f t="shared" si="8"/>
        <v>0</v>
      </c>
      <c r="AP77" s="174">
        <f t="shared" si="9"/>
        <v>0</v>
      </c>
      <c r="AR77" s="173">
        <f t="shared" si="10"/>
        <v>0</v>
      </c>
      <c r="AS77" s="173">
        <f t="shared" si="11"/>
        <v>0</v>
      </c>
      <c r="BQ77" s="10"/>
      <c r="BR77" s="10"/>
      <c r="BS77" s="10"/>
    </row>
    <row r="78" spans="1:71" ht="13.5" customHeight="1" x14ac:dyDescent="0.25">
      <c r="A78" s="9"/>
      <c r="B78" s="13" t="str">
        <f>IF($C78&lt;&gt;"",MAX($B$7:B77)+1,"")</f>
        <v/>
      </c>
      <c r="C78" s="192"/>
      <c r="D78" s="191"/>
      <c r="E78" s="190"/>
      <c r="F78" s="184"/>
      <c r="G78" s="184"/>
      <c r="H78" s="183"/>
      <c r="I78" s="182"/>
      <c r="J78" s="181"/>
      <c r="K78" s="193"/>
      <c r="L78" s="194"/>
      <c r="M78" s="194"/>
      <c r="N7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78" s="364"/>
      <c r="P78" s="364"/>
      <c r="Q78" s="364"/>
      <c r="R78" s="362"/>
      <c r="S78" s="178"/>
      <c r="T78" s="177"/>
      <c r="U78" s="4"/>
      <c r="V78" s="176" t="e">
        <f>IF(#REF!&lt;#REF!,"No assoleix el mínim d'hores d'atenció anual","Atenció mínima assolida amb èxit")</f>
        <v>#REF!</v>
      </c>
      <c r="W78" s="4"/>
      <c r="X78" s="9">
        <f>(12/12)*Taula42[[#This Row],[Mesos del contracte en vigor durant l´any 2024]]</f>
        <v>0</v>
      </c>
      <c r="Y78" s="9">
        <f>(24/12)*Taula42[[#This Row],[Mesos del contracte en vigor durant l´any 2024]]</f>
        <v>0</v>
      </c>
      <c r="Z78" s="9">
        <f>(4/12)*Taula42[[#This Row],[Mesos del contracte en vigor durant l´any 2024]]</f>
        <v>0</v>
      </c>
      <c r="AA78" s="9">
        <f>(64/12)*Taula42[[#This Row],[Mesos del contracte en vigor durant l´any 2024]]</f>
        <v>0</v>
      </c>
      <c r="AB78" s="4"/>
      <c r="AC78" s="175">
        <f t="shared" si="6"/>
        <v>0</v>
      </c>
      <c r="AE78" s="13"/>
      <c r="AG78" s="26">
        <f>IF(Taula42[[#This Row],[Núm. d''ordre]]&lt;&gt;"",1,0)</f>
        <v>0</v>
      </c>
      <c r="AI78" s="26" t="e">
        <f>IF(#REF!&lt;400,1,0)</f>
        <v>#REF!</v>
      </c>
      <c r="AJ78" s="26" t="e">
        <f>IF(#REF!&gt;=400,1,0)</f>
        <v>#REF!</v>
      </c>
      <c r="AL78" s="26">
        <f>IF(Taula42[[#This Row],[Núm. d''ordre]]&gt;0,1,0)</f>
        <v>1</v>
      </c>
      <c r="AN78" s="174">
        <f t="shared" si="7"/>
        <v>0</v>
      </c>
      <c r="AO78" s="174">
        <f t="shared" si="8"/>
        <v>0</v>
      </c>
      <c r="AP78" s="174">
        <f t="shared" si="9"/>
        <v>0</v>
      </c>
      <c r="AR78" s="173">
        <f t="shared" si="10"/>
        <v>0</v>
      </c>
      <c r="AS78" s="173">
        <f t="shared" si="11"/>
        <v>0</v>
      </c>
      <c r="BQ78" s="10"/>
      <c r="BR78" s="10"/>
      <c r="BS78" s="10"/>
    </row>
    <row r="79" spans="1:71" ht="13.5" customHeight="1" x14ac:dyDescent="0.25">
      <c r="A79" s="9"/>
      <c r="B79" s="13" t="str">
        <f>IF($C79&lt;&gt;"",MAX($B$7:B78)+1,"")</f>
        <v/>
      </c>
      <c r="C79" s="192"/>
      <c r="D79" s="191"/>
      <c r="E79" s="190"/>
      <c r="F79" s="184"/>
      <c r="G79" s="184"/>
      <c r="H79" s="183"/>
      <c r="I79" s="182"/>
      <c r="J79" s="181"/>
      <c r="K79" s="193"/>
      <c r="L79" s="194"/>
      <c r="M79" s="194"/>
      <c r="N7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79" s="364"/>
      <c r="P79" s="364"/>
      <c r="Q79" s="364"/>
      <c r="R79" s="362"/>
      <c r="S79" s="178"/>
      <c r="T79" s="177"/>
      <c r="U79" s="4"/>
      <c r="V79" s="188" t="e">
        <f>IF(#REF!&lt;#REF!,"No assoleix el mínim d'hores d'atenció anual","Atenció mínima assolida amb èxit")</f>
        <v>#REF!</v>
      </c>
      <c r="W79" s="4"/>
      <c r="X79" s="9">
        <f>(12/12)*Taula42[[#This Row],[Mesos del contracte en vigor durant l´any 2024]]</f>
        <v>0</v>
      </c>
      <c r="Y79" s="9">
        <f>(24/12)*Taula42[[#This Row],[Mesos del contracte en vigor durant l´any 2024]]</f>
        <v>0</v>
      </c>
      <c r="Z79" s="9">
        <f>(4/12)*Taula42[[#This Row],[Mesos del contracte en vigor durant l´any 2024]]</f>
        <v>0</v>
      </c>
      <c r="AA79" s="9">
        <f>(64/12)*Taula42[[#This Row],[Mesos del contracte en vigor durant l´any 2024]]</f>
        <v>0</v>
      </c>
      <c r="AB79" s="4"/>
      <c r="AC79" s="175">
        <f t="shared" si="6"/>
        <v>0</v>
      </c>
      <c r="AE79" s="13"/>
      <c r="AG79" s="26">
        <f>IF(Taula42[[#This Row],[Núm. d''ordre]]&lt;&gt;"",1,0)</f>
        <v>0</v>
      </c>
      <c r="AI79" s="26" t="e">
        <f>IF(#REF!&lt;400,1,0)</f>
        <v>#REF!</v>
      </c>
      <c r="AJ79" s="26" t="e">
        <f>IF(#REF!&gt;=400,1,0)</f>
        <v>#REF!</v>
      </c>
      <c r="AL79" s="26">
        <f>IF(Taula42[[#This Row],[Núm. d''ordre]]&gt;0,1,0)</f>
        <v>1</v>
      </c>
      <c r="AN79" s="174">
        <f t="shared" si="7"/>
        <v>0</v>
      </c>
      <c r="AO79" s="174">
        <f t="shared" si="8"/>
        <v>0</v>
      </c>
      <c r="AP79" s="174">
        <f t="shared" si="9"/>
        <v>0</v>
      </c>
      <c r="AR79" s="173">
        <f t="shared" si="10"/>
        <v>0</v>
      </c>
      <c r="AS79" s="173">
        <f t="shared" si="11"/>
        <v>0</v>
      </c>
      <c r="BQ79" s="10"/>
      <c r="BR79" s="10"/>
      <c r="BS79" s="10"/>
    </row>
    <row r="80" spans="1:71" ht="13.5" customHeight="1" x14ac:dyDescent="0.25">
      <c r="A80" s="9"/>
      <c r="B80" s="13" t="str">
        <f>IF($C80&lt;&gt;"",MAX($B$7:B79)+1,"")</f>
        <v/>
      </c>
      <c r="C80" s="192"/>
      <c r="D80" s="191"/>
      <c r="E80" s="190"/>
      <c r="F80" s="184"/>
      <c r="G80" s="184"/>
      <c r="H80" s="183"/>
      <c r="I80" s="182"/>
      <c r="J80" s="181"/>
      <c r="K80" s="193"/>
      <c r="L80" s="194"/>
      <c r="M80" s="194"/>
      <c r="N8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80" s="364"/>
      <c r="P80" s="364"/>
      <c r="Q80" s="364"/>
      <c r="R80" s="362"/>
      <c r="S80" s="178"/>
      <c r="T80" s="177"/>
      <c r="U80" s="4"/>
      <c r="V80" s="176" t="e">
        <f>IF(#REF!&lt;#REF!,"No assoleix el mínim d'hores d'atenció anual","Atenció mínima assolida amb èxit")</f>
        <v>#REF!</v>
      </c>
      <c r="W80" s="4"/>
      <c r="X80" s="9">
        <f>(12/12)*Taula42[[#This Row],[Mesos del contracte en vigor durant l´any 2024]]</f>
        <v>0</v>
      </c>
      <c r="Y80" s="9">
        <f>(24/12)*Taula42[[#This Row],[Mesos del contracte en vigor durant l´any 2024]]</f>
        <v>0</v>
      </c>
      <c r="Z80" s="9">
        <f>(4/12)*Taula42[[#This Row],[Mesos del contracte en vigor durant l´any 2024]]</f>
        <v>0</v>
      </c>
      <c r="AA80" s="9">
        <f>(64/12)*Taula42[[#This Row],[Mesos del contracte en vigor durant l´any 2024]]</f>
        <v>0</v>
      </c>
      <c r="AB80" s="4"/>
      <c r="AC80" s="175">
        <f t="shared" si="6"/>
        <v>0</v>
      </c>
      <c r="AE80" s="13"/>
      <c r="AG80" s="26">
        <f>IF(Taula42[[#This Row],[Núm. d''ordre]]&lt;&gt;"",1,0)</f>
        <v>0</v>
      </c>
      <c r="AI80" s="26" t="e">
        <f>IF(#REF!&lt;400,1,0)</f>
        <v>#REF!</v>
      </c>
      <c r="AJ80" s="26" t="e">
        <f>IF(#REF!&gt;=400,1,0)</f>
        <v>#REF!</v>
      </c>
      <c r="AL80" s="26">
        <f>IF(Taula42[[#This Row],[Núm. d''ordre]]&gt;0,1,0)</f>
        <v>1</v>
      </c>
      <c r="AN80" s="174">
        <f t="shared" si="7"/>
        <v>0</v>
      </c>
      <c r="AO80" s="174">
        <f t="shared" si="8"/>
        <v>0</v>
      </c>
      <c r="AP80" s="174">
        <f t="shared" si="9"/>
        <v>0</v>
      </c>
      <c r="AR80" s="173">
        <f t="shared" si="10"/>
        <v>0</v>
      </c>
      <c r="AS80" s="173">
        <f t="shared" si="11"/>
        <v>0</v>
      </c>
      <c r="BQ80" s="10"/>
      <c r="BR80" s="10"/>
      <c r="BS80" s="10"/>
    </row>
    <row r="81" spans="1:71" ht="13.5" customHeight="1" x14ac:dyDescent="0.25">
      <c r="A81" s="9"/>
      <c r="B81" s="13" t="str">
        <f>IF($C81&lt;&gt;"",MAX($B$7:B80)+1,"")</f>
        <v/>
      </c>
      <c r="C81" s="192"/>
      <c r="D81" s="191"/>
      <c r="E81" s="190"/>
      <c r="F81" s="184"/>
      <c r="G81" s="184"/>
      <c r="H81" s="183"/>
      <c r="I81" s="182"/>
      <c r="J81" s="181"/>
      <c r="K81" s="193"/>
      <c r="L81" s="194"/>
      <c r="M81" s="194"/>
      <c r="N8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81" s="364"/>
      <c r="P81" s="364"/>
      <c r="Q81" s="364"/>
      <c r="R81" s="362"/>
      <c r="S81" s="178"/>
      <c r="T81" s="189"/>
      <c r="U81" s="4"/>
      <c r="V81" s="188" t="e">
        <f>IF(#REF!&lt;#REF!,"No assoleix el mínim d'hores d'atenció anual","Atenció mínima assolida amb èxit")</f>
        <v>#REF!</v>
      </c>
      <c r="W81" s="4"/>
      <c r="X81" s="9">
        <f>(12/12)*Taula42[[#This Row],[Mesos del contracte en vigor durant l´any 2024]]</f>
        <v>0</v>
      </c>
      <c r="Y81" s="9">
        <f>(24/12)*Taula42[[#This Row],[Mesos del contracte en vigor durant l´any 2024]]</f>
        <v>0</v>
      </c>
      <c r="Z81" s="9">
        <f>(4/12)*Taula42[[#This Row],[Mesos del contracte en vigor durant l´any 2024]]</f>
        <v>0</v>
      </c>
      <c r="AA81" s="9">
        <f>(64/12)*Taula42[[#This Row],[Mesos del contracte en vigor durant l´any 2024]]</f>
        <v>0</v>
      </c>
      <c r="AB81" s="4"/>
      <c r="AC81" s="175">
        <f t="shared" si="6"/>
        <v>0</v>
      </c>
      <c r="AE81" s="13"/>
      <c r="AG81" s="26">
        <f>IF(Taula42[[#This Row],[Núm. d''ordre]]&lt;&gt;"",1,0)</f>
        <v>0</v>
      </c>
      <c r="AI81" s="26" t="e">
        <f>IF(#REF!&lt;400,1,0)</f>
        <v>#REF!</v>
      </c>
      <c r="AJ81" s="26" t="e">
        <f>IF(#REF!&gt;=400,1,0)</f>
        <v>#REF!</v>
      </c>
      <c r="AL81" s="26">
        <f>IF(Taula42[[#This Row],[Núm. d''ordre]]&gt;0,1,0)</f>
        <v>1</v>
      </c>
      <c r="AN81" s="174">
        <f t="shared" si="7"/>
        <v>0</v>
      </c>
      <c r="AO81" s="174">
        <f t="shared" si="8"/>
        <v>0</v>
      </c>
      <c r="AP81" s="174">
        <f t="shared" si="9"/>
        <v>0</v>
      </c>
      <c r="AR81" s="173">
        <f t="shared" si="10"/>
        <v>0</v>
      </c>
      <c r="AS81" s="173">
        <f t="shared" si="11"/>
        <v>0</v>
      </c>
      <c r="BQ81" s="10"/>
      <c r="BR81" s="10"/>
      <c r="BS81" s="10"/>
    </row>
    <row r="82" spans="1:71" ht="13.5" customHeight="1" x14ac:dyDescent="0.25">
      <c r="A82" s="9"/>
      <c r="B82" s="13" t="str">
        <f>IF($C82&lt;&gt;"",MAX($B$7:B81)+1,"")</f>
        <v/>
      </c>
      <c r="C82" s="192"/>
      <c r="D82" s="191"/>
      <c r="E82" s="190"/>
      <c r="F82" s="184"/>
      <c r="G82" s="184"/>
      <c r="H82" s="183"/>
      <c r="I82" s="182"/>
      <c r="J82" s="181"/>
      <c r="K82" s="193"/>
      <c r="L82" s="194"/>
      <c r="M82" s="194"/>
      <c r="N8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82" s="364"/>
      <c r="P82" s="364"/>
      <c r="Q82" s="364"/>
      <c r="R82" s="362"/>
      <c r="S82" s="178"/>
      <c r="T82" s="189"/>
      <c r="U82" s="4"/>
      <c r="V82" s="176" t="e">
        <f>IF(#REF!&lt;#REF!,"No assoleix el mínim d'hores d'atenció anual","Atenció mínima assolida amb èxit")</f>
        <v>#REF!</v>
      </c>
      <c r="W82" s="4"/>
      <c r="X82" s="9">
        <f>(12/12)*Taula42[[#This Row],[Mesos del contracte en vigor durant l´any 2024]]</f>
        <v>0</v>
      </c>
      <c r="Y82" s="9">
        <f>(24/12)*Taula42[[#This Row],[Mesos del contracte en vigor durant l´any 2024]]</f>
        <v>0</v>
      </c>
      <c r="Z82" s="9">
        <f>(4/12)*Taula42[[#This Row],[Mesos del contracte en vigor durant l´any 2024]]</f>
        <v>0</v>
      </c>
      <c r="AA82" s="9">
        <f>(64/12)*Taula42[[#This Row],[Mesos del contracte en vigor durant l´any 2024]]</f>
        <v>0</v>
      </c>
      <c r="AB82" s="4"/>
      <c r="AC82" s="175">
        <f t="shared" si="6"/>
        <v>0</v>
      </c>
      <c r="AE82" s="13"/>
      <c r="AG82" s="26">
        <f>IF(Taula42[[#This Row],[Núm. d''ordre]]&lt;&gt;"",1,0)</f>
        <v>0</v>
      </c>
      <c r="AI82" s="26" t="e">
        <f>IF(#REF!&lt;400,1,0)</f>
        <v>#REF!</v>
      </c>
      <c r="AJ82" s="26" t="e">
        <f>IF(#REF!&gt;=400,1,0)</f>
        <v>#REF!</v>
      </c>
      <c r="AL82" s="26">
        <f>IF(Taula42[[#This Row],[Núm. d''ordre]]&gt;0,1,0)</f>
        <v>1</v>
      </c>
      <c r="AN82" s="174">
        <f t="shared" si="7"/>
        <v>0</v>
      </c>
      <c r="AO82" s="174">
        <f t="shared" si="8"/>
        <v>0</v>
      </c>
      <c r="AP82" s="174">
        <f t="shared" si="9"/>
        <v>0</v>
      </c>
      <c r="AR82" s="173">
        <f t="shared" si="10"/>
        <v>0</v>
      </c>
      <c r="AS82" s="173">
        <f t="shared" si="11"/>
        <v>0</v>
      </c>
      <c r="BQ82" s="10"/>
      <c r="BR82" s="10"/>
      <c r="BS82" s="10"/>
    </row>
    <row r="83" spans="1:71" ht="13.5" customHeight="1" x14ac:dyDescent="0.25">
      <c r="A83" s="9"/>
      <c r="B83" s="13" t="str">
        <f>IF($C83&lt;&gt;"",MAX($B$7:B82)+1,"")</f>
        <v/>
      </c>
      <c r="C83" s="192"/>
      <c r="D83" s="191"/>
      <c r="E83" s="190"/>
      <c r="F83" s="184"/>
      <c r="G83" s="184"/>
      <c r="H83" s="183"/>
      <c r="I83" s="182"/>
      <c r="J83" s="181"/>
      <c r="K83" s="193"/>
      <c r="L83" s="194"/>
      <c r="M83" s="194"/>
      <c r="N8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83" s="364"/>
      <c r="P83" s="364"/>
      <c r="Q83" s="364"/>
      <c r="R83" s="362"/>
      <c r="S83" s="178"/>
      <c r="T83" s="189"/>
      <c r="U83" s="4"/>
      <c r="V83" s="188" t="e">
        <f>IF(#REF!&lt;#REF!,"No assoleix el mínim d'hores d'atenció anual","Atenció mínima assolida amb èxit")</f>
        <v>#REF!</v>
      </c>
      <c r="W83" s="4"/>
      <c r="X83" s="9">
        <f>(12/12)*Taula42[[#This Row],[Mesos del contracte en vigor durant l´any 2024]]</f>
        <v>0</v>
      </c>
      <c r="Y83" s="9">
        <f>(24/12)*Taula42[[#This Row],[Mesos del contracte en vigor durant l´any 2024]]</f>
        <v>0</v>
      </c>
      <c r="Z83" s="9">
        <f>(4/12)*Taula42[[#This Row],[Mesos del contracte en vigor durant l´any 2024]]</f>
        <v>0</v>
      </c>
      <c r="AA83" s="9">
        <f>(64/12)*Taula42[[#This Row],[Mesos del contracte en vigor durant l´any 2024]]</f>
        <v>0</v>
      </c>
      <c r="AB83" s="4"/>
      <c r="AC83" s="175">
        <f t="shared" si="6"/>
        <v>0</v>
      </c>
      <c r="AE83" s="13"/>
      <c r="AG83" s="26">
        <f>IF(Taula42[[#This Row],[Núm. d''ordre]]&lt;&gt;"",1,0)</f>
        <v>0</v>
      </c>
      <c r="AI83" s="26" t="e">
        <f>IF(#REF!&lt;400,1,0)</f>
        <v>#REF!</v>
      </c>
      <c r="AJ83" s="26" t="e">
        <f>IF(#REF!&gt;=400,1,0)</f>
        <v>#REF!</v>
      </c>
      <c r="AL83" s="26">
        <f>IF(Taula42[[#This Row],[Núm. d''ordre]]&gt;0,1,0)</f>
        <v>1</v>
      </c>
      <c r="AN83" s="174">
        <f t="shared" si="7"/>
        <v>0</v>
      </c>
      <c r="AO83" s="174">
        <f t="shared" si="8"/>
        <v>0</v>
      </c>
      <c r="AP83" s="174">
        <f t="shared" si="9"/>
        <v>0</v>
      </c>
      <c r="AR83" s="173">
        <f t="shared" si="10"/>
        <v>0</v>
      </c>
      <c r="AS83" s="173">
        <f t="shared" si="11"/>
        <v>0</v>
      </c>
      <c r="BQ83" s="10"/>
      <c r="BR83" s="10"/>
      <c r="BS83" s="10"/>
    </row>
    <row r="84" spans="1:71" ht="13.5" customHeight="1" x14ac:dyDescent="0.25">
      <c r="A84" s="9"/>
      <c r="B84" s="13" t="str">
        <f>IF($C84&lt;&gt;"",MAX($B$7:B83)+1,"")</f>
        <v/>
      </c>
      <c r="C84" s="192"/>
      <c r="D84" s="191"/>
      <c r="E84" s="190"/>
      <c r="F84" s="184"/>
      <c r="G84" s="184"/>
      <c r="H84" s="183"/>
      <c r="I84" s="182"/>
      <c r="J84" s="181"/>
      <c r="K84" s="193"/>
      <c r="L84" s="194"/>
      <c r="M84" s="194"/>
      <c r="N8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84" s="364"/>
      <c r="P84" s="364"/>
      <c r="Q84" s="364"/>
      <c r="R84" s="362"/>
      <c r="S84" s="178"/>
      <c r="T84" s="189"/>
      <c r="U84" s="4"/>
      <c r="V84" s="176" t="e">
        <f>IF(#REF!&lt;#REF!,"No assoleix el mínim d'hores d'atenció anual","Atenció mínima assolida amb èxit")</f>
        <v>#REF!</v>
      </c>
      <c r="W84" s="4"/>
      <c r="X84" s="9">
        <f>(12/12)*Taula42[[#This Row],[Mesos del contracte en vigor durant l´any 2024]]</f>
        <v>0</v>
      </c>
      <c r="Y84" s="9">
        <f>(24/12)*Taula42[[#This Row],[Mesos del contracte en vigor durant l´any 2024]]</f>
        <v>0</v>
      </c>
      <c r="Z84" s="9">
        <f>(4/12)*Taula42[[#This Row],[Mesos del contracte en vigor durant l´any 2024]]</f>
        <v>0</v>
      </c>
      <c r="AA84" s="9">
        <f>(64/12)*Taula42[[#This Row],[Mesos del contracte en vigor durant l´any 2024]]</f>
        <v>0</v>
      </c>
      <c r="AB84" s="4"/>
      <c r="AC84" s="175">
        <f t="shared" si="6"/>
        <v>0</v>
      </c>
      <c r="AE84" s="13"/>
      <c r="AG84" s="26">
        <f>IF(Taula42[[#This Row],[Núm. d''ordre]]&lt;&gt;"",1,0)</f>
        <v>0</v>
      </c>
      <c r="AI84" s="26" t="e">
        <f>IF(#REF!&lt;400,1,0)</f>
        <v>#REF!</v>
      </c>
      <c r="AJ84" s="26" t="e">
        <f>IF(#REF!&gt;=400,1,0)</f>
        <v>#REF!</v>
      </c>
      <c r="AL84" s="26">
        <f>IF(Taula42[[#This Row],[Núm. d''ordre]]&gt;0,1,0)</f>
        <v>1</v>
      </c>
      <c r="AN84" s="174">
        <f t="shared" si="7"/>
        <v>0</v>
      </c>
      <c r="AO84" s="174">
        <f t="shared" si="8"/>
        <v>0</v>
      </c>
      <c r="AP84" s="174">
        <f t="shared" si="9"/>
        <v>0</v>
      </c>
      <c r="AR84" s="173">
        <f t="shared" si="10"/>
        <v>0</v>
      </c>
      <c r="AS84" s="173">
        <f t="shared" si="11"/>
        <v>0</v>
      </c>
      <c r="BQ84" s="10"/>
      <c r="BR84" s="10"/>
      <c r="BS84" s="10"/>
    </row>
    <row r="85" spans="1:71" ht="13.5" customHeight="1" x14ac:dyDescent="0.25">
      <c r="A85" s="9"/>
      <c r="B85" s="13" t="str">
        <f>IF($C85&lt;&gt;"",MAX($B$7:B84)+1,"")</f>
        <v/>
      </c>
      <c r="C85" s="192"/>
      <c r="D85" s="191"/>
      <c r="E85" s="190"/>
      <c r="F85" s="184"/>
      <c r="G85" s="184"/>
      <c r="H85" s="183"/>
      <c r="I85" s="182"/>
      <c r="J85" s="181"/>
      <c r="K85" s="193"/>
      <c r="L85" s="194"/>
      <c r="M85" s="194"/>
      <c r="N8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85" s="364"/>
      <c r="P85" s="364"/>
      <c r="Q85" s="364"/>
      <c r="R85" s="362"/>
      <c r="S85" s="178"/>
      <c r="T85" s="189"/>
      <c r="U85" s="4"/>
      <c r="V85" s="188" t="e">
        <f>IF(#REF!&lt;#REF!,"No assoleix el mínim d'hores d'atenció anual","Atenció mínima assolida amb èxit")</f>
        <v>#REF!</v>
      </c>
      <c r="W85" s="4"/>
      <c r="X85" s="9">
        <f>(12/12)*Taula42[[#This Row],[Mesos del contracte en vigor durant l´any 2024]]</f>
        <v>0</v>
      </c>
      <c r="Y85" s="9">
        <f>(24/12)*Taula42[[#This Row],[Mesos del contracte en vigor durant l´any 2024]]</f>
        <v>0</v>
      </c>
      <c r="Z85" s="9">
        <f>(4/12)*Taula42[[#This Row],[Mesos del contracte en vigor durant l´any 2024]]</f>
        <v>0</v>
      </c>
      <c r="AA85" s="9">
        <f>(64/12)*Taula42[[#This Row],[Mesos del contracte en vigor durant l´any 2024]]</f>
        <v>0</v>
      </c>
      <c r="AB85" s="4"/>
      <c r="AC85" s="175">
        <f t="shared" si="6"/>
        <v>0</v>
      </c>
      <c r="AE85" s="13"/>
      <c r="AG85" s="26">
        <f>IF(Taula42[[#This Row],[Núm. d''ordre]]&lt;&gt;"",1,0)</f>
        <v>0</v>
      </c>
      <c r="AI85" s="26" t="e">
        <f>IF(#REF!&lt;400,1,0)</f>
        <v>#REF!</v>
      </c>
      <c r="AJ85" s="26" t="e">
        <f>IF(#REF!&gt;=400,1,0)</f>
        <v>#REF!</v>
      </c>
      <c r="AL85" s="26">
        <f>IF(Taula42[[#This Row],[Núm. d''ordre]]&gt;0,1,0)</f>
        <v>1</v>
      </c>
      <c r="AN85" s="174">
        <f t="shared" si="7"/>
        <v>0</v>
      </c>
      <c r="AO85" s="174">
        <f t="shared" si="8"/>
        <v>0</v>
      </c>
      <c r="AP85" s="174">
        <f t="shared" si="9"/>
        <v>0</v>
      </c>
      <c r="AR85" s="173">
        <f t="shared" si="10"/>
        <v>0</v>
      </c>
      <c r="AS85" s="173">
        <f t="shared" si="11"/>
        <v>0</v>
      </c>
      <c r="BQ85" s="10"/>
      <c r="BR85" s="10"/>
      <c r="BS85" s="10"/>
    </row>
    <row r="86" spans="1:71" ht="13.5" customHeight="1" x14ac:dyDescent="0.25">
      <c r="A86" s="9"/>
      <c r="B86" s="13" t="str">
        <f>IF($C86&lt;&gt;"",MAX($B$7:B85)+1,"")</f>
        <v/>
      </c>
      <c r="C86" s="192"/>
      <c r="D86" s="191"/>
      <c r="E86" s="190"/>
      <c r="F86" s="184"/>
      <c r="G86" s="184"/>
      <c r="H86" s="183"/>
      <c r="I86" s="182"/>
      <c r="J86" s="181"/>
      <c r="K86" s="193"/>
      <c r="L86" s="194"/>
      <c r="M86" s="194"/>
      <c r="N8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86" s="364"/>
      <c r="P86" s="364"/>
      <c r="Q86" s="364"/>
      <c r="R86" s="362"/>
      <c r="S86" s="178"/>
      <c r="T86" s="189"/>
      <c r="U86" s="4"/>
      <c r="V86" s="176" t="e">
        <f>IF(#REF!&lt;#REF!,"No assoleix el mínim d'hores d'atenció anual","Atenció mínima assolida amb èxit")</f>
        <v>#REF!</v>
      </c>
      <c r="W86" s="4"/>
      <c r="X86" s="9">
        <f>(12/12)*Taula42[[#This Row],[Mesos del contracte en vigor durant l´any 2024]]</f>
        <v>0</v>
      </c>
      <c r="Y86" s="9">
        <f>(24/12)*Taula42[[#This Row],[Mesos del contracte en vigor durant l´any 2024]]</f>
        <v>0</v>
      </c>
      <c r="Z86" s="9">
        <f>(4/12)*Taula42[[#This Row],[Mesos del contracte en vigor durant l´any 2024]]</f>
        <v>0</v>
      </c>
      <c r="AA86" s="9">
        <f>(64/12)*Taula42[[#This Row],[Mesos del contracte en vigor durant l´any 2024]]</f>
        <v>0</v>
      </c>
      <c r="AB86" s="4"/>
      <c r="AC86" s="175">
        <f t="shared" si="6"/>
        <v>0</v>
      </c>
      <c r="AE86" s="13"/>
      <c r="AG86" s="26">
        <f>IF(Taula42[[#This Row],[Núm. d''ordre]]&lt;&gt;"",1,0)</f>
        <v>0</v>
      </c>
      <c r="AI86" s="26" t="e">
        <f>IF(#REF!&lt;400,1,0)</f>
        <v>#REF!</v>
      </c>
      <c r="AJ86" s="26" t="e">
        <f>IF(#REF!&gt;=400,1,0)</f>
        <v>#REF!</v>
      </c>
      <c r="AL86" s="26">
        <f>IF(Taula42[[#This Row],[Núm. d''ordre]]&gt;0,1,0)</f>
        <v>1</v>
      </c>
      <c r="AN86" s="174">
        <f t="shared" si="7"/>
        <v>0</v>
      </c>
      <c r="AO86" s="174">
        <f t="shared" si="8"/>
        <v>0</v>
      </c>
      <c r="AP86" s="174">
        <f t="shared" si="9"/>
        <v>0</v>
      </c>
      <c r="AR86" s="173">
        <f t="shared" si="10"/>
        <v>0</v>
      </c>
      <c r="AS86" s="173">
        <f t="shared" si="11"/>
        <v>0</v>
      </c>
      <c r="BQ86" s="10"/>
      <c r="BR86" s="10"/>
      <c r="BS86" s="10"/>
    </row>
    <row r="87" spans="1:71" ht="13.5" customHeight="1" x14ac:dyDescent="0.25">
      <c r="A87" s="9"/>
      <c r="B87" s="13" t="str">
        <f>IF($C87&lt;&gt;"",MAX($B$7:B86)+1,"")</f>
        <v/>
      </c>
      <c r="C87" s="192"/>
      <c r="D87" s="191"/>
      <c r="E87" s="190"/>
      <c r="F87" s="184"/>
      <c r="G87" s="184"/>
      <c r="H87" s="183"/>
      <c r="I87" s="182"/>
      <c r="J87" s="181"/>
      <c r="K87" s="193"/>
      <c r="L87" s="194"/>
      <c r="M87" s="194"/>
      <c r="N8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87" s="364"/>
      <c r="P87" s="364"/>
      <c r="Q87" s="364"/>
      <c r="R87" s="362"/>
      <c r="S87" s="178"/>
      <c r="T87" s="177"/>
      <c r="U87" s="4"/>
      <c r="V87" s="188" t="e">
        <f>IF(#REF!&lt;#REF!,"No assoleix el mínim d'hores d'atenció anual","Atenció mínima assolida amb èxit")</f>
        <v>#REF!</v>
      </c>
      <c r="W87" s="4"/>
      <c r="X87" s="9">
        <f>(12/12)*Taula42[[#This Row],[Mesos del contracte en vigor durant l´any 2024]]</f>
        <v>0</v>
      </c>
      <c r="Y87" s="9">
        <f>(24/12)*Taula42[[#This Row],[Mesos del contracte en vigor durant l´any 2024]]</f>
        <v>0</v>
      </c>
      <c r="Z87" s="9">
        <f>(4/12)*Taula42[[#This Row],[Mesos del contracte en vigor durant l´any 2024]]</f>
        <v>0</v>
      </c>
      <c r="AA87" s="9">
        <f>(64/12)*Taula42[[#This Row],[Mesos del contracte en vigor durant l´any 2024]]</f>
        <v>0</v>
      </c>
      <c r="AB87" s="4"/>
      <c r="AC87" s="175">
        <f t="shared" si="6"/>
        <v>0</v>
      </c>
      <c r="AE87" s="13"/>
      <c r="AG87" s="26">
        <f>IF(Taula42[[#This Row],[Núm. d''ordre]]&lt;&gt;"",1,0)</f>
        <v>0</v>
      </c>
      <c r="AI87" s="26" t="e">
        <f>IF(#REF!&lt;400,1,0)</f>
        <v>#REF!</v>
      </c>
      <c r="AJ87" s="26" t="e">
        <f>IF(#REF!&gt;=400,1,0)</f>
        <v>#REF!</v>
      </c>
      <c r="AL87" s="26">
        <f>IF(Taula42[[#This Row],[Núm. d''ordre]]&gt;0,1,0)</f>
        <v>1</v>
      </c>
      <c r="AN87" s="174">
        <f t="shared" si="7"/>
        <v>0</v>
      </c>
      <c r="AO87" s="174">
        <f t="shared" si="8"/>
        <v>0</v>
      </c>
      <c r="AP87" s="174">
        <f t="shared" si="9"/>
        <v>0</v>
      </c>
      <c r="AR87" s="173">
        <f t="shared" si="10"/>
        <v>0</v>
      </c>
      <c r="AS87" s="173">
        <f t="shared" si="11"/>
        <v>0</v>
      </c>
      <c r="BQ87" s="10"/>
      <c r="BR87" s="10"/>
      <c r="BS87" s="10"/>
    </row>
    <row r="88" spans="1:71" ht="13.5" customHeight="1" x14ac:dyDescent="0.25">
      <c r="A88" s="9"/>
      <c r="B88" s="13" t="str">
        <f>IF($C88&lt;&gt;"",MAX($B$7:B87)+1,"")</f>
        <v/>
      </c>
      <c r="C88" s="192"/>
      <c r="D88" s="191"/>
      <c r="E88" s="190"/>
      <c r="F88" s="184"/>
      <c r="G88" s="184"/>
      <c r="H88" s="183"/>
      <c r="I88" s="182"/>
      <c r="J88" s="181"/>
      <c r="K88" s="193"/>
      <c r="L88" s="194"/>
      <c r="M88" s="194"/>
      <c r="N8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88" s="364"/>
      <c r="P88" s="364"/>
      <c r="Q88" s="364"/>
      <c r="R88" s="362"/>
      <c r="S88" s="178"/>
      <c r="T88" s="177"/>
      <c r="U88" s="4"/>
      <c r="V88" s="176" t="e">
        <f>IF(#REF!&lt;#REF!,"No assoleix el mínim d'hores d'atenció anual","Atenció mínima assolida amb èxit")</f>
        <v>#REF!</v>
      </c>
      <c r="W88" s="4"/>
      <c r="X88" s="9">
        <f>(12/12)*Taula42[[#This Row],[Mesos del contracte en vigor durant l´any 2024]]</f>
        <v>0</v>
      </c>
      <c r="Y88" s="9">
        <f>(24/12)*Taula42[[#This Row],[Mesos del contracte en vigor durant l´any 2024]]</f>
        <v>0</v>
      </c>
      <c r="Z88" s="9">
        <f>(4/12)*Taula42[[#This Row],[Mesos del contracte en vigor durant l´any 2024]]</f>
        <v>0</v>
      </c>
      <c r="AA88" s="9">
        <f>(64/12)*Taula42[[#This Row],[Mesos del contracte en vigor durant l´any 2024]]</f>
        <v>0</v>
      </c>
      <c r="AB88" s="4"/>
      <c r="AC88" s="175">
        <f t="shared" si="6"/>
        <v>0</v>
      </c>
      <c r="AE88" s="13"/>
      <c r="AG88" s="26">
        <f>IF(Taula42[[#This Row],[Núm. d''ordre]]&lt;&gt;"",1,0)</f>
        <v>0</v>
      </c>
      <c r="AI88" s="26" t="e">
        <f>IF(#REF!&lt;400,1,0)</f>
        <v>#REF!</v>
      </c>
      <c r="AJ88" s="26" t="e">
        <f>IF(#REF!&gt;=400,1,0)</f>
        <v>#REF!</v>
      </c>
      <c r="AL88" s="26">
        <f>IF(Taula42[[#This Row],[Núm. d''ordre]]&gt;0,1,0)</f>
        <v>1</v>
      </c>
      <c r="AN88" s="174">
        <f t="shared" si="7"/>
        <v>0</v>
      </c>
      <c r="AO88" s="174">
        <f t="shared" si="8"/>
        <v>0</v>
      </c>
      <c r="AP88" s="174">
        <f t="shared" si="9"/>
        <v>0</v>
      </c>
      <c r="AR88" s="173">
        <f t="shared" si="10"/>
        <v>0</v>
      </c>
      <c r="AS88" s="173">
        <f t="shared" si="11"/>
        <v>0</v>
      </c>
      <c r="BQ88" s="10"/>
      <c r="BR88" s="10"/>
      <c r="BS88" s="10"/>
    </row>
    <row r="89" spans="1:71" ht="13.5" customHeight="1" x14ac:dyDescent="0.25">
      <c r="A89" s="9"/>
      <c r="B89" s="13" t="str">
        <f>IF($C89&lt;&gt;"",MAX($B$7:B88)+1,"")</f>
        <v/>
      </c>
      <c r="C89" s="192"/>
      <c r="D89" s="191"/>
      <c r="E89" s="190"/>
      <c r="F89" s="184"/>
      <c r="G89" s="184"/>
      <c r="H89" s="183"/>
      <c r="I89" s="182"/>
      <c r="J89" s="181"/>
      <c r="K89" s="193"/>
      <c r="L89" s="194"/>
      <c r="M89" s="194"/>
      <c r="N8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89" s="364"/>
      <c r="P89" s="364"/>
      <c r="Q89" s="364"/>
      <c r="R89" s="362"/>
      <c r="S89" s="178"/>
      <c r="T89" s="177"/>
      <c r="U89" s="4"/>
      <c r="V89" s="188" t="e">
        <f>IF(#REF!&lt;#REF!,"No assoleix el mínim d'hores d'atenció anual","Atenció mínima assolida amb èxit")</f>
        <v>#REF!</v>
      </c>
      <c r="W89" s="4"/>
      <c r="X89" s="9">
        <f>(12/12)*Taula42[[#This Row],[Mesos del contracte en vigor durant l´any 2024]]</f>
        <v>0</v>
      </c>
      <c r="Y89" s="9">
        <f>(24/12)*Taula42[[#This Row],[Mesos del contracte en vigor durant l´any 2024]]</f>
        <v>0</v>
      </c>
      <c r="Z89" s="9">
        <f>(4/12)*Taula42[[#This Row],[Mesos del contracte en vigor durant l´any 2024]]</f>
        <v>0</v>
      </c>
      <c r="AA89" s="9">
        <f>(64/12)*Taula42[[#This Row],[Mesos del contracte en vigor durant l´any 2024]]</f>
        <v>0</v>
      </c>
      <c r="AB89" s="4"/>
      <c r="AC89" s="175">
        <f t="shared" si="6"/>
        <v>0</v>
      </c>
      <c r="AE89" s="13"/>
      <c r="AG89" s="26">
        <f>IF(Taula42[[#This Row],[Núm. d''ordre]]&lt;&gt;"",1,0)</f>
        <v>0</v>
      </c>
      <c r="AI89" s="26" t="e">
        <f>IF(#REF!&lt;400,1,0)</f>
        <v>#REF!</v>
      </c>
      <c r="AJ89" s="26" t="e">
        <f>IF(#REF!&gt;=400,1,0)</f>
        <v>#REF!</v>
      </c>
      <c r="AL89" s="26">
        <f>IF(Taula42[[#This Row],[Núm. d''ordre]]&gt;0,1,0)</f>
        <v>1</v>
      </c>
      <c r="AN89" s="174">
        <f t="shared" si="7"/>
        <v>0</v>
      </c>
      <c r="AO89" s="174">
        <f t="shared" si="8"/>
        <v>0</v>
      </c>
      <c r="AP89" s="174">
        <f t="shared" si="9"/>
        <v>0</v>
      </c>
      <c r="AR89" s="173">
        <f t="shared" si="10"/>
        <v>0</v>
      </c>
      <c r="AS89" s="173">
        <f t="shared" si="11"/>
        <v>0</v>
      </c>
      <c r="BQ89" s="10"/>
      <c r="BR89" s="10"/>
      <c r="BS89" s="10"/>
    </row>
    <row r="90" spans="1:71" ht="13.5" customHeight="1" x14ac:dyDescent="0.25">
      <c r="A90" s="9"/>
      <c r="B90" s="13" t="str">
        <f>IF($C90&lt;&gt;"",MAX($B$7:B89)+1,"")</f>
        <v/>
      </c>
      <c r="C90" s="192"/>
      <c r="D90" s="191"/>
      <c r="E90" s="190"/>
      <c r="F90" s="184"/>
      <c r="G90" s="184"/>
      <c r="H90" s="183"/>
      <c r="I90" s="182"/>
      <c r="J90" s="181"/>
      <c r="K90" s="193"/>
      <c r="L90" s="194"/>
      <c r="M90" s="194"/>
      <c r="N9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90" s="364"/>
      <c r="P90" s="364"/>
      <c r="Q90" s="364"/>
      <c r="R90" s="362"/>
      <c r="S90" s="178"/>
      <c r="T90" s="177"/>
      <c r="U90" s="4"/>
      <c r="V90" s="176" t="e">
        <f>IF(#REF!&lt;#REF!,"No assoleix el mínim d'hores d'atenció anual","Atenció mínima assolida amb èxit")</f>
        <v>#REF!</v>
      </c>
      <c r="W90" s="4"/>
      <c r="X90" s="9">
        <f>(12/12)*Taula42[[#This Row],[Mesos del contracte en vigor durant l´any 2024]]</f>
        <v>0</v>
      </c>
      <c r="Y90" s="9">
        <f>(24/12)*Taula42[[#This Row],[Mesos del contracte en vigor durant l´any 2024]]</f>
        <v>0</v>
      </c>
      <c r="Z90" s="9">
        <f>(4/12)*Taula42[[#This Row],[Mesos del contracte en vigor durant l´any 2024]]</f>
        <v>0</v>
      </c>
      <c r="AA90" s="9">
        <f>(64/12)*Taula42[[#This Row],[Mesos del contracte en vigor durant l´any 2024]]</f>
        <v>0</v>
      </c>
      <c r="AB90" s="4"/>
      <c r="AC90" s="175">
        <f t="shared" si="6"/>
        <v>0</v>
      </c>
      <c r="AE90" s="13"/>
      <c r="AG90" s="26">
        <f>IF(Taula42[[#This Row],[Núm. d''ordre]]&lt;&gt;"",1,0)</f>
        <v>0</v>
      </c>
      <c r="AI90" s="26" t="e">
        <f>IF(#REF!&lt;400,1,0)</f>
        <v>#REF!</v>
      </c>
      <c r="AJ90" s="26" t="e">
        <f>IF(#REF!&gt;=400,1,0)</f>
        <v>#REF!</v>
      </c>
      <c r="AL90" s="26">
        <f>IF(Taula42[[#This Row],[Núm. d''ordre]]&gt;0,1,0)</f>
        <v>1</v>
      </c>
      <c r="AN90" s="174">
        <f t="shared" si="7"/>
        <v>0</v>
      </c>
      <c r="AO90" s="174">
        <f t="shared" si="8"/>
        <v>0</v>
      </c>
      <c r="AP90" s="174">
        <f t="shared" si="9"/>
        <v>0</v>
      </c>
      <c r="AR90" s="173">
        <f t="shared" si="10"/>
        <v>0</v>
      </c>
      <c r="AS90" s="173">
        <f t="shared" si="11"/>
        <v>0</v>
      </c>
      <c r="BQ90" s="10"/>
      <c r="BR90" s="10"/>
      <c r="BS90" s="10"/>
    </row>
    <row r="91" spans="1:71" ht="13.5" customHeight="1" x14ac:dyDescent="0.25">
      <c r="A91" s="9"/>
      <c r="B91" s="13" t="str">
        <f>IF($C91&lt;&gt;"",MAX($B$7:B90)+1,"")</f>
        <v/>
      </c>
      <c r="C91" s="192"/>
      <c r="D91" s="191"/>
      <c r="E91" s="190"/>
      <c r="F91" s="184"/>
      <c r="G91" s="184"/>
      <c r="H91" s="183"/>
      <c r="I91" s="182"/>
      <c r="J91" s="181"/>
      <c r="K91" s="193"/>
      <c r="L91" s="194"/>
      <c r="M91" s="194"/>
      <c r="N9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91" s="364"/>
      <c r="P91" s="364"/>
      <c r="Q91" s="364"/>
      <c r="R91" s="362"/>
      <c r="S91" s="178"/>
      <c r="T91" s="177"/>
      <c r="U91" s="4"/>
      <c r="V91" s="188" t="e">
        <f>IF(#REF!&lt;#REF!,"No assoleix el mínim d'hores d'atenció anual","Atenció mínima assolida amb èxit")</f>
        <v>#REF!</v>
      </c>
      <c r="W91" s="4"/>
      <c r="X91" s="9">
        <f>(12/12)*Taula42[[#This Row],[Mesos del contracte en vigor durant l´any 2024]]</f>
        <v>0</v>
      </c>
      <c r="Y91" s="9">
        <f>(24/12)*Taula42[[#This Row],[Mesos del contracte en vigor durant l´any 2024]]</f>
        <v>0</v>
      </c>
      <c r="Z91" s="9">
        <f>(4/12)*Taula42[[#This Row],[Mesos del contracte en vigor durant l´any 2024]]</f>
        <v>0</v>
      </c>
      <c r="AA91" s="9">
        <f>(64/12)*Taula42[[#This Row],[Mesos del contracte en vigor durant l´any 2024]]</f>
        <v>0</v>
      </c>
      <c r="AB91" s="4"/>
      <c r="AC91" s="175">
        <f t="shared" si="6"/>
        <v>0</v>
      </c>
      <c r="AE91" s="13"/>
      <c r="AG91" s="26">
        <f>IF(Taula42[[#This Row],[Núm. d''ordre]]&lt;&gt;"",1,0)</f>
        <v>0</v>
      </c>
      <c r="AI91" s="26" t="e">
        <f>IF(#REF!&lt;400,1,0)</f>
        <v>#REF!</v>
      </c>
      <c r="AJ91" s="26" t="e">
        <f>IF(#REF!&gt;=400,1,0)</f>
        <v>#REF!</v>
      </c>
      <c r="AL91" s="26">
        <f>IF(Taula42[[#This Row],[Núm. d''ordre]]&gt;0,1,0)</f>
        <v>1</v>
      </c>
      <c r="AN91" s="174">
        <f t="shared" si="7"/>
        <v>0</v>
      </c>
      <c r="AO91" s="174">
        <f t="shared" si="8"/>
        <v>0</v>
      </c>
      <c r="AP91" s="174">
        <f t="shared" si="9"/>
        <v>0</v>
      </c>
      <c r="AR91" s="173">
        <f t="shared" si="10"/>
        <v>0</v>
      </c>
      <c r="AS91" s="173">
        <f t="shared" si="11"/>
        <v>0</v>
      </c>
      <c r="BQ91" s="10"/>
      <c r="BR91" s="10"/>
      <c r="BS91" s="10"/>
    </row>
    <row r="92" spans="1:71" ht="13.5" customHeight="1" x14ac:dyDescent="0.25">
      <c r="A92" s="9"/>
      <c r="B92" s="13" t="str">
        <f>IF($C92&lt;&gt;"",MAX($B$7:B91)+1,"")</f>
        <v/>
      </c>
      <c r="C92" s="192"/>
      <c r="D92" s="191"/>
      <c r="E92" s="190"/>
      <c r="F92" s="184"/>
      <c r="G92" s="184"/>
      <c r="H92" s="183"/>
      <c r="I92" s="182"/>
      <c r="J92" s="181"/>
      <c r="K92" s="193"/>
      <c r="L92" s="194"/>
      <c r="M92" s="194"/>
      <c r="N9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92" s="364"/>
      <c r="P92" s="364"/>
      <c r="Q92" s="364"/>
      <c r="R92" s="362"/>
      <c r="S92" s="178"/>
      <c r="T92" s="177"/>
      <c r="U92" s="4"/>
      <c r="V92" s="176" t="e">
        <f>IF(#REF!&lt;#REF!,"No assoleix el mínim d'hores d'atenció anual","Atenció mínima assolida amb èxit")</f>
        <v>#REF!</v>
      </c>
      <c r="W92" s="4"/>
      <c r="X92" s="9">
        <f>(12/12)*Taula42[[#This Row],[Mesos del contracte en vigor durant l´any 2024]]</f>
        <v>0</v>
      </c>
      <c r="Y92" s="9">
        <f>(24/12)*Taula42[[#This Row],[Mesos del contracte en vigor durant l´any 2024]]</f>
        <v>0</v>
      </c>
      <c r="Z92" s="9">
        <f>(4/12)*Taula42[[#This Row],[Mesos del contracte en vigor durant l´any 2024]]</f>
        <v>0</v>
      </c>
      <c r="AA92" s="9">
        <f>(64/12)*Taula42[[#This Row],[Mesos del contracte en vigor durant l´any 2024]]</f>
        <v>0</v>
      </c>
      <c r="AB92" s="4"/>
      <c r="AC92" s="175">
        <f t="shared" si="6"/>
        <v>0</v>
      </c>
      <c r="AE92" s="13"/>
      <c r="AG92" s="26">
        <f>IF(Taula42[[#This Row],[Núm. d''ordre]]&lt;&gt;"",1,0)</f>
        <v>0</v>
      </c>
      <c r="AI92" s="26" t="e">
        <f>IF(#REF!&lt;400,1,0)</f>
        <v>#REF!</v>
      </c>
      <c r="AJ92" s="26" t="e">
        <f>IF(#REF!&gt;=400,1,0)</f>
        <v>#REF!</v>
      </c>
      <c r="AL92" s="26">
        <f>IF(Taula42[[#This Row],[Núm. d''ordre]]&gt;0,1,0)</f>
        <v>1</v>
      </c>
      <c r="AN92" s="174">
        <f t="shared" si="7"/>
        <v>0</v>
      </c>
      <c r="AO92" s="174">
        <f t="shared" si="8"/>
        <v>0</v>
      </c>
      <c r="AP92" s="174">
        <f t="shared" si="9"/>
        <v>0</v>
      </c>
      <c r="AR92" s="173">
        <f t="shared" si="10"/>
        <v>0</v>
      </c>
      <c r="AS92" s="173">
        <f t="shared" si="11"/>
        <v>0</v>
      </c>
      <c r="BQ92" s="10"/>
      <c r="BR92" s="10"/>
      <c r="BS92" s="10"/>
    </row>
    <row r="93" spans="1:71" ht="13.5" customHeight="1" x14ac:dyDescent="0.25">
      <c r="A93" s="9"/>
      <c r="B93" s="13" t="str">
        <f>IF($C93&lt;&gt;"",MAX($B$7:B92)+1,"")</f>
        <v/>
      </c>
      <c r="C93" s="192"/>
      <c r="D93" s="191"/>
      <c r="E93" s="190"/>
      <c r="F93" s="184"/>
      <c r="G93" s="184"/>
      <c r="H93" s="183"/>
      <c r="I93" s="182"/>
      <c r="J93" s="181"/>
      <c r="K93" s="193"/>
      <c r="L93" s="194"/>
      <c r="M93" s="194"/>
      <c r="N9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93" s="364"/>
      <c r="P93" s="364"/>
      <c r="Q93" s="364"/>
      <c r="R93" s="362"/>
      <c r="S93" s="178"/>
      <c r="T93" s="177"/>
      <c r="U93" s="4"/>
      <c r="V93" s="188" t="e">
        <f>IF(#REF!&lt;#REF!,"No assoleix el mínim d'hores d'atenció anual","Atenció mínima assolida amb èxit")</f>
        <v>#REF!</v>
      </c>
      <c r="W93" s="4"/>
      <c r="X93" s="9">
        <f>(12/12)*Taula42[[#This Row],[Mesos del contracte en vigor durant l´any 2024]]</f>
        <v>0</v>
      </c>
      <c r="Y93" s="9">
        <f>(24/12)*Taula42[[#This Row],[Mesos del contracte en vigor durant l´any 2024]]</f>
        <v>0</v>
      </c>
      <c r="Z93" s="9">
        <f>(4/12)*Taula42[[#This Row],[Mesos del contracte en vigor durant l´any 2024]]</f>
        <v>0</v>
      </c>
      <c r="AA93" s="9">
        <f>(64/12)*Taula42[[#This Row],[Mesos del contracte en vigor durant l´any 2024]]</f>
        <v>0</v>
      </c>
      <c r="AB93" s="4"/>
      <c r="AC93" s="175">
        <f t="shared" si="6"/>
        <v>0</v>
      </c>
      <c r="AE93" s="13"/>
      <c r="AG93" s="26">
        <f>IF(Taula42[[#This Row],[Núm. d''ordre]]&lt;&gt;"",1,0)</f>
        <v>0</v>
      </c>
      <c r="AI93" s="26" t="e">
        <f>IF(#REF!&lt;400,1,0)</f>
        <v>#REF!</v>
      </c>
      <c r="AJ93" s="26" t="e">
        <f>IF(#REF!&gt;=400,1,0)</f>
        <v>#REF!</v>
      </c>
      <c r="AL93" s="26">
        <f>IF(Taula42[[#This Row],[Núm. d''ordre]]&gt;0,1,0)</f>
        <v>1</v>
      </c>
      <c r="AN93" s="174">
        <f t="shared" si="7"/>
        <v>0</v>
      </c>
      <c r="AO93" s="174">
        <f t="shared" si="8"/>
        <v>0</v>
      </c>
      <c r="AP93" s="174">
        <f t="shared" si="9"/>
        <v>0</v>
      </c>
      <c r="AR93" s="173">
        <f t="shared" si="10"/>
        <v>0</v>
      </c>
      <c r="AS93" s="173">
        <f t="shared" si="11"/>
        <v>0</v>
      </c>
      <c r="BQ93" s="10"/>
      <c r="BR93" s="10"/>
      <c r="BS93" s="10"/>
    </row>
    <row r="94" spans="1:71" ht="13.5" customHeight="1" x14ac:dyDescent="0.25">
      <c r="A94" s="9"/>
      <c r="B94" s="13" t="str">
        <f>IF($C94&lt;&gt;"",MAX($B$7:B93)+1,"")</f>
        <v/>
      </c>
      <c r="C94" s="192"/>
      <c r="D94" s="191"/>
      <c r="E94" s="190"/>
      <c r="F94" s="184"/>
      <c r="G94" s="184"/>
      <c r="H94" s="183"/>
      <c r="I94" s="182"/>
      <c r="J94" s="181"/>
      <c r="K94" s="193"/>
      <c r="L94" s="194"/>
      <c r="M94" s="194"/>
      <c r="N9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94" s="364"/>
      <c r="P94" s="364"/>
      <c r="Q94" s="364"/>
      <c r="R94" s="362"/>
      <c r="S94" s="178"/>
      <c r="T94" s="177"/>
      <c r="U94" s="4"/>
      <c r="V94" s="176" t="e">
        <f>IF(#REF!&lt;#REF!,"No assoleix el mínim d'hores d'atenció anual","Atenció mínima assolida amb èxit")</f>
        <v>#REF!</v>
      </c>
      <c r="W94" s="4"/>
      <c r="X94" s="9">
        <f>(12/12)*Taula42[[#This Row],[Mesos del contracte en vigor durant l´any 2024]]</f>
        <v>0</v>
      </c>
      <c r="Y94" s="9">
        <f>(24/12)*Taula42[[#This Row],[Mesos del contracte en vigor durant l´any 2024]]</f>
        <v>0</v>
      </c>
      <c r="Z94" s="9">
        <f>(4/12)*Taula42[[#This Row],[Mesos del contracte en vigor durant l´any 2024]]</f>
        <v>0</v>
      </c>
      <c r="AA94" s="9">
        <f>(64/12)*Taula42[[#This Row],[Mesos del contracte en vigor durant l´any 2024]]</f>
        <v>0</v>
      </c>
      <c r="AB94" s="4"/>
      <c r="AC94" s="175">
        <f t="shared" si="6"/>
        <v>0</v>
      </c>
      <c r="AE94" s="13"/>
      <c r="AG94" s="26">
        <f>IF(Taula42[[#This Row],[Núm. d''ordre]]&lt;&gt;"",1,0)</f>
        <v>0</v>
      </c>
      <c r="AI94" s="26" t="e">
        <f>IF(#REF!&lt;400,1,0)</f>
        <v>#REF!</v>
      </c>
      <c r="AJ94" s="26" t="e">
        <f>IF(#REF!&gt;=400,1,0)</f>
        <v>#REF!</v>
      </c>
      <c r="AL94" s="26">
        <f>IF(Taula42[[#This Row],[Núm. d''ordre]]&gt;0,1,0)</f>
        <v>1</v>
      </c>
      <c r="AN94" s="174">
        <f t="shared" si="7"/>
        <v>0</v>
      </c>
      <c r="AO94" s="174">
        <f t="shared" si="8"/>
        <v>0</v>
      </c>
      <c r="AP94" s="174">
        <f t="shared" si="9"/>
        <v>0</v>
      </c>
      <c r="AR94" s="173">
        <f t="shared" si="10"/>
        <v>0</v>
      </c>
      <c r="AS94" s="173">
        <f t="shared" si="11"/>
        <v>0</v>
      </c>
      <c r="BQ94" s="10"/>
      <c r="BR94" s="10"/>
      <c r="BS94" s="10"/>
    </row>
    <row r="95" spans="1:71" ht="13.5" customHeight="1" x14ac:dyDescent="0.25">
      <c r="A95" s="9"/>
      <c r="B95" s="13" t="str">
        <f>IF($C95&lt;&gt;"",MAX($B$7:B94)+1,"")</f>
        <v/>
      </c>
      <c r="C95" s="192"/>
      <c r="D95" s="191"/>
      <c r="E95" s="190"/>
      <c r="F95" s="184"/>
      <c r="G95" s="184"/>
      <c r="H95" s="183"/>
      <c r="I95" s="182"/>
      <c r="J95" s="181"/>
      <c r="K95" s="193"/>
      <c r="L95" s="194"/>
      <c r="M95" s="194"/>
      <c r="N9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95" s="364"/>
      <c r="P95" s="364"/>
      <c r="Q95" s="364"/>
      <c r="R95" s="362"/>
      <c r="S95" s="178"/>
      <c r="T95" s="177"/>
      <c r="U95" s="4"/>
      <c r="V95" s="188" t="e">
        <f>IF(#REF!&lt;#REF!,"No assoleix el mínim d'hores d'atenció anual","Atenció mínima assolida amb èxit")</f>
        <v>#REF!</v>
      </c>
      <c r="W95" s="4"/>
      <c r="X95" s="9">
        <f>(12/12)*Taula42[[#This Row],[Mesos del contracte en vigor durant l´any 2024]]</f>
        <v>0</v>
      </c>
      <c r="Y95" s="9">
        <f>(24/12)*Taula42[[#This Row],[Mesos del contracte en vigor durant l´any 2024]]</f>
        <v>0</v>
      </c>
      <c r="Z95" s="9">
        <f>(4/12)*Taula42[[#This Row],[Mesos del contracte en vigor durant l´any 2024]]</f>
        <v>0</v>
      </c>
      <c r="AA95" s="9">
        <f>(64/12)*Taula42[[#This Row],[Mesos del contracte en vigor durant l´any 2024]]</f>
        <v>0</v>
      </c>
      <c r="AB95" s="4"/>
      <c r="AC95" s="175">
        <f t="shared" si="6"/>
        <v>0</v>
      </c>
      <c r="AE95" s="13"/>
      <c r="AG95" s="26">
        <f>IF(Taula42[[#This Row],[Núm. d''ordre]]&lt;&gt;"",1,0)</f>
        <v>0</v>
      </c>
      <c r="AI95" s="26" t="e">
        <f>IF(#REF!&lt;400,1,0)</f>
        <v>#REF!</v>
      </c>
      <c r="AJ95" s="26" t="e">
        <f>IF(#REF!&gt;=400,1,0)</f>
        <v>#REF!</v>
      </c>
      <c r="AL95" s="26">
        <f>IF(Taula42[[#This Row],[Núm. d''ordre]]&gt;0,1,0)</f>
        <v>1</v>
      </c>
      <c r="AN95" s="174">
        <f t="shared" si="7"/>
        <v>0</v>
      </c>
      <c r="AO95" s="174">
        <f t="shared" si="8"/>
        <v>0</v>
      </c>
      <c r="AP95" s="174">
        <f t="shared" si="9"/>
        <v>0</v>
      </c>
      <c r="AR95" s="173">
        <f t="shared" si="10"/>
        <v>0</v>
      </c>
      <c r="AS95" s="173">
        <f t="shared" si="11"/>
        <v>0</v>
      </c>
      <c r="BQ95" s="10"/>
      <c r="BR95" s="10"/>
      <c r="BS95" s="10"/>
    </row>
    <row r="96" spans="1:71" ht="13.5" customHeight="1" x14ac:dyDescent="0.25">
      <c r="A96" s="9"/>
      <c r="B96" s="13" t="str">
        <f>IF($C96&lt;&gt;"",MAX($B$7:B95)+1,"")</f>
        <v/>
      </c>
      <c r="C96" s="192"/>
      <c r="D96" s="191"/>
      <c r="E96" s="190"/>
      <c r="F96" s="184"/>
      <c r="G96" s="184"/>
      <c r="H96" s="183"/>
      <c r="I96" s="182"/>
      <c r="J96" s="181"/>
      <c r="K96" s="193"/>
      <c r="L96" s="194"/>
      <c r="M96" s="194"/>
      <c r="N9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96" s="364"/>
      <c r="P96" s="364"/>
      <c r="Q96" s="364"/>
      <c r="R96" s="362"/>
      <c r="S96" s="178"/>
      <c r="T96" s="177"/>
      <c r="U96" s="4"/>
      <c r="V96" s="176" t="e">
        <f>IF(#REF!&lt;#REF!,"No assoleix el mínim d'hores d'atenció anual","Atenció mínima assolida amb èxit")</f>
        <v>#REF!</v>
      </c>
      <c r="W96" s="4"/>
      <c r="X96" s="9">
        <f>(12/12)*Taula42[[#This Row],[Mesos del contracte en vigor durant l´any 2024]]</f>
        <v>0</v>
      </c>
      <c r="Y96" s="9">
        <f>(24/12)*Taula42[[#This Row],[Mesos del contracte en vigor durant l´any 2024]]</f>
        <v>0</v>
      </c>
      <c r="Z96" s="9">
        <f>(4/12)*Taula42[[#This Row],[Mesos del contracte en vigor durant l´any 2024]]</f>
        <v>0</v>
      </c>
      <c r="AA96" s="9">
        <f>(64/12)*Taula42[[#This Row],[Mesos del contracte en vigor durant l´any 2024]]</f>
        <v>0</v>
      </c>
      <c r="AB96" s="4"/>
      <c r="AC96" s="175">
        <f t="shared" si="6"/>
        <v>0</v>
      </c>
      <c r="AE96" s="13"/>
      <c r="AG96" s="26">
        <f>IF(Taula42[[#This Row],[Núm. d''ordre]]&lt;&gt;"",1,0)</f>
        <v>0</v>
      </c>
      <c r="AI96" s="26" t="e">
        <f>IF(#REF!&lt;400,1,0)</f>
        <v>#REF!</v>
      </c>
      <c r="AJ96" s="26" t="e">
        <f>IF(#REF!&gt;=400,1,0)</f>
        <v>#REF!</v>
      </c>
      <c r="AL96" s="26">
        <f>IF(Taula42[[#This Row],[Núm. d''ordre]]&gt;0,1,0)</f>
        <v>1</v>
      </c>
      <c r="AN96" s="174">
        <f t="shared" si="7"/>
        <v>0</v>
      </c>
      <c r="AO96" s="174">
        <f t="shared" si="8"/>
        <v>0</v>
      </c>
      <c r="AP96" s="174">
        <f t="shared" si="9"/>
        <v>0</v>
      </c>
      <c r="AR96" s="173">
        <f t="shared" si="10"/>
        <v>0</v>
      </c>
      <c r="AS96" s="173">
        <f t="shared" si="11"/>
        <v>0</v>
      </c>
      <c r="BQ96" s="10"/>
      <c r="BR96" s="10"/>
      <c r="BS96" s="10"/>
    </row>
    <row r="97" spans="1:71" ht="13.5" customHeight="1" x14ac:dyDescent="0.25">
      <c r="A97" s="9"/>
      <c r="B97" s="13" t="str">
        <f>IF($C97&lt;&gt;"",MAX($B$7:B96)+1,"")</f>
        <v/>
      </c>
      <c r="C97" s="192"/>
      <c r="D97" s="191"/>
      <c r="E97" s="190"/>
      <c r="F97" s="184"/>
      <c r="G97" s="184"/>
      <c r="H97" s="183"/>
      <c r="I97" s="182"/>
      <c r="J97" s="181"/>
      <c r="K97" s="193"/>
      <c r="L97" s="194"/>
      <c r="M97" s="194"/>
      <c r="N9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97" s="364"/>
      <c r="P97" s="364"/>
      <c r="Q97" s="364"/>
      <c r="R97" s="362"/>
      <c r="S97" s="178"/>
      <c r="T97" s="177"/>
      <c r="U97" s="4"/>
      <c r="V97" s="188" t="e">
        <f>IF(#REF!&lt;#REF!,"No assoleix el mínim d'hores d'atenció anual","Atenció mínima assolida amb èxit")</f>
        <v>#REF!</v>
      </c>
      <c r="W97" s="4"/>
      <c r="X97" s="9">
        <f>(12/12)*Taula42[[#This Row],[Mesos del contracte en vigor durant l´any 2024]]</f>
        <v>0</v>
      </c>
      <c r="Y97" s="9">
        <f>(24/12)*Taula42[[#This Row],[Mesos del contracte en vigor durant l´any 2024]]</f>
        <v>0</v>
      </c>
      <c r="Z97" s="9">
        <f>(4/12)*Taula42[[#This Row],[Mesos del contracte en vigor durant l´any 2024]]</f>
        <v>0</v>
      </c>
      <c r="AA97" s="9">
        <f>(64/12)*Taula42[[#This Row],[Mesos del contracte en vigor durant l´any 2024]]</f>
        <v>0</v>
      </c>
      <c r="AB97" s="4"/>
      <c r="AC97" s="175">
        <f t="shared" si="6"/>
        <v>0</v>
      </c>
      <c r="AE97" s="13"/>
      <c r="AG97" s="26">
        <f>IF(Taula42[[#This Row],[Núm. d''ordre]]&lt;&gt;"",1,0)</f>
        <v>0</v>
      </c>
      <c r="AI97" s="26" t="e">
        <f>IF(#REF!&lt;400,1,0)</f>
        <v>#REF!</v>
      </c>
      <c r="AJ97" s="26" t="e">
        <f>IF(#REF!&gt;=400,1,0)</f>
        <v>#REF!</v>
      </c>
      <c r="AL97" s="26">
        <f>IF(Taula42[[#This Row],[Núm. d''ordre]]&gt;0,1,0)</f>
        <v>1</v>
      </c>
      <c r="AN97" s="174">
        <f t="shared" si="7"/>
        <v>0</v>
      </c>
      <c r="AO97" s="174">
        <f t="shared" si="8"/>
        <v>0</v>
      </c>
      <c r="AP97" s="174">
        <f t="shared" si="9"/>
        <v>0</v>
      </c>
      <c r="AR97" s="173">
        <f t="shared" si="10"/>
        <v>0</v>
      </c>
      <c r="AS97" s="173">
        <f t="shared" si="11"/>
        <v>0</v>
      </c>
      <c r="BQ97" s="10"/>
      <c r="BR97" s="10"/>
      <c r="BS97" s="10"/>
    </row>
    <row r="98" spans="1:71" ht="13.5" customHeight="1" x14ac:dyDescent="0.25">
      <c r="A98" s="9"/>
      <c r="B98" s="13" t="str">
        <f>IF($C98&lt;&gt;"",MAX($B$7:B97)+1,"")</f>
        <v/>
      </c>
      <c r="C98" s="192"/>
      <c r="D98" s="191"/>
      <c r="E98" s="190"/>
      <c r="F98" s="184"/>
      <c r="G98" s="184"/>
      <c r="H98" s="183"/>
      <c r="I98" s="182"/>
      <c r="J98" s="181"/>
      <c r="K98" s="193"/>
      <c r="L98" s="194"/>
      <c r="M98" s="194"/>
      <c r="N9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98" s="364"/>
      <c r="P98" s="364"/>
      <c r="Q98" s="364"/>
      <c r="R98" s="362"/>
      <c r="S98" s="178"/>
      <c r="T98" s="177"/>
      <c r="U98" s="4"/>
      <c r="V98" s="176" t="e">
        <f>IF(#REF!&lt;#REF!,"No assoleix el mínim d'hores d'atenció anual","Atenció mínima assolida amb èxit")</f>
        <v>#REF!</v>
      </c>
      <c r="W98" s="4"/>
      <c r="X98" s="9">
        <f>(12/12)*Taula42[[#This Row],[Mesos del contracte en vigor durant l´any 2024]]</f>
        <v>0</v>
      </c>
      <c r="Y98" s="9">
        <f>(24/12)*Taula42[[#This Row],[Mesos del contracte en vigor durant l´any 2024]]</f>
        <v>0</v>
      </c>
      <c r="Z98" s="9">
        <f>(4/12)*Taula42[[#This Row],[Mesos del contracte en vigor durant l´any 2024]]</f>
        <v>0</v>
      </c>
      <c r="AA98" s="9">
        <f>(64/12)*Taula42[[#This Row],[Mesos del contracte en vigor durant l´any 2024]]</f>
        <v>0</v>
      </c>
      <c r="AB98" s="4"/>
      <c r="AC98" s="175">
        <f t="shared" si="6"/>
        <v>0</v>
      </c>
      <c r="AE98" s="13"/>
      <c r="AG98" s="26">
        <f>IF(Taula42[[#This Row],[Núm. d''ordre]]&lt;&gt;"",1,0)</f>
        <v>0</v>
      </c>
      <c r="AI98" s="26" t="e">
        <f>IF(#REF!&lt;400,1,0)</f>
        <v>#REF!</v>
      </c>
      <c r="AJ98" s="26" t="e">
        <f>IF(#REF!&gt;=400,1,0)</f>
        <v>#REF!</v>
      </c>
      <c r="AL98" s="26">
        <f>IF(Taula42[[#This Row],[Núm. d''ordre]]&gt;0,1,0)</f>
        <v>1</v>
      </c>
      <c r="AN98" s="174">
        <f t="shared" si="7"/>
        <v>0</v>
      </c>
      <c r="AO98" s="174">
        <f t="shared" si="8"/>
        <v>0</v>
      </c>
      <c r="AP98" s="174">
        <f t="shared" si="9"/>
        <v>0</v>
      </c>
      <c r="AR98" s="173">
        <f t="shared" si="10"/>
        <v>0</v>
      </c>
      <c r="AS98" s="173">
        <f t="shared" si="11"/>
        <v>0</v>
      </c>
      <c r="BQ98" s="10"/>
      <c r="BR98" s="10"/>
      <c r="BS98" s="10"/>
    </row>
    <row r="99" spans="1:71" ht="13.5" customHeight="1" x14ac:dyDescent="0.25">
      <c r="A99" s="9"/>
      <c r="B99" s="13" t="str">
        <f>IF($C99&lt;&gt;"",MAX($B$7:B98)+1,"")</f>
        <v/>
      </c>
      <c r="C99" s="192"/>
      <c r="D99" s="191"/>
      <c r="E99" s="190"/>
      <c r="F99" s="184"/>
      <c r="G99" s="184"/>
      <c r="H99" s="183"/>
      <c r="I99" s="182"/>
      <c r="J99" s="181"/>
      <c r="K99" s="193"/>
      <c r="L99" s="194"/>
      <c r="M99" s="194"/>
      <c r="N9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99" s="364"/>
      <c r="P99" s="364"/>
      <c r="Q99" s="364"/>
      <c r="R99" s="362"/>
      <c r="S99" s="178"/>
      <c r="T99" s="177"/>
      <c r="U99" s="4"/>
      <c r="V99" s="188" t="e">
        <f>IF(#REF!&lt;#REF!,"No assoleix el mínim d'hores d'atenció anual","Atenció mínima assolida amb èxit")</f>
        <v>#REF!</v>
      </c>
      <c r="W99" s="4"/>
      <c r="X99" s="9">
        <f>(12/12)*Taula42[[#This Row],[Mesos del contracte en vigor durant l´any 2024]]</f>
        <v>0</v>
      </c>
      <c r="Y99" s="9">
        <f>(24/12)*Taula42[[#This Row],[Mesos del contracte en vigor durant l´any 2024]]</f>
        <v>0</v>
      </c>
      <c r="Z99" s="9">
        <f>(4/12)*Taula42[[#This Row],[Mesos del contracte en vigor durant l´any 2024]]</f>
        <v>0</v>
      </c>
      <c r="AA99" s="9">
        <f>(64/12)*Taula42[[#This Row],[Mesos del contracte en vigor durant l´any 2024]]</f>
        <v>0</v>
      </c>
      <c r="AB99" s="4"/>
      <c r="AC99" s="175">
        <f t="shared" si="6"/>
        <v>0</v>
      </c>
      <c r="AE99" s="13"/>
      <c r="AG99" s="26">
        <f>IF(Taula42[[#This Row],[Núm. d''ordre]]&lt;&gt;"",1,0)</f>
        <v>0</v>
      </c>
      <c r="AI99" s="26" t="e">
        <f>IF(#REF!&lt;400,1,0)</f>
        <v>#REF!</v>
      </c>
      <c r="AJ99" s="26" t="e">
        <f>IF(#REF!&gt;=400,1,0)</f>
        <v>#REF!</v>
      </c>
      <c r="AL99" s="26">
        <f>IF(Taula42[[#This Row],[Núm. d''ordre]]&gt;0,1,0)</f>
        <v>1</v>
      </c>
      <c r="AN99" s="174">
        <f t="shared" si="7"/>
        <v>0</v>
      </c>
      <c r="AO99" s="174">
        <f t="shared" si="8"/>
        <v>0</v>
      </c>
      <c r="AP99" s="174">
        <f t="shared" si="9"/>
        <v>0</v>
      </c>
      <c r="AR99" s="173">
        <f t="shared" si="10"/>
        <v>0</v>
      </c>
      <c r="AS99" s="173">
        <f t="shared" si="11"/>
        <v>0</v>
      </c>
      <c r="BQ99" s="10"/>
      <c r="BR99" s="10"/>
      <c r="BS99" s="10"/>
    </row>
    <row r="100" spans="1:71" ht="13.5" customHeight="1" x14ac:dyDescent="0.25">
      <c r="A100" s="9"/>
      <c r="B100" s="13" t="str">
        <f>IF($C100&lt;&gt;"",MAX($B$7:B99)+1,"")</f>
        <v/>
      </c>
      <c r="C100" s="192"/>
      <c r="D100" s="191"/>
      <c r="E100" s="190"/>
      <c r="F100" s="184"/>
      <c r="G100" s="184"/>
      <c r="H100" s="183"/>
      <c r="I100" s="182"/>
      <c r="J100" s="181"/>
      <c r="K100" s="193"/>
      <c r="L100" s="194"/>
      <c r="M100" s="194"/>
      <c r="N10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00" s="364"/>
      <c r="P100" s="364"/>
      <c r="Q100" s="364"/>
      <c r="R100" s="362"/>
      <c r="S100" s="178"/>
      <c r="T100" s="177"/>
      <c r="U100" s="4"/>
      <c r="V100" s="176" t="e">
        <f>IF(#REF!&lt;#REF!,"No assoleix el mínim d'hores d'atenció anual","Atenció mínima assolida amb èxit")</f>
        <v>#REF!</v>
      </c>
      <c r="W100" s="4"/>
      <c r="X100" s="9">
        <f>(12/12)*Taula42[[#This Row],[Mesos del contracte en vigor durant l´any 2024]]</f>
        <v>0</v>
      </c>
      <c r="Y100" s="9">
        <f>(24/12)*Taula42[[#This Row],[Mesos del contracte en vigor durant l´any 2024]]</f>
        <v>0</v>
      </c>
      <c r="Z100" s="9">
        <f>(4/12)*Taula42[[#This Row],[Mesos del contracte en vigor durant l´any 2024]]</f>
        <v>0</v>
      </c>
      <c r="AA100" s="9">
        <f>(64/12)*Taula42[[#This Row],[Mesos del contracte en vigor durant l´any 2024]]</f>
        <v>0</v>
      </c>
      <c r="AB100" s="4"/>
      <c r="AC100" s="175">
        <f t="shared" si="6"/>
        <v>0</v>
      </c>
      <c r="AE100" s="13"/>
      <c r="AG100" s="26">
        <f>IF(Taula42[[#This Row],[Núm. d''ordre]]&lt;&gt;"",1,0)</f>
        <v>0</v>
      </c>
      <c r="AI100" s="26" t="e">
        <f>IF(#REF!&lt;400,1,0)</f>
        <v>#REF!</v>
      </c>
      <c r="AJ100" s="26" t="e">
        <f>IF(#REF!&gt;=400,1,0)</f>
        <v>#REF!</v>
      </c>
      <c r="AL100" s="26">
        <f>IF(Taula42[[#This Row],[Núm. d''ordre]]&gt;0,1,0)</f>
        <v>1</v>
      </c>
      <c r="AN100" s="174">
        <f t="shared" si="7"/>
        <v>0</v>
      </c>
      <c r="AO100" s="174">
        <f t="shared" si="8"/>
        <v>0</v>
      </c>
      <c r="AP100" s="174">
        <f t="shared" si="9"/>
        <v>0</v>
      </c>
      <c r="AR100" s="173">
        <f t="shared" si="10"/>
        <v>0</v>
      </c>
      <c r="AS100" s="173">
        <f t="shared" si="11"/>
        <v>0</v>
      </c>
      <c r="BQ100" s="10"/>
      <c r="BR100" s="10"/>
      <c r="BS100" s="10"/>
    </row>
    <row r="101" spans="1:71" ht="13.5" customHeight="1" x14ac:dyDescent="0.25">
      <c r="A101" s="9"/>
      <c r="B101" s="13" t="str">
        <f>IF($C101&lt;&gt;"",MAX($B$7:B100)+1,"")</f>
        <v/>
      </c>
      <c r="C101" s="192"/>
      <c r="D101" s="191"/>
      <c r="E101" s="190"/>
      <c r="F101" s="184"/>
      <c r="G101" s="184"/>
      <c r="H101" s="183"/>
      <c r="I101" s="182"/>
      <c r="J101" s="181"/>
      <c r="K101" s="193"/>
      <c r="L101" s="194"/>
      <c r="M101" s="194"/>
      <c r="N10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01" s="364"/>
      <c r="P101" s="364"/>
      <c r="Q101" s="364"/>
      <c r="R101" s="362"/>
      <c r="S101" s="178"/>
      <c r="T101" s="177"/>
      <c r="U101" s="4"/>
      <c r="V101" s="188" t="e">
        <f>IF(#REF!&lt;#REF!,"No assoleix el mínim d'hores d'atenció anual","Atenció mínima assolida amb èxit")</f>
        <v>#REF!</v>
      </c>
      <c r="W101" s="4"/>
      <c r="X101" s="9">
        <f>(12/12)*Taula42[[#This Row],[Mesos del contracte en vigor durant l´any 2024]]</f>
        <v>0</v>
      </c>
      <c r="Y101" s="9">
        <f>(24/12)*Taula42[[#This Row],[Mesos del contracte en vigor durant l´any 2024]]</f>
        <v>0</v>
      </c>
      <c r="Z101" s="9">
        <f>(4/12)*Taula42[[#This Row],[Mesos del contracte en vigor durant l´any 2024]]</f>
        <v>0</v>
      </c>
      <c r="AA101" s="9">
        <f>(64/12)*Taula42[[#This Row],[Mesos del contracte en vigor durant l´any 2024]]</f>
        <v>0</v>
      </c>
      <c r="AB101" s="4"/>
      <c r="AC101" s="175">
        <f t="shared" si="6"/>
        <v>0</v>
      </c>
      <c r="AE101" s="13"/>
      <c r="AG101" s="26">
        <f>IF(Taula42[[#This Row],[Núm. d''ordre]]&lt;&gt;"",1,0)</f>
        <v>0</v>
      </c>
      <c r="AI101" s="26" t="e">
        <f>IF(#REF!&lt;400,1,0)</f>
        <v>#REF!</v>
      </c>
      <c r="AJ101" s="26" t="e">
        <f>IF(#REF!&gt;=400,1,0)</f>
        <v>#REF!</v>
      </c>
      <c r="AL101" s="26">
        <f>IF(Taula42[[#This Row],[Núm. d''ordre]]&gt;0,1,0)</f>
        <v>1</v>
      </c>
      <c r="AN101" s="174">
        <f t="shared" si="7"/>
        <v>0</v>
      </c>
      <c r="AO101" s="174">
        <f t="shared" si="8"/>
        <v>0</v>
      </c>
      <c r="AP101" s="174">
        <f t="shared" si="9"/>
        <v>0</v>
      </c>
      <c r="AR101" s="173">
        <f t="shared" si="10"/>
        <v>0</v>
      </c>
      <c r="AS101" s="173">
        <f t="shared" si="11"/>
        <v>0</v>
      </c>
      <c r="BQ101" s="10"/>
      <c r="BR101" s="10"/>
      <c r="BS101" s="10"/>
    </row>
    <row r="102" spans="1:71" ht="13.5" customHeight="1" x14ac:dyDescent="0.25">
      <c r="A102" s="9"/>
      <c r="B102" s="13" t="str">
        <f>IF($C102&lt;&gt;"",MAX($B$7:B101)+1,"")</f>
        <v/>
      </c>
      <c r="C102" s="192"/>
      <c r="D102" s="191"/>
      <c r="E102" s="190"/>
      <c r="F102" s="184"/>
      <c r="G102" s="184"/>
      <c r="H102" s="183"/>
      <c r="I102" s="182"/>
      <c r="J102" s="181"/>
      <c r="K102" s="193"/>
      <c r="L102" s="194"/>
      <c r="M102" s="194"/>
      <c r="N10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02" s="364"/>
      <c r="P102" s="364"/>
      <c r="Q102" s="364"/>
      <c r="R102" s="362"/>
      <c r="S102" s="178"/>
      <c r="T102" s="177"/>
      <c r="U102" s="4"/>
      <c r="V102" s="176" t="e">
        <f>IF(#REF!&lt;#REF!,"No assoleix el mínim d'hores d'atenció anual","Atenció mínima assolida amb èxit")</f>
        <v>#REF!</v>
      </c>
      <c r="W102" s="4"/>
      <c r="X102" s="9">
        <f>(12/12)*Taula42[[#This Row],[Mesos del contracte en vigor durant l´any 2024]]</f>
        <v>0</v>
      </c>
      <c r="Y102" s="9">
        <f>(24/12)*Taula42[[#This Row],[Mesos del contracte en vigor durant l´any 2024]]</f>
        <v>0</v>
      </c>
      <c r="Z102" s="9">
        <f>(4/12)*Taula42[[#This Row],[Mesos del contracte en vigor durant l´any 2024]]</f>
        <v>0</v>
      </c>
      <c r="AA102" s="9">
        <f>(64/12)*Taula42[[#This Row],[Mesos del contracte en vigor durant l´any 2024]]</f>
        <v>0</v>
      </c>
      <c r="AB102" s="4"/>
      <c r="AC102" s="175">
        <f t="shared" si="6"/>
        <v>0</v>
      </c>
      <c r="AE102" s="13"/>
      <c r="AG102" s="26">
        <f>IF(Taula42[[#This Row],[Núm. d''ordre]]&lt;&gt;"",1,0)</f>
        <v>0</v>
      </c>
      <c r="AI102" s="26" t="e">
        <f>IF(#REF!&lt;400,1,0)</f>
        <v>#REF!</v>
      </c>
      <c r="AJ102" s="26" t="e">
        <f>IF(#REF!&gt;=400,1,0)</f>
        <v>#REF!</v>
      </c>
      <c r="AL102" s="26">
        <f>IF(Taula42[[#This Row],[Núm. d''ordre]]&gt;0,1,0)</f>
        <v>1</v>
      </c>
      <c r="AN102" s="174">
        <f t="shared" si="7"/>
        <v>0</v>
      </c>
      <c r="AO102" s="174">
        <f t="shared" si="8"/>
        <v>0</v>
      </c>
      <c r="AP102" s="174">
        <f t="shared" si="9"/>
        <v>0</v>
      </c>
      <c r="AR102" s="173">
        <f t="shared" si="10"/>
        <v>0</v>
      </c>
      <c r="AS102" s="173">
        <f t="shared" si="11"/>
        <v>0</v>
      </c>
      <c r="BQ102" s="10"/>
      <c r="BR102" s="10"/>
      <c r="BS102" s="10"/>
    </row>
    <row r="103" spans="1:71" ht="13.5" customHeight="1" x14ac:dyDescent="0.25">
      <c r="A103" s="9"/>
      <c r="B103" s="13" t="str">
        <f>IF($C103&lt;&gt;"",MAX($B$7:B102)+1,"")</f>
        <v/>
      </c>
      <c r="C103" s="192"/>
      <c r="D103" s="191"/>
      <c r="E103" s="190"/>
      <c r="F103" s="184"/>
      <c r="G103" s="184"/>
      <c r="H103" s="183"/>
      <c r="I103" s="182"/>
      <c r="J103" s="181"/>
      <c r="K103" s="193"/>
      <c r="L103" s="194"/>
      <c r="M103" s="194"/>
      <c r="N10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03" s="364"/>
      <c r="P103" s="364"/>
      <c r="Q103" s="364"/>
      <c r="R103" s="362"/>
      <c r="S103" s="178"/>
      <c r="T103" s="177"/>
      <c r="U103" s="4"/>
      <c r="V103" s="188" t="e">
        <f>IF(#REF!&lt;#REF!,"No assoleix el mínim d'hores d'atenció anual","Atenció mínima assolida amb èxit")</f>
        <v>#REF!</v>
      </c>
      <c r="W103" s="4"/>
      <c r="X103" s="9">
        <f>(12/12)*Taula42[[#This Row],[Mesos del contracte en vigor durant l´any 2024]]</f>
        <v>0</v>
      </c>
      <c r="Y103" s="9">
        <f>(24/12)*Taula42[[#This Row],[Mesos del contracte en vigor durant l´any 2024]]</f>
        <v>0</v>
      </c>
      <c r="Z103" s="9">
        <f>(4/12)*Taula42[[#This Row],[Mesos del contracte en vigor durant l´any 2024]]</f>
        <v>0</v>
      </c>
      <c r="AA103" s="9">
        <f>(64/12)*Taula42[[#This Row],[Mesos del contracte en vigor durant l´any 2024]]</f>
        <v>0</v>
      </c>
      <c r="AB103" s="4"/>
      <c r="AC103" s="175">
        <f t="shared" si="6"/>
        <v>0</v>
      </c>
      <c r="AE103" s="13"/>
      <c r="AG103" s="26">
        <f>IF(Taula42[[#This Row],[Núm. d''ordre]]&lt;&gt;"",1,0)</f>
        <v>0</v>
      </c>
      <c r="AI103" s="26" t="e">
        <f>IF(#REF!&lt;400,1,0)</f>
        <v>#REF!</v>
      </c>
      <c r="AJ103" s="26" t="e">
        <f>IF(#REF!&gt;=400,1,0)</f>
        <v>#REF!</v>
      </c>
      <c r="AL103" s="26">
        <f>IF(Taula42[[#This Row],[Núm. d''ordre]]&gt;0,1,0)</f>
        <v>1</v>
      </c>
      <c r="AN103" s="174">
        <f t="shared" si="7"/>
        <v>0</v>
      </c>
      <c r="AO103" s="174">
        <f t="shared" si="8"/>
        <v>0</v>
      </c>
      <c r="AP103" s="174">
        <f t="shared" si="9"/>
        <v>0</v>
      </c>
      <c r="AR103" s="173">
        <f t="shared" si="10"/>
        <v>0</v>
      </c>
      <c r="AS103" s="173">
        <f t="shared" si="11"/>
        <v>0</v>
      </c>
      <c r="BQ103" s="10"/>
      <c r="BR103" s="10"/>
      <c r="BS103" s="10"/>
    </row>
    <row r="104" spans="1:71" ht="13.5" customHeight="1" x14ac:dyDescent="0.25">
      <c r="A104" s="9"/>
      <c r="B104" s="13" t="str">
        <f>IF($C104&lt;&gt;"",MAX($B$7:B103)+1,"")</f>
        <v/>
      </c>
      <c r="C104" s="192"/>
      <c r="D104" s="191"/>
      <c r="E104" s="190"/>
      <c r="F104" s="184"/>
      <c r="G104" s="184"/>
      <c r="H104" s="183"/>
      <c r="I104" s="182"/>
      <c r="J104" s="181"/>
      <c r="K104" s="193"/>
      <c r="L104" s="194"/>
      <c r="M104" s="194"/>
      <c r="N10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04" s="364"/>
      <c r="P104" s="364"/>
      <c r="Q104" s="364"/>
      <c r="R104" s="362"/>
      <c r="S104" s="178"/>
      <c r="T104" s="177"/>
      <c r="U104" s="4"/>
      <c r="V104" s="176" t="e">
        <f>IF(#REF!&lt;#REF!,"No assoleix el mínim d'hores d'atenció anual","Atenció mínima assolida amb èxit")</f>
        <v>#REF!</v>
      </c>
      <c r="W104" s="4"/>
      <c r="X104" s="9">
        <f>(12/12)*Taula42[[#This Row],[Mesos del contracte en vigor durant l´any 2024]]</f>
        <v>0</v>
      </c>
      <c r="Y104" s="9">
        <f>(24/12)*Taula42[[#This Row],[Mesos del contracte en vigor durant l´any 2024]]</f>
        <v>0</v>
      </c>
      <c r="Z104" s="9">
        <f>(4/12)*Taula42[[#This Row],[Mesos del contracte en vigor durant l´any 2024]]</f>
        <v>0</v>
      </c>
      <c r="AA104" s="9">
        <f>(64/12)*Taula42[[#This Row],[Mesos del contracte en vigor durant l´any 2024]]</f>
        <v>0</v>
      </c>
      <c r="AB104" s="4"/>
      <c r="AC104" s="175">
        <f t="shared" si="6"/>
        <v>0</v>
      </c>
      <c r="AE104" s="13"/>
      <c r="AG104" s="26">
        <f>IF(Taula42[[#This Row],[Núm. d''ordre]]&lt;&gt;"",1,0)</f>
        <v>0</v>
      </c>
      <c r="AI104" s="26" t="e">
        <f>IF(#REF!&lt;400,1,0)</f>
        <v>#REF!</v>
      </c>
      <c r="AJ104" s="26" t="e">
        <f>IF(#REF!&gt;=400,1,0)</f>
        <v>#REF!</v>
      </c>
      <c r="AL104" s="26">
        <f>IF(Taula42[[#This Row],[Núm. d''ordre]]&gt;0,1,0)</f>
        <v>1</v>
      </c>
      <c r="AN104" s="174">
        <f t="shared" si="7"/>
        <v>0</v>
      </c>
      <c r="AO104" s="174">
        <f t="shared" si="8"/>
        <v>0</v>
      </c>
      <c r="AP104" s="174">
        <f t="shared" si="9"/>
        <v>0</v>
      </c>
      <c r="AR104" s="173">
        <f t="shared" si="10"/>
        <v>0</v>
      </c>
      <c r="AS104" s="173">
        <f t="shared" si="11"/>
        <v>0</v>
      </c>
      <c r="BQ104" s="10"/>
      <c r="BR104" s="10"/>
      <c r="BS104" s="10"/>
    </row>
    <row r="105" spans="1:71" ht="13.5" customHeight="1" x14ac:dyDescent="0.25">
      <c r="A105" s="9"/>
      <c r="B105" s="13" t="str">
        <f>IF($C105&lt;&gt;"",MAX($B$7:B104)+1,"")</f>
        <v/>
      </c>
      <c r="C105" s="192"/>
      <c r="D105" s="191"/>
      <c r="E105" s="190"/>
      <c r="F105" s="184"/>
      <c r="G105" s="184"/>
      <c r="H105" s="183"/>
      <c r="I105" s="182"/>
      <c r="J105" s="181"/>
      <c r="K105" s="193"/>
      <c r="L105" s="194"/>
      <c r="M105" s="194"/>
      <c r="N10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05" s="364"/>
      <c r="P105" s="364"/>
      <c r="Q105" s="364"/>
      <c r="R105" s="362"/>
      <c r="S105" s="178"/>
      <c r="T105" s="177"/>
      <c r="U105" s="4"/>
      <c r="V105" s="188" t="e">
        <f>IF(#REF!&lt;#REF!,"No assoleix el mínim d'hores d'atenció anual","Atenció mínima assolida amb èxit")</f>
        <v>#REF!</v>
      </c>
      <c r="W105" s="4"/>
      <c r="X105" s="9">
        <f>(12/12)*Taula42[[#This Row],[Mesos del contracte en vigor durant l´any 2024]]</f>
        <v>0</v>
      </c>
      <c r="Y105" s="9">
        <f>(24/12)*Taula42[[#This Row],[Mesos del contracte en vigor durant l´any 2024]]</f>
        <v>0</v>
      </c>
      <c r="Z105" s="9">
        <f>(4/12)*Taula42[[#This Row],[Mesos del contracte en vigor durant l´any 2024]]</f>
        <v>0</v>
      </c>
      <c r="AA105" s="9">
        <f>(64/12)*Taula42[[#This Row],[Mesos del contracte en vigor durant l´any 2024]]</f>
        <v>0</v>
      </c>
      <c r="AB105" s="4"/>
      <c r="AC105" s="175">
        <f t="shared" si="6"/>
        <v>0</v>
      </c>
      <c r="AE105" s="13"/>
      <c r="AG105" s="26">
        <f>IF(Taula42[[#This Row],[Núm. d''ordre]]&lt;&gt;"",1,0)</f>
        <v>0</v>
      </c>
      <c r="AI105" s="26" t="e">
        <f>IF(#REF!&lt;400,1,0)</f>
        <v>#REF!</v>
      </c>
      <c r="AJ105" s="26" t="e">
        <f>IF(#REF!&gt;=400,1,0)</f>
        <v>#REF!</v>
      </c>
      <c r="AL105" s="26">
        <f>IF(Taula42[[#This Row],[Núm. d''ordre]]&gt;0,1,0)</f>
        <v>1</v>
      </c>
      <c r="AN105" s="174">
        <f t="shared" si="7"/>
        <v>0</v>
      </c>
      <c r="AO105" s="174">
        <f t="shared" si="8"/>
        <v>0</v>
      </c>
      <c r="AP105" s="174">
        <f t="shared" si="9"/>
        <v>0</v>
      </c>
      <c r="AR105" s="173">
        <f t="shared" si="10"/>
        <v>0</v>
      </c>
      <c r="AS105" s="173">
        <f t="shared" si="11"/>
        <v>0</v>
      </c>
      <c r="BQ105" s="10"/>
      <c r="BR105" s="10"/>
      <c r="BS105" s="10"/>
    </row>
    <row r="106" spans="1:71" ht="13.5" customHeight="1" x14ac:dyDescent="0.25">
      <c r="A106" s="9"/>
      <c r="B106" s="13" t="str">
        <f>IF($C106&lt;&gt;"",MAX($B$7:B105)+1,"")</f>
        <v/>
      </c>
      <c r="C106" s="192"/>
      <c r="D106" s="191"/>
      <c r="E106" s="190"/>
      <c r="F106" s="184"/>
      <c r="G106" s="184"/>
      <c r="H106" s="183"/>
      <c r="I106" s="182"/>
      <c r="J106" s="181"/>
      <c r="K106" s="193"/>
      <c r="L106" s="194"/>
      <c r="M106" s="194"/>
      <c r="N10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06" s="364"/>
      <c r="P106" s="364"/>
      <c r="Q106" s="364"/>
      <c r="R106" s="362"/>
      <c r="S106" s="178"/>
      <c r="T106" s="177"/>
      <c r="U106" s="4"/>
      <c r="V106" s="176" t="e">
        <f>IF(#REF!&lt;#REF!,"No assoleix el mínim d'hores d'atenció anual","Atenció mínima assolida amb èxit")</f>
        <v>#REF!</v>
      </c>
      <c r="W106" s="4"/>
      <c r="X106" s="9">
        <f>(12/12)*Taula42[[#This Row],[Mesos del contracte en vigor durant l´any 2024]]</f>
        <v>0</v>
      </c>
      <c r="Y106" s="9">
        <f>(24/12)*Taula42[[#This Row],[Mesos del contracte en vigor durant l´any 2024]]</f>
        <v>0</v>
      </c>
      <c r="Z106" s="9">
        <f>(4/12)*Taula42[[#This Row],[Mesos del contracte en vigor durant l´any 2024]]</f>
        <v>0</v>
      </c>
      <c r="AA106" s="9">
        <f>(64/12)*Taula42[[#This Row],[Mesos del contracte en vigor durant l´any 2024]]</f>
        <v>0</v>
      </c>
      <c r="AB106" s="4"/>
      <c r="AC106" s="175">
        <f t="shared" si="6"/>
        <v>0</v>
      </c>
      <c r="AE106" s="13"/>
      <c r="AG106" s="26">
        <f>IF(Taula42[[#This Row],[Núm. d''ordre]]&lt;&gt;"",1,0)</f>
        <v>0</v>
      </c>
      <c r="AI106" s="26" t="e">
        <f>IF(#REF!&lt;400,1,0)</f>
        <v>#REF!</v>
      </c>
      <c r="AJ106" s="26" t="e">
        <f>IF(#REF!&gt;=400,1,0)</f>
        <v>#REF!</v>
      </c>
      <c r="AL106" s="26">
        <f>IF(Taula42[[#This Row],[Núm. d''ordre]]&gt;0,1,0)</f>
        <v>1</v>
      </c>
      <c r="AN106" s="174">
        <f t="shared" si="7"/>
        <v>0</v>
      </c>
      <c r="AO106" s="174">
        <f t="shared" si="8"/>
        <v>0</v>
      </c>
      <c r="AP106" s="174">
        <f t="shared" si="9"/>
        <v>0</v>
      </c>
      <c r="AR106" s="173">
        <f t="shared" si="10"/>
        <v>0</v>
      </c>
      <c r="AS106" s="173">
        <f t="shared" si="11"/>
        <v>0</v>
      </c>
      <c r="BQ106" s="10"/>
      <c r="BR106" s="10"/>
      <c r="BS106" s="10"/>
    </row>
    <row r="107" spans="1:71" ht="13.5" customHeight="1" x14ac:dyDescent="0.25">
      <c r="A107" s="9"/>
      <c r="B107" s="13" t="str">
        <f>IF($C107&lt;&gt;"",MAX($B$7:B106)+1,"")</f>
        <v/>
      </c>
      <c r="C107" s="192"/>
      <c r="D107" s="191"/>
      <c r="E107" s="190"/>
      <c r="F107" s="184"/>
      <c r="G107" s="184"/>
      <c r="H107" s="183"/>
      <c r="I107" s="182"/>
      <c r="J107" s="181"/>
      <c r="K107" s="193"/>
      <c r="L107" s="194"/>
      <c r="M107" s="194"/>
      <c r="N10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07" s="364"/>
      <c r="P107" s="364"/>
      <c r="Q107" s="364"/>
      <c r="R107" s="362"/>
      <c r="S107" s="178"/>
      <c r="T107" s="177"/>
      <c r="U107" s="4"/>
      <c r="V107" s="188" t="e">
        <f>IF(#REF!&lt;#REF!,"No assoleix el mínim d'hores d'atenció anual","Atenció mínima assolida amb èxit")</f>
        <v>#REF!</v>
      </c>
      <c r="W107" s="4"/>
      <c r="X107" s="9">
        <f>(12/12)*Taula42[[#This Row],[Mesos del contracte en vigor durant l´any 2024]]</f>
        <v>0</v>
      </c>
      <c r="Y107" s="9">
        <f>(24/12)*Taula42[[#This Row],[Mesos del contracte en vigor durant l´any 2024]]</f>
        <v>0</v>
      </c>
      <c r="Z107" s="9">
        <f>(4/12)*Taula42[[#This Row],[Mesos del contracte en vigor durant l´any 2024]]</f>
        <v>0</v>
      </c>
      <c r="AA107" s="9">
        <f>(64/12)*Taula42[[#This Row],[Mesos del contracte en vigor durant l´any 2024]]</f>
        <v>0</v>
      </c>
      <c r="AB107" s="4"/>
      <c r="AC107" s="175">
        <f t="shared" si="6"/>
        <v>0</v>
      </c>
      <c r="AE107" s="13"/>
      <c r="AG107" s="26">
        <f>IF(Taula42[[#This Row],[Núm. d''ordre]]&lt;&gt;"",1,0)</f>
        <v>0</v>
      </c>
      <c r="AI107" s="26" t="e">
        <f>IF(#REF!&lt;400,1,0)</f>
        <v>#REF!</v>
      </c>
      <c r="AJ107" s="26" t="e">
        <f>IF(#REF!&gt;=400,1,0)</f>
        <v>#REF!</v>
      </c>
      <c r="AL107" s="26">
        <f>IF(Taula42[[#This Row],[Núm. d''ordre]]&gt;0,1,0)</f>
        <v>1</v>
      </c>
      <c r="AN107" s="174">
        <f t="shared" si="7"/>
        <v>0</v>
      </c>
      <c r="AO107" s="174">
        <f t="shared" si="8"/>
        <v>0</v>
      </c>
      <c r="AP107" s="174">
        <f t="shared" si="9"/>
        <v>0</v>
      </c>
      <c r="AR107" s="173">
        <f t="shared" si="10"/>
        <v>0</v>
      </c>
      <c r="AS107" s="173">
        <f t="shared" si="11"/>
        <v>0</v>
      </c>
      <c r="BQ107" s="10"/>
      <c r="BR107" s="10"/>
      <c r="BS107" s="10"/>
    </row>
    <row r="108" spans="1:71" ht="13.5" customHeight="1" x14ac:dyDescent="0.25">
      <c r="A108" s="9"/>
      <c r="B108" s="13" t="str">
        <f>IF($C108&lt;&gt;"",MAX($B$7:B107)+1,"")</f>
        <v/>
      </c>
      <c r="C108" s="192"/>
      <c r="D108" s="191"/>
      <c r="E108" s="190"/>
      <c r="F108" s="184"/>
      <c r="G108" s="184"/>
      <c r="H108" s="183"/>
      <c r="I108" s="182"/>
      <c r="J108" s="181"/>
      <c r="K108" s="193"/>
      <c r="L108" s="194"/>
      <c r="M108" s="194"/>
      <c r="N10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08" s="364"/>
      <c r="P108" s="364"/>
      <c r="Q108" s="364"/>
      <c r="R108" s="362"/>
      <c r="S108" s="178"/>
      <c r="T108" s="177"/>
      <c r="U108" s="4"/>
      <c r="V108" s="176" t="e">
        <f>IF(#REF!&lt;#REF!,"No assoleix el mínim d'hores d'atenció anual","Atenció mínima assolida amb èxit")</f>
        <v>#REF!</v>
      </c>
      <c r="W108" s="4"/>
      <c r="X108" s="9">
        <f>(12/12)*Taula42[[#This Row],[Mesos del contracte en vigor durant l´any 2024]]</f>
        <v>0</v>
      </c>
      <c r="Y108" s="9">
        <f>(24/12)*Taula42[[#This Row],[Mesos del contracte en vigor durant l´any 2024]]</f>
        <v>0</v>
      </c>
      <c r="Z108" s="9">
        <f>(4/12)*Taula42[[#This Row],[Mesos del contracte en vigor durant l´any 2024]]</f>
        <v>0</v>
      </c>
      <c r="AA108" s="9">
        <f>(64/12)*Taula42[[#This Row],[Mesos del contracte en vigor durant l´any 2024]]</f>
        <v>0</v>
      </c>
      <c r="AB108" s="4"/>
      <c r="AC108" s="175">
        <f t="shared" si="6"/>
        <v>0</v>
      </c>
      <c r="AE108" s="13"/>
      <c r="AG108" s="26">
        <f>IF(Taula42[[#This Row],[Núm. d''ordre]]&lt;&gt;"",1,0)</f>
        <v>0</v>
      </c>
      <c r="AI108" s="26" t="e">
        <f>IF(#REF!&lt;400,1,0)</f>
        <v>#REF!</v>
      </c>
      <c r="AJ108" s="26" t="e">
        <f>IF(#REF!&gt;=400,1,0)</f>
        <v>#REF!</v>
      </c>
      <c r="AL108" s="26">
        <f>IF(Taula42[[#This Row],[Núm. d''ordre]]&gt;0,1,0)</f>
        <v>1</v>
      </c>
      <c r="AN108" s="174">
        <f t="shared" si="7"/>
        <v>0</v>
      </c>
      <c r="AO108" s="174">
        <f t="shared" si="8"/>
        <v>0</v>
      </c>
      <c r="AP108" s="174">
        <f t="shared" si="9"/>
        <v>0</v>
      </c>
      <c r="AR108" s="173">
        <f t="shared" si="10"/>
        <v>0</v>
      </c>
      <c r="AS108" s="173">
        <f t="shared" si="11"/>
        <v>0</v>
      </c>
      <c r="BQ108" s="10"/>
      <c r="BR108" s="10"/>
      <c r="BS108" s="10"/>
    </row>
    <row r="109" spans="1:71" ht="13.5" customHeight="1" x14ac:dyDescent="0.25">
      <c r="A109" s="9"/>
      <c r="B109" s="13" t="str">
        <f>IF($C109&lt;&gt;"",MAX($B$7:B108)+1,"")</f>
        <v/>
      </c>
      <c r="C109" s="192"/>
      <c r="D109" s="191"/>
      <c r="E109" s="190"/>
      <c r="F109" s="184"/>
      <c r="G109" s="184"/>
      <c r="H109" s="183"/>
      <c r="I109" s="182"/>
      <c r="J109" s="181"/>
      <c r="K109" s="193"/>
      <c r="L109" s="194"/>
      <c r="M109" s="194"/>
      <c r="N10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09" s="364"/>
      <c r="P109" s="364"/>
      <c r="Q109" s="364"/>
      <c r="R109" s="362"/>
      <c r="S109" s="178"/>
      <c r="T109" s="177"/>
      <c r="U109" s="4"/>
      <c r="V109" s="188" t="e">
        <f>IF(#REF!&lt;#REF!,"No assoleix el mínim d'hores d'atenció anual","Atenció mínima assolida amb èxit")</f>
        <v>#REF!</v>
      </c>
      <c r="W109" s="4"/>
      <c r="X109" s="9">
        <f>(12/12)*Taula42[[#This Row],[Mesos del contracte en vigor durant l´any 2024]]</f>
        <v>0</v>
      </c>
      <c r="Y109" s="9">
        <f>(24/12)*Taula42[[#This Row],[Mesos del contracte en vigor durant l´any 2024]]</f>
        <v>0</v>
      </c>
      <c r="Z109" s="9">
        <f>(4/12)*Taula42[[#This Row],[Mesos del contracte en vigor durant l´any 2024]]</f>
        <v>0</v>
      </c>
      <c r="AA109" s="9">
        <f>(64/12)*Taula42[[#This Row],[Mesos del contracte en vigor durant l´any 2024]]</f>
        <v>0</v>
      </c>
      <c r="AB109" s="4"/>
      <c r="AC109" s="175">
        <f t="shared" si="6"/>
        <v>0</v>
      </c>
      <c r="AE109" s="13"/>
      <c r="AG109" s="26">
        <f>IF(Taula42[[#This Row],[Núm. d''ordre]]&lt;&gt;"",1,0)</f>
        <v>0</v>
      </c>
      <c r="AI109" s="26" t="e">
        <f>IF(#REF!&lt;400,1,0)</f>
        <v>#REF!</v>
      </c>
      <c r="AJ109" s="26" t="e">
        <f>IF(#REF!&gt;=400,1,0)</f>
        <v>#REF!</v>
      </c>
      <c r="AL109" s="26">
        <f>IF(Taula42[[#This Row],[Núm. d''ordre]]&gt;0,1,0)</f>
        <v>1</v>
      </c>
      <c r="AN109" s="174">
        <f t="shared" si="7"/>
        <v>0</v>
      </c>
      <c r="AO109" s="174">
        <f t="shared" si="8"/>
        <v>0</v>
      </c>
      <c r="AP109" s="174">
        <f t="shared" si="9"/>
        <v>0</v>
      </c>
      <c r="AR109" s="173">
        <f t="shared" si="10"/>
        <v>0</v>
      </c>
      <c r="AS109" s="173">
        <f t="shared" si="11"/>
        <v>0</v>
      </c>
      <c r="BQ109" s="10"/>
      <c r="BR109" s="10"/>
      <c r="BS109" s="10"/>
    </row>
    <row r="110" spans="1:71" ht="13.5" customHeight="1" x14ac:dyDescent="0.25">
      <c r="A110" s="9"/>
      <c r="B110" s="13" t="str">
        <f>IF($C110&lt;&gt;"",MAX($B$7:B109)+1,"")</f>
        <v/>
      </c>
      <c r="C110" s="192"/>
      <c r="D110" s="191"/>
      <c r="E110" s="190"/>
      <c r="F110" s="184"/>
      <c r="G110" s="184"/>
      <c r="H110" s="183"/>
      <c r="I110" s="182"/>
      <c r="J110" s="181"/>
      <c r="K110" s="193"/>
      <c r="L110" s="194"/>
      <c r="M110" s="194"/>
      <c r="N11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10" s="364"/>
      <c r="P110" s="364"/>
      <c r="Q110" s="364"/>
      <c r="R110" s="362"/>
      <c r="S110" s="178"/>
      <c r="T110" s="177"/>
      <c r="U110" s="4"/>
      <c r="V110" s="176" t="e">
        <f>IF(#REF!&lt;#REF!,"No assoleix el mínim d'hores d'atenció anual","Atenció mínima assolida amb èxit")</f>
        <v>#REF!</v>
      </c>
      <c r="W110" s="4"/>
      <c r="X110" s="9">
        <f>(12/12)*Taula42[[#This Row],[Mesos del contracte en vigor durant l´any 2024]]</f>
        <v>0</v>
      </c>
      <c r="Y110" s="9">
        <f>(24/12)*Taula42[[#This Row],[Mesos del contracte en vigor durant l´any 2024]]</f>
        <v>0</v>
      </c>
      <c r="Z110" s="9">
        <f>(4/12)*Taula42[[#This Row],[Mesos del contracte en vigor durant l´any 2024]]</f>
        <v>0</v>
      </c>
      <c r="AA110" s="9">
        <f>(64/12)*Taula42[[#This Row],[Mesos del contracte en vigor durant l´any 2024]]</f>
        <v>0</v>
      </c>
      <c r="AB110" s="4"/>
      <c r="AC110" s="175">
        <f t="shared" si="6"/>
        <v>0</v>
      </c>
      <c r="AE110" s="13"/>
      <c r="AG110" s="26">
        <f>IF(Taula42[[#This Row],[Núm. d''ordre]]&lt;&gt;"",1,0)</f>
        <v>0</v>
      </c>
      <c r="AI110" s="26" t="e">
        <f>IF(#REF!&lt;400,1,0)</f>
        <v>#REF!</v>
      </c>
      <c r="AJ110" s="26" t="e">
        <f>IF(#REF!&gt;=400,1,0)</f>
        <v>#REF!</v>
      </c>
      <c r="AL110" s="26">
        <f>IF(Taula42[[#This Row],[Núm. d''ordre]]&gt;0,1,0)</f>
        <v>1</v>
      </c>
      <c r="AN110" s="174">
        <f t="shared" si="7"/>
        <v>0</v>
      </c>
      <c r="AO110" s="174">
        <f t="shared" si="8"/>
        <v>0</v>
      </c>
      <c r="AP110" s="174">
        <f t="shared" si="9"/>
        <v>0</v>
      </c>
      <c r="AR110" s="173">
        <f t="shared" si="10"/>
        <v>0</v>
      </c>
      <c r="AS110" s="173">
        <f t="shared" si="11"/>
        <v>0</v>
      </c>
      <c r="BQ110" s="10"/>
      <c r="BR110" s="10"/>
      <c r="BS110" s="10"/>
    </row>
    <row r="111" spans="1:71" ht="13.5" customHeight="1" x14ac:dyDescent="0.25">
      <c r="A111" s="9"/>
      <c r="B111" s="13" t="str">
        <f>IF($C111&lt;&gt;"",MAX($B$7:B110)+1,"")</f>
        <v/>
      </c>
      <c r="C111" s="192"/>
      <c r="D111" s="191"/>
      <c r="E111" s="190"/>
      <c r="F111" s="184"/>
      <c r="G111" s="184"/>
      <c r="H111" s="183"/>
      <c r="I111" s="182"/>
      <c r="J111" s="181"/>
      <c r="K111" s="193"/>
      <c r="L111" s="194"/>
      <c r="M111" s="194"/>
      <c r="N11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11" s="364"/>
      <c r="P111" s="364"/>
      <c r="Q111" s="364"/>
      <c r="R111" s="362"/>
      <c r="S111" s="178"/>
      <c r="T111" s="177"/>
      <c r="U111" s="4"/>
      <c r="V111" s="188" t="e">
        <f>IF(#REF!&lt;#REF!,"No assoleix el mínim d'hores d'atenció anual","Atenció mínima assolida amb èxit")</f>
        <v>#REF!</v>
      </c>
      <c r="W111" s="4"/>
      <c r="X111" s="9">
        <f>(12/12)*Taula42[[#This Row],[Mesos del contracte en vigor durant l´any 2024]]</f>
        <v>0</v>
      </c>
      <c r="Y111" s="9">
        <f>(24/12)*Taula42[[#This Row],[Mesos del contracte en vigor durant l´any 2024]]</f>
        <v>0</v>
      </c>
      <c r="Z111" s="9">
        <f>(4/12)*Taula42[[#This Row],[Mesos del contracte en vigor durant l´any 2024]]</f>
        <v>0</v>
      </c>
      <c r="AA111" s="9">
        <f>(64/12)*Taula42[[#This Row],[Mesos del contracte en vigor durant l´any 2024]]</f>
        <v>0</v>
      </c>
      <c r="AB111" s="4"/>
      <c r="AC111" s="175">
        <f t="shared" si="6"/>
        <v>0</v>
      </c>
      <c r="AE111" s="13"/>
      <c r="AG111" s="26">
        <f>IF(Taula42[[#This Row],[Núm. d''ordre]]&lt;&gt;"",1,0)</f>
        <v>0</v>
      </c>
      <c r="AI111" s="26" t="e">
        <f>IF(#REF!&lt;400,1,0)</f>
        <v>#REF!</v>
      </c>
      <c r="AJ111" s="26" t="e">
        <f>IF(#REF!&gt;=400,1,0)</f>
        <v>#REF!</v>
      </c>
      <c r="AL111" s="26">
        <f>IF(Taula42[[#This Row],[Núm. d''ordre]]&gt;0,1,0)</f>
        <v>1</v>
      </c>
      <c r="AN111" s="174">
        <f t="shared" si="7"/>
        <v>0</v>
      </c>
      <c r="AO111" s="174">
        <f t="shared" si="8"/>
        <v>0</v>
      </c>
      <c r="AP111" s="174">
        <f t="shared" si="9"/>
        <v>0</v>
      </c>
      <c r="AR111" s="173">
        <f t="shared" si="10"/>
        <v>0</v>
      </c>
      <c r="AS111" s="173">
        <f t="shared" si="11"/>
        <v>0</v>
      </c>
      <c r="BQ111" s="10"/>
      <c r="BR111" s="10"/>
      <c r="BS111" s="10"/>
    </row>
    <row r="112" spans="1:71" ht="13.5" customHeight="1" x14ac:dyDescent="0.25">
      <c r="A112" s="9"/>
      <c r="B112" s="13" t="str">
        <f>IF($C112&lt;&gt;"",MAX($B$7:B111)+1,"")</f>
        <v/>
      </c>
      <c r="C112" s="192"/>
      <c r="D112" s="191"/>
      <c r="E112" s="190"/>
      <c r="F112" s="184"/>
      <c r="G112" s="184"/>
      <c r="H112" s="183"/>
      <c r="I112" s="182"/>
      <c r="J112" s="181"/>
      <c r="K112" s="193"/>
      <c r="L112" s="194"/>
      <c r="M112" s="194"/>
      <c r="N11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12" s="364"/>
      <c r="P112" s="364"/>
      <c r="Q112" s="364"/>
      <c r="R112" s="362"/>
      <c r="S112" s="178"/>
      <c r="T112" s="177"/>
      <c r="U112" s="4"/>
      <c r="V112" s="176" t="e">
        <f>IF(#REF!&lt;#REF!,"No assoleix el mínim d'hores d'atenció anual","Atenció mínima assolida amb èxit")</f>
        <v>#REF!</v>
      </c>
      <c r="W112" s="4"/>
      <c r="X112" s="9">
        <f>(12/12)*Taula42[[#This Row],[Mesos del contracte en vigor durant l´any 2024]]</f>
        <v>0</v>
      </c>
      <c r="Y112" s="9">
        <f>(24/12)*Taula42[[#This Row],[Mesos del contracte en vigor durant l´any 2024]]</f>
        <v>0</v>
      </c>
      <c r="Z112" s="9">
        <f>(4/12)*Taula42[[#This Row],[Mesos del contracte en vigor durant l´any 2024]]</f>
        <v>0</v>
      </c>
      <c r="AA112" s="9">
        <f>(64/12)*Taula42[[#This Row],[Mesos del contracte en vigor durant l´any 2024]]</f>
        <v>0</v>
      </c>
      <c r="AB112" s="4"/>
      <c r="AC112" s="175">
        <f t="shared" si="6"/>
        <v>0</v>
      </c>
      <c r="AE112" s="13"/>
      <c r="AG112" s="26">
        <f>IF(Taula42[[#This Row],[Núm. d''ordre]]&lt;&gt;"",1,0)</f>
        <v>0</v>
      </c>
      <c r="AI112" s="26" t="e">
        <f>IF(#REF!&lt;400,1,0)</f>
        <v>#REF!</v>
      </c>
      <c r="AJ112" s="26" t="e">
        <f>IF(#REF!&gt;=400,1,0)</f>
        <v>#REF!</v>
      </c>
      <c r="AL112" s="26">
        <f>IF(Taula42[[#This Row],[Núm. d''ordre]]&gt;0,1,0)</f>
        <v>1</v>
      </c>
      <c r="AN112" s="174">
        <f t="shared" si="7"/>
        <v>0</v>
      </c>
      <c r="AO112" s="174">
        <f t="shared" si="8"/>
        <v>0</v>
      </c>
      <c r="AP112" s="174">
        <f t="shared" si="9"/>
        <v>0</v>
      </c>
      <c r="AR112" s="173">
        <f t="shared" si="10"/>
        <v>0</v>
      </c>
      <c r="AS112" s="173">
        <f t="shared" si="11"/>
        <v>0</v>
      </c>
      <c r="BQ112" s="10"/>
      <c r="BR112" s="10"/>
      <c r="BS112" s="10"/>
    </row>
    <row r="113" spans="1:71" ht="13.5" customHeight="1" x14ac:dyDescent="0.25">
      <c r="A113" s="9"/>
      <c r="B113" s="13" t="str">
        <f>IF($C113&lt;&gt;"",MAX($B$7:B112)+1,"")</f>
        <v/>
      </c>
      <c r="C113" s="192"/>
      <c r="D113" s="191"/>
      <c r="E113" s="190"/>
      <c r="F113" s="184"/>
      <c r="G113" s="184"/>
      <c r="H113" s="183"/>
      <c r="I113" s="182"/>
      <c r="J113" s="181"/>
      <c r="K113" s="193"/>
      <c r="L113" s="194"/>
      <c r="M113" s="194"/>
      <c r="N11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13" s="364"/>
      <c r="P113" s="364"/>
      <c r="Q113" s="364"/>
      <c r="R113" s="362"/>
      <c r="S113" s="178"/>
      <c r="T113" s="177"/>
      <c r="U113" s="4"/>
      <c r="V113" s="188" t="e">
        <f>IF(#REF!&lt;#REF!,"No assoleix el mínim d'hores d'atenció anual","Atenció mínima assolida amb èxit")</f>
        <v>#REF!</v>
      </c>
      <c r="W113" s="4"/>
      <c r="X113" s="9">
        <f>(12/12)*Taula42[[#This Row],[Mesos del contracte en vigor durant l´any 2024]]</f>
        <v>0</v>
      </c>
      <c r="Y113" s="9">
        <f>(24/12)*Taula42[[#This Row],[Mesos del contracte en vigor durant l´any 2024]]</f>
        <v>0</v>
      </c>
      <c r="Z113" s="9">
        <f>(4/12)*Taula42[[#This Row],[Mesos del contracte en vigor durant l´any 2024]]</f>
        <v>0</v>
      </c>
      <c r="AA113" s="9">
        <f>(64/12)*Taula42[[#This Row],[Mesos del contracte en vigor durant l´any 2024]]</f>
        <v>0</v>
      </c>
      <c r="AB113" s="4"/>
      <c r="AC113" s="175">
        <f t="shared" si="6"/>
        <v>0</v>
      </c>
      <c r="AE113" s="13"/>
      <c r="AG113" s="26">
        <f>IF(Taula42[[#This Row],[Núm. d''ordre]]&lt;&gt;"",1,0)</f>
        <v>0</v>
      </c>
      <c r="AI113" s="26" t="e">
        <f>IF(#REF!&lt;400,1,0)</f>
        <v>#REF!</v>
      </c>
      <c r="AJ113" s="26" t="e">
        <f>IF(#REF!&gt;=400,1,0)</f>
        <v>#REF!</v>
      </c>
      <c r="AL113" s="26">
        <f>IF(Taula42[[#This Row],[Núm. d''ordre]]&gt;0,1,0)</f>
        <v>1</v>
      </c>
      <c r="AN113" s="174">
        <f t="shared" si="7"/>
        <v>0</v>
      </c>
      <c r="AO113" s="174">
        <f t="shared" si="8"/>
        <v>0</v>
      </c>
      <c r="AP113" s="174">
        <f t="shared" si="9"/>
        <v>0</v>
      </c>
      <c r="AR113" s="173">
        <f t="shared" si="10"/>
        <v>0</v>
      </c>
      <c r="AS113" s="173">
        <f t="shared" si="11"/>
        <v>0</v>
      </c>
      <c r="BQ113" s="10"/>
      <c r="BR113" s="10"/>
      <c r="BS113" s="10"/>
    </row>
    <row r="114" spans="1:71" ht="13.5" customHeight="1" x14ac:dyDescent="0.25">
      <c r="A114" s="9"/>
      <c r="B114" s="13" t="str">
        <f>IF($C114&lt;&gt;"",MAX($B$7:B113)+1,"")</f>
        <v/>
      </c>
      <c r="C114" s="192"/>
      <c r="D114" s="191"/>
      <c r="E114" s="190"/>
      <c r="F114" s="184"/>
      <c r="G114" s="184"/>
      <c r="H114" s="183"/>
      <c r="I114" s="182"/>
      <c r="J114" s="181"/>
      <c r="K114" s="193"/>
      <c r="L114" s="194"/>
      <c r="M114" s="194"/>
      <c r="N11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14" s="364"/>
      <c r="P114" s="364"/>
      <c r="Q114" s="364"/>
      <c r="R114" s="362"/>
      <c r="S114" s="178"/>
      <c r="T114" s="177"/>
      <c r="U114" s="4"/>
      <c r="V114" s="176" t="e">
        <f>IF(#REF!&lt;#REF!,"No assoleix el mínim d'hores d'atenció anual","Atenció mínima assolida amb èxit")</f>
        <v>#REF!</v>
      </c>
      <c r="W114" s="4"/>
      <c r="X114" s="9">
        <f>(12/12)*Taula42[[#This Row],[Mesos del contracte en vigor durant l´any 2024]]</f>
        <v>0</v>
      </c>
      <c r="Y114" s="9">
        <f>(24/12)*Taula42[[#This Row],[Mesos del contracte en vigor durant l´any 2024]]</f>
        <v>0</v>
      </c>
      <c r="Z114" s="9">
        <f>(4/12)*Taula42[[#This Row],[Mesos del contracte en vigor durant l´any 2024]]</f>
        <v>0</v>
      </c>
      <c r="AA114" s="9">
        <f>(64/12)*Taula42[[#This Row],[Mesos del contracte en vigor durant l´any 2024]]</f>
        <v>0</v>
      </c>
      <c r="AB114" s="4"/>
      <c r="AC114" s="175">
        <f t="shared" si="6"/>
        <v>0</v>
      </c>
      <c r="AE114" s="13"/>
      <c r="AG114" s="26">
        <f>IF(Taula42[[#This Row],[Núm. d''ordre]]&lt;&gt;"",1,0)</f>
        <v>0</v>
      </c>
      <c r="AI114" s="26" t="e">
        <f>IF(#REF!&lt;400,1,0)</f>
        <v>#REF!</v>
      </c>
      <c r="AJ114" s="26" t="e">
        <f>IF(#REF!&gt;=400,1,0)</f>
        <v>#REF!</v>
      </c>
      <c r="AL114" s="26">
        <f>IF(Taula42[[#This Row],[Núm. d''ordre]]&gt;0,1,0)</f>
        <v>1</v>
      </c>
      <c r="AN114" s="174">
        <f t="shared" si="7"/>
        <v>0</v>
      </c>
      <c r="AO114" s="174">
        <f t="shared" si="8"/>
        <v>0</v>
      </c>
      <c r="AP114" s="174">
        <f t="shared" si="9"/>
        <v>0</v>
      </c>
      <c r="AR114" s="173">
        <f t="shared" si="10"/>
        <v>0</v>
      </c>
      <c r="AS114" s="173">
        <f t="shared" si="11"/>
        <v>0</v>
      </c>
      <c r="BQ114" s="10"/>
      <c r="BR114" s="10"/>
      <c r="BS114" s="10"/>
    </row>
    <row r="115" spans="1:71" ht="13.5" customHeight="1" x14ac:dyDescent="0.25">
      <c r="A115" s="9"/>
      <c r="B115" s="13" t="str">
        <f>IF($C115&lt;&gt;"",MAX($B$7:B114)+1,"")</f>
        <v/>
      </c>
      <c r="C115" s="192"/>
      <c r="D115" s="191"/>
      <c r="E115" s="190"/>
      <c r="F115" s="184"/>
      <c r="G115" s="184"/>
      <c r="H115" s="183"/>
      <c r="I115" s="182"/>
      <c r="J115" s="181"/>
      <c r="K115" s="193"/>
      <c r="L115" s="194"/>
      <c r="M115" s="194"/>
      <c r="N11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15" s="364"/>
      <c r="P115" s="364"/>
      <c r="Q115" s="364"/>
      <c r="R115" s="362"/>
      <c r="S115" s="178"/>
      <c r="T115" s="177"/>
      <c r="U115" s="4"/>
      <c r="V115" s="188" t="e">
        <f>IF(#REF!&lt;#REF!,"No assoleix el mínim d'hores d'atenció anual","Atenció mínima assolida amb èxit")</f>
        <v>#REF!</v>
      </c>
      <c r="W115" s="4"/>
      <c r="X115" s="9">
        <f>(12/12)*Taula42[[#This Row],[Mesos del contracte en vigor durant l´any 2024]]</f>
        <v>0</v>
      </c>
      <c r="Y115" s="9">
        <f>(24/12)*Taula42[[#This Row],[Mesos del contracte en vigor durant l´any 2024]]</f>
        <v>0</v>
      </c>
      <c r="Z115" s="9">
        <f>(4/12)*Taula42[[#This Row],[Mesos del contracte en vigor durant l´any 2024]]</f>
        <v>0</v>
      </c>
      <c r="AA115" s="9">
        <f>(64/12)*Taula42[[#This Row],[Mesos del contracte en vigor durant l´any 2024]]</f>
        <v>0</v>
      </c>
      <c r="AB115" s="4"/>
      <c r="AC115" s="175">
        <f t="shared" si="6"/>
        <v>0</v>
      </c>
      <c r="AE115" s="13"/>
      <c r="AG115" s="26">
        <f>IF(Taula42[[#This Row],[Núm. d''ordre]]&lt;&gt;"",1,0)</f>
        <v>0</v>
      </c>
      <c r="AI115" s="26" t="e">
        <f>IF(#REF!&lt;400,1,0)</f>
        <v>#REF!</v>
      </c>
      <c r="AJ115" s="26" t="e">
        <f>IF(#REF!&gt;=400,1,0)</f>
        <v>#REF!</v>
      </c>
      <c r="AL115" s="26">
        <f>IF(Taula42[[#This Row],[Núm. d''ordre]]&gt;0,1,0)</f>
        <v>1</v>
      </c>
      <c r="AN115" s="174">
        <f t="shared" si="7"/>
        <v>0</v>
      </c>
      <c r="AO115" s="174">
        <f t="shared" si="8"/>
        <v>0</v>
      </c>
      <c r="AP115" s="174">
        <f t="shared" si="9"/>
        <v>0</v>
      </c>
      <c r="AR115" s="173">
        <f t="shared" si="10"/>
        <v>0</v>
      </c>
      <c r="AS115" s="173">
        <f t="shared" si="11"/>
        <v>0</v>
      </c>
      <c r="BQ115" s="10"/>
      <c r="BR115" s="10"/>
      <c r="BS115" s="10"/>
    </row>
    <row r="116" spans="1:71" ht="13.5" customHeight="1" x14ac:dyDescent="0.25">
      <c r="A116" s="9"/>
      <c r="B116" s="13" t="str">
        <f>IF($C116&lt;&gt;"",MAX($B$7:B115)+1,"")</f>
        <v/>
      </c>
      <c r="C116" s="192"/>
      <c r="D116" s="191"/>
      <c r="E116" s="190"/>
      <c r="F116" s="184"/>
      <c r="G116" s="184"/>
      <c r="H116" s="183"/>
      <c r="I116" s="182"/>
      <c r="J116" s="181"/>
      <c r="K116" s="193"/>
      <c r="L116" s="194"/>
      <c r="M116" s="194"/>
      <c r="N11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16" s="364"/>
      <c r="P116" s="364"/>
      <c r="Q116" s="364"/>
      <c r="R116" s="362"/>
      <c r="S116" s="178"/>
      <c r="T116" s="177"/>
      <c r="U116" s="4"/>
      <c r="V116" s="176" t="e">
        <f>IF(#REF!&lt;#REF!,"No assoleix el mínim d'hores d'atenció anual","Atenció mínima assolida amb èxit")</f>
        <v>#REF!</v>
      </c>
      <c r="W116" s="4"/>
      <c r="X116" s="9">
        <f>(12/12)*Taula42[[#This Row],[Mesos del contracte en vigor durant l´any 2024]]</f>
        <v>0</v>
      </c>
      <c r="Y116" s="9">
        <f>(24/12)*Taula42[[#This Row],[Mesos del contracte en vigor durant l´any 2024]]</f>
        <v>0</v>
      </c>
      <c r="Z116" s="9">
        <f>(4/12)*Taula42[[#This Row],[Mesos del contracte en vigor durant l´any 2024]]</f>
        <v>0</v>
      </c>
      <c r="AA116" s="9">
        <f>(64/12)*Taula42[[#This Row],[Mesos del contracte en vigor durant l´any 2024]]</f>
        <v>0</v>
      </c>
      <c r="AB116" s="4"/>
      <c r="AC116" s="175">
        <f t="shared" si="6"/>
        <v>0</v>
      </c>
      <c r="AE116" s="13"/>
      <c r="AG116" s="26">
        <f>IF(Taula42[[#This Row],[Núm. d''ordre]]&lt;&gt;"",1,0)</f>
        <v>0</v>
      </c>
      <c r="AI116" s="26" t="e">
        <f>IF(#REF!&lt;400,1,0)</f>
        <v>#REF!</v>
      </c>
      <c r="AJ116" s="26" t="e">
        <f>IF(#REF!&gt;=400,1,0)</f>
        <v>#REF!</v>
      </c>
      <c r="AL116" s="26">
        <f>IF(Taula42[[#This Row],[Núm. d''ordre]]&gt;0,1,0)</f>
        <v>1</v>
      </c>
      <c r="AN116" s="174">
        <f t="shared" si="7"/>
        <v>0</v>
      </c>
      <c r="AO116" s="174">
        <f t="shared" si="8"/>
        <v>0</v>
      </c>
      <c r="AP116" s="174">
        <f t="shared" si="9"/>
        <v>0</v>
      </c>
      <c r="AR116" s="173">
        <f t="shared" si="10"/>
        <v>0</v>
      </c>
      <c r="AS116" s="173">
        <f t="shared" si="11"/>
        <v>0</v>
      </c>
      <c r="BQ116" s="10"/>
      <c r="BR116" s="10"/>
      <c r="BS116" s="10"/>
    </row>
    <row r="117" spans="1:71" ht="13.5" customHeight="1" x14ac:dyDescent="0.25">
      <c r="A117" s="9"/>
      <c r="B117" s="13" t="str">
        <f>IF($C117&lt;&gt;"",MAX($B$7:B116)+1,"")</f>
        <v/>
      </c>
      <c r="C117" s="192"/>
      <c r="D117" s="191"/>
      <c r="E117" s="190"/>
      <c r="F117" s="184"/>
      <c r="G117" s="184"/>
      <c r="H117" s="183"/>
      <c r="I117" s="182"/>
      <c r="J117" s="181"/>
      <c r="K117" s="193"/>
      <c r="L117" s="194"/>
      <c r="M117" s="194"/>
      <c r="N11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17" s="364"/>
      <c r="P117" s="364"/>
      <c r="Q117" s="364"/>
      <c r="R117" s="362"/>
      <c r="S117" s="178"/>
      <c r="T117" s="177"/>
      <c r="U117" s="4"/>
      <c r="V117" s="188" t="e">
        <f>IF(#REF!&lt;#REF!,"No assoleix el mínim d'hores d'atenció anual","Atenció mínima assolida amb èxit")</f>
        <v>#REF!</v>
      </c>
      <c r="W117" s="4"/>
      <c r="X117" s="9">
        <f>(12/12)*Taula42[[#This Row],[Mesos del contracte en vigor durant l´any 2024]]</f>
        <v>0</v>
      </c>
      <c r="Y117" s="9">
        <f>(24/12)*Taula42[[#This Row],[Mesos del contracte en vigor durant l´any 2024]]</f>
        <v>0</v>
      </c>
      <c r="Z117" s="9">
        <f>(4/12)*Taula42[[#This Row],[Mesos del contracte en vigor durant l´any 2024]]</f>
        <v>0</v>
      </c>
      <c r="AA117" s="9">
        <f>(64/12)*Taula42[[#This Row],[Mesos del contracte en vigor durant l´any 2024]]</f>
        <v>0</v>
      </c>
      <c r="AB117" s="4"/>
      <c r="AC117" s="175">
        <f t="shared" si="6"/>
        <v>0</v>
      </c>
      <c r="AE117" s="13"/>
      <c r="AG117" s="26">
        <f>IF(Taula42[[#This Row],[Núm. d''ordre]]&lt;&gt;"",1,0)</f>
        <v>0</v>
      </c>
      <c r="AI117" s="26" t="e">
        <f>IF(#REF!&lt;400,1,0)</f>
        <v>#REF!</v>
      </c>
      <c r="AJ117" s="26" t="e">
        <f>IF(#REF!&gt;=400,1,0)</f>
        <v>#REF!</v>
      </c>
      <c r="AL117" s="26">
        <f>IF(Taula42[[#This Row],[Núm. d''ordre]]&gt;0,1,0)</f>
        <v>1</v>
      </c>
      <c r="AN117" s="174">
        <f t="shared" si="7"/>
        <v>0</v>
      </c>
      <c r="AO117" s="174">
        <f t="shared" si="8"/>
        <v>0</v>
      </c>
      <c r="AP117" s="174">
        <f t="shared" si="9"/>
        <v>0</v>
      </c>
      <c r="AR117" s="173">
        <f t="shared" si="10"/>
        <v>0</v>
      </c>
      <c r="AS117" s="173">
        <f t="shared" si="11"/>
        <v>0</v>
      </c>
      <c r="BQ117" s="10"/>
      <c r="BR117" s="10"/>
      <c r="BS117" s="10"/>
    </row>
    <row r="118" spans="1:71" ht="13.5" customHeight="1" x14ac:dyDescent="0.25">
      <c r="A118" s="9"/>
      <c r="B118" s="13" t="str">
        <f>IF($C118&lt;&gt;"",MAX($B$7:B117)+1,"")</f>
        <v/>
      </c>
      <c r="C118" s="192"/>
      <c r="D118" s="191"/>
      <c r="E118" s="190"/>
      <c r="F118" s="184"/>
      <c r="G118" s="184"/>
      <c r="H118" s="183"/>
      <c r="I118" s="182"/>
      <c r="J118" s="181"/>
      <c r="K118" s="193"/>
      <c r="L118" s="194"/>
      <c r="M118" s="194"/>
      <c r="N11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18" s="364"/>
      <c r="P118" s="364"/>
      <c r="Q118" s="364"/>
      <c r="R118" s="362"/>
      <c r="S118" s="178"/>
      <c r="T118" s="177"/>
      <c r="U118" s="4"/>
      <c r="V118" s="176" t="e">
        <f>IF(#REF!&lt;#REF!,"No assoleix el mínim d'hores d'atenció anual","Atenció mínima assolida amb èxit")</f>
        <v>#REF!</v>
      </c>
      <c r="W118" s="4"/>
      <c r="X118" s="9">
        <f>(12/12)*Taula42[[#This Row],[Mesos del contracte en vigor durant l´any 2024]]</f>
        <v>0</v>
      </c>
      <c r="Y118" s="9">
        <f>(24/12)*Taula42[[#This Row],[Mesos del contracte en vigor durant l´any 2024]]</f>
        <v>0</v>
      </c>
      <c r="Z118" s="9">
        <f>(4/12)*Taula42[[#This Row],[Mesos del contracte en vigor durant l´any 2024]]</f>
        <v>0</v>
      </c>
      <c r="AA118" s="9">
        <f>(64/12)*Taula42[[#This Row],[Mesos del contracte en vigor durant l´any 2024]]</f>
        <v>0</v>
      </c>
      <c r="AB118" s="4"/>
      <c r="AC118" s="175">
        <f t="shared" si="6"/>
        <v>0</v>
      </c>
      <c r="AE118" s="13"/>
      <c r="AG118" s="26">
        <f>IF(Taula42[[#This Row],[Núm. d''ordre]]&lt;&gt;"",1,0)</f>
        <v>0</v>
      </c>
      <c r="AI118" s="26" t="e">
        <f>IF(#REF!&lt;400,1,0)</f>
        <v>#REF!</v>
      </c>
      <c r="AJ118" s="26" t="e">
        <f>IF(#REF!&gt;=400,1,0)</f>
        <v>#REF!</v>
      </c>
      <c r="AL118" s="26">
        <f>IF(Taula42[[#This Row],[Núm. d''ordre]]&gt;0,1,0)</f>
        <v>1</v>
      </c>
      <c r="AN118" s="174">
        <f t="shared" si="7"/>
        <v>0</v>
      </c>
      <c r="AO118" s="174">
        <f t="shared" si="8"/>
        <v>0</v>
      </c>
      <c r="AP118" s="174">
        <f t="shared" si="9"/>
        <v>0</v>
      </c>
      <c r="AR118" s="173">
        <f t="shared" si="10"/>
        <v>0</v>
      </c>
      <c r="AS118" s="173">
        <f t="shared" si="11"/>
        <v>0</v>
      </c>
      <c r="BQ118" s="10"/>
      <c r="BR118" s="10"/>
      <c r="BS118" s="10"/>
    </row>
    <row r="119" spans="1:71" ht="13.5" customHeight="1" x14ac:dyDescent="0.25">
      <c r="A119" s="9"/>
      <c r="B119" s="13" t="str">
        <f>IF($C119&lt;&gt;"",MAX($B$7:B118)+1,"")</f>
        <v/>
      </c>
      <c r="C119" s="192"/>
      <c r="D119" s="191"/>
      <c r="E119" s="190"/>
      <c r="F119" s="184"/>
      <c r="G119" s="184"/>
      <c r="H119" s="183"/>
      <c r="I119" s="182"/>
      <c r="J119" s="181"/>
      <c r="K119" s="193"/>
      <c r="L119" s="194"/>
      <c r="M119" s="194"/>
      <c r="N11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19" s="364"/>
      <c r="P119" s="364"/>
      <c r="Q119" s="364"/>
      <c r="R119" s="362"/>
      <c r="S119" s="178"/>
      <c r="T119" s="177"/>
      <c r="U119" s="4"/>
      <c r="V119" s="188" t="e">
        <f>IF(#REF!&lt;#REF!,"No assoleix el mínim d'hores d'atenció anual","Atenció mínima assolida amb èxit")</f>
        <v>#REF!</v>
      </c>
      <c r="W119" s="4"/>
      <c r="X119" s="9">
        <f>(12/12)*Taula42[[#This Row],[Mesos del contracte en vigor durant l´any 2024]]</f>
        <v>0</v>
      </c>
      <c r="Y119" s="9">
        <f>(24/12)*Taula42[[#This Row],[Mesos del contracte en vigor durant l´any 2024]]</f>
        <v>0</v>
      </c>
      <c r="Z119" s="9">
        <f>(4/12)*Taula42[[#This Row],[Mesos del contracte en vigor durant l´any 2024]]</f>
        <v>0</v>
      </c>
      <c r="AA119" s="9">
        <f>(64/12)*Taula42[[#This Row],[Mesos del contracte en vigor durant l´any 2024]]</f>
        <v>0</v>
      </c>
      <c r="AB119" s="4"/>
      <c r="AC119" s="175">
        <f t="shared" si="6"/>
        <v>0</v>
      </c>
      <c r="AE119" s="13"/>
      <c r="AG119" s="26">
        <f>IF(Taula42[[#This Row],[Núm. d''ordre]]&lt;&gt;"",1,0)</f>
        <v>0</v>
      </c>
      <c r="AI119" s="26" t="e">
        <f>IF(#REF!&lt;400,1,0)</f>
        <v>#REF!</v>
      </c>
      <c r="AJ119" s="26" t="e">
        <f>IF(#REF!&gt;=400,1,0)</f>
        <v>#REF!</v>
      </c>
      <c r="AL119" s="26">
        <f>IF(Taula42[[#This Row],[Núm. d''ordre]]&gt;0,1,0)</f>
        <v>1</v>
      </c>
      <c r="AN119" s="174">
        <f t="shared" si="7"/>
        <v>0</v>
      </c>
      <c r="AO119" s="174">
        <f t="shared" si="8"/>
        <v>0</v>
      </c>
      <c r="AP119" s="174">
        <f t="shared" si="9"/>
        <v>0</v>
      </c>
      <c r="AR119" s="173">
        <f t="shared" si="10"/>
        <v>0</v>
      </c>
      <c r="AS119" s="173">
        <f t="shared" si="11"/>
        <v>0</v>
      </c>
      <c r="BQ119" s="10"/>
      <c r="BR119" s="10"/>
      <c r="BS119" s="10"/>
    </row>
    <row r="120" spans="1:71" ht="13.5" customHeight="1" x14ac:dyDescent="0.25">
      <c r="A120" s="9"/>
      <c r="B120" s="13" t="str">
        <f>IF($C120&lt;&gt;"",MAX($B$7:B119)+1,"")</f>
        <v/>
      </c>
      <c r="C120" s="192"/>
      <c r="D120" s="191"/>
      <c r="E120" s="190"/>
      <c r="F120" s="184"/>
      <c r="G120" s="184"/>
      <c r="H120" s="183"/>
      <c r="I120" s="182"/>
      <c r="J120" s="181"/>
      <c r="K120" s="193"/>
      <c r="L120" s="194"/>
      <c r="M120" s="194"/>
      <c r="N12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20" s="364"/>
      <c r="P120" s="364"/>
      <c r="Q120" s="364"/>
      <c r="R120" s="362"/>
      <c r="S120" s="178"/>
      <c r="T120" s="177"/>
      <c r="U120" s="4"/>
      <c r="V120" s="176" t="e">
        <f>IF(#REF!&lt;#REF!,"No assoleix el mínim d'hores d'atenció anual","Atenció mínima assolida amb èxit")</f>
        <v>#REF!</v>
      </c>
      <c r="W120" s="4"/>
      <c r="X120" s="9">
        <f>(12/12)*Taula42[[#This Row],[Mesos del contracte en vigor durant l´any 2024]]</f>
        <v>0</v>
      </c>
      <c r="Y120" s="9">
        <f>(24/12)*Taula42[[#This Row],[Mesos del contracte en vigor durant l´any 2024]]</f>
        <v>0</v>
      </c>
      <c r="Z120" s="9">
        <f>(4/12)*Taula42[[#This Row],[Mesos del contracte en vigor durant l´any 2024]]</f>
        <v>0</v>
      </c>
      <c r="AA120" s="9">
        <f>(64/12)*Taula42[[#This Row],[Mesos del contracte en vigor durant l´any 2024]]</f>
        <v>0</v>
      </c>
      <c r="AB120" s="4"/>
      <c r="AC120" s="175">
        <f t="shared" si="6"/>
        <v>0</v>
      </c>
      <c r="AE120" s="13"/>
      <c r="AG120" s="26">
        <f>IF(Taula42[[#This Row],[Núm. d''ordre]]&lt;&gt;"",1,0)</f>
        <v>0</v>
      </c>
      <c r="AI120" s="26" t="e">
        <f>IF(#REF!&lt;400,1,0)</f>
        <v>#REF!</v>
      </c>
      <c r="AJ120" s="26" t="e">
        <f>IF(#REF!&gt;=400,1,0)</f>
        <v>#REF!</v>
      </c>
      <c r="AL120" s="26">
        <f>IF(Taula42[[#This Row],[Núm. d''ordre]]&gt;0,1,0)</f>
        <v>1</v>
      </c>
      <c r="AN120" s="174">
        <f t="shared" si="7"/>
        <v>0</v>
      </c>
      <c r="AO120" s="174">
        <f t="shared" si="8"/>
        <v>0</v>
      </c>
      <c r="AP120" s="174">
        <f t="shared" si="9"/>
        <v>0</v>
      </c>
      <c r="AR120" s="173">
        <f t="shared" si="10"/>
        <v>0</v>
      </c>
      <c r="AS120" s="173">
        <f t="shared" si="11"/>
        <v>0</v>
      </c>
      <c r="BQ120" s="10"/>
      <c r="BR120" s="10"/>
      <c r="BS120" s="10"/>
    </row>
    <row r="121" spans="1:71" ht="13.5" customHeight="1" x14ac:dyDescent="0.25">
      <c r="A121" s="9"/>
      <c r="B121" s="13" t="str">
        <f>IF($C121&lt;&gt;"",MAX($B$7:B120)+1,"")</f>
        <v/>
      </c>
      <c r="C121" s="192"/>
      <c r="D121" s="191"/>
      <c r="E121" s="190"/>
      <c r="F121" s="184"/>
      <c r="G121" s="184"/>
      <c r="H121" s="183"/>
      <c r="I121" s="182"/>
      <c r="J121" s="181"/>
      <c r="K121" s="193"/>
      <c r="L121" s="194"/>
      <c r="M121" s="194"/>
      <c r="N12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21" s="364"/>
      <c r="P121" s="364"/>
      <c r="Q121" s="364"/>
      <c r="R121" s="362"/>
      <c r="S121" s="178"/>
      <c r="T121" s="177"/>
      <c r="U121" s="4"/>
      <c r="V121" s="188" t="e">
        <f>IF(#REF!&lt;#REF!,"No assoleix el mínim d'hores d'atenció anual","Atenció mínima assolida amb èxit")</f>
        <v>#REF!</v>
      </c>
      <c r="W121" s="4"/>
      <c r="X121" s="9">
        <f>(12/12)*Taula42[[#This Row],[Mesos del contracte en vigor durant l´any 2024]]</f>
        <v>0</v>
      </c>
      <c r="Y121" s="9">
        <f>(24/12)*Taula42[[#This Row],[Mesos del contracte en vigor durant l´any 2024]]</f>
        <v>0</v>
      </c>
      <c r="Z121" s="9">
        <f>(4/12)*Taula42[[#This Row],[Mesos del contracte en vigor durant l´any 2024]]</f>
        <v>0</v>
      </c>
      <c r="AA121" s="9">
        <f>(64/12)*Taula42[[#This Row],[Mesos del contracte en vigor durant l´any 2024]]</f>
        <v>0</v>
      </c>
      <c r="AB121" s="4"/>
      <c r="AC121" s="175">
        <f t="shared" si="6"/>
        <v>0</v>
      </c>
      <c r="AE121" s="13"/>
      <c r="AG121" s="26">
        <f>IF(Taula42[[#This Row],[Núm. d''ordre]]&lt;&gt;"",1,0)</f>
        <v>0</v>
      </c>
      <c r="AI121" s="26" t="e">
        <f>IF(#REF!&lt;400,1,0)</f>
        <v>#REF!</v>
      </c>
      <c r="AJ121" s="26" t="e">
        <f>IF(#REF!&gt;=400,1,0)</f>
        <v>#REF!</v>
      </c>
      <c r="AL121" s="26">
        <f>IF(Taula42[[#This Row],[Núm. d''ordre]]&gt;0,1,0)</f>
        <v>1</v>
      </c>
      <c r="AN121" s="174">
        <f t="shared" si="7"/>
        <v>0</v>
      </c>
      <c r="AO121" s="174">
        <f t="shared" si="8"/>
        <v>0</v>
      </c>
      <c r="AP121" s="174">
        <f t="shared" si="9"/>
        <v>0</v>
      </c>
      <c r="AR121" s="173">
        <f t="shared" si="10"/>
        <v>0</v>
      </c>
      <c r="AS121" s="173">
        <f t="shared" si="11"/>
        <v>0</v>
      </c>
      <c r="BQ121" s="10"/>
      <c r="BR121" s="10"/>
      <c r="BS121" s="10"/>
    </row>
    <row r="122" spans="1:71" ht="13.5" customHeight="1" x14ac:dyDescent="0.25">
      <c r="A122" s="9"/>
      <c r="B122" s="13" t="str">
        <f>IF($C122&lt;&gt;"",MAX($B$7:B121)+1,"")</f>
        <v/>
      </c>
      <c r="C122" s="192"/>
      <c r="D122" s="191"/>
      <c r="E122" s="190"/>
      <c r="F122" s="184"/>
      <c r="G122" s="184"/>
      <c r="H122" s="183"/>
      <c r="I122" s="182"/>
      <c r="J122" s="181"/>
      <c r="K122" s="193"/>
      <c r="L122" s="194"/>
      <c r="M122" s="194"/>
      <c r="N12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22" s="364"/>
      <c r="P122" s="364"/>
      <c r="Q122" s="364"/>
      <c r="R122" s="362"/>
      <c r="S122" s="178"/>
      <c r="T122" s="177"/>
      <c r="U122" s="4"/>
      <c r="V122" s="176" t="e">
        <f>IF(#REF!&lt;#REF!,"No assoleix el mínim d'hores d'atenció anual","Atenció mínima assolida amb èxit")</f>
        <v>#REF!</v>
      </c>
      <c r="W122" s="4"/>
      <c r="X122" s="9">
        <f>(12/12)*Taula42[[#This Row],[Mesos del contracte en vigor durant l´any 2024]]</f>
        <v>0</v>
      </c>
      <c r="Y122" s="9">
        <f>(24/12)*Taula42[[#This Row],[Mesos del contracte en vigor durant l´any 2024]]</f>
        <v>0</v>
      </c>
      <c r="Z122" s="9">
        <f>(4/12)*Taula42[[#This Row],[Mesos del contracte en vigor durant l´any 2024]]</f>
        <v>0</v>
      </c>
      <c r="AA122" s="9">
        <f>(64/12)*Taula42[[#This Row],[Mesos del contracte en vigor durant l´any 2024]]</f>
        <v>0</v>
      </c>
      <c r="AB122" s="4"/>
      <c r="AC122" s="175">
        <f t="shared" si="6"/>
        <v>0</v>
      </c>
      <c r="AE122" s="13"/>
      <c r="AG122" s="26">
        <f>IF(Taula42[[#This Row],[Núm. d''ordre]]&lt;&gt;"",1,0)</f>
        <v>0</v>
      </c>
      <c r="AI122" s="26" t="e">
        <f>IF(#REF!&lt;400,1,0)</f>
        <v>#REF!</v>
      </c>
      <c r="AJ122" s="26" t="e">
        <f>IF(#REF!&gt;=400,1,0)</f>
        <v>#REF!</v>
      </c>
      <c r="AL122" s="26">
        <f>IF(Taula42[[#This Row],[Núm. d''ordre]]&gt;0,1,0)</f>
        <v>1</v>
      </c>
      <c r="AN122" s="174">
        <f t="shared" si="7"/>
        <v>0</v>
      </c>
      <c r="AO122" s="174">
        <f t="shared" si="8"/>
        <v>0</v>
      </c>
      <c r="AP122" s="174">
        <f t="shared" si="9"/>
        <v>0</v>
      </c>
      <c r="AR122" s="173">
        <f t="shared" si="10"/>
        <v>0</v>
      </c>
      <c r="AS122" s="173">
        <f t="shared" si="11"/>
        <v>0</v>
      </c>
      <c r="BQ122" s="10"/>
      <c r="BR122" s="10"/>
      <c r="BS122" s="10"/>
    </row>
    <row r="123" spans="1:71" ht="13.5" customHeight="1" x14ac:dyDescent="0.25">
      <c r="A123" s="9"/>
      <c r="B123" s="13" t="str">
        <f>IF($C123&lt;&gt;"",MAX($B$7:B122)+1,"")</f>
        <v/>
      </c>
      <c r="C123" s="192"/>
      <c r="D123" s="191"/>
      <c r="E123" s="190"/>
      <c r="F123" s="184"/>
      <c r="G123" s="184"/>
      <c r="H123" s="183"/>
      <c r="I123" s="182"/>
      <c r="J123" s="181"/>
      <c r="K123" s="193"/>
      <c r="L123" s="194"/>
      <c r="M123" s="194"/>
      <c r="N12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23" s="364"/>
      <c r="P123" s="364"/>
      <c r="Q123" s="364"/>
      <c r="R123" s="362"/>
      <c r="S123" s="178"/>
      <c r="T123" s="177"/>
      <c r="U123" s="4"/>
      <c r="V123" s="188" t="e">
        <f>IF(#REF!&lt;#REF!,"No assoleix el mínim d'hores d'atenció anual","Atenció mínima assolida amb èxit")</f>
        <v>#REF!</v>
      </c>
      <c r="W123" s="4"/>
      <c r="X123" s="9">
        <f>(12/12)*Taula42[[#This Row],[Mesos del contracte en vigor durant l´any 2024]]</f>
        <v>0</v>
      </c>
      <c r="Y123" s="9">
        <f>(24/12)*Taula42[[#This Row],[Mesos del contracte en vigor durant l´any 2024]]</f>
        <v>0</v>
      </c>
      <c r="Z123" s="9">
        <f>(4/12)*Taula42[[#This Row],[Mesos del contracte en vigor durant l´any 2024]]</f>
        <v>0</v>
      </c>
      <c r="AA123" s="9">
        <f>(64/12)*Taula42[[#This Row],[Mesos del contracte en vigor durant l´any 2024]]</f>
        <v>0</v>
      </c>
      <c r="AB123" s="4"/>
      <c r="AC123" s="175">
        <f t="shared" si="6"/>
        <v>0</v>
      </c>
      <c r="AE123" s="13"/>
      <c r="AG123" s="26">
        <f>IF(Taula42[[#This Row],[Núm. d''ordre]]&lt;&gt;"",1,0)</f>
        <v>0</v>
      </c>
      <c r="AI123" s="26" t="e">
        <f>IF(#REF!&lt;400,1,0)</f>
        <v>#REF!</v>
      </c>
      <c r="AJ123" s="26" t="e">
        <f>IF(#REF!&gt;=400,1,0)</f>
        <v>#REF!</v>
      </c>
      <c r="AL123" s="26">
        <f>IF(Taula42[[#This Row],[Núm. d''ordre]]&gt;0,1,0)</f>
        <v>1</v>
      </c>
      <c r="AN123" s="174">
        <f t="shared" si="7"/>
        <v>0</v>
      </c>
      <c r="AO123" s="174">
        <f t="shared" si="8"/>
        <v>0</v>
      </c>
      <c r="AP123" s="174">
        <f t="shared" si="9"/>
        <v>0</v>
      </c>
      <c r="AR123" s="173">
        <f t="shared" si="10"/>
        <v>0</v>
      </c>
      <c r="AS123" s="173">
        <f t="shared" si="11"/>
        <v>0</v>
      </c>
      <c r="BQ123" s="10"/>
      <c r="BR123" s="10"/>
      <c r="BS123" s="10"/>
    </row>
    <row r="124" spans="1:71" ht="13.5" customHeight="1" x14ac:dyDescent="0.25">
      <c r="A124" s="9"/>
      <c r="B124" s="13" t="str">
        <f>IF($C124&lt;&gt;"",MAX($B$7:B123)+1,"")</f>
        <v/>
      </c>
      <c r="C124" s="192"/>
      <c r="D124" s="191"/>
      <c r="E124" s="190"/>
      <c r="F124" s="184"/>
      <c r="G124" s="184"/>
      <c r="H124" s="183"/>
      <c r="I124" s="182"/>
      <c r="J124" s="181"/>
      <c r="K124" s="193"/>
      <c r="L124" s="194"/>
      <c r="M124" s="194"/>
      <c r="N12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24" s="364"/>
      <c r="P124" s="364"/>
      <c r="Q124" s="364"/>
      <c r="R124" s="362"/>
      <c r="S124" s="178"/>
      <c r="T124" s="177"/>
      <c r="U124" s="4"/>
      <c r="V124" s="176" t="e">
        <f>IF(#REF!&lt;#REF!,"No assoleix el mínim d'hores d'atenció anual","Atenció mínima assolida amb èxit")</f>
        <v>#REF!</v>
      </c>
      <c r="W124" s="4"/>
      <c r="X124" s="9">
        <f>(12/12)*Taula42[[#This Row],[Mesos del contracte en vigor durant l´any 2024]]</f>
        <v>0</v>
      </c>
      <c r="Y124" s="9">
        <f>(24/12)*Taula42[[#This Row],[Mesos del contracte en vigor durant l´any 2024]]</f>
        <v>0</v>
      </c>
      <c r="Z124" s="9">
        <f>(4/12)*Taula42[[#This Row],[Mesos del contracte en vigor durant l´any 2024]]</f>
        <v>0</v>
      </c>
      <c r="AA124" s="9">
        <f>(64/12)*Taula42[[#This Row],[Mesos del contracte en vigor durant l´any 2024]]</f>
        <v>0</v>
      </c>
      <c r="AB124" s="4"/>
      <c r="AC124" s="175">
        <f t="shared" si="6"/>
        <v>0</v>
      </c>
      <c r="AE124" s="13"/>
      <c r="AG124" s="26">
        <f>IF(Taula42[[#This Row],[Núm. d''ordre]]&lt;&gt;"",1,0)</f>
        <v>0</v>
      </c>
      <c r="AI124" s="26" t="e">
        <f>IF(#REF!&lt;400,1,0)</f>
        <v>#REF!</v>
      </c>
      <c r="AJ124" s="26" t="e">
        <f>IF(#REF!&gt;=400,1,0)</f>
        <v>#REF!</v>
      </c>
      <c r="AL124" s="26">
        <f>IF(Taula42[[#This Row],[Núm. d''ordre]]&gt;0,1,0)</f>
        <v>1</v>
      </c>
      <c r="AN124" s="174">
        <f t="shared" si="7"/>
        <v>0</v>
      </c>
      <c r="AO124" s="174">
        <f t="shared" si="8"/>
        <v>0</v>
      </c>
      <c r="AP124" s="174">
        <f t="shared" si="9"/>
        <v>0</v>
      </c>
      <c r="AR124" s="173">
        <f t="shared" si="10"/>
        <v>0</v>
      </c>
      <c r="AS124" s="173">
        <f t="shared" si="11"/>
        <v>0</v>
      </c>
      <c r="BQ124" s="10"/>
      <c r="BR124" s="10"/>
      <c r="BS124" s="10"/>
    </row>
    <row r="125" spans="1:71" ht="13.5" customHeight="1" x14ac:dyDescent="0.25">
      <c r="A125" s="9"/>
      <c r="B125" s="13" t="str">
        <f>IF($C125&lt;&gt;"",MAX($B$7:B124)+1,"")</f>
        <v/>
      </c>
      <c r="C125" s="192"/>
      <c r="D125" s="191"/>
      <c r="E125" s="190"/>
      <c r="F125" s="184"/>
      <c r="G125" s="184"/>
      <c r="H125" s="183"/>
      <c r="I125" s="182"/>
      <c r="J125" s="181"/>
      <c r="K125" s="193"/>
      <c r="L125" s="194"/>
      <c r="M125" s="194"/>
      <c r="N12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25" s="364"/>
      <c r="P125" s="364"/>
      <c r="Q125" s="364"/>
      <c r="R125" s="362"/>
      <c r="S125" s="178"/>
      <c r="T125" s="177"/>
      <c r="U125" s="4"/>
      <c r="V125" s="188" t="e">
        <f>IF(#REF!&lt;#REF!,"No assoleix el mínim d'hores d'atenció anual","Atenció mínima assolida amb èxit")</f>
        <v>#REF!</v>
      </c>
      <c r="W125" s="4"/>
      <c r="X125" s="9">
        <f>(12/12)*Taula42[[#This Row],[Mesos del contracte en vigor durant l´any 2024]]</f>
        <v>0</v>
      </c>
      <c r="Y125" s="9">
        <f>(24/12)*Taula42[[#This Row],[Mesos del contracte en vigor durant l´any 2024]]</f>
        <v>0</v>
      </c>
      <c r="Z125" s="9">
        <f>(4/12)*Taula42[[#This Row],[Mesos del contracte en vigor durant l´any 2024]]</f>
        <v>0</v>
      </c>
      <c r="AA125" s="9">
        <f>(64/12)*Taula42[[#This Row],[Mesos del contracte en vigor durant l´any 2024]]</f>
        <v>0</v>
      </c>
      <c r="AB125" s="4"/>
      <c r="AC125" s="175">
        <f t="shared" si="6"/>
        <v>0</v>
      </c>
      <c r="AE125" s="13"/>
      <c r="AG125" s="26">
        <f>IF(Taula42[[#This Row],[Núm. d''ordre]]&lt;&gt;"",1,0)</f>
        <v>0</v>
      </c>
      <c r="AI125" s="26" t="e">
        <f>IF(#REF!&lt;400,1,0)</f>
        <v>#REF!</v>
      </c>
      <c r="AJ125" s="26" t="e">
        <f>IF(#REF!&gt;=400,1,0)</f>
        <v>#REF!</v>
      </c>
      <c r="AL125" s="26">
        <f>IF(Taula42[[#This Row],[Núm. d''ordre]]&gt;0,1,0)</f>
        <v>1</v>
      </c>
      <c r="AN125" s="174">
        <f t="shared" si="7"/>
        <v>0</v>
      </c>
      <c r="AO125" s="174">
        <f t="shared" si="8"/>
        <v>0</v>
      </c>
      <c r="AP125" s="174">
        <f t="shared" si="9"/>
        <v>0</v>
      </c>
      <c r="AR125" s="173">
        <f t="shared" si="10"/>
        <v>0</v>
      </c>
      <c r="AS125" s="173">
        <f t="shared" si="11"/>
        <v>0</v>
      </c>
      <c r="BQ125" s="10"/>
      <c r="BR125" s="10"/>
      <c r="BS125" s="10"/>
    </row>
    <row r="126" spans="1:71" ht="13.5" customHeight="1" x14ac:dyDescent="0.25">
      <c r="A126" s="9"/>
      <c r="B126" s="13" t="str">
        <f>IF($C126&lt;&gt;"",MAX($B$7:B125)+1,"")</f>
        <v/>
      </c>
      <c r="C126" s="192"/>
      <c r="D126" s="191"/>
      <c r="E126" s="190"/>
      <c r="F126" s="184"/>
      <c r="G126" s="184"/>
      <c r="H126" s="183"/>
      <c r="I126" s="182"/>
      <c r="J126" s="181"/>
      <c r="K126" s="193"/>
      <c r="L126" s="194"/>
      <c r="M126" s="194"/>
      <c r="N12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26" s="364"/>
      <c r="P126" s="364"/>
      <c r="Q126" s="364"/>
      <c r="R126" s="362"/>
      <c r="S126" s="178"/>
      <c r="T126" s="177"/>
      <c r="U126" s="4"/>
      <c r="V126" s="176" t="e">
        <f>IF(#REF!&lt;#REF!,"No assoleix el mínim d'hores d'atenció anual","Atenció mínima assolida amb èxit")</f>
        <v>#REF!</v>
      </c>
      <c r="W126" s="4"/>
      <c r="X126" s="9">
        <f>(12/12)*Taula42[[#This Row],[Mesos del contracte en vigor durant l´any 2024]]</f>
        <v>0</v>
      </c>
      <c r="Y126" s="9">
        <f>(24/12)*Taula42[[#This Row],[Mesos del contracte en vigor durant l´any 2024]]</f>
        <v>0</v>
      </c>
      <c r="Z126" s="9">
        <f>(4/12)*Taula42[[#This Row],[Mesos del contracte en vigor durant l´any 2024]]</f>
        <v>0</v>
      </c>
      <c r="AA126" s="9">
        <f>(64/12)*Taula42[[#This Row],[Mesos del contracte en vigor durant l´any 2024]]</f>
        <v>0</v>
      </c>
      <c r="AB126" s="4"/>
      <c r="AC126" s="175">
        <f t="shared" si="6"/>
        <v>0</v>
      </c>
      <c r="AE126" s="13"/>
      <c r="AG126" s="26">
        <f>IF(Taula42[[#This Row],[Núm. d''ordre]]&lt;&gt;"",1,0)</f>
        <v>0</v>
      </c>
      <c r="AI126" s="26" t="e">
        <f>IF(#REF!&lt;400,1,0)</f>
        <v>#REF!</v>
      </c>
      <c r="AJ126" s="26" t="e">
        <f>IF(#REF!&gt;=400,1,0)</f>
        <v>#REF!</v>
      </c>
      <c r="AL126" s="26">
        <f>IF(Taula42[[#This Row],[Núm. d''ordre]]&gt;0,1,0)</f>
        <v>1</v>
      </c>
      <c r="AN126" s="174">
        <f t="shared" si="7"/>
        <v>0</v>
      </c>
      <c r="AO126" s="174">
        <f t="shared" si="8"/>
        <v>0</v>
      </c>
      <c r="AP126" s="174">
        <f t="shared" si="9"/>
        <v>0</v>
      </c>
      <c r="AR126" s="173">
        <f t="shared" si="10"/>
        <v>0</v>
      </c>
      <c r="AS126" s="173">
        <f t="shared" si="11"/>
        <v>0</v>
      </c>
      <c r="BQ126" s="10"/>
      <c r="BR126" s="10"/>
      <c r="BS126" s="10"/>
    </row>
    <row r="127" spans="1:71" ht="13.5" customHeight="1" x14ac:dyDescent="0.25">
      <c r="A127" s="9"/>
      <c r="B127" s="13" t="str">
        <f>IF($C127&lt;&gt;"",MAX($B$7:B126)+1,"")</f>
        <v/>
      </c>
      <c r="C127" s="192"/>
      <c r="D127" s="191"/>
      <c r="E127" s="190"/>
      <c r="F127" s="184"/>
      <c r="G127" s="184"/>
      <c r="H127" s="183"/>
      <c r="I127" s="182"/>
      <c r="J127" s="181"/>
      <c r="K127" s="193"/>
      <c r="L127" s="194"/>
      <c r="M127" s="194"/>
      <c r="N12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27" s="364"/>
      <c r="P127" s="364"/>
      <c r="Q127" s="364"/>
      <c r="R127" s="362"/>
      <c r="S127" s="178"/>
      <c r="T127" s="177"/>
      <c r="U127" s="4"/>
      <c r="V127" s="188" t="e">
        <f>IF(#REF!&lt;#REF!,"No assoleix el mínim d'hores d'atenció anual","Atenció mínima assolida amb èxit")</f>
        <v>#REF!</v>
      </c>
      <c r="W127" s="4"/>
      <c r="X127" s="9">
        <f>(12/12)*Taula42[[#This Row],[Mesos del contracte en vigor durant l´any 2024]]</f>
        <v>0</v>
      </c>
      <c r="Y127" s="9">
        <f>(24/12)*Taula42[[#This Row],[Mesos del contracte en vigor durant l´any 2024]]</f>
        <v>0</v>
      </c>
      <c r="Z127" s="9">
        <f>(4/12)*Taula42[[#This Row],[Mesos del contracte en vigor durant l´any 2024]]</f>
        <v>0</v>
      </c>
      <c r="AA127" s="9">
        <f>(64/12)*Taula42[[#This Row],[Mesos del contracte en vigor durant l´any 2024]]</f>
        <v>0</v>
      </c>
      <c r="AB127" s="4"/>
      <c r="AC127" s="175">
        <f t="shared" si="6"/>
        <v>0</v>
      </c>
      <c r="AE127" s="13"/>
      <c r="AG127" s="26">
        <f>IF(Taula42[[#This Row],[Núm. d''ordre]]&lt;&gt;"",1,0)</f>
        <v>0</v>
      </c>
      <c r="AI127" s="26" t="e">
        <f>IF(#REF!&lt;400,1,0)</f>
        <v>#REF!</v>
      </c>
      <c r="AJ127" s="26" t="e">
        <f>IF(#REF!&gt;=400,1,0)</f>
        <v>#REF!</v>
      </c>
      <c r="AL127" s="26">
        <f>IF(Taula42[[#This Row],[Núm. d''ordre]]&gt;0,1,0)</f>
        <v>1</v>
      </c>
      <c r="AN127" s="174">
        <f t="shared" si="7"/>
        <v>0</v>
      </c>
      <c r="AO127" s="174">
        <f t="shared" si="8"/>
        <v>0</v>
      </c>
      <c r="AP127" s="174">
        <f t="shared" si="9"/>
        <v>0</v>
      </c>
      <c r="AR127" s="173">
        <f t="shared" si="10"/>
        <v>0</v>
      </c>
      <c r="AS127" s="173">
        <f t="shared" si="11"/>
        <v>0</v>
      </c>
      <c r="BQ127" s="10"/>
      <c r="BR127" s="10"/>
      <c r="BS127" s="10"/>
    </row>
    <row r="128" spans="1:71" ht="13.5" customHeight="1" x14ac:dyDescent="0.25">
      <c r="A128" s="9"/>
      <c r="B128" s="13" t="str">
        <f>IF($C128&lt;&gt;"",MAX($B$7:B127)+1,"")</f>
        <v/>
      </c>
      <c r="C128" s="192"/>
      <c r="D128" s="191"/>
      <c r="E128" s="190"/>
      <c r="F128" s="184"/>
      <c r="G128" s="184"/>
      <c r="H128" s="183"/>
      <c r="I128" s="182"/>
      <c r="J128" s="181"/>
      <c r="K128" s="193"/>
      <c r="L128" s="194"/>
      <c r="M128" s="194"/>
      <c r="N12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28" s="364"/>
      <c r="P128" s="364"/>
      <c r="Q128" s="364"/>
      <c r="R128" s="362"/>
      <c r="S128" s="178"/>
      <c r="T128" s="177"/>
      <c r="U128" s="4"/>
      <c r="V128" s="176" t="e">
        <f>IF(#REF!&lt;#REF!,"No assoleix el mínim d'hores d'atenció anual","Atenció mínima assolida amb èxit")</f>
        <v>#REF!</v>
      </c>
      <c r="W128" s="4"/>
      <c r="X128" s="9">
        <f>(12/12)*Taula42[[#This Row],[Mesos del contracte en vigor durant l´any 2024]]</f>
        <v>0</v>
      </c>
      <c r="Y128" s="9">
        <f>(24/12)*Taula42[[#This Row],[Mesos del contracte en vigor durant l´any 2024]]</f>
        <v>0</v>
      </c>
      <c r="Z128" s="9">
        <f>(4/12)*Taula42[[#This Row],[Mesos del contracte en vigor durant l´any 2024]]</f>
        <v>0</v>
      </c>
      <c r="AA128" s="9">
        <f>(64/12)*Taula42[[#This Row],[Mesos del contracte en vigor durant l´any 2024]]</f>
        <v>0</v>
      </c>
      <c r="AB128" s="4"/>
      <c r="AC128" s="175">
        <f t="shared" si="6"/>
        <v>0</v>
      </c>
      <c r="AE128" s="13"/>
      <c r="AG128" s="26">
        <f>IF(Taula42[[#This Row],[Núm. d''ordre]]&lt;&gt;"",1,0)</f>
        <v>0</v>
      </c>
      <c r="AI128" s="26" t="e">
        <f>IF(#REF!&lt;400,1,0)</f>
        <v>#REF!</v>
      </c>
      <c r="AJ128" s="26" t="e">
        <f>IF(#REF!&gt;=400,1,0)</f>
        <v>#REF!</v>
      </c>
      <c r="AL128" s="26">
        <f>IF(Taula42[[#This Row],[Núm. d''ordre]]&gt;0,1,0)</f>
        <v>1</v>
      </c>
      <c r="AN128" s="174">
        <f t="shared" si="7"/>
        <v>0</v>
      </c>
      <c r="AO128" s="174">
        <f t="shared" si="8"/>
        <v>0</v>
      </c>
      <c r="AP128" s="174">
        <f t="shared" si="9"/>
        <v>0</v>
      </c>
      <c r="AR128" s="173">
        <f t="shared" si="10"/>
        <v>0</v>
      </c>
      <c r="AS128" s="173">
        <f t="shared" si="11"/>
        <v>0</v>
      </c>
      <c r="BQ128" s="10"/>
      <c r="BR128" s="10"/>
      <c r="BS128" s="10"/>
    </row>
    <row r="129" spans="1:71" ht="13.5" customHeight="1" x14ac:dyDescent="0.25">
      <c r="A129" s="9"/>
      <c r="B129" s="13" t="str">
        <f>IF($C129&lt;&gt;"",MAX($B$7:B128)+1,"")</f>
        <v/>
      </c>
      <c r="C129" s="192"/>
      <c r="D129" s="191"/>
      <c r="E129" s="190"/>
      <c r="F129" s="184"/>
      <c r="G129" s="184"/>
      <c r="H129" s="183"/>
      <c r="I129" s="182"/>
      <c r="J129" s="181"/>
      <c r="K129" s="193"/>
      <c r="L129" s="194"/>
      <c r="M129" s="194"/>
      <c r="N12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29" s="364"/>
      <c r="P129" s="364"/>
      <c r="Q129" s="364"/>
      <c r="R129" s="362"/>
      <c r="S129" s="178"/>
      <c r="T129" s="177"/>
      <c r="U129" s="4"/>
      <c r="V129" s="188" t="e">
        <f>IF(#REF!&lt;#REF!,"No assoleix el mínim d'hores d'atenció anual","Atenció mínima assolida amb èxit")</f>
        <v>#REF!</v>
      </c>
      <c r="W129" s="4"/>
      <c r="X129" s="9">
        <f>(12/12)*Taula42[[#This Row],[Mesos del contracte en vigor durant l´any 2024]]</f>
        <v>0</v>
      </c>
      <c r="Y129" s="9">
        <f>(24/12)*Taula42[[#This Row],[Mesos del contracte en vigor durant l´any 2024]]</f>
        <v>0</v>
      </c>
      <c r="Z129" s="9">
        <f>(4/12)*Taula42[[#This Row],[Mesos del contracte en vigor durant l´any 2024]]</f>
        <v>0</v>
      </c>
      <c r="AA129" s="9">
        <f>(64/12)*Taula42[[#This Row],[Mesos del contracte en vigor durant l´any 2024]]</f>
        <v>0</v>
      </c>
      <c r="AB129" s="4"/>
      <c r="AC129" s="175">
        <f t="shared" si="6"/>
        <v>0</v>
      </c>
      <c r="AE129" s="13"/>
      <c r="AG129" s="26">
        <f>IF(Taula42[[#This Row],[Núm. d''ordre]]&lt;&gt;"",1,0)</f>
        <v>0</v>
      </c>
      <c r="AI129" s="26" t="e">
        <f>IF(#REF!&lt;400,1,0)</f>
        <v>#REF!</v>
      </c>
      <c r="AJ129" s="26" t="e">
        <f>IF(#REF!&gt;=400,1,0)</f>
        <v>#REF!</v>
      </c>
      <c r="AL129" s="26">
        <f>IF(Taula42[[#This Row],[Núm. d''ordre]]&gt;0,1,0)</f>
        <v>1</v>
      </c>
      <c r="AN129" s="174">
        <f t="shared" si="7"/>
        <v>0</v>
      </c>
      <c r="AO129" s="174">
        <f t="shared" si="8"/>
        <v>0</v>
      </c>
      <c r="AP129" s="174">
        <f t="shared" si="9"/>
        <v>0</v>
      </c>
      <c r="AR129" s="173">
        <f t="shared" si="10"/>
        <v>0</v>
      </c>
      <c r="AS129" s="173">
        <f t="shared" si="11"/>
        <v>0</v>
      </c>
      <c r="BQ129" s="10"/>
      <c r="BR129" s="10"/>
      <c r="BS129" s="10"/>
    </row>
    <row r="130" spans="1:71" ht="13.5" customHeight="1" x14ac:dyDescent="0.25">
      <c r="A130" s="9"/>
      <c r="B130" s="13" t="str">
        <f>IF($C130&lt;&gt;"",MAX($B$7:B129)+1,"")</f>
        <v/>
      </c>
      <c r="C130" s="192"/>
      <c r="D130" s="191"/>
      <c r="E130" s="190"/>
      <c r="F130" s="184"/>
      <c r="G130" s="184"/>
      <c r="H130" s="183"/>
      <c r="I130" s="182"/>
      <c r="J130" s="181"/>
      <c r="K130" s="193"/>
      <c r="L130" s="194"/>
      <c r="M130" s="194"/>
      <c r="N13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30" s="364"/>
      <c r="P130" s="364"/>
      <c r="Q130" s="364"/>
      <c r="R130" s="362"/>
      <c r="S130" s="178"/>
      <c r="T130" s="177"/>
      <c r="U130" s="4"/>
      <c r="V130" s="176" t="e">
        <f>IF(#REF!&lt;#REF!,"No assoleix el mínim d'hores d'atenció anual","Atenció mínima assolida amb èxit")</f>
        <v>#REF!</v>
      </c>
      <c r="W130" s="4"/>
      <c r="X130" s="9">
        <f>(12/12)*Taula42[[#This Row],[Mesos del contracte en vigor durant l´any 2024]]</f>
        <v>0</v>
      </c>
      <c r="Y130" s="9">
        <f>(24/12)*Taula42[[#This Row],[Mesos del contracte en vigor durant l´any 2024]]</f>
        <v>0</v>
      </c>
      <c r="Z130" s="9">
        <f>(4/12)*Taula42[[#This Row],[Mesos del contracte en vigor durant l´any 2024]]</f>
        <v>0</v>
      </c>
      <c r="AA130" s="9">
        <f>(64/12)*Taula42[[#This Row],[Mesos del contracte en vigor durant l´any 2024]]</f>
        <v>0</v>
      </c>
      <c r="AB130" s="4"/>
      <c r="AC130" s="175">
        <f t="shared" si="6"/>
        <v>0</v>
      </c>
      <c r="AE130" s="13"/>
      <c r="AG130" s="26">
        <f>IF(Taula42[[#This Row],[Núm. d''ordre]]&lt;&gt;"",1,0)</f>
        <v>0</v>
      </c>
      <c r="AI130" s="26" t="e">
        <f>IF(#REF!&lt;400,1,0)</f>
        <v>#REF!</v>
      </c>
      <c r="AJ130" s="26" t="e">
        <f>IF(#REF!&gt;=400,1,0)</f>
        <v>#REF!</v>
      </c>
      <c r="AL130" s="26">
        <f>IF(Taula42[[#This Row],[Núm. d''ordre]]&gt;0,1,0)</f>
        <v>1</v>
      </c>
      <c r="AN130" s="174">
        <f t="shared" si="7"/>
        <v>0</v>
      </c>
      <c r="AO130" s="174">
        <f t="shared" si="8"/>
        <v>0</v>
      </c>
      <c r="AP130" s="174">
        <f t="shared" si="9"/>
        <v>0</v>
      </c>
      <c r="AR130" s="173">
        <f t="shared" si="10"/>
        <v>0</v>
      </c>
      <c r="AS130" s="173">
        <f t="shared" si="11"/>
        <v>0</v>
      </c>
      <c r="BQ130" s="10"/>
      <c r="BR130" s="10"/>
      <c r="BS130" s="10"/>
    </row>
    <row r="131" spans="1:71" ht="13.5" customHeight="1" x14ac:dyDescent="0.25">
      <c r="A131" s="9"/>
      <c r="B131" s="13" t="str">
        <f>IF($C131&lt;&gt;"",MAX($B$7:B130)+1,"")</f>
        <v/>
      </c>
      <c r="C131" s="192"/>
      <c r="D131" s="191"/>
      <c r="E131" s="190"/>
      <c r="F131" s="184"/>
      <c r="G131" s="184"/>
      <c r="H131" s="183"/>
      <c r="I131" s="182"/>
      <c r="J131" s="181"/>
      <c r="K131" s="193"/>
      <c r="L131" s="194"/>
      <c r="M131" s="194"/>
      <c r="N13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31" s="364"/>
      <c r="P131" s="364"/>
      <c r="Q131" s="364"/>
      <c r="R131" s="362"/>
      <c r="S131" s="178"/>
      <c r="T131" s="177"/>
      <c r="U131" s="4"/>
      <c r="V131" s="188" t="e">
        <f>IF(#REF!&lt;#REF!,"No assoleix el mínim d'hores d'atenció anual","Atenció mínima assolida amb èxit")</f>
        <v>#REF!</v>
      </c>
      <c r="W131" s="4"/>
      <c r="X131" s="9">
        <f>(12/12)*Taula42[[#This Row],[Mesos del contracte en vigor durant l´any 2024]]</f>
        <v>0</v>
      </c>
      <c r="Y131" s="9">
        <f>(24/12)*Taula42[[#This Row],[Mesos del contracte en vigor durant l´any 2024]]</f>
        <v>0</v>
      </c>
      <c r="Z131" s="9">
        <f>(4/12)*Taula42[[#This Row],[Mesos del contracte en vigor durant l´any 2024]]</f>
        <v>0</v>
      </c>
      <c r="AA131" s="9">
        <f>(64/12)*Taula42[[#This Row],[Mesos del contracte en vigor durant l´any 2024]]</f>
        <v>0</v>
      </c>
      <c r="AB131" s="4"/>
      <c r="AC131" s="175">
        <f t="shared" si="6"/>
        <v>0</v>
      </c>
      <c r="AE131" s="13"/>
      <c r="AG131" s="26">
        <f>IF(Taula42[[#This Row],[Núm. d''ordre]]&lt;&gt;"",1,0)</f>
        <v>0</v>
      </c>
      <c r="AI131" s="26" t="e">
        <f>IF(#REF!&lt;400,1,0)</f>
        <v>#REF!</v>
      </c>
      <c r="AJ131" s="26" t="e">
        <f>IF(#REF!&gt;=400,1,0)</f>
        <v>#REF!</v>
      </c>
      <c r="AL131" s="26">
        <f>IF(Taula42[[#This Row],[Núm. d''ordre]]&gt;0,1,0)</f>
        <v>1</v>
      </c>
      <c r="AN131" s="174">
        <f t="shared" si="7"/>
        <v>0</v>
      </c>
      <c r="AO131" s="174">
        <f t="shared" si="8"/>
        <v>0</v>
      </c>
      <c r="AP131" s="174">
        <f t="shared" si="9"/>
        <v>0</v>
      </c>
      <c r="AR131" s="173">
        <f t="shared" si="10"/>
        <v>0</v>
      </c>
      <c r="AS131" s="173">
        <f t="shared" si="11"/>
        <v>0</v>
      </c>
      <c r="BQ131" s="10"/>
      <c r="BR131" s="10"/>
      <c r="BS131" s="10"/>
    </row>
    <row r="132" spans="1:71" ht="13.5" customHeight="1" x14ac:dyDescent="0.25">
      <c r="A132" s="9"/>
      <c r="B132" s="13" t="str">
        <f>IF($C132&lt;&gt;"",MAX($B$7:B131)+1,"")</f>
        <v/>
      </c>
      <c r="C132" s="192"/>
      <c r="D132" s="191"/>
      <c r="E132" s="190"/>
      <c r="F132" s="184"/>
      <c r="G132" s="184"/>
      <c r="H132" s="183"/>
      <c r="I132" s="182"/>
      <c r="J132" s="181"/>
      <c r="K132" s="193"/>
      <c r="L132" s="194"/>
      <c r="M132" s="194"/>
      <c r="N13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32" s="364"/>
      <c r="P132" s="364"/>
      <c r="Q132" s="364"/>
      <c r="R132" s="362"/>
      <c r="S132" s="178"/>
      <c r="T132" s="177"/>
      <c r="U132" s="4"/>
      <c r="V132" s="176" t="e">
        <f>IF(#REF!&lt;#REF!,"No assoleix el mínim d'hores d'atenció anual","Atenció mínima assolida amb èxit")</f>
        <v>#REF!</v>
      </c>
      <c r="W132" s="4"/>
      <c r="X132" s="9">
        <f>(12/12)*Taula42[[#This Row],[Mesos del contracte en vigor durant l´any 2024]]</f>
        <v>0</v>
      </c>
      <c r="Y132" s="9">
        <f>(24/12)*Taula42[[#This Row],[Mesos del contracte en vigor durant l´any 2024]]</f>
        <v>0</v>
      </c>
      <c r="Z132" s="9">
        <f>(4/12)*Taula42[[#This Row],[Mesos del contracte en vigor durant l´any 2024]]</f>
        <v>0</v>
      </c>
      <c r="AA132" s="9">
        <f>(64/12)*Taula42[[#This Row],[Mesos del contracte en vigor durant l´any 2024]]</f>
        <v>0</v>
      </c>
      <c r="AB132" s="4"/>
      <c r="AC132" s="175">
        <f t="shared" si="6"/>
        <v>0</v>
      </c>
      <c r="AE132" s="13"/>
      <c r="AG132" s="26">
        <f>IF(Taula42[[#This Row],[Núm. d''ordre]]&lt;&gt;"",1,0)</f>
        <v>0</v>
      </c>
      <c r="AI132" s="26" t="e">
        <f>IF(#REF!&lt;400,1,0)</f>
        <v>#REF!</v>
      </c>
      <c r="AJ132" s="26" t="e">
        <f>IF(#REF!&gt;=400,1,0)</f>
        <v>#REF!</v>
      </c>
      <c r="AL132" s="26">
        <f>IF(Taula42[[#This Row],[Núm. d''ordre]]&gt;0,1,0)</f>
        <v>1</v>
      </c>
      <c r="AN132" s="174">
        <f t="shared" si="7"/>
        <v>0</v>
      </c>
      <c r="AO132" s="174">
        <f t="shared" si="8"/>
        <v>0</v>
      </c>
      <c r="AP132" s="174">
        <f t="shared" si="9"/>
        <v>0</v>
      </c>
      <c r="AR132" s="173">
        <f t="shared" si="10"/>
        <v>0</v>
      </c>
      <c r="AS132" s="173">
        <f t="shared" si="11"/>
        <v>0</v>
      </c>
      <c r="BQ132" s="10"/>
      <c r="BR132" s="10"/>
      <c r="BS132" s="10"/>
    </row>
    <row r="133" spans="1:71" ht="13.5" customHeight="1" x14ac:dyDescent="0.25">
      <c r="A133" s="9"/>
      <c r="B133" s="13" t="str">
        <f>IF($C133&lt;&gt;"",MAX($B$7:B132)+1,"")</f>
        <v/>
      </c>
      <c r="C133" s="192"/>
      <c r="D133" s="191"/>
      <c r="E133" s="190"/>
      <c r="F133" s="184"/>
      <c r="G133" s="184"/>
      <c r="H133" s="183"/>
      <c r="I133" s="182"/>
      <c r="J133" s="181"/>
      <c r="K133" s="193"/>
      <c r="L133" s="194"/>
      <c r="M133" s="194"/>
      <c r="N13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33" s="364"/>
      <c r="P133" s="364"/>
      <c r="Q133" s="364"/>
      <c r="R133" s="362"/>
      <c r="S133" s="178"/>
      <c r="T133" s="177"/>
      <c r="U133" s="4"/>
      <c r="V133" s="188" t="e">
        <f>IF(#REF!&lt;#REF!,"No assoleix el mínim d'hores d'atenció anual","Atenció mínima assolida amb èxit")</f>
        <v>#REF!</v>
      </c>
      <c r="W133" s="4"/>
      <c r="X133" s="9">
        <f>(12/12)*Taula42[[#This Row],[Mesos del contracte en vigor durant l´any 2024]]</f>
        <v>0</v>
      </c>
      <c r="Y133" s="9">
        <f>(24/12)*Taula42[[#This Row],[Mesos del contracte en vigor durant l´any 2024]]</f>
        <v>0</v>
      </c>
      <c r="Z133" s="9">
        <f>(4/12)*Taula42[[#This Row],[Mesos del contracte en vigor durant l´any 2024]]</f>
        <v>0</v>
      </c>
      <c r="AA133" s="9">
        <f>(64/12)*Taula42[[#This Row],[Mesos del contracte en vigor durant l´any 2024]]</f>
        <v>0</v>
      </c>
      <c r="AB133" s="4"/>
      <c r="AC133" s="175">
        <f t="shared" si="6"/>
        <v>0</v>
      </c>
      <c r="AE133" s="13"/>
      <c r="AG133" s="26">
        <f>IF(Taula42[[#This Row],[Núm. d''ordre]]&lt;&gt;"",1,0)</f>
        <v>0</v>
      </c>
      <c r="AI133" s="26" t="e">
        <f>IF(#REF!&lt;400,1,0)</f>
        <v>#REF!</v>
      </c>
      <c r="AJ133" s="26" t="e">
        <f>IF(#REF!&gt;=400,1,0)</f>
        <v>#REF!</v>
      </c>
      <c r="AL133" s="26">
        <f>IF(Taula42[[#This Row],[Núm. d''ordre]]&gt;0,1,0)</f>
        <v>1</v>
      </c>
      <c r="AN133" s="174">
        <f t="shared" si="7"/>
        <v>0</v>
      </c>
      <c r="AO133" s="174">
        <f t="shared" si="8"/>
        <v>0</v>
      </c>
      <c r="AP133" s="174">
        <f t="shared" si="9"/>
        <v>0</v>
      </c>
      <c r="AR133" s="173">
        <f t="shared" si="10"/>
        <v>0</v>
      </c>
      <c r="AS133" s="173">
        <f t="shared" si="11"/>
        <v>0</v>
      </c>
      <c r="BQ133" s="10"/>
      <c r="BR133" s="10"/>
      <c r="BS133" s="10"/>
    </row>
    <row r="134" spans="1:71" ht="13.5" customHeight="1" x14ac:dyDescent="0.25">
      <c r="A134" s="9"/>
      <c r="B134" s="13" t="str">
        <f>IF($C134&lt;&gt;"",MAX($B$7:B133)+1,"")</f>
        <v/>
      </c>
      <c r="C134" s="192"/>
      <c r="D134" s="191"/>
      <c r="E134" s="190"/>
      <c r="F134" s="184"/>
      <c r="G134" s="184"/>
      <c r="H134" s="183"/>
      <c r="I134" s="182"/>
      <c r="J134" s="181"/>
      <c r="K134" s="193"/>
      <c r="L134" s="194"/>
      <c r="M134" s="194"/>
      <c r="N13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34" s="364"/>
      <c r="P134" s="364"/>
      <c r="Q134" s="364"/>
      <c r="R134" s="362"/>
      <c r="S134" s="178"/>
      <c r="T134" s="177"/>
      <c r="U134" s="4"/>
      <c r="V134" s="176" t="e">
        <f>IF(#REF!&lt;#REF!,"No assoleix el mínim d'hores d'atenció anual","Atenció mínima assolida amb èxit")</f>
        <v>#REF!</v>
      </c>
      <c r="W134" s="4"/>
      <c r="X134" s="9">
        <f>(12/12)*Taula42[[#This Row],[Mesos del contracte en vigor durant l´any 2024]]</f>
        <v>0</v>
      </c>
      <c r="Y134" s="9">
        <f>(24/12)*Taula42[[#This Row],[Mesos del contracte en vigor durant l´any 2024]]</f>
        <v>0</v>
      </c>
      <c r="Z134" s="9">
        <f>(4/12)*Taula42[[#This Row],[Mesos del contracte en vigor durant l´any 2024]]</f>
        <v>0</v>
      </c>
      <c r="AA134" s="9">
        <f>(64/12)*Taula42[[#This Row],[Mesos del contracte en vigor durant l´any 2024]]</f>
        <v>0</v>
      </c>
      <c r="AB134" s="4"/>
      <c r="AC134" s="175">
        <f t="shared" si="6"/>
        <v>0</v>
      </c>
      <c r="AE134" s="13"/>
      <c r="AG134" s="26">
        <f>IF(Taula42[[#This Row],[Núm. d''ordre]]&lt;&gt;"",1,0)</f>
        <v>0</v>
      </c>
      <c r="AI134" s="26" t="e">
        <f>IF(#REF!&lt;400,1,0)</f>
        <v>#REF!</v>
      </c>
      <c r="AJ134" s="26" t="e">
        <f>IF(#REF!&gt;=400,1,0)</f>
        <v>#REF!</v>
      </c>
      <c r="AL134" s="26">
        <f>IF(Taula42[[#This Row],[Núm. d''ordre]]&gt;0,1,0)</f>
        <v>1</v>
      </c>
      <c r="AN134" s="174">
        <f t="shared" si="7"/>
        <v>0</v>
      </c>
      <c r="AO134" s="174">
        <f t="shared" si="8"/>
        <v>0</v>
      </c>
      <c r="AP134" s="174">
        <f t="shared" si="9"/>
        <v>0</v>
      </c>
      <c r="AR134" s="173">
        <f t="shared" si="10"/>
        <v>0</v>
      </c>
      <c r="AS134" s="173">
        <f t="shared" si="11"/>
        <v>0</v>
      </c>
      <c r="BQ134" s="10"/>
      <c r="BR134" s="10"/>
      <c r="BS134" s="10"/>
    </row>
    <row r="135" spans="1:71" ht="13.5" customHeight="1" x14ac:dyDescent="0.25">
      <c r="A135" s="9"/>
      <c r="B135" s="13" t="str">
        <f>IF($C135&lt;&gt;"",MAX($B$7:B134)+1,"")</f>
        <v/>
      </c>
      <c r="C135" s="192"/>
      <c r="D135" s="191"/>
      <c r="E135" s="190"/>
      <c r="F135" s="184"/>
      <c r="G135" s="184"/>
      <c r="H135" s="183"/>
      <c r="I135" s="182"/>
      <c r="J135" s="181"/>
      <c r="K135" s="193"/>
      <c r="L135" s="194"/>
      <c r="M135" s="194"/>
      <c r="N13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35" s="364"/>
      <c r="P135" s="364"/>
      <c r="Q135" s="364"/>
      <c r="R135" s="362"/>
      <c r="S135" s="178"/>
      <c r="T135" s="177"/>
      <c r="U135" s="4"/>
      <c r="V135" s="188" t="e">
        <f>IF(#REF!&lt;#REF!,"No assoleix el mínim d'hores d'atenció anual","Atenció mínima assolida amb èxit")</f>
        <v>#REF!</v>
      </c>
      <c r="W135" s="4"/>
      <c r="X135" s="9">
        <f>(12/12)*Taula42[[#This Row],[Mesos del contracte en vigor durant l´any 2024]]</f>
        <v>0</v>
      </c>
      <c r="Y135" s="9">
        <f>(24/12)*Taula42[[#This Row],[Mesos del contracte en vigor durant l´any 2024]]</f>
        <v>0</v>
      </c>
      <c r="Z135" s="9">
        <f>(4/12)*Taula42[[#This Row],[Mesos del contracte en vigor durant l´any 2024]]</f>
        <v>0</v>
      </c>
      <c r="AA135" s="9">
        <f>(64/12)*Taula42[[#This Row],[Mesos del contracte en vigor durant l´any 2024]]</f>
        <v>0</v>
      </c>
      <c r="AB135" s="4"/>
      <c r="AC135" s="175">
        <f t="shared" ref="AC135:AC198" si="12">IF(AG135=1,2763.41,0)</f>
        <v>0</v>
      </c>
      <c r="AE135" s="13"/>
      <c r="AG135" s="26">
        <f>IF(Taula42[[#This Row],[Núm. d''ordre]]&lt;&gt;"",1,0)</f>
        <v>0</v>
      </c>
      <c r="AI135" s="26" t="e">
        <f>IF(#REF!&lt;400,1,0)</f>
        <v>#REF!</v>
      </c>
      <c r="AJ135" s="26" t="e">
        <f>IF(#REF!&gt;=400,1,0)</f>
        <v>#REF!</v>
      </c>
      <c r="AL135" s="26">
        <f>IF(Taula42[[#This Row],[Núm. d''ordre]]&gt;0,1,0)</f>
        <v>1</v>
      </c>
      <c r="AN135" s="174">
        <f t="shared" ref="AN135:AN198" si="13">IF(G135="Home",1,0)</f>
        <v>0</v>
      </c>
      <c r="AO135" s="174">
        <f t="shared" ref="AO135:AO198" si="14">IF(G135="Dona",1,0)</f>
        <v>0</v>
      </c>
      <c r="AP135" s="174">
        <f t="shared" ref="AP135:AP198" si="15">IF(G135="No binari",1,0)</f>
        <v>0</v>
      </c>
      <c r="AR135" s="173">
        <f t="shared" ref="AR135:AR198" si="16">IF(F135="Home",1,0)</f>
        <v>0</v>
      </c>
      <c r="AS135" s="173">
        <f t="shared" ref="AS135:AS198" si="17">IF(F135="Dona",1,0)</f>
        <v>0</v>
      </c>
      <c r="BQ135" s="10"/>
      <c r="BR135" s="10"/>
      <c r="BS135" s="10"/>
    </row>
    <row r="136" spans="1:71" ht="13.5" customHeight="1" x14ac:dyDescent="0.25">
      <c r="A136" s="9"/>
      <c r="B136" s="13" t="str">
        <f>IF($C136&lt;&gt;"",MAX($B$7:B135)+1,"")</f>
        <v/>
      </c>
      <c r="C136" s="192"/>
      <c r="D136" s="191"/>
      <c r="E136" s="190"/>
      <c r="F136" s="184"/>
      <c r="G136" s="184"/>
      <c r="H136" s="183"/>
      <c r="I136" s="182"/>
      <c r="J136" s="181"/>
      <c r="K136" s="193"/>
      <c r="L136" s="194"/>
      <c r="M136" s="194"/>
      <c r="N13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36" s="364"/>
      <c r="P136" s="364"/>
      <c r="Q136" s="364"/>
      <c r="R136" s="362"/>
      <c r="S136" s="178"/>
      <c r="T136" s="177"/>
      <c r="U136" s="4"/>
      <c r="V136" s="176" t="e">
        <f>IF(#REF!&lt;#REF!,"No assoleix el mínim d'hores d'atenció anual","Atenció mínima assolida amb èxit")</f>
        <v>#REF!</v>
      </c>
      <c r="W136" s="4"/>
      <c r="X136" s="9">
        <f>(12/12)*Taula42[[#This Row],[Mesos del contracte en vigor durant l´any 2024]]</f>
        <v>0</v>
      </c>
      <c r="Y136" s="9">
        <f>(24/12)*Taula42[[#This Row],[Mesos del contracte en vigor durant l´any 2024]]</f>
        <v>0</v>
      </c>
      <c r="Z136" s="9">
        <f>(4/12)*Taula42[[#This Row],[Mesos del contracte en vigor durant l´any 2024]]</f>
        <v>0</v>
      </c>
      <c r="AA136" s="9">
        <f>(64/12)*Taula42[[#This Row],[Mesos del contracte en vigor durant l´any 2024]]</f>
        <v>0</v>
      </c>
      <c r="AB136" s="4"/>
      <c r="AC136" s="175">
        <f t="shared" si="12"/>
        <v>0</v>
      </c>
      <c r="AE136" s="13"/>
      <c r="AG136" s="26">
        <f>IF(Taula42[[#This Row],[Núm. d''ordre]]&lt;&gt;"",1,0)</f>
        <v>0</v>
      </c>
      <c r="AI136" s="26" t="e">
        <f>IF(#REF!&lt;400,1,0)</f>
        <v>#REF!</v>
      </c>
      <c r="AJ136" s="26" t="e">
        <f>IF(#REF!&gt;=400,1,0)</f>
        <v>#REF!</v>
      </c>
      <c r="AL136" s="26">
        <f>IF(Taula42[[#This Row],[Núm. d''ordre]]&gt;0,1,0)</f>
        <v>1</v>
      </c>
      <c r="AN136" s="174">
        <f t="shared" si="13"/>
        <v>0</v>
      </c>
      <c r="AO136" s="174">
        <f t="shared" si="14"/>
        <v>0</v>
      </c>
      <c r="AP136" s="174">
        <f t="shared" si="15"/>
        <v>0</v>
      </c>
      <c r="AR136" s="173">
        <f t="shared" si="16"/>
        <v>0</v>
      </c>
      <c r="AS136" s="173">
        <f t="shared" si="17"/>
        <v>0</v>
      </c>
      <c r="BQ136" s="10"/>
      <c r="BR136" s="10"/>
      <c r="BS136" s="10"/>
    </row>
    <row r="137" spans="1:71" ht="13.5" customHeight="1" x14ac:dyDescent="0.25">
      <c r="A137" s="9"/>
      <c r="B137" s="13" t="str">
        <f>IF($C137&lt;&gt;"",MAX($B$7:B136)+1,"")</f>
        <v/>
      </c>
      <c r="C137" s="192"/>
      <c r="D137" s="191"/>
      <c r="E137" s="190"/>
      <c r="F137" s="184"/>
      <c r="G137" s="184"/>
      <c r="H137" s="183"/>
      <c r="I137" s="182"/>
      <c r="J137" s="181"/>
      <c r="K137" s="193"/>
      <c r="L137" s="194"/>
      <c r="M137" s="194"/>
      <c r="N13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37" s="364"/>
      <c r="P137" s="364"/>
      <c r="Q137" s="364"/>
      <c r="R137" s="362"/>
      <c r="S137" s="178"/>
      <c r="T137" s="177"/>
      <c r="U137" s="4"/>
      <c r="V137" s="188" t="e">
        <f>IF(#REF!&lt;#REF!,"No assoleix el mínim d'hores d'atenció anual","Atenció mínima assolida amb èxit")</f>
        <v>#REF!</v>
      </c>
      <c r="W137" s="4"/>
      <c r="X137" s="9">
        <f>(12/12)*Taula42[[#This Row],[Mesos del contracte en vigor durant l´any 2024]]</f>
        <v>0</v>
      </c>
      <c r="Y137" s="9">
        <f>(24/12)*Taula42[[#This Row],[Mesos del contracte en vigor durant l´any 2024]]</f>
        <v>0</v>
      </c>
      <c r="Z137" s="9">
        <f>(4/12)*Taula42[[#This Row],[Mesos del contracte en vigor durant l´any 2024]]</f>
        <v>0</v>
      </c>
      <c r="AA137" s="9">
        <f>(64/12)*Taula42[[#This Row],[Mesos del contracte en vigor durant l´any 2024]]</f>
        <v>0</v>
      </c>
      <c r="AB137" s="4"/>
      <c r="AC137" s="175">
        <f t="shared" si="12"/>
        <v>0</v>
      </c>
      <c r="AE137" s="13"/>
      <c r="AG137" s="26">
        <f>IF(Taula42[[#This Row],[Núm. d''ordre]]&lt;&gt;"",1,0)</f>
        <v>0</v>
      </c>
      <c r="AI137" s="26" t="e">
        <f>IF(#REF!&lt;400,1,0)</f>
        <v>#REF!</v>
      </c>
      <c r="AJ137" s="26" t="e">
        <f>IF(#REF!&gt;=400,1,0)</f>
        <v>#REF!</v>
      </c>
      <c r="AL137" s="26">
        <f>IF(Taula42[[#This Row],[Núm. d''ordre]]&gt;0,1,0)</f>
        <v>1</v>
      </c>
      <c r="AN137" s="174">
        <f t="shared" si="13"/>
        <v>0</v>
      </c>
      <c r="AO137" s="174">
        <f t="shared" si="14"/>
        <v>0</v>
      </c>
      <c r="AP137" s="174">
        <f t="shared" si="15"/>
        <v>0</v>
      </c>
      <c r="AR137" s="173">
        <f t="shared" si="16"/>
        <v>0</v>
      </c>
      <c r="AS137" s="173">
        <f t="shared" si="17"/>
        <v>0</v>
      </c>
      <c r="BQ137" s="10"/>
      <c r="BR137" s="10"/>
      <c r="BS137" s="10"/>
    </row>
    <row r="138" spans="1:71" ht="13.5" customHeight="1" x14ac:dyDescent="0.25">
      <c r="A138" s="9"/>
      <c r="B138" s="13" t="str">
        <f>IF($C138&lt;&gt;"",MAX($B$7:B137)+1,"")</f>
        <v/>
      </c>
      <c r="C138" s="192"/>
      <c r="D138" s="191"/>
      <c r="E138" s="190"/>
      <c r="F138" s="184"/>
      <c r="G138" s="184"/>
      <c r="H138" s="183"/>
      <c r="I138" s="182"/>
      <c r="J138" s="181"/>
      <c r="K138" s="193"/>
      <c r="L138" s="194"/>
      <c r="M138" s="194"/>
      <c r="N13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38" s="364"/>
      <c r="P138" s="364"/>
      <c r="Q138" s="364"/>
      <c r="R138" s="362"/>
      <c r="S138" s="178"/>
      <c r="T138" s="177"/>
      <c r="U138" s="4"/>
      <c r="V138" s="176" t="e">
        <f>IF(#REF!&lt;#REF!,"No assoleix el mínim d'hores d'atenció anual","Atenció mínima assolida amb èxit")</f>
        <v>#REF!</v>
      </c>
      <c r="W138" s="4"/>
      <c r="X138" s="9">
        <f>(12/12)*Taula42[[#This Row],[Mesos del contracte en vigor durant l´any 2024]]</f>
        <v>0</v>
      </c>
      <c r="Y138" s="9">
        <f>(24/12)*Taula42[[#This Row],[Mesos del contracte en vigor durant l´any 2024]]</f>
        <v>0</v>
      </c>
      <c r="Z138" s="9">
        <f>(4/12)*Taula42[[#This Row],[Mesos del contracte en vigor durant l´any 2024]]</f>
        <v>0</v>
      </c>
      <c r="AA138" s="9">
        <f>(64/12)*Taula42[[#This Row],[Mesos del contracte en vigor durant l´any 2024]]</f>
        <v>0</v>
      </c>
      <c r="AB138" s="4"/>
      <c r="AC138" s="175">
        <f t="shared" si="12"/>
        <v>0</v>
      </c>
      <c r="AE138" s="13"/>
      <c r="AG138" s="26">
        <f>IF(Taula42[[#This Row],[Núm. d''ordre]]&lt;&gt;"",1,0)</f>
        <v>0</v>
      </c>
      <c r="AI138" s="26" t="e">
        <f>IF(#REF!&lt;400,1,0)</f>
        <v>#REF!</v>
      </c>
      <c r="AJ138" s="26" t="e">
        <f>IF(#REF!&gt;=400,1,0)</f>
        <v>#REF!</v>
      </c>
      <c r="AL138" s="26">
        <f>IF(Taula42[[#This Row],[Núm. d''ordre]]&gt;0,1,0)</f>
        <v>1</v>
      </c>
      <c r="AN138" s="174">
        <f t="shared" si="13"/>
        <v>0</v>
      </c>
      <c r="AO138" s="174">
        <f t="shared" si="14"/>
        <v>0</v>
      </c>
      <c r="AP138" s="174">
        <f t="shared" si="15"/>
        <v>0</v>
      </c>
      <c r="AR138" s="173">
        <f t="shared" si="16"/>
        <v>0</v>
      </c>
      <c r="AS138" s="173">
        <f t="shared" si="17"/>
        <v>0</v>
      </c>
      <c r="BQ138" s="10"/>
      <c r="BR138" s="10"/>
      <c r="BS138" s="10"/>
    </row>
    <row r="139" spans="1:71" ht="13.5" customHeight="1" x14ac:dyDescent="0.25">
      <c r="A139" s="9"/>
      <c r="B139" s="13" t="str">
        <f>IF($C139&lt;&gt;"",MAX($B$7:B138)+1,"")</f>
        <v/>
      </c>
      <c r="C139" s="192"/>
      <c r="D139" s="191"/>
      <c r="E139" s="190"/>
      <c r="F139" s="184"/>
      <c r="G139" s="184"/>
      <c r="H139" s="183"/>
      <c r="I139" s="182"/>
      <c r="J139" s="181"/>
      <c r="K139" s="193"/>
      <c r="L139" s="194"/>
      <c r="M139" s="194"/>
      <c r="N13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39" s="364"/>
      <c r="P139" s="364"/>
      <c r="Q139" s="364"/>
      <c r="R139" s="362"/>
      <c r="S139" s="178"/>
      <c r="T139" s="177"/>
      <c r="U139" s="4"/>
      <c r="V139" s="188" t="e">
        <f>IF(#REF!&lt;#REF!,"No assoleix el mínim d'hores d'atenció anual","Atenció mínima assolida amb èxit")</f>
        <v>#REF!</v>
      </c>
      <c r="W139" s="4"/>
      <c r="X139" s="9">
        <f>(12/12)*Taula42[[#This Row],[Mesos del contracte en vigor durant l´any 2024]]</f>
        <v>0</v>
      </c>
      <c r="Y139" s="9">
        <f>(24/12)*Taula42[[#This Row],[Mesos del contracte en vigor durant l´any 2024]]</f>
        <v>0</v>
      </c>
      <c r="Z139" s="9">
        <f>(4/12)*Taula42[[#This Row],[Mesos del contracte en vigor durant l´any 2024]]</f>
        <v>0</v>
      </c>
      <c r="AA139" s="9">
        <f>(64/12)*Taula42[[#This Row],[Mesos del contracte en vigor durant l´any 2024]]</f>
        <v>0</v>
      </c>
      <c r="AB139" s="4"/>
      <c r="AC139" s="175">
        <f t="shared" si="12"/>
        <v>0</v>
      </c>
      <c r="AE139" s="13"/>
      <c r="AG139" s="26">
        <f>IF(Taula42[[#This Row],[Núm. d''ordre]]&lt;&gt;"",1,0)</f>
        <v>0</v>
      </c>
      <c r="AI139" s="26" t="e">
        <f>IF(#REF!&lt;400,1,0)</f>
        <v>#REF!</v>
      </c>
      <c r="AJ139" s="26" t="e">
        <f>IF(#REF!&gt;=400,1,0)</f>
        <v>#REF!</v>
      </c>
      <c r="AL139" s="26">
        <f>IF(Taula42[[#This Row],[Núm. d''ordre]]&gt;0,1,0)</f>
        <v>1</v>
      </c>
      <c r="AN139" s="174">
        <f t="shared" si="13"/>
        <v>0</v>
      </c>
      <c r="AO139" s="174">
        <f t="shared" si="14"/>
        <v>0</v>
      </c>
      <c r="AP139" s="174">
        <f t="shared" si="15"/>
        <v>0</v>
      </c>
      <c r="AR139" s="173">
        <f t="shared" si="16"/>
        <v>0</v>
      </c>
      <c r="AS139" s="173">
        <f t="shared" si="17"/>
        <v>0</v>
      </c>
      <c r="BQ139" s="10"/>
      <c r="BR139" s="10"/>
      <c r="BS139" s="10"/>
    </row>
    <row r="140" spans="1:71" ht="13.5" customHeight="1" x14ac:dyDescent="0.25">
      <c r="A140" s="9"/>
      <c r="B140" s="13" t="str">
        <f>IF($C140&lt;&gt;"",MAX($B$7:B139)+1,"")</f>
        <v/>
      </c>
      <c r="C140" s="192"/>
      <c r="D140" s="191"/>
      <c r="E140" s="190"/>
      <c r="F140" s="184"/>
      <c r="G140" s="184"/>
      <c r="H140" s="183"/>
      <c r="I140" s="182"/>
      <c r="J140" s="181"/>
      <c r="K140" s="180"/>
      <c r="L140" s="194"/>
      <c r="M140" s="194"/>
      <c r="N14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40" s="364"/>
      <c r="P140" s="364"/>
      <c r="Q140" s="364"/>
      <c r="R140" s="362"/>
      <c r="S140" s="178"/>
      <c r="T140" s="177"/>
      <c r="U140" s="4"/>
      <c r="V140" s="176" t="e">
        <f>IF(#REF!&lt;#REF!,"No assoleix el mínim d'hores d'atenció anual","Atenció mínima assolida amb èxit")</f>
        <v>#REF!</v>
      </c>
      <c r="W140" s="4"/>
      <c r="X140" s="9">
        <f>(12/12)*Taula42[[#This Row],[Mesos del contracte en vigor durant l´any 2024]]</f>
        <v>0</v>
      </c>
      <c r="Y140" s="9">
        <f>(24/12)*Taula42[[#This Row],[Mesos del contracte en vigor durant l´any 2024]]</f>
        <v>0</v>
      </c>
      <c r="Z140" s="9">
        <f>(4/12)*Taula42[[#This Row],[Mesos del contracte en vigor durant l´any 2024]]</f>
        <v>0</v>
      </c>
      <c r="AA140" s="9">
        <f>(64/12)*Taula42[[#This Row],[Mesos del contracte en vigor durant l´any 2024]]</f>
        <v>0</v>
      </c>
      <c r="AB140" s="4"/>
      <c r="AC140" s="175">
        <f t="shared" si="12"/>
        <v>0</v>
      </c>
      <c r="AE140" s="13"/>
      <c r="AG140" s="26">
        <f>IF(Taula42[[#This Row],[Núm. d''ordre]]&lt;&gt;"",1,0)</f>
        <v>0</v>
      </c>
      <c r="AI140" s="26" t="e">
        <f>IF(#REF!&lt;400,1,0)</f>
        <v>#REF!</v>
      </c>
      <c r="AJ140" s="26" t="e">
        <f>IF(#REF!&gt;=400,1,0)</f>
        <v>#REF!</v>
      </c>
      <c r="AL140" s="26">
        <f>IF(Taula42[[#This Row],[Núm. d''ordre]]&gt;0,1,0)</f>
        <v>1</v>
      </c>
      <c r="AN140" s="174">
        <f t="shared" si="13"/>
        <v>0</v>
      </c>
      <c r="AO140" s="174">
        <f t="shared" si="14"/>
        <v>0</v>
      </c>
      <c r="AP140" s="174">
        <f t="shared" si="15"/>
        <v>0</v>
      </c>
      <c r="AR140" s="173">
        <f t="shared" si="16"/>
        <v>0</v>
      </c>
      <c r="AS140" s="173">
        <f t="shared" si="17"/>
        <v>0</v>
      </c>
      <c r="BQ140" s="10"/>
      <c r="BR140" s="10"/>
      <c r="BS140" s="10"/>
    </row>
    <row r="141" spans="1:71" ht="13.5" customHeight="1" x14ac:dyDescent="0.25">
      <c r="A141" s="9"/>
      <c r="B141" s="13" t="str">
        <f>IF($C141&lt;&gt;"",MAX($B$7:B140)+1,"")</f>
        <v/>
      </c>
      <c r="C141" s="192"/>
      <c r="D141" s="191"/>
      <c r="E141" s="190"/>
      <c r="F141" s="184"/>
      <c r="G141" s="184"/>
      <c r="H141" s="183"/>
      <c r="I141" s="182"/>
      <c r="J141" s="181"/>
      <c r="K141" s="180"/>
      <c r="L141" s="194"/>
      <c r="M141" s="194"/>
      <c r="N14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41" s="364"/>
      <c r="P141" s="364"/>
      <c r="Q141" s="364"/>
      <c r="R141" s="362"/>
      <c r="S141" s="178"/>
      <c r="T141" s="177"/>
      <c r="U141" s="4"/>
      <c r="V141" s="188" t="e">
        <f>IF(#REF!&lt;#REF!,"No assoleix el mínim d'hores d'atenció anual","Atenció mínima assolida amb èxit")</f>
        <v>#REF!</v>
      </c>
      <c r="W141" s="4"/>
      <c r="X141" s="9">
        <f>(12/12)*Taula42[[#This Row],[Mesos del contracte en vigor durant l´any 2024]]</f>
        <v>0</v>
      </c>
      <c r="Y141" s="9">
        <f>(24/12)*Taula42[[#This Row],[Mesos del contracte en vigor durant l´any 2024]]</f>
        <v>0</v>
      </c>
      <c r="Z141" s="9">
        <f>(4/12)*Taula42[[#This Row],[Mesos del contracte en vigor durant l´any 2024]]</f>
        <v>0</v>
      </c>
      <c r="AA141" s="9">
        <f>(64/12)*Taula42[[#This Row],[Mesos del contracte en vigor durant l´any 2024]]</f>
        <v>0</v>
      </c>
      <c r="AB141" s="4"/>
      <c r="AC141" s="175">
        <f t="shared" si="12"/>
        <v>0</v>
      </c>
      <c r="AE141" s="13"/>
      <c r="AG141" s="26">
        <f>IF(Taula42[[#This Row],[Núm. d''ordre]]&lt;&gt;"",1,0)</f>
        <v>0</v>
      </c>
      <c r="AI141" s="26" t="e">
        <f>IF(#REF!&lt;400,1,0)</f>
        <v>#REF!</v>
      </c>
      <c r="AJ141" s="26" t="e">
        <f>IF(#REF!&gt;=400,1,0)</f>
        <v>#REF!</v>
      </c>
      <c r="AL141" s="26">
        <f>IF(Taula42[[#This Row],[Núm. d''ordre]]&gt;0,1,0)</f>
        <v>1</v>
      </c>
      <c r="AN141" s="174">
        <f t="shared" si="13"/>
        <v>0</v>
      </c>
      <c r="AO141" s="174">
        <f t="shared" si="14"/>
        <v>0</v>
      </c>
      <c r="AP141" s="174">
        <f t="shared" si="15"/>
        <v>0</v>
      </c>
      <c r="AR141" s="173">
        <f t="shared" si="16"/>
        <v>0</v>
      </c>
      <c r="AS141" s="173">
        <f t="shared" si="17"/>
        <v>0</v>
      </c>
      <c r="BQ141" s="10"/>
      <c r="BR141" s="10"/>
      <c r="BS141" s="10"/>
    </row>
    <row r="142" spans="1:71" ht="13.5" customHeight="1" x14ac:dyDescent="0.25">
      <c r="A142" s="9"/>
      <c r="B142" s="13" t="str">
        <f>IF($C142&lt;&gt;"",MAX($B$7:B141)+1,"")</f>
        <v/>
      </c>
      <c r="C142" s="192"/>
      <c r="D142" s="191"/>
      <c r="E142" s="190"/>
      <c r="F142" s="184"/>
      <c r="G142" s="184"/>
      <c r="H142" s="183"/>
      <c r="I142" s="182"/>
      <c r="J142" s="181"/>
      <c r="K142" s="180"/>
      <c r="L142" s="194"/>
      <c r="M142" s="194"/>
      <c r="N14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42" s="364"/>
      <c r="P142" s="364"/>
      <c r="Q142" s="364"/>
      <c r="R142" s="362"/>
      <c r="S142" s="178"/>
      <c r="T142" s="177"/>
      <c r="U142" s="4"/>
      <c r="V142" s="176" t="e">
        <f>IF(#REF!&lt;#REF!,"No assoleix el mínim d'hores d'atenció anual","Atenció mínima assolida amb èxit")</f>
        <v>#REF!</v>
      </c>
      <c r="W142" s="4"/>
      <c r="X142" s="9">
        <f>(12/12)*Taula42[[#This Row],[Mesos del contracte en vigor durant l´any 2024]]</f>
        <v>0</v>
      </c>
      <c r="Y142" s="9">
        <f>(24/12)*Taula42[[#This Row],[Mesos del contracte en vigor durant l´any 2024]]</f>
        <v>0</v>
      </c>
      <c r="Z142" s="9">
        <f>(4/12)*Taula42[[#This Row],[Mesos del contracte en vigor durant l´any 2024]]</f>
        <v>0</v>
      </c>
      <c r="AA142" s="9">
        <f>(64/12)*Taula42[[#This Row],[Mesos del contracte en vigor durant l´any 2024]]</f>
        <v>0</v>
      </c>
      <c r="AB142" s="4"/>
      <c r="AC142" s="175">
        <f t="shared" si="12"/>
        <v>0</v>
      </c>
      <c r="AE142" s="13"/>
      <c r="AG142" s="26">
        <f>IF(Taula42[[#This Row],[Núm. d''ordre]]&lt;&gt;"",1,0)</f>
        <v>0</v>
      </c>
      <c r="AI142" s="26" t="e">
        <f>IF(#REF!&lt;400,1,0)</f>
        <v>#REF!</v>
      </c>
      <c r="AJ142" s="26" t="e">
        <f>IF(#REF!&gt;=400,1,0)</f>
        <v>#REF!</v>
      </c>
      <c r="AL142" s="26">
        <f>IF(Taula42[[#This Row],[Núm. d''ordre]]&gt;0,1,0)</f>
        <v>1</v>
      </c>
      <c r="AN142" s="174">
        <f t="shared" si="13"/>
        <v>0</v>
      </c>
      <c r="AO142" s="174">
        <f t="shared" si="14"/>
        <v>0</v>
      </c>
      <c r="AP142" s="174">
        <f t="shared" si="15"/>
        <v>0</v>
      </c>
      <c r="AR142" s="173">
        <f t="shared" si="16"/>
        <v>0</v>
      </c>
      <c r="AS142" s="173">
        <f t="shared" si="17"/>
        <v>0</v>
      </c>
      <c r="BQ142" s="10"/>
      <c r="BR142" s="10"/>
      <c r="BS142" s="10"/>
    </row>
    <row r="143" spans="1:71" ht="13.5" customHeight="1" x14ac:dyDescent="0.25">
      <c r="A143" s="9"/>
      <c r="B143" s="13" t="str">
        <f>IF($C143&lt;&gt;"",MAX($B$7:B142)+1,"")</f>
        <v/>
      </c>
      <c r="C143" s="187"/>
      <c r="D143" s="186"/>
      <c r="E143" s="185"/>
      <c r="F143" s="184"/>
      <c r="G143" s="184"/>
      <c r="H143" s="183"/>
      <c r="I143" s="182"/>
      <c r="J143" s="181"/>
      <c r="K143" s="180"/>
      <c r="L143" s="194"/>
      <c r="M143" s="194"/>
      <c r="N14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43" s="364"/>
      <c r="P143" s="364"/>
      <c r="Q143" s="364"/>
      <c r="R143" s="362"/>
      <c r="S143" s="178"/>
      <c r="T143" s="177"/>
      <c r="U143" s="4"/>
      <c r="V143" s="188" t="e">
        <f>IF(#REF!&lt;#REF!,"No assoleix el mínim d'hores d'atenció anual","Atenció mínima assolida amb èxit")</f>
        <v>#REF!</v>
      </c>
      <c r="W143" s="4"/>
      <c r="X143" s="9">
        <f>(12/12)*Taula42[[#This Row],[Mesos del contracte en vigor durant l´any 2024]]</f>
        <v>0</v>
      </c>
      <c r="Y143" s="9">
        <f>(24/12)*Taula42[[#This Row],[Mesos del contracte en vigor durant l´any 2024]]</f>
        <v>0</v>
      </c>
      <c r="Z143" s="9">
        <f>(4/12)*Taula42[[#This Row],[Mesos del contracte en vigor durant l´any 2024]]</f>
        <v>0</v>
      </c>
      <c r="AA143" s="9">
        <f>(64/12)*Taula42[[#This Row],[Mesos del contracte en vigor durant l´any 2024]]</f>
        <v>0</v>
      </c>
      <c r="AB143" s="4"/>
      <c r="AC143" s="175">
        <f t="shared" si="12"/>
        <v>0</v>
      </c>
      <c r="AE143" s="13"/>
      <c r="AG143" s="26">
        <f>IF(Taula42[[#This Row],[Núm. d''ordre]]&lt;&gt;"",1,0)</f>
        <v>0</v>
      </c>
      <c r="AI143" s="26" t="e">
        <f>IF(#REF!&lt;400,1,0)</f>
        <v>#REF!</v>
      </c>
      <c r="AJ143" s="26" t="e">
        <f>IF(#REF!&gt;=400,1,0)</f>
        <v>#REF!</v>
      </c>
      <c r="AL143" s="26">
        <f>IF(Taula42[[#This Row],[Núm. d''ordre]]&gt;0,1,0)</f>
        <v>1</v>
      </c>
      <c r="AN143" s="174">
        <f t="shared" si="13"/>
        <v>0</v>
      </c>
      <c r="AO143" s="174">
        <f t="shared" si="14"/>
        <v>0</v>
      </c>
      <c r="AP143" s="174">
        <f t="shared" si="15"/>
        <v>0</v>
      </c>
      <c r="AR143" s="173">
        <f t="shared" si="16"/>
        <v>0</v>
      </c>
      <c r="AS143" s="173">
        <f t="shared" si="17"/>
        <v>0</v>
      </c>
      <c r="BQ143" s="10"/>
      <c r="BR143" s="10"/>
      <c r="BS143" s="10"/>
    </row>
    <row r="144" spans="1:71" ht="13.5" customHeight="1" x14ac:dyDescent="0.25">
      <c r="A144" s="9"/>
      <c r="B144" s="13" t="str">
        <f>IF($C144&lt;&gt;"",MAX($B$7:B143)+1,"")</f>
        <v/>
      </c>
      <c r="C144" s="187"/>
      <c r="D144" s="186"/>
      <c r="E144" s="185"/>
      <c r="F144" s="184"/>
      <c r="G144" s="184"/>
      <c r="H144" s="183"/>
      <c r="I144" s="182"/>
      <c r="J144" s="181"/>
      <c r="K144" s="180"/>
      <c r="L144" s="194"/>
      <c r="M144" s="194"/>
      <c r="N14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44" s="364"/>
      <c r="P144" s="364"/>
      <c r="Q144" s="364"/>
      <c r="R144" s="362"/>
      <c r="S144" s="178"/>
      <c r="T144" s="177"/>
      <c r="U144" s="4"/>
      <c r="V144" s="176" t="e">
        <f>IF(#REF!&lt;#REF!,"No assoleix el mínim d'hores d'atenció anual","Atenció mínima assolida amb èxit")</f>
        <v>#REF!</v>
      </c>
      <c r="W144" s="4"/>
      <c r="X144" s="9">
        <f>(12/12)*Taula42[[#This Row],[Mesos del contracte en vigor durant l´any 2024]]</f>
        <v>0</v>
      </c>
      <c r="Y144" s="9">
        <f>(24/12)*Taula42[[#This Row],[Mesos del contracte en vigor durant l´any 2024]]</f>
        <v>0</v>
      </c>
      <c r="Z144" s="9">
        <f>(4/12)*Taula42[[#This Row],[Mesos del contracte en vigor durant l´any 2024]]</f>
        <v>0</v>
      </c>
      <c r="AA144" s="9">
        <f>(64/12)*Taula42[[#This Row],[Mesos del contracte en vigor durant l´any 2024]]</f>
        <v>0</v>
      </c>
      <c r="AB144" s="4"/>
      <c r="AC144" s="175">
        <f t="shared" si="12"/>
        <v>0</v>
      </c>
      <c r="AE144" s="13"/>
      <c r="AG144" s="26">
        <f>IF(Taula42[[#This Row],[Núm. d''ordre]]&lt;&gt;"",1,0)</f>
        <v>0</v>
      </c>
      <c r="AI144" s="26" t="e">
        <f>IF(#REF!&lt;400,1,0)</f>
        <v>#REF!</v>
      </c>
      <c r="AJ144" s="26" t="e">
        <f>IF(#REF!&gt;=400,1,0)</f>
        <v>#REF!</v>
      </c>
      <c r="AL144" s="26">
        <f>IF(Taula42[[#This Row],[Núm. d''ordre]]&gt;0,1,0)</f>
        <v>1</v>
      </c>
      <c r="AN144" s="174">
        <f t="shared" si="13"/>
        <v>0</v>
      </c>
      <c r="AO144" s="174">
        <f t="shared" si="14"/>
        <v>0</v>
      </c>
      <c r="AP144" s="174">
        <f t="shared" si="15"/>
        <v>0</v>
      </c>
      <c r="AR144" s="173">
        <f t="shared" si="16"/>
        <v>0</v>
      </c>
      <c r="AS144" s="173">
        <f t="shared" si="17"/>
        <v>0</v>
      </c>
      <c r="BQ144" s="10"/>
      <c r="BR144" s="10"/>
      <c r="BS144" s="10"/>
    </row>
    <row r="145" spans="1:71" ht="13.5" customHeight="1" x14ac:dyDescent="0.25">
      <c r="A145" s="9"/>
      <c r="B145" s="13" t="str">
        <f>IF($C145&lt;&gt;"",MAX($B$7:B144)+1,"")</f>
        <v/>
      </c>
      <c r="C145" s="187"/>
      <c r="D145" s="186"/>
      <c r="E145" s="185"/>
      <c r="F145" s="184"/>
      <c r="G145" s="184"/>
      <c r="H145" s="183"/>
      <c r="I145" s="182"/>
      <c r="J145" s="181"/>
      <c r="K145" s="180"/>
      <c r="L145" s="194"/>
      <c r="M145" s="194"/>
      <c r="N14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45" s="364"/>
      <c r="P145" s="364"/>
      <c r="Q145" s="364"/>
      <c r="R145" s="362"/>
      <c r="S145" s="178"/>
      <c r="T145" s="177"/>
      <c r="U145" s="4"/>
      <c r="V145" s="188" t="e">
        <f>IF(#REF!&lt;#REF!,"No assoleix el mínim d'hores d'atenció anual","Atenció mínima assolida amb èxit")</f>
        <v>#REF!</v>
      </c>
      <c r="W145" s="4"/>
      <c r="X145" s="9">
        <f>(12/12)*Taula42[[#This Row],[Mesos del contracte en vigor durant l´any 2024]]</f>
        <v>0</v>
      </c>
      <c r="Y145" s="9">
        <f>(24/12)*Taula42[[#This Row],[Mesos del contracte en vigor durant l´any 2024]]</f>
        <v>0</v>
      </c>
      <c r="Z145" s="9">
        <f>(4/12)*Taula42[[#This Row],[Mesos del contracte en vigor durant l´any 2024]]</f>
        <v>0</v>
      </c>
      <c r="AA145" s="9">
        <f>(64/12)*Taula42[[#This Row],[Mesos del contracte en vigor durant l´any 2024]]</f>
        <v>0</v>
      </c>
      <c r="AB145" s="4"/>
      <c r="AC145" s="175">
        <f t="shared" si="12"/>
        <v>0</v>
      </c>
      <c r="AE145" s="13"/>
      <c r="AG145" s="26">
        <f>IF(Taula42[[#This Row],[Núm. d''ordre]]&lt;&gt;"",1,0)</f>
        <v>0</v>
      </c>
      <c r="AI145" s="26" t="e">
        <f>IF(#REF!&lt;400,1,0)</f>
        <v>#REF!</v>
      </c>
      <c r="AJ145" s="26" t="e">
        <f>IF(#REF!&gt;=400,1,0)</f>
        <v>#REF!</v>
      </c>
      <c r="AL145" s="26">
        <f>IF(Taula42[[#This Row],[Núm. d''ordre]]&gt;0,1,0)</f>
        <v>1</v>
      </c>
      <c r="AN145" s="174">
        <f t="shared" si="13"/>
        <v>0</v>
      </c>
      <c r="AO145" s="174">
        <f t="shared" si="14"/>
        <v>0</v>
      </c>
      <c r="AP145" s="174">
        <f t="shared" si="15"/>
        <v>0</v>
      </c>
      <c r="AR145" s="173">
        <f t="shared" si="16"/>
        <v>0</v>
      </c>
      <c r="AS145" s="173">
        <f t="shared" si="17"/>
        <v>0</v>
      </c>
      <c r="BQ145" s="10"/>
      <c r="BR145" s="10"/>
      <c r="BS145" s="10"/>
    </row>
    <row r="146" spans="1:71" ht="13.5" customHeight="1" x14ac:dyDescent="0.25">
      <c r="A146" s="9"/>
      <c r="B146" s="13" t="str">
        <f>IF($C146&lt;&gt;"",MAX($B$7:B145)+1,"")</f>
        <v/>
      </c>
      <c r="C146" s="187"/>
      <c r="D146" s="186"/>
      <c r="E146" s="185"/>
      <c r="F146" s="184"/>
      <c r="G146" s="184"/>
      <c r="H146" s="183"/>
      <c r="I146" s="182"/>
      <c r="J146" s="181"/>
      <c r="K146" s="180"/>
      <c r="L146" s="194"/>
      <c r="M146" s="194"/>
      <c r="N14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46" s="364"/>
      <c r="P146" s="364"/>
      <c r="Q146" s="364"/>
      <c r="R146" s="362"/>
      <c r="S146" s="178"/>
      <c r="T146" s="177"/>
      <c r="U146" s="4"/>
      <c r="V146" s="176" t="e">
        <f>IF(#REF!&lt;#REF!,"No assoleix el mínim d'hores d'atenció anual","Atenció mínima assolida amb èxit")</f>
        <v>#REF!</v>
      </c>
      <c r="W146" s="4"/>
      <c r="X146" s="9">
        <f>(12/12)*Taula42[[#This Row],[Mesos del contracte en vigor durant l´any 2024]]</f>
        <v>0</v>
      </c>
      <c r="Y146" s="9">
        <f>(24/12)*Taula42[[#This Row],[Mesos del contracte en vigor durant l´any 2024]]</f>
        <v>0</v>
      </c>
      <c r="Z146" s="9">
        <f>(4/12)*Taula42[[#This Row],[Mesos del contracte en vigor durant l´any 2024]]</f>
        <v>0</v>
      </c>
      <c r="AA146" s="9">
        <f>(64/12)*Taula42[[#This Row],[Mesos del contracte en vigor durant l´any 2024]]</f>
        <v>0</v>
      </c>
      <c r="AB146" s="4"/>
      <c r="AC146" s="175">
        <f t="shared" si="12"/>
        <v>0</v>
      </c>
      <c r="AE146" s="13"/>
      <c r="AG146" s="26">
        <f>IF(Taula42[[#This Row],[Núm. d''ordre]]&lt;&gt;"",1,0)</f>
        <v>0</v>
      </c>
      <c r="AI146" s="26" t="e">
        <f>IF(#REF!&lt;400,1,0)</f>
        <v>#REF!</v>
      </c>
      <c r="AJ146" s="26" t="e">
        <f>IF(#REF!&gt;=400,1,0)</f>
        <v>#REF!</v>
      </c>
      <c r="AL146" s="26">
        <f>IF(Taula42[[#This Row],[Núm. d''ordre]]&gt;0,1,0)</f>
        <v>1</v>
      </c>
      <c r="AN146" s="174">
        <f t="shared" si="13"/>
        <v>0</v>
      </c>
      <c r="AO146" s="174">
        <f t="shared" si="14"/>
        <v>0</v>
      </c>
      <c r="AP146" s="174">
        <f t="shared" si="15"/>
        <v>0</v>
      </c>
      <c r="AR146" s="173">
        <f t="shared" si="16"/>
        <v>0</v>
      </c>
      <c r="AS146" s="173">
        <f t="shared" si="17"/>
        <v>0</v>
      </c>
      <c r="BQ146" s="10"/>
      <c r="BR146" s="10"/>
      <c r="BS146" s="10"/>
    </row>
    <row r="147" spans="1:71" ht="13.5" customHeight="1" x14ac:dyDescent="0.25">
      <c r="A147" s="9"/>
      <c r="B147" s="13" t="str">
        <f>IF($C147&lt;&gt;"",MAX($B$7:B146)+1,"")</f>
        <v/>
      </c>
      <c r="C147" s="187"/>
      <c r="D147" s="186"/>
      <c r="E147" s="185"/>
      <c r="F147" s="184"/>
      <c r="G147" s="184"/>
      <c r="H147" s="183"/>
      <c r="I147" s="182"/>
      <c r="J147" s="181"/>
      <c r="K147" s="180"/>
      <c r="L147" s="194"/>
      <c r="M147" s="194"/>
      <c r="N14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47" s="364"/>
      <c r="P147" s="364"/>
      <c r="Q147" s="364"/>
      <c r="R147" s="362"/>
      <c r="S147" s="178"/>
      <c r="T147" s="177"/>
      <c r="U147" s="4"/>
      <c r="V147" s="188" t="e">
        <f>IF(#REF!&lt;#REF!,"No assoleix el mínim d'hores d'atenció anual","Atenció mínima assolida amb èxit")</f>
        <v>#REF!</v>
      </c>
      <c r="W147" s="4"/>
      <c r="X147" s="9">
        <f>(12/12)*Taula42[[#This Row],[Mesos del contracte en vigor durant l´any 2024]]</f>
        <v>0</v>
      </c>
      <c r="Y147" s="9">
        <f>(24/12)*Taula42[[#This Row],[Mesos del contracte en vigor durant l´any 2024]]</f>
        <v>0</v>
      </c>
      <c r="Z147" s="9">
        <f>(4/12)*Taula42[[#This Row],[Mesos del contracte en vigor durant l´any 2024]]</f>
        <v>0</v>
      </c>
      <c r="AA147" s="9">
        <f>(64/12)*Taula42[[#This Row],[Mesos del contracte en vigor durant l´any 2024]]</f>
        <v>0</v>
      </c>
      <c r="AB147" s="4"/>
      <c r="AC147" s="175">
        <f t="shared" si="12"/>
        <v>0</v>
      </c>
      <c r="AE147" s="13"/>
      <c r="AG147" s="26">
        <f>IF(Taula42[[#This Row],[Núm. d''ordre]]&lt;&gt;"",1,0)</f>
        <v>0</v>
      </c>
      <c r="AI147" s="26" t="e">
        <f>IF(#REF!&lt;400,1,0)</f>
        <v>#REF!</v>
      </c>
      <c r="AJ147" s="26" t="e">
        <f>IF(#REF!&gt;=400,1,0)</f>
        <v>#REF!</v>
      </c>
      <c r="AL147" s="26">
        <f>IF(Taula42[[#This Row],[Núm. d''ordre]]&gt;0,1,0)</f>
        <v>1</v>
      </c>
      <c r="AN147" s="174">
        <f t="shared" si="13"/>
        <v>0</v>
      </c>
      <c r="AO147" s="174">
        <f t="shared" si="14"/>
        <v>0</v>
      </c>
      <c r="AP147" s="174">
        <f t="shared" si="15"/>
        <v>0</v>
      </c>
      <c r="AR147" s="173">
        <f t="shared" si="16"/>
        <v>0</v>
      </c>
      <c r="AS147" s="173">
        <f t="shared" si="17"/>
        <v>0</v>
      </c>
      <c r="BQ147" s="10"/>
      <c r="BR147" s="10"/>
      <c r="BS147" s="10"/>
    </row>
    <row r="148" spans="1:71" ht="13.5" customHeight="1" x14ac:dyDescent="0.25">
      <c r="A148" s="9"/>
      <c r="B148" s="13" t="str">
        <f>IF($C148&lt;&gt;"",MAX($B$7:B147)+1,"")</f>
        <v/>
      </c>
      <c r="C148" s="187"/>
      <c r="D148" s="186"/>
      <c r="E148" s="185"/>
      <c r="F148" s="184"/>
      <c r="G148" s="184"/>
      <c r="H148" s="183"/>
      <c r="I148" s="182"/>
      <c r="J148" s="181"/>
      <c r="K148" s="180"/>
      <c r="L148" s="194"/>
      <c r="M148" s="194"/>
      <c r="N14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48" s="364"/>
      <c r="P148" s="364"/>
      <c r="Q148" s="364"/>
      <c r="R148" s="362"/>
      <c r="S148" s="178"/>
      <c r="T148" s="177"/>
      <c r="U148" s="4"/>
      <c r="V148" s="176" t="e">
        <f>IF(#REF!&lt;#REF!,"No assoleix el mínim d'hores d'atenció anual","Atenció mínima assolida amb èxit")</f>
        <v>#REF!</v>
      </c>
      <c r="W148" s="4"/>
      <c r="X148" s="9">
        <f>(12/12)*Taula42[[#This Row],[Mesos del contracte en vigor durant l´any 2024]]</f>
        <v>0</v>
      </c>
      <c r="Y148" s="9">
        <f>(24/12)*Taula42[[#This Row],[Mesos del contracte en vigor durant l´any 2024]]</f>
        <v>0</v>
      </c>
      <c r="Z148" s="9">
        <f>(4/12)*Taula42[[#This Row],[Mesos del contracte en vigor durant l´any 2024]]</f>
        <v>0</v>
      </c>
      <c r="AA148" s="9">
        <f>(64/12)*Taula42[[#This Row],[Mesos del contracte en vigor durant l´any 2024]]</f>
        <v>0</v>
      </c>
      <c r="AB148" s="4"/>
      <c r="AC148" s="175">
        <f t="shared" si="12"/>
        <v>0</v>
      </c>
      <c r="AE148" s="13"/>
      <c r="AG148" s="26">
        <f>IF(Taula42[[#This Row],[Núm. d''ordre]]&lt;&gt;"",1,0)</f>
        <v>0</v>
      </c>
      <c r="AI148" s="26" t="e">
        <f>IF(#REF!&lt;400,1,0)</f>
        <v>#REF!</v>
      </c>
      <c r="AJ148" s="26" t="e">
        <f>IF(#REF!&gt;=400,1,0)</f>
        <v>#REF!</v>
      </c>
      <c r="AL148" s="26">
        <f>IF(Taula42[[#This Row],[Núm. d''ordre]]&gt;0,1,0)</f>
        <v>1</v>
      </c>
      <c r="AN148" s="174">
        <f t="shared" si="13"/>
        <v>0</v>
      </c>
      <c r="AO148" s="174">
        <f t="shared" si="14"/>
        <v>0</v>
      </c>
      <c r="AP148" s="174">
        <f t="shared" si="15"/>
        <v>0</v>
      </c>
      <c r="AR148" s="173">
        <f t="shared" si="16"/>
        <v>0</v>
      </c>
      <c r="AS148" s="173">
        <f t="shared" si="17"/>
        <v>0</v>
      </c>
      <c r="BQ148" s="10"/>
      <c r="BR148" s="10"/>
      <c r="BS148" s="10"/>
    </row>
    <row r="149" spans="1:71" ht="13.5" customHeight="1" x14ac:dyDescent="0.25">
      <c r="A149" s="9"/>
      <c r="B149" s="13" t="str">
        <f>IF($C149&lt;&gt;"",MAX($B$7:B148)+1,"")</f>
        <v/>
      </c>
      <c r="C149" s="187"/>
      <c r="D149" s="186"/>
      <c r="E149" s="185"/>
      <c r="F149" s="184"/>
      <c r="G149" s="184"/>
      <c r="H149" s="183"/>
      <c r="I149" s="182"/>
      <c r="J149" s="181"/>
      <c r="K149" s="180"/>
      <c r="L149" s="194"/>
      <c r="M149" s="194"/>
      <c r="N14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49" s="364"/>
      <c r="P149" s="364"/>
      <c r="Q149" s="364"/>
      <c r="R149" s="362"/>
      <c r="S149" s="178"/>
      <c r="T149" s="177"/>
      <c r="U149" s="4"/>
      <c r="V149" s="188" t="e">
        <f>IF(#REF!&lt;#REF!,"No assoleix el mínim d'hores d'atenció anual","Atenció mínima assolida amb èxit")</f>
        <v>#REF!</v>
      </c>
      <c r="W149" s="4"/>
      <c r="X149" s="9">
        <f>(12/12)*Taula42[[#This Row],[Mesos del contracte en vigor durant l´any 2024]]</f>
        <v>0</v>
      </c>
      <c r="Y149" s="9">
        <f>(24/12)*Taula42[[#This Row],[Mesos del contracte en vigor durant l´any 2024]]</f>
        <v>0</v>
      </c>
      <c r="Z149" s="9">
        <f>(4/12)*Taula42[[#This Row],[Mesos del contracte en vigor durant l´any 2024]]</f>
        <v>0</v>
      </c>
      <c r="AA149" s="9">
        <f>(64/12)*Taula42[[#This Row],[Mesos del contracte en vigor durant l´any 2024]]</f>
        <v>0</v>
      </c>
      <c r="AB149" s="4"/>
      <c r="AC149" s="175">
        <f t="shared" si="12"/>
        <v>0</v>
      </c>
      <c r="AE149" s="13"/>
      <c r="AG149" s="26">
        <f>IF(Taula42[[#This Row],[Núm. d''ordre]]&lt;&gt;"",1,0)</f>
        <v>0</v>
      </c>
      <c r="AI149" s="26" t="e">
        <f>IF(#REF!&lt;400,1,0)</f>
        <v>#REF!</v>
      </c>
      <c r="AJ149" s="26" t="e">
        <f>IF(#REF!&gt;=400,1,0)</f>
        <v>#REF!</v>
      </c>
      <c r="AL149" s="26">
        <f>IF(Taula42[[#This Row],[Núm. d''ordre]]&gt;0,1,0)</f>
        <v>1</v>
      </c>
      <c r="AN149" s="174">
        <f t="shared" si="13"/>
        <v>0</v>
      </c>
      <c r="AO149" s="174">
        <f t="shared" si="14"/>
        <v>0</v>
      </c>
      <c r="AP149" s="174">
        <f t="shared" si="15"/>
        <v>0</v>
      </c>
      <c r="AR149" s="173">
        <f t="shared" si="16"/>
        <v>0</v>
      </c>
      <c r="AS149" s="173">
        <f t="shared" si="17"/>
        <v>0</v>
      </c>
      <c r="BQ149" s="10"/>
      <c r="BR149" s="10"/>
      <c r="BS149" s="10"/>
    </row>
    <row r="150" spans="1:71" ht="13.5" customHeight="1" x14ac:dyDescent="0.25">
      <c r="A150" s="9"/>
      <c r="B150" s="13" t="str">
        <f>IF($C150&lt;&gt;"",MAX($B$7:B149)+1,"")</f>
        <v/>
      </c>
      <c r="C150" s="187"/>
      <c r="D150" s="186"/>
      <c r="E150" s="185"/>
      <c r="F150" s="184"/>
      <c r="G150" s="184"/>
      <c r="H150" s="183"/>
      <c r="I150" s="182"/>
      <c r="J150" s="181"/>
      <c r="K150" s="180"/>
      <c r="L150" s="194"/>
      <c r="M150" s="194"/>
      <c r="N15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50" s="364"/>
      <c r="P150" s="364"/>
      <c r="Q150" s="364"/>
      <c r="R150" s="362"/>
      <c r="S150" s="178"/>
      <c r="T150" s="177"/>
      <c r="U150" s="4"/>
      <c r="V150" s="176" t="e">
        <f>IF(#REF!&lt;#REF!,"No assoleix el mínim d'hores d'atenció anual","Atenció mínima assolida amb èxit")</f>
        <v>#REF!</v>
      </c>
      <c r="W150" s="4"/>
      <c r="X150" s="9">
        <f>(12/12)*Taula42[[#This Row],[Mesos del contracte en vigor durant l´any 2024]]</f>
        <v>0</v>
      </c>
      <c r="Y150" s="9">
        <f>(24/12)*Taula42[[#This Row],[Mesos del contracte en vigor durant l´any 2024]]</f>
        <v>0</v>
      </c>
      <c r="Z150" s="9">
        <f>(4/12)*Taula42[[#This Row],[Mesos del contracte en vigor durant l´any 2024]]</f>
        <v>0</v>
      </c>
      <c r="AA150" s="9">
        <f>(64/12)*Taula42[[#This Row],[Mesos del contracte en vigor durant l´any 2024]]</f>
        <v>0</v>
      </c>
      <c r="AB150" s="4"/>
      <c r="AC150" s="175">
        <f t="shared" si="12"/>
        <v>0</v>
      </c>
      <c r="AE150" s="13"/>
      <c r="AG150" s="26">
        <f>IF(Taula42[[#This Row],[Núm. d''ordre]]&lt;&gt;"",1,0)</f>
        <v>0</v>
      </c>
      <c r="AI150" s="26" t="e">
        <f>IF(#REF!&lt;400,1,0)</f>
        <v>#REF!</v>
      </c>
      <c r="AJ150" s="26" t="e">
        <f>IF(#REF!&gt;=400,1,0)</f>
        <v>#REF!</v>
      </c>
      <c r="AL150" s="26">
        <f>IF(Taula42[[#This Row],[Núm. d''ordre]]&gt;0,1,0)</f>
        <v>1</v>
      </c>
      <c r="AN150" s="174">
        <f t="shared" si="13"/>
        <v>0</v>
      </c>
      <c r="AO150" s="174">
        <f t="shared" si="14"/>
        <v>0</v>
      </c>
      <c r="AP150" s="174">
        <f t="shared" si="15"/>
        <v>0</v>
      </c>
      <c r="AR150" s="173">
        <f t="shared" si="16"/>
        <v>0</v>
      </c>
      <c r="AS150" s="173">
        <f t="shared" si="17"/>
        <v>0</v>
      </c>
      <c r="BQ150" s="10"/>
      <c r="BR150" s="10"/>
      <c r="BS150" s="10"/>
    </row>
    <row r="151" spans="1:71" ht="13.5" customHeight="1" x14ac:dyDescent="0.25">
      <c r="A151" s="9"/>
      <c r="B151" s="13" t="str">
        <f>IF($C151&lt;&gt;"",MAX($B$7:B150)+1,"")</f>
        <v/>
      </c>
      <c r="C151" s="187"/>
      <c r="D151" s="186"/>
      <c r="E151" s="185"/>
      <c r="F151" s="184"/>
      <c r="G151" s="184"/>
      <c r="H151" s="183"/>
      <c r="I151" s="182"/>
      <c r="J151" s="181"/>
      <c r="K151" s="180"/>
      <c r="L151" s="194"/>
      <c r="M151" s="194"/>
      <c r="N15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51" s="364"/>
      <c r="P151" s="364"/>
      <c r="Q151" s="364"/>
      <c r="R151" s="362"/>
      <c r="S151" s="178"/>
      <c r="T151" s="177"/>
      <c r="U151" s="4"/>
      <c r="V151" s="188" t="e">
        <f>IF(#REF!&lt;#REF!,"No assoleix el mínim d'hores d'atenció anual","Atenció mínima assolida amb èxit")</f>
        <v>#REF!</v>
      </c>
      <c r="W151" s="4"/>
      <c r="X151" s="9">
        <f>(12/12)*Taula42[[#This Row],[Mesos del contracte en vigor durant l´any 2024]]</f>
        <v>0</v>
      </c>
      <c r="Y151" s="9">
        <f>(24/12)*Taula42[[#This Row],[Mesos del contracte en vigor durant l´any 2024]]</f>
        <v>0</v>
      </c>
      <c r="Z151" s="9">
        <f>(4/12)*Taula42[[#This Row],[Mesos del contracte en vigor durant l´any 2024]]</f>
        <v>0</v>
      </c>
      <c r="AA151" s="9">
        <f>(64/12)*Taula42[[#This Row],[Mesos del contracte en vigor durant l´any 2024]]</f>
        <v>0</v>
      </c>
      <c r="AB151" s="4"/>
      <c r="AC151" s="175">
        <f t="shared" si="12"/>
        <v>0</v>
      </c>
      <c r="AE151" s="13"/>
      <c r="AG151" s="26">
        <f>IF(Taula42[[#This Row],[Núm. d''ordre]]&lt;&gt;"",1,0)</f>
        <v>0</v>
      </c>
      <c r="AI151" s="26" t="e">
        <f>IF(#REF!&lt;400,1,0)</f>
        <v>#REF!</v>
      </c>
      <c r="AJ151" s="26" t="e">
        <f>IF(#REF!&gt;=400,1,0)</f>
        <v>#REF!</v>
      </c>
      <c r="AL151" s="26">
        <f>IF(Taula42[[#This Row],[Núm. d''ordre]]&gt;0,1,0)</f>
        <v>1</v>
      </c>
      <c r="AN151" s="174">
        <f t="shared" si="13"/>
        <v>0</v>
      </c>
      <c r="AO151" s="174">
        <f t="shared" si="14"/>
        <v>0</v>
      </c>
      <c r="AP151" s="174">
        <f t="shared" si="15"/>
        <v>0</v>
      </c>
      <c r="AR151" s="173">
        <f t="shared" si="16"/>
        <v>0</v>
      </c>
      <c r="AS151" s="173">
        <f t="shared" si="17"/>
        <v>0</v>
      </c>
      <c r="BQ151" s="10"/>
      <c r="BR151" s="10"/>
      <c r="BS151" s="10"/>
    </row>
    <row r="152" spans="1:71" ht="13.5" customHeight="1" x14ac:dyDescent="0.25">
      <c r="A152" s="9"/>
      <c r="B152" s="13" t="str">
        <f>IF($C152&lt;&gt;"",MAX($B$7:B151)+1,"")</f>
        <v/>
      </c>
      <c r="C152" s="187"/>
      <c r="D152" s="186"/>
      <c r="E152" s="185"/>
      <c r="F152" s="184"/>
      <c r="G152" s="184"/>
      <c r="H152" s="183"/>
      <c r="I152" s="182"/>
      <c r="J152" s="181"/>
      <c r="K152" s="180"/>
      <c r="L152" s="194"/>
      <c r="M152" s="194"/>
      <c r="N15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52" s="364"/>
      <c r="P152" s="364"/>
      <c r="Q152" s="364"/>
      <c r="R152" s="362"/>
      <c r="S152" s="178"/>
      <c r="T152" s="177"/>
      <c r="U152" s="4"/>
      <c r="V152" s="176" t="e">
        <f>IF(#REF!&lt;#REF!,"No assoleix el mínim d'hores d'atenció anual","Atenció mínima assolida amb èxit")</f>
        <v>#REF!</v>
      </c>
      <c r="W152" s="4"/>
      <c r="X152" s="9">
        <f>(12/12)*Taula42[[#This Row],[Mesos del contracte en vigor durant l´any 2024]]</f>
        <v>0</v>
      </c>
      <c r="Y152" s="9">
        <f>(24/12)*Taula42[[#This Row],[Mesos del contracte en vigor durant l´any 2024]]</f>
        <v>0</v>
      </c>
      <c r="Z152" s="9">
        <f>(4/12)*Taula42[[#This Row],[Mesos del contracte en vigor durant l´any 2024]]</f>
        <v>0</v>
      </c>
      <c r="AA152" s="9">
        <f>(64/12)*Taula42[[#This Row],[Mesos del contracte en vigor durant l´any 2024]]</f>
        <v>0</v>
      </c>
      <c r="AB152" s="4"/>
      <c r="AC152" s="175">
        <f t="shared" si="12"/>
        <v>0</v>
      </c>
      <c r="AE152" s="13"/>
      <c r="AG152" s="26">
        <f>IF(Taula42[[#This Row],[Núm. d''ordre]]&lt;&gt;"",1,0)</f>
        <v>0</v>
      </c>
      <c r="AI152" s="26" t="e">
        <f>IF(#REF!&lt;400,1,0)</f>
        <v>#REF!</v>
      </c>
      <c r="AJ152" s="26" t="e">
        <f>IF(#REF!&gt;=400,1,0)</f>
        <v>#REF!</v>
      </c>
      <c r="AL152" s="26">
        <f>IF(Taula42[[#This Row],[Núm. d''ordre]]&gt;0,1,0)</f>
        <v>1</v>
      </c>
      <c r="AN152" s="174">
        <f t="shared" si="13"/>
        <v>0</v>
      </c>
      <c r="AO152" s="174">
        <f t="shared" si="14"/>
        <v>0</v>
      </c>
      <c r="AP152" s="174">
        <f t="shared" si="15"/>
        <v>0</v>
      </c>
      <c r="AR152" s="173">
        <f t="shared" si="16"/>
        <v>0</v>
      </c>
      <c r="AS152" s="173">
        <f t="shared" si="17"/>
        <v>0</v>
      </c>
      <c r="BQ152" s="10"/>
      <c r="BR152" s="10"/>
      <c r="BS152" s="10"/>
    </row>
    <row r="153" spans="1:71" ht="13.5" customHeight="1" x14ac:dyDescent="0.25">
      <c r="A153" s="9"/>
      <c r="B153" s="13" t="str">
        <f>IF($C153&lt;&gt;"",MAX($B$7:B152)+1,"")</f>
        <v/>
      </c>
      <c r="C153" s="187"/>
      <c r="D153" s="186"/>
      <c r="E153" s="185"/>
      <c r="F153" s="184"/>
      <c r="G153" s="184"/>
      <c r="H153" s="183"/>
      <c r="I153" s="182"/>
      <c r="J153" s="181"/>
      <c r="K153" s="180"/>
      <c r="L153" s="194"/>
      <c r="M153" s="194"/>
      <c r="N15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53" s="364"/>
      <c r="P153" s="364"/>
      <c r="Q153" s="364"/>
      <c r="R153" s="362"/>
      <c r="S153" s="178"/>
      <c r="T153" s="177"/>
      <c r="U153" s="4"/>
      <c r="V153" s="188" t="e">
        <f>IF(#REF!&lt;#REF!,"No assoleix el mínim d'hores d'atenció anual","Atenció mínima assolida amb èxit")</f>
        <v>#REF!</v>
      </c>
      <c r="W153" s="4"/>
      <c r="X153" s="9">
        <f>(12/12)*Taula42[[#This Row],[Mesos del contracte en vigor durant l´any 2024]]</f>
        <v>0</v>
      </c>
      <c r="Y153" s="9">
        <f>(24/12)*Taula42[[#This Row],[Mesos del contracte en vigor durant l´any 2024]]</f>
        <v>0</v>
      </c>
      <c r="Z153" s="9">
        <f>(4/12)*Taula42[[#This Row],[Mesos del contracte en vigor durant l´any 2024]]</f>
        <v>0</v>
      </c>
      <c r="AA153" s="9">
        <f>(64/12)*Taula42[[#This Row],[Mesos del contracte en vigor durant l´any 2024]]</f>
        <v>0</v>
      </c>
      <c r="AB153" s="4"/>
      <c r="AC153" s="175">
        <f t="shared" si="12"/>
        <v>0</v>
      </c>
      <c r="AE153" s="13"/>
      <c r="AG153" s="26">
        <f>IF(Taula42[[#This Row],[Núm. d''ordre]]&lt;&gt;"",1,0)</f>
        <v>0</v>
      </c>
      <c r="AI153" s="26" t="e">
        <f>IF(#REF!&lt;400,1,0)</f>
        <v>#REF!</v>
      </c>
      <c r="AJ153" s="26" t="e">
        <f>IF(#REF!&gt;=400,1,0)</f>
        <v>#REF!</v>
      </c>
      <c r="AL153" s="26">
        <f>IF(Taula42[[#This Row],[Núm. d''ordre]]&gt;0,1,0)</f>
        <v>1</v>
      </c>
      <c r="AN153" s="174">
        <f t="shared" si="13"/>
        <v>0</v>
      </c>
      <c r="AO153" s="174">
        <f t="shared" si="14"/>
        <v>0</v>
      </c>
      <c r="AP153" s="174">
        <f t="shared" si="15"/>
        <v>0</v>
      </c>
      <c r="AR153" s="173">
        <f t="shared" si="16"/>
        <v>0</v>
      </c>
      <c r="AS153" s="173">
        <f t="shared" si="17"/>
        <v>0</v>
      </c>
      <c r="BQ153" s="10"/>
      <c r="BR153" s="10"/>
      <c r="BS153" s="10"/>
    </row>
    <row r="154" spans="1:71" ht="13.5" customHeight="1" x14ac:dyDescent="0.25">
      <c r="A154" s="9"/>
      <c r="B154" s="13" t="str">
        <f>IF($C154&lt;&gt;"",MAX($B$7:B153)+1,"")</f>
        <v/>
      </c>
      <c r="C154" s="187"/>
      <c r="D154" s="186"/>
      <c r="E154" s="185"/>
      <c r="F154" s="184"/>
      <c r="G154" s="184"/>
      <c r="H154" s="183"/>
      <c r="I154" s="182"/>
      <c r="J154" s="181"/>
      <c r="K154" s="180"/>
      <c r="L154" s="194"/>
      <c r="M154" s="194"/>
      <c r="N15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54" s="364"/>
      <c r="P154" s="364"/>
      <c r="Q154" s="364"/>
      <c r="R154" s="362"/>
      <c r="S154" s="178"/>
      <c r="T154" s="189"/>
      <c r="U154" s="4"/>
      <c r="V154" s="176" t="e">
        <f>IF(#REF!&lt;#REF!,"No assoleix el mínim d'hores d'atenció anual","Atenció mínima assolida amb èxit")</f>
        <v>#REF!</v>
      </c>
      <c r="W154" s="4"/>
      <c r="X154" s="9">
        <f>(12/12)*Taula42[[#This Row],[Mesos del contracte en vigor durant l´any 2024]]</f>
        <v>0</v>
      </c>
      <c r="Y154" s="9">
        <f>(24/12)*Taula42[[#This Row],[Mesos del contracte en vigor durant l´any 2024]]</f>
        <v>0</v>
      </c>
      <c r="Z154" s="9">
        <f>(4/12)*Taula42[[#This Row],[Mesos del contracte en vigor durant l´any 2024]]</f>
        <v>0</v>
      </c>
      <c r="AA154" s="9">
        <f>(64/12)*Taula42[[#This Row],[Mesos del contracte en vigor durant l´any 2024]]</f>
        <v>0</v>
      </c>
      <c r="AB154" s="4"/>
      <c r="AC154" s="175">
        <f t="shared" si="12"/>
        <v>0</v>
      </c>
      <c r="AE154" s="13"/>
      <c r="AG154" s="26">
        <f>IF(Taula42[[#This Row],[Núm. d''ordre]]&lt;&gt;"",1,0)</f>
        <v>0</v>
      </c>
      <c r="AI154" s="26" t="e">
        <f>IF(#REF!&lt;400,1,0)</f>
        <v>#REF!</v>
      </c>
      <c r="AJ154" s="26" t="e">
        <f>IF(#REF!&gt;=400,1,0)</f>
        <v>#REF!</v>
      </c>
      <c r="AL154" s="26">
        <f>IF(Taula42[[#This Row],[Núm. d''ordre]]&gt;0,1,0)</f>
        <v>1</v>
      </c>
      <c r="AN154" s="174">
        <f t="shared" si="13"/>
        <v>0</v>
      </c>
      <c r="AO154" s="174">
        <f t="shared" si="14"/>
        <v>0</v>
      </c>
      <c r="AP154" s="174">
        <f t="shared" si="15"/>
        <v>0</v>
      </c>
      <c r="AR154" s="173">
        <f t="shared" si="16"/>
        <v>0</v>
      </c>
      <c r="AS154" s="173">
        <f t="shared" si="17"/>
        <v>0</v>
      </c>
      <c r="BQ154" s="10"/>
      <c r="BR154" s="10"/>
      <c r="BS154" s="10"/>
    </row>
    <row r="155" spans="1:71" ht="13.5" customHeight="1" x14ac:dyDescent="0.25">
      <c r="A155" s="9"/>
      <c r="B155" s="13" t="str">
        <f>IF($C155&lt;&gt;"",MAX($B$7:B154)+1,"")</f>
        <v/>
      </c>
      <c r="C155" s="187"/>
      <c r="D155" s="186"/>
      <c r="E155" s="185"/>
      <c r="F155" s="184"/>
      <c r="G155" s="184"/>
      <c r="H155" s="183"/>
      <c r="I155" s="182"/>
      <c r="J155" s="181"/>
      <c r="K155" s="180"/>
      <c r="L155" s="194"/>
      <c r="M155" s="194"/>
      <c r="N15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55" s="364"/>
      <c r="P155" s="364"/>
      <c r="Q155" s="364"/>
      <c r="R155" s="362"/>
      <c r="S155" s="178"/>
      <c r="T155" s="189"/>
      <c r="U155" s="4"/>
      <c r="V155" s="188" t="e">
        <f>IF(#REF!&lt;#REF!,"No assoleix el mínim d'hores d'atenció anual","Atenció mínima assolida amb èxit")</f>
        <v>#REF!</v>
      </c>
      <c r="W155" s="4"/>
      <c r="X155" s="9">
        <f>(12/12)*Taula42[[#This Row],[Mesos del contracte en vigor durant l´any 2024]]</f>
        <v>0</v>
      </c>
      <c r="Y155" s="9">
        <f>(24/12)*Taula42[[#This Row],[Mesos del contracte en vigor durant l´any 2024]]</f>
        <v>0</v>
      </c>
      <c r="Z155" s="9">
        <f>(4/12)*Taula42[[#This Row],[Mesos del contracte en vigor durant l´any 2024]]</f>
        <v>0</v>
      </c>
      <c r="AA155" s="9">
        <f>(64/12)*Taula42[[#This Row],[Mesos del contracte en vigor durant l´any 2024]]</f>
        <v>0</v>
      </c>
      <c r="AB155" s="4"/>
      <c r="AC155" s="175">
        <f t="shared" si="12"/>
        <v>0</v>
      </c>
      <c r="AE155" s="13"/>
      <c r="AG155" s="26">
        <f>IF(Taula42[[#This Row],[Núm. d''ordre]]&lt;&gt;"",1,0)</f>
        <v>0</v>
      </c>
      <c r="AI155" s="26" t="e">
        <f>IF(#REF!&lt;400,1,0)</f>
        <v>#REF!</v>
      </c>
      <c r="AJ155" s="26" t="e">
        <f>IF(#REF!&gt;=400,1,0)</f>
        <v>#REF!</v>
      </c>
      <c r="AL155" s="26">
        <f>IF(Taula42[[#This Row],[Núm. d''ordre]]&gt;0,1,0)</f>
        <v>1</v>
      </c>
      <c r="AN155" s="174">
        <f t="shared" si="13"/>
        <v>0</v>
      </c>
      <c r="AO155" s="174">
        <f t="shared" si="14"/>
        <v>0</v>
      </c>
      <c r="AP155" s="174">
        <f t="shared" si="15"/>
        <v>0</v>
      </c>
      <c r="AR155" s="173">
        <f t="shared" si="16"/>
        <v>0</v>
      </c>
      <c r="AS155" s="173">
        <f t="shared" si="17"/>
        <v>0</v>
      </c>
      <c r="BQ155" s="10"/>
      <c r="BR155" s="10"/>
      <c r="BS155" s="10"/>
    </row>
    <row r="156" spans="1:71" ht="13.5" customHeight="1" x14ac:dyDescent="0.25">
      <c r="A156" s="9"/>
      <c r="B156" s="13" t="str">
        <f>IF($C156&lt;&gt;"",MAX($B$7:B155)+1,"")</f>
        <v/>
      </c>
      <c r="C156" s="187"/>
      <c r="D156" s="186"/>
      <c r="E156" s="185"/>
      <c r="F156" s="184"/>
      <c r="G156" s="184"/>
      <c r="H156" s="183"/>
      <c r="I156" s="182"/>
      <c r="J156" s="181"/>
      <c r="K156" s="180"/>
      <c r="L156" s="194"/>
      <c r="M156" s="194"/>
      <c r="N15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56" s="364"/>
      <c r="P156" s="364"/>
      <c r="Q156" s="364"/>
      <c r="R156" s="362"/>
      <c r="S156" s="178"/>
      <c r="T156" s="189"/>
      <c r="U156" s="4"/>
      <c r="V156" s="176" t="e">
        <f>IF(#REF!&lt;#REF!,"No assoleix el mínim d'hores d'atenció anual","Atenció mínima assolida amb èxit")</f>
        <v>#REF!</v>
      </c>
      <c r="W156" s="4"/>
      <c r="X156" s="9">
        <f>(12/12)*Taula42[[#This Row],[Mesos del contracte en vigor durant l´any 2024]]</f>
        <v>0</v>
      </c>
      <c r="Y156" s="9">
        <f>(24/12)*Taula42[[#This Row],[Mesos del contracte en vigor durant l´any 2024]]</f>
        <v>0</v>
      </c>
      <c r="Z156" s="9">
        <f>(4/12)*Taula42[[#This Row],[Mesos del contracte en vigor durant l´any 2024]]</f>
        <v>0</v>
      </c>
      <c r="AA156" s="9">
        <f>(64/12)*Taula42[[#This Row],[Mesos del contracte en vigor durant l´any 2024]]</f>
        <v>0</v>
      </c>
      <c r="AB156" s="4"/>
      <c r="AC156" s="175">
        <f t="shared" si="12"/>
        <v>0</v>
      </c>
      <c r="AE156" s="13"/>
      <c r="AG156" s="26">
        <f>IF(Taula42[[#This Row],[Núm. d''ordre]]&lt;&gt;"",1,0)</f>
        <v>0</v>
      </c>
      <c r="AI156" s="26" t="e">
        <f>IF(#REF!&lt;400,1,0)</f>
        <v>#REF!</v>
      </c>
      <c r="AJ156" s="26" t="e">
        <f>IF(#REF!&gt;=400,1,0)</f>
        <v>#REF!</v>
      </c>
      <c r="AL156" s="26">
        <f>IF(Taula42[[#This Row],[Núm. d''ordre]]&gt;0,1,0)</f>
        <v>1</v>
      </c>
      <c r="AN156" s="174">
        <f t="shared" si="13"/>
        <v>0</v>
      </c>
      <c r="AO156" s="174">
        <f t="shared" si="14"/>
        <v>0</v>
      </c>
      <c r="AP156" s="174">
        <f t="shared" si="15"/>
        <v>0</v>
      </c>
      <c r="AR156" s="173">
        <f t="shared" si="16"/>
        <v>0</v>
      </c>
      <c r="AS156" s="173">
        <f t="shared" si="17"/>
        <v>0</v>
      </c>
      <c r="BQ156" s="10"/>
      <c r="BR156" s="10"/>
      <c r="BS156" s="10"/>
    </row>
    <row r="157" spans="1:71" ht="13.5" customHeight="1" x14ac:dyDescent="0.25">
      <c r="A157" s="9"/>
      <c r="B157" s="13" t="str">
        <f>IF($C157&lt;&gt;"",MAX($B$7:B156)+1,"")</f>
        <v/>
      </c>
      <c r="C157" s="187"/>
      <c r="D157" s="186"/>
      <c r="E157" s="185"/>
      <c r="F157" s="184"/>
      <c r="G157" s="184"/>
      <c r="H157" s="183"/>
      <c r="I157" s="182"/>
      <c r="J157" s="181"/>
      <c r="K157" s="180"/>
      <c r="L157" s="194"/>
      <c r="M157" s="194"/>
      <c r="N15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57" s="364"/>
      <c r="P157" s="364"/>
      <c r="Q157" s="364"/>
      <c r="R157" s="362"/>
      <c r="S157" s="178"/>
      <c r="T157" s="189"/>
      <c r="U157" s="4"/>
      <c r="V157" s="188" t="e">
        <f>IF(#REF!&lt;#REF!,"No assoleix el mínim d'hores d'atenció anual","Atenció mínima assolida amb èxit")</f>
        <v>#REF!</v>
      </c>
      <c r="W157" s="4"/>
      <c r="X157" s="9">
        <f>(12/12)*Taula42[[#This Row],[Mesos del contracte en vigor durant l´any 2024]]</f>
        <v>0</v>
      </c>
      <c r="Y157" s="9">
        <f>(24/12)*Taula42[[#This Row],[Mesos del contracte en vigor durant l´any 2024]]</f>
        <v>0</v>
      </c>
      <c r="Z157" s="9">
        <f>(4/12)*Taula42[[#This Row],[Mesos del contracte en vigor durant l´any 2024]]</f>
        <v>0</v>
      </c>
      <c r="AA157" s="9">
        <f>(64/12)*Taula42[[#This Row],[Mesos del contracte en vigor durant l´any 2024]]</f>
        <v>0</v>
      </c>
      <c r="AB157" s="4"/>
      <c r="AC157" s="175">
        <f t="shared" si="12"/>
        <v>0</v>
      </c>
      <c r="AE157" s="13"/>
      <c r="AG157" s="26">
        <f>IF(Taula42[[#This Row],[Núm. d''ordre]]&lt;&gt;"",1,0)</f>
        <v>0</v>
      </c>
      <c r="AI157" s="26" t="e">
        <f>IF(#REF!&lt;400,1,0)</f>
        <v>#REF!</v>
      </c>
      <c r="AJ157" s="26" t="e">
        <f>IF(#REF!&gt;=400,1,0)</f>
        <v>#REF!</v>
      </c>
      <c r="AL157" s="26">
        <f>IF(Taula42[[#This Row],[Núm. d''ordre]]&gt;0,1,0)</f>
        <v>1</v>
      </c>
      <c r="AN157" s="174">
        <f t="shared" si="13"/>
        <v>0</v>
      </c>
      <c r="AO157" s="174">
        <f t="shared" si="14"/>
        <v>0</v>
      </c>
      <c r="AP157" s="174">
        <f t="shared" si="15"/>
        <v>0</v>
      </c>
      <c r="AR157" s="173">
        <f t="shared" si="16"/>
        <v>0</v>
      </c>
      <c r="AS157" s="173">
        <f t="shared" si="17"/>
        <v>0</v>
      </c>
      <c r="BQ157" s="10"/>
      <c r="BR157" s="10"/>
      <c r="BS157" s="10"/>
    </row>
    <row r="158" spans="1:71" ht="13.5" customHeight="1" x14ac:dyDescent="0.25">
      <c r="A158" s="9"/>
      <c r="B158" s="13" t="str">
        <f>IF($C158&lt;&gt;"",MAX($B$7:B157)+1,"")</f>
        <v/>
      </c>
      <c r="C158" s="187"/>
      <c r="D158" s="186"/>
      <c r="E158" s="185"/>
      <c r="F158" s="184"/>
      <c r="G158" s="184"/>
      <c r="H158" s="183"/>
      <c r="I158" s="182"/>
      <c r="J158" s="181"/>
      <c r="K158" s="180"/>
      <c r="L158" s="194"/>
      <c r="M158" s="194"/>
      <c r="N15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58" s="364"/>
      <c r="P158" s="364"/>
      <c r="Q158" s="364"/>
      <c r="R158" s="362"/>
      <c r="S158" s="178"/>
      <c r="T158" s="189"/>
      <c r="U158" s="4"/>
      <c r="V158" s="176" t="e">
        <f>IF(#REF!&lt;#REF!,"No assoleix el mínim d'hores d'atenció anual","Atenció mínima assolida amb èxit")</f>
        <v>#REF!</v>
      </c>
      <c r="W158" s="4"/>
      <c r="X158" s="9">
        <f>(12/12)*Taula42[[#This Row],[Mesos del contracte en vigor durant l´any 2024]]</f>
        <v>0</v>
      </c>
      <c r="Y158" s="9">
        <f>(24/12)*Taula42[[#This Row],[Mesos del contracte en vigor durant l´any 2024]]</f>
        <v>0</v>
      </c>
      <c r="Z158" s="9">
        <f>(4/12)*Taula42[[#This Row],[Mesos del contracte en vigor durant l´any 2024]]</f>
        <v>0</v>
      </c>
      <c r="AA158" s="9">
        <f>(64/12)*Taula42[[#This Row],[Mesos del contracte en vigor durant l´any 2024]]</f>
        <v>0</v>
      </c>
      <c r="AB158" s="4"/>
      <c r="AC158" s="175">
        <f t="shared" si="12"/>
        <v>0</v>
      </c>
      <c r="AE158" s="13"/>
      <c r="AG158" s="26">
        <f>IF(Taula42[[#This Row],[Núm. d''ordre]]&lt;&gt;"",1,0)</f>
        <v>0</v>
      </c>
      <c r="AI158" s="26" t="e">
        <f>IF(#REF!&lt;400,1,0)</f>
        <v>#REF!</v>
      </c>
      <c r="AJ158" s="26" t="e">
        <f>IF(#REF!&gt;=400,1,0)</f>
        <v>#REF!</v>
      </c>
      <c r="AL158" s="26">
        <f>IF(Taula42[[#This Row],[Núm. d''ordre]]&gt;0,1,0)</f>
        <v>1</v>
      </c>
      <c r="AN158" s="174">
        <f t="shared" si="13"/>
        <v>0</v>
      </c>
      <c r="AO158" s="174">
        <f t="shared" si="14"/>
        <v>0</v>
      </c>
      <c r="AP158" s="174">
        <f t="shared" si="15"/>
        <v>0</v>
      </c>
      <c r="AR158" s="173">
        <f t="shared" si="16"/>
        <v>0</v>
      </c>
      <c r="AS158" s="173">
        <f t="shared" si="17"/>
        <v>0</v>
      </c>
      <c r="BQ158" s="10"/>
      <c r="BR158" s="10"/>
      <c r="BS158" s="10"/>
    </row>
    <row r="159" spans="1:71" ht="13.5" customHeight="1" x14ac:dyDescent="0.25">
      <c r="A159" s="9"/>
      <c r="B159" s="13" t="str">
        <f>IF($C159&lt;&gt;"",MAX($B$7:B158)+1,"")</f>
        <v/>
      </c>
      <c r="C159" s="187"/>
      <c r="D159" s="186"/>
      <c r="E159" s="185"/>
      <c r="F159" s="184"/>
      <c r="G159" s="184"/>
      <c r="H159" s="183"/>
      <c r="I159" s="182"/>
      <c r="J159" s="181"/>
      <c r="K159" s="180"/>
      <c r="L159" s="194"/>
      <c r="M159" s="194"/>
      <c r="N15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59" s="364"/>
      <c r="P159" s="364"/>
      <c r="Q159" s="364"/>
      <c r="R159" s="362"/>
      <c r="S159" s="178"/>
      <c r="T159" s="189"/>
      <c r="U159" s="4"/>
      <c r="V159" s="188" t="e">
        <f>IF(#REF!&lt;#REF!,"No assoleix el mínim d'hores d'atenció anual","Atenció mínima assolida amb èxit")</f>
        <v>#REF!</v>
      </c>
      <c r="W159" s="4"/>
      <c r="X159" s="9">
        <f>(12/12)*Taula42[[#This Row],[Mesos del contracte en vigor durant l´any 2024]]</f>
        <v>0</v>
      </c>
      <c r="Y159" s="9">
        <f>(24/12)*Taula42[[#This Row],[Mesos del contracte en vigor durant l´any 2024]]</f>
        <v>0</v>
      </c>
      <c r="Z159" s="9">
        <f>(4/12)*Taula42[[#This Row],[Mesos del contracte en vigor durant l´any 2024]]</f>
        <v>0</v>
      </c>
      <c r="AA159" s="9">
        <f>(64/12)*Taula42[[#This Row],[Mesos del contracte en vigor durant l´any 2024]]</f>
        <v>0</v>
      </c>
      <c r="AB159" s="4"/>
      <c r="AC159" s="175">
        <f t="shared" si="12"/>
        <v>0</v>
      </c>
      <c r="AE159" s="13"/>
      <c r="AG159" s="26">
        <f>IF(Taula42[[#This Row],[Núm. d''ordre]]&lt;&gt;"",1,0)</f>
        <v>0</v>
      </c>
      <c r="AI159" s="26" t="e">
        <f>IF(#REF!&lt;400,1,0)</f>
        <v>#REF!</v>
      </c>
      <c r="AJ159" s="26" t="e">
        <f>IF(#REF!&gt;=400,1,0)</f>
        <v>#REF!</v>
      </c>
      <c r="AL159" s="26">
        <f>IF(Taula42[[#This Row],[Núm. d''ordre]]&gt;0,1,0)</f>
        <v>1</v>
      </c>
      <c r="AN159" s="174">
        <f t="shared" si="13"/>
        <v>0</v>
      </c>
      <c r="AO159" s="174">
        <f t="shared" si="14"/>
        <v>0</v>
      </c>
      <c r="AP159" s="174">
        <f t="shared" si="15"/>
        <v>0</v>
      </c>
      <c r="AR159" s="173">
        <f t="shared" si="16"/>
        <v>0</v>
      </c>
      <c r="AS159" s="173">
        <f t="shared" si="17"/>
        <v>0</v>
      </c>
      <c r="BQ159" s="10"/>
      <c r="BR159" s="10"/>
      <c r="BS159" s="10"/>
    </row>
    <row r="160" spans="1:71" ht="13.5" customHeight="1" x14ac:dyDescent="0.25">
      <c r="A160" s="9"/>
      <c r="B160" s="13" t="str">
        <f>IF($C160&lt;&gt;"",MAX($B$7:B159)+1,"")</f>
        <v/>
      </c>
      <c r="C160" s="187"/>
      <c r="D160" s="186"/>
      <c r="E160" s="185"/>
      <c r="F160" s="184"/>
      <c r="G160" s="184"/>
      <c r="H160" s="183"/>
      <c r="I160" s="182"/>
      <c r="J160" s="181"/>
      <c r="K160" s="180"/>
      <c r="L160" s="194"/>
      <c r="M160" s="194"/>
      <c r="N16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60" s="364"/>
      <c r="P160" s="364"/>
      <c r="Q160" s="364"/>
      <c r="R160" s="362"/>
      <c r="S160" s="178"/>
      <c r="T160" s="177"/>
      <c r="U160" s="4"/>
      <c r="V160" s="176" t="e">
        <f>IF(#REF!&lt;#REF!,"No assoleix el mínim d'hores d'atenció anual","Atenció mínima assolida amb èxit")</f>
        <v>#REF!</v>
      </c>
      <c r="W160" s="4"/>
      <c r="X160" s="9">
        <f>(12/12)*Taula42[[#This Row],[Mesos del contracte en vigor durant l´any 2024]]</f>
        <v>0</v>
      </c>
      <c r="Y160" s="9">
        <f>(24/12)*Taula42[[#This Row],[Mesos del contracte en vigor durant l´any 2024]]</f>
        <v>0</v>
      </c>
      <c r="Z160" s="9">
        <f>(4/12)*Taula42[[#This Row],[Mesos del contracte en vigor durant l´any 2024]]</f>
        <v>0</v>
      </c>
      <c r="AA160" s="9">
        <f>(64/12)*Taula42[[#This Row],[Mesos del contracte en vigor durant l´any 2024]]</f>
        <v>0</v>
      </c>
      <c r="AB160" s="4"/>
      <c r="AC160" s="175">
        <f t="shared" si="12"/>
        <v>0</v>
      </c>
      <c r="AE160" s="13"/>
      <c r="AG160" s="26">
        <f>IF(Taula42[[#This Row],[Núm. d''ordre]]&lt;&gt;"",1,0)</f>
        <v>0</v>
      </c>
      <c r="AI160" s="26" t="e">
        <f>IF(#REF!&lt;400,1,0)</f>
        <v>#REF!</v>
      </c>
      <c r="AJ160" s="26" t="e">
        <f>IF(#REF!&gt;=400,1,0)</f>
        <v>#REF!</v>
      </c>
      <c r="AL160" s="26">
        <f>IF(Taula42[[#This Row],[Núm. d''ordre]]&gt;0,1,0)</f>
        <v>1</v>
      </c>
      <c r="AN160" s="174">
        <f t="shared" si="13"/>
        <v>0</v>
      </c>
      <c r="AO160" s="174">
        <f t="shared" si="14"/>
        <v>0</v>
      </c>
      <c r="AP160" s="174">
        <f t="shared" si="15"/>
        <v>0</v>
      </c>
      <c r="AR160" s="173">
        <f t="shared" si="16"/>
        <v>0</v>
      </c>
      <c r="AS160" s="173">
        <f t="shared" si="17"/>
        <v>0</v>
      </c>
      <c r="BQ160" s="10"/>
      <c r="BR160" s="10"/>
      <c r="BS160" s="10"/>
    </row>
    <row r="161" spans="1:71" ht="13.5" customHeight="1" x14ac:dyDescent="0.25">
      <c r="A161" s="9"/>
      <c r="B161" s="13" t="str">
        <f>IF($C161&lt;&gt;"",MAX($B$7:B160)+1,"")</f>
        <v/>
      </c>
      <c r="C161" s="187"/>
      <c r="D161" s="186"/>
      <c r="E161" s="185"/>
      <c r="F161" s="184"/>
      <c r="G161" s="184"/>
      <c r="H161" s="183"/>
      <c r="I161" s="182"/>
      <c r="J161" s="181"/>
      <c r="K161" s="180"/>
      <c r="L161" s="194"/>
      <c r="M161" s="194"/>
      <c r="N16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61" s="364"/>
      <c r="P161" s="364"/>
      <c r="Q161" s="364"/>
      <c r="R161" s="362"/>
      <c r="S161" s="178"/>
      <c r="T161" s="177"/>
      <c r="U161" s="4"/>
      <c r="V161" s="188" t="e">
        <f>IF(#REF!&lt;#REF!,"No assoleix el mínim d'hores d'atenció anual","Atenció mínima assolida amb èxit")</f>
        <v>#REF!</v>
      </c>
      <c r="W161" s="4"/>
      <c r="X161" s="9">
        <f>(12/12)*Taula42[[#This Row],[Mesos del contracte en vigor durant l´any 2024]]</f>
        <v>0</v>
      </c>
      <c r="Y161" s="9">
        <f>(24/12)*Taula42[[#This Row],[Mesos del contracte en vigor durant l´any 2024]]</f>
        <v>0</v>
      </c>
      <c r="Z161" s="9">
        <f>(4/12)*Taula42[[#This Row],[Mesos del contracte en vigor durant l´any 2024]]</f>
        <v>0</v>
      </c>
      <c r="AA161" s="9">
        <f>(64/12)*Taula42[[#This Row],[Mesos del contracte en vigor durant l´any 2024]]</f>
        <v>0</v>
      </c>
      <c r="AB161" s="4"/>
      <c r="AC161" s="175">
        <f t="shared" si="12"/>
        <v>0</v>
      </c>
      <c r="AE161" s="13"/>
      <c r="AG161" s="26">
        <f>IF(Taula42[[#This Row],[Núm. d''ordre]]&lt;&gt;"",1,0)</f>
        <v>0</v>
      </c>
      <c r="AI161" s="26" t="e">
        <f>IF(#REF!&lt;400,1,0)</f>
        <v>#REF!</v>
      </c>
      <c r="AJ161" s="26" t="e">
        <f>IF(#REF!&gt;=400,1,0)</f>
        <v>#REF!</v>
      </c>
      <c r="AL161" s="26">
        <f>IF(Taula42[[#This Row],[Núm. d''ordre]]&gt;0,1,0)</f>
        <v>1</v>
      </c>
      <c r="AN161" s="174">
        <f t="shared" si="13"/>
        <v>0</v>
      </c>
      <c r="AO161" s="174">
        <f t="shared" si="14"/>
        <v>0</v>
      </c>
      <c r="AP161" s="174">
        <f t="shared" si="15"/>
        <v>0</v>
      </c>
      <c r="AR161" s="173">
        <f t="shared" si="16"/>
        <v>0</v>
      </c>
      <c r="AS161" s="173">
        <f t="shared" si="17"/>
        <v>0</v>
      </c>
      <c r="BQ161" s="10"/>
      <c r="BR161" s="10"/>
      <c r="BS161" s="10"/>
    </row>
    <row r="162" spans="1:71" ht="13.5" customHeight="1" x14ac:dyDescent="0.25">
      <c r="A162" s="9"/>
      <c r="B162" s="13" t="str">
        <f>IF($C162&lt;&gt;"",MAX($B$7:B161)+1,"")</f>
        <v/>
      </c>
      <c r="C162" s="187"/>
      <c r="D162" s="186"/>
      <c r="E162" s="185"/>
      <c r="F162" s="184"/>
      <c r="G162" s="184"/>
      <c r="H162" s="183"/>
      <c r="I162" s="182"/>
      <c r="J162" s="181"/>
      <c r="K162" s="180"/>
      <c r="L162" s="194"/>
      <c r="M162" s="194"/>
      <c r="N16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62" s="364"/>
      <c r="P162" s="364"/>
      <c r="Q162" s="364"/>
      <c r="R162" s="362"/>
      <c r="S162" s="178"/>
      <c r="T162" s="177"/>
      <c r="U162" s="4"/>
      <c r="V162" s="176" t="e">
        <f>IF(#REF!&lt;#REF!,"No assoleix el mínim d'hores d'atenció anual","Atenció mínima assolida amb èxit")</f>
        <v>#REF!</v>
      </c>
      <c r="W162" s="4"/>
      <c r="X162" s="9">
        <f>(12/12)*Taula42[[#This Row],[Mesos del contracte en vigor durant l´any 2024]]</f>
        <v>0</v>
      </c>
      <c r="Y162" s="9">
        <f>(24/12)*Taula42[[#This Row],[Mesos del contracte en vigor durant l´any 2024]]</f>
        <v>0</v>
      </c>
      <c r="Z162" s="9">
        <f>(4/12)*Taula42[[#This Row],[Mesos del contracte en vigor durant l´any 2024]]</f>
        <v>0</v>
      </c>
      <c r="AA162" s="9">
        <f>(64/12)*Taula42[[#This Row],[Mesos del contracte en vigor durant l´any 2024]]</f>
        <v>0</v>
      </c>
      <c r="AB162" s="4"/>
      <c r="AC162" s="175">
        <f t="shared" si="12"/>
        <v>0</v>
      </c>
      <c r="AE162" s="13"/>
      <c r="AG162" s="26">
        <f>IF(Taula42[[#This Row],[Núm. d''ordre]]&lt;&gt;"",1,0)</f>
        <v>0</v>
      </c>
      <c r="AI162" s="26" t="e">
        <f>IF(#REF!&lt;400,1,0)</f>
        <v>#REF!</v>
      </c>
      <c r="AJ162" s="26" t="e">
        <f>IF(#REF!&gt;=400,1,0)</f>
        <v>#REF!</v>
      </c>
      <c r="AL162" s="26">
        <f>IF(Taula42[[#This Row],[Núm. d''ordre]]&gt;0,1,0)</f>
        <v>1</v>
      </c>
      <c r="AN162" s="174">
        <f t="shared" si="13"/>
        <v>0</v>
      </c>
      <c r="AO162" s="174">
        <f t="shared" si="14"/>
        <v>0</v>
      </c>
      <c r="AP162" s="174">
        <f t="shared" si="15"/>
        <v>0</v>
      </c>
      <c r="AR162" s="173">
        <f t="shared" si="16"/>
        <v>0</v>
      </c>
      <c r="AS162" s="173">
        <f t="shared" si="17"/>
        <v>0</v>
      </c>
      <c r="BQ162" s="10"/>
      <c r="BR162" s="10"/>
      <c r="BS162" s="10"/>
    </row>
    <row r="163" spans="1:71" ht="13.5" customHeight="1" x14ac:dyDescent="0.25">
      <c r="A163" s="9"/>
      <c r="B163" s="13" t="str">
        <f>IF($C163&lt;&gt;"",MAX($B$7:B162)+1,"")</f>
        <v/>
      </c>
      <c r="C163" s="187"/>
      <c r="D163" s="186"/>
      <c r="E163" s="185"/>
      <c r="F163" s="184"/>
      <c r="G163" s="184"/>
      <c r="H163" s="183"/>
      <c r="I163" s="182"/>
      <c r="J163" s="181"/>
      <c r="K163" s="180"/>
      <c r="L163" s="194"/>
      <c r="M163" s="194"/>
      <c r="N16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63" s="364"/>
      <c r="P163" s="364"/>
      <c r="Q163" s="364"/>
      <c r="R163" s="362"/>
      <c r="S163" s="178"/>
      <c r="T163" s="177"/>
      <c r="U163" s="4"/>
      <c r="V163" s="188" t="e">
        <f>IF(#REF!&lt;#REF!,"No assoleix el mínim d'hores d'atenció anual","Atenció mínima assolida amb èxit")</f>
        <v>#REF!</v>
      </c>
      <c r="W163" s="4"/>
      <c r="X163" s="9">
        <f>(12/12)*Taula42[[#This Row],[Mesos del contracte en vigor durant l´any 2024]]</f>
        <v>0</v>
      </c>
      <c r="Y163" s="9">
        <f>(24/12)*Taula42[[#This Row],[Mesos del contracte en vigor durant l´any 2024]]</f>
        <v>0</v>
      </c>
      <c r="Z163" s="9">
        <f>(4/12)*Taula42[[#This Row],[Mesos del contracte en vigor durant l´any 2024]]</f>
        <v>0</v>
      </c>
      <c r="AA163" s="9">
        <f>(64/12)*Taula42[[#This Row],[Mesos del contracte en vigor durant l´any 2024]]</f>
        <v>0</v>
      </c>
      <c r="AB163" s="4"/>
      <c r="AC163" s="175">
        <f t="shared" si="12"/>
        <v>0</v>
      </c>
      <c r="AE163" s="13"/>
      <c r="AG163" s="26">
        <f>IF(Taula42[[#This Row],[Núm. d''ordre]]&lt;&gt;"",1,0)</f>
        <v>0</v>
      </c>
      <c r="AI163" s="26" t="e">
        <f>IF(#REF!&lt;400,1,0)</f>
        <v>#REF!</v>
      </c>
      <c r="AJ163" s="26" t="e">
        <f>IF(#REF!&gt;=400,1,0)</f>
        <v>#REF!</v>
      </c>
      <c r="AL163" s="26">
        <f>IF(Taula42[[#This Row],[Núm. d''ordre]]&gt;0,1,0)</f>
        <v>1</v>
      </c>
      <c r="AN163" s="174">
        <f t="shared" si="13"/>
        <v>0</v>
      </c>
      <c r="AO163" s="174">
        <f t="shared" si="14"/>
        <v>0</v>
      </c>
      <c r="AP163" s="174">
        <f t="shared" si="15"/>
        <v>0</v>
      </c>
      <c r="AR163" s="173">
        <f t="shared" si="16"/>
        <v>0</v>
      </c>
      <c r="AS163" s="173">
        <f t="shared" si="17"/>
        <v>0</v>
      </c>
      <c r="BQ163" s="10"/>
      <c r="BR163" s="10"/>
      <c r="BS163" s="10"/>
    </row>
    <row r="164" spans="1:71" ht="13.5" customHeight="1" x14ac:dyDescent="0.25">
      <c r="A164" s="9"/>
      <c r="B164" s="13" t="str">
        <f>IF($C164&lt;&gt;"",MAX($B$7:B163)+1,"")</f>
        <v/>
      </c>
      <c r="C164" s="187"/>
      <c r="D164" s="186"/>
      <c r="E164" s="185"/>
      <c r="F164" s="184"/>
      <c r="G164" s="184"/>
      <c r="H164" s="183"/>
      <c r="I164" s="182"/>
      <c r="J164" s="181"/>
      <c r="K164" s="180"/>
      <c r="L164" s="194"/>
      <c r="M164" s="194"/>
      <c r="N16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64" s="364"/>
      <c r="P164" s="364"/>
      <c r="Q164" s="364"/>
      <c r="R164" s="362"/>
      <c r="S164" s="178"/>
      <c r="T164" s="177"/>
      <c r="U164" s="4"/>
      <c r="V164" s="176" t="e">
        <f>IF(#REF!&lt;#REF!,"No assoleix el mínim d'hores d'atenció anual","Atenció mínima assolida amb èxit")</f>
        <v>#REF!</v>
      </c>
      <c r="W164" s="4"/>
      <c r="X164" s="9">
        <f>(12/12)*Taula42[[#This Row],[Mesos del contracte en vigor durant l´any 2024]]</f>
        <v>0</v>
      </c>
      <c r="Y164" s="9">
        <f>(24/12)*Taula42[[#This Row],[Mesos del contracte en vigor durant l´any 2024]]</f>
        <v>0</v>
      </c>
      <c r="Z164" s="9">
        <f>(4/12)*Taula42[[#This Row],[Mesos del contracte en vigor durant l´any 2024]]</f>
        <v>0</v>
      </c>
      <c r="AA164" s="9">
        <f>(64/12)*Taula42[[#This Row],[Mesos del contracte en vigor durant l´any 2024]]</f>
        <v>0</v>
      </c>
      <c r="AB164" s="4"/>
      <c r="AC164" s="175">
        <f t="shared" si="12"/>
        <v>0</v>
      </c>
      <c r="AE164" s="13"/>
      <c r="AG164" s="26">
        <f>IF(Taula42[[#This Row],[Núm. d''ordre]]&lt;&gt;"",1,0)</f>
        <v>0</v>
      </c>
      <c r="AI164" s="26" t="e">
        <f>IF(#REF!&lt;400,1,0)</f>
        <v>#REF!</v>
      </c>
      <c r="AJ164" s="26" t="e">
        <f>IF(#REF!&gt;=400,1,0)</f>
        <v>#REF!</v>
      </c>
      <c r="AL164" s="26">
        <f>IF(Taula42[[#This Row],[Núm. d''ordre]]&gt;0,1,0)</f>
        <v>1</v>
      </c>
      <c r="AN164" s="174">
        <f t="shared" si="13"/>
        <v>0</v>
      </c>
      <c r="AO164" s="174">
        <f t="shared" si="14"/>
        <v>0</v>
      </c>
      <c r="AP164" s="174">
        <f t="shared" si="15"/>
        <v>0</v>
      </c>
      <c r="AR164" s="173">
        <f t="shared" si="16"/>
        <v>0</v>
      </c>
      <c r="AS164" s="173">
        <f t="shared" si="17"/>
        <v>0</v>
      </c>
      <c r="BQ164" s="10"/>
      <c r="BR164" s="10"/>
      <c r="BS164" s="10"/>
    </row>
    <row r="165" spans="1:71" ht="13.5" customHeight="1" x14ac:dyDescent="0.25">
      <c r="A165" s="9"/>
      <c r="B165" s="13" t="str">
        <f>IF($C165&lt;&gt;"",MAX($B$7:B164)+1,"")</f>
        <v/>
      </c>
      <c r="C165" s="187"/>
      <c r="D165" s="186"/>
      <c r="E165" s="185"/>
      <c r="F165" s="184"/>
      <c r="G165" s="184"/>
      <c r="H165" s="183"/>
      <c r="I165" s="182"/>
      <c r="J165" s="181"/>
      <c r="K165" s="180"/>
      <c r="L165" s="194"/>
      <c r="M165" s="194"/>
      <c r="N16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65" s="364"/>
      <c r="P165" s="364"/>
      <c r="Q165" s="364"/>
      <c r="R165" s="362"/>
      <c r="S165" s="178"/>
      <c r="T165" s="177"/>
      <c r="U165" s="4"/>
      <c r="V165" s="188" t="e">
        <f>IF(#REF!&lt;#REF!,"No assoleix el mínim d'hores d'atenció anual","Atenció mínima assolida amb èxit")</f>
        <v>#REF!</v>
      </c>
      <c r="W165" s="4"/>
      <c r="X165" s="9">
        <f>(12/12)*Taula42[[#This Row],[Mesos del contracte en vigor durant l´any 2024]]</f>
        <v>0</v>
      </c>
      <c r="Y165" s="9">
        <f>(24/12)*Taula42[[#This Row],[Mesos del contracte en vigor durant l´any 2024]]</f>
        <v>0</v>
      </c>
      <c r="Z165" s="9">
        <f>(4/12)*Taula42[[#This Row],[Mesos del contracte en vigor durant l´any 2024]]</f>
        <v>0</v>
      </c>
      <c r="AA165" s="9">
        <f>(64/12)*Taula42[[#This Row],[Mesos del contracte en vigor durant l´any 2024]]</f>
        <v>0</v>
      </c>
      <c r="AB165" s="4"/>
      <c r="AC165" s="175">
        <f t="shared" si="12"/>
        <v>0</v>
      </c>
      <c r="AE165" s="13"/>
      <c r="AG165" s="26">
        <f>IF(Taula42[[#This Row],[Núm. d''ordre]]&lt;&gt;"",1,0)</f>
        <v>0</v>
      </c>
      <c r="AI165" s="26" t="e">
        <f>IF(#REF!&lt;400,1,0)</f>
        <v>#REF!</v>
      </c>
      <c r="AJ165" s="26" t="e">
        <f>IF(#REF!&gt;=400,1,0)</f>
        <v>#REF!</v>
      </c>
      <c r="AL165" s="26">
        <f>IF(Taula42[[#This Row],[Núm. d''ordre]]&gt;0,1,0)</f>
        <v>1</v>
      </c>
      <c r="AN165" s="174">
        <f t="shared" si="13"/>
        <v>0</v>
      </c>
      <c r="AO165" s="174">
        <f t="shared" si="14"/>
        <v>0</v>
      </c>
      <c r="AP165" s="174">
        <f t="shared" si="15"/>
        <v>0</v>
      </c>
      <c r="AR165" s="173">
        <f t="shared" si="16"/>
        <v>0</v>
      </c>
      <c r="AS165" s="173">
        <f t="shared" si="17"/>
        <v>0</v>
      </c>
      <c r="BQ165" s="10"/>
      <c r="BR165" s="10"/>
      <c r="BS165" s="10"/>
    </row>
    <row r="166" spans="1:71" ht="13.5" customHeight="1" x14ac:dyDescent="0.25">
      <c r="A166" s="9"/>
      <c r="B166" s="13" t="str">
        <f>IF($C166&lt;&gt;"",MAX($B$7:B165)+1,"")</f>
        <v/>
      </c>
      <c r="C166" s="187"/>
      <c r="D166" s="186"/>
      <c r="E166" s="185"/>
      <c r="F166" s="184"/>
      <c r="G166" s="184"/>
      <c r="H166" s="183"/>
      <c r="I166" s="182"/>
      <c r="J166" s="181"/>
      <c r="K166" s="180"/>
      <c r="L166" s="194"/>
      <c r="M166" s="194"/>
      <c r="N16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66" s="364"/>
      <c r="P166" s="364"/>
      <c r="Q166" s="364"/>
      <c r="R166" s="362"/>
      <c r="S166" s="178"/>
      <c r="T166" s="177"/>
      <c r="U166" s="4"/>
      <c r="V166" s="176" t="e">
        <f>IF(#REF!&lt;#REF!,"No assoleix el mínim d'hores d'atenció anual","Atenció mínima assolida amb èxit")</f>
        <v>#REF!</v>
      </c>
      <c r="W166" s="4"/>
      <c r="X166" s="9">
        <f>(12/12)*Taula42[[#This Row],[Mesos del contracte en vigor durant l´any 2024]]</f>
        <v>0</v>
      </c>
      <c r="Y166" s="9">
        <f>(24/12)*Taula42[[#This Row],[Mesos del contracte en vigor durant l´any 2024]]</f>
        <v>0</v>
      </c>
      <c r="Z166" s="9">
        <f>(4/12)*Taula42[[#This Row],[Mesos del contracte en vigor durant l´any 2024]]</f>
        <v>0</v>
      </c>
      <c r="AA166" s="9">
        <f>(64/12)*Taula42[[#This Row],[Mesos del contracte en vigor durant l´any 2024]]</f>
        <v>0</v>
      </c>
      <c r="AB166" s="4"/>
      <c r="AC166" s="175">
        <f t="shared" si="12"/>
        <v>0</v>
      </c>
      <c r="AE166" s="13"/>
      <c r="AG166" s="26">
        <f>IF(Taula42[[#This Row],[Núm. d''ordre]]&lt;&gt;"",1,0)</f>
        <v>0</v>
      </c>
      <c r="AI166" s="26" t="e">
        <f>IF(#REF!&lt;400,1,0)</f>
        <v>#REF!</v>
      </c>
      <c r="AJ166" s="26" t="e">
        <f>IF(#REF!&gt;=400,1,0)</f>
        <v>#REF!</v>
      </c>
      <c r="AL166" s="26">
        <f>IF(Taula42[[#This Row],[Núm. d''ordre]]&gt;0,1,0)</f>
        <v>1</v>
      </c>
      <c r="AN166" s="174">
        <f t="shared" si="13"/>
        <v>0</v>
      </c>
      <c r="AO166" s="174">
        <f t="shared" si="14"/>
        <v>0</v>
      </c>
      <c r="AP166" s="174">
        <f t="shared" si="15"/>
        <v>0</v>
      </c>
      <c r="AR166" s="173">
        <f t="shared" si="16"/>
        <v>0</v>
      </c>
      <c r="AS166" s="173">
        <f t="shared" si="17"/>
        <v>0</v>
      </c>
      <c r="BQ166" s="10"/>
      <c r="BR166" s="10"/>
      <c r="BS166" s="10"/>
    </row>
    <row r="167" spans="1:71" ht="13.5" customHeight="1" x14ac:dyDescent="0.25">
      <c r="A167" s="9"/>
      <c r="B167" s="13" t="str">
        <f>IF($C167&lt;&gt;"",MAX($B$7:B166)+1,"")</f>
        <v/>
      </c>
      <c r="C167" s="187"/>
      <c r="D167" s="186"/>
      <c r="E167" s="185"/>
      <c r="F167" s="184"/>
      <c r="G167" s="184"/>
      <c r="H167" s="183"/>
      <c r="I167" s="182"/>
      <c r="J167" s="181"/>
      <c r="K167" s="180"/>
      <c r="L167" s="194"/>
      <c r="M167" s="194"/>
      <c r="N16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67" s="364"/>
      <c r="P167" s="364"/>
      <c r="Q167" s="364"/>
      <c r="R167" s="362"/>
      <c r="S167" s="178"/>
      <c r="T167" s="177"/>
      <c r="U167" s="4"/>
      <c r="V167" s="188" t="e">
        <f>IF(#REF!&lt;#REF!,"No assoleix el mínim d'hores d'atenció anual","Atenció mínima assolida amb èxit")</f>
        <v>#REF!</v>
      </c>
      <c r="W167" s="4"/>
      <c r="X167" s="9">
        <f>(12/12)*Taula42[[#This Row],[Mesos del contracte en vigor durant l´any 2024]]</f>
        <v>0</v>
      </c>
      <c r="Y167" s="9">
        <f>(24/12)*Taula42[[#This Row],[Mesos del contracte en vigor durant l´any 2024]]</f>
        <v>0</v>
      </c>
      <c r="Z167" s="9">
        <f>(4/12)*Taula42[[#This Row],[Mesos del contracte en vigor durant l´any 2024]]</f>
        <v>0</v>
      </c>
      <c r="AA167" s="9">
        <f>(64/12)*Taula42[[#This Row],[Mesos del contracte en vigor durant l´any 2024]]</f>
        <v>0</v>
      </c>
      <c r="AB167" s="4"/>
      <c r="AC167" s="175">
        <f t="shared" si="12"/>
        <v>0</v>
      </c>
      <c r="AE167" s="13"/>
      <c r="AG167" s="26">
        <f>IF(Taula42[[#This Row],[Núm. d''ordre]]&lt;&gt;"",1,0)</f>
        <v>0</v>
      </c>
      <c r="AI167" s="26" t="e">
        <f>IF(#REF!&lt;400,1,0)</f>
        <v>#REF!</v>
      </c>
      <c r="AJ167" s="26" t="e">
        <f>IF(#REF!&gt;=400,1,0)</f>
        <v>#REF!</v>
      </c>
      <c r="AL167" s="26">
        <f>IF(Taula42[[#This Row],[Núm. d''ordre]]&gt;0,1,0)</f>
        <v>1</v>
      </c>
      <c r="AN167" s="174">
        <f t="shared" si="13"/>
        <v>0</v>
      </c>
      <c r="AO167" s="174">
        <f t="shared" si="14"/>
        <v>0</v>
      </c>
      <c r="AP167" s="174">
        <f t="shared" si="15"/>
        <v>0</v>
      </c>
      <c r="AR167" s="173">
        <f t="shared" si="16"/>
        <v>0</v>
      </c>
      <c r="AS167" s="173">
        <f t="shared" si="17"/>
        <v>0</v>
      </c>
      <c r="BQ167" s="10"/>
      <c r="BR167" s="10"/>
      <c r="BS167" s="10"/>
    </row>
    <row r="168" spans="1:71" ht="13.5" customHeight="1" x14ac:dyDescent="0.25">
      <c r="A168" s="9"/>
      <c r="B168" s="13" t="str">
        <f>IF($C168&lt;&gt;"",MAX($B$7:B167)+1,"")</f>
        <v/>
      </c>
      <c r="C168" s="187"/>
      <c r="D168" s="186"/>
      <c r="E168" s="185"/>
      <c r="F168" s="184"/>
      <c r="G168" s="184"/>
      <c r="H168" s="183"/>
      <c r="I168" s="182"/>
      <c r="J168" s="181"/>
      <c r="K168" s="180"/>
      <c r="L168" s="194"/>
      <c r="M168" s="194"/>
      <c r="N16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68" s="364"/>
      <c r="P168" s="364"/>
      <c r="Q168" s="364"/>
      <c r="R168" s="362"/>
      <c r="S168" s="178"/>
      <c r="T168" s="177"/>
      <c r="U168" s="4"/>
      <c r="V168" s="176" t="e">
        <f>IF(#REF!&lt;#REF!,"No assoleix el mínim d'hores d'atenció anual","Atenció mínima assolida amb èxit")</f>
        <v>#REF!</v>
      </c>
      <c r="W168" s="4"/>
      <c r="X168" s="9">
        <f>(12/12)*Taula42[[#This Row],[Mesos del contracte en vigor durant l´any 2024]]</f>
        <v>0</v>
      </c>
      <c r="Y168" s="9">
        <f>(24/12)*Taula42[[#This Row],[Mesos del contracte en vigor durant l´any 2024]]</f>
        <v>0</v>
      </c>
      <c r="Z168" s="9">
        <f>(4/12)*Taula42[[#This Row],[Mesos del contracte en vigor durant l´any 2024]]</f>
        <v>0</v>
      </c>
      <c r="AA168" s="9">
        <f>(64/12)*Taula42[[#This Row],[Mesos del contracte en vigor durant l´any 2024]]</f>
        <v>0</v>
      </c>
      <c r="AB168" s="4"/>
      <c r="AC168" s="175">
        <f t="shared" si="12"/>
        <v>0</v>
      </c>
      <c r="AE168" s="13"/>
      <c r="AG168" s="26">
        <f>IF(Taula42[[#This Row],[Núm. d''ordre]]&lt;&gt;"",1,0)</f>
        <v>0</v>
      </c>
      <c r="AI168" s="26" t="e">
        <f>IF(#REF!&lt;400,1,0)</f>
        <v>#REF!</v>
      </c>
      <c r="AJ168" s="26" t="e">
        <f>IF(#REF!&gt;=400,1,0)</f>
        <v>#REF!</v>
      </c>
      <c r="AL168" s="26">
        <f>IF(Taula42[[#This Row],[Núm. d''ordre]]&gt;0,1,0)</f>
        <v>1</v>
      </c>
      <c r="AN168" s="174">
        <f t="shared" si="13"/>
        <v>0</v>
      </c>
      <c r="AO168" s="174">
        <f t="shared" si="14"/>
        <v>0</v>
      </c>
      <c r="AP168" s="174">
        <f t="shared" si="15"/>
        <v>0</v>
      </c>
      <c r="AR168" s="173">
        <f t="shared" si="16"/>
        <v>0</v>
      </c>
      <c r="AS168" s="173">
        <f t="shared" si="17"/>
        <v>0</v>
      </c>
      <c r="BQ168" s="10"/>
      <c r="BR168" s="10"/>
      <c r="BS168" s="10"/>
    </row>
    <row r="169" spans="1:71" ht="13.5" customHeight="1" x14ac:dyDescent="0.25">
      <c r="A169" s="9"/>
      <c r="B169" s="13" t="str">
        <f>IF($C169&lt;&gt;"",MAX($B$7:B168)+1,"")</f>
        <v/>
      </c>
      <c r="C169" s="187"/>
      <c r="D169" s="186"/>
      <c r="E169" s="185"/>
      <c r="F169" s="184"/>
      <c r="G169" s="184"/>
      <c r="H169" s="183"/>
      <c r="I169" s="182"/>
      <c r="J169" s="181"/>
      <c r="K169" s="180"/>
      <c r="L169" s="194"/>
      <c r="M169" s="194"/>
      <c r="N16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69" s="364"/>
      <c r="P169" s="364"/>
      <c r="Q169" s="364"/>
      <c r="R169" s="362"/>
      <c r="S169" s="178"/>
      <c r="T169" s="177"/>
      <c r="U169" s="4"/>
      <c r="V169" s="188" t="e">
        <f>IF(#REF!&lt;#REF!,"No assoleix el mínim d'hores d'atenció anual","Atenció mínima assolida amb èxit")</f>
        <v>#REF!</v>
      </c>
      <c r="W169" s="4"/>
      <c r="X169" s="9">
        <f>(12/12)*Taula42[[#This Row],[Mesos del contracte en vigor durant l´any 2024]]</f>
        <v>0</v>
      </c>
      <c r="Y169" s="9">
        <f>(24/12)*Taula42[[#This Row],[Mesos del contracte en vigor durant l´any 2024]]</f>
        <v>0</v>
      </c>
      <c r="Z169" s="9">
        <f>(4/12)*Taula42[[#This Row],[Mesos del contracte en vigor durant l´any 2024]]</f>
        <v>0</v>
      </c>
      <c r="AA169" s="9">
        <f>(64/12)*Taula42[[#This Row],[Mesos del contracte en vigor durant l´any 2024]]</f>
        <v>0</v>
      </c>
      <c r="AB169" s="4"/>
      <c r="AC169" s="175">
        <f t="shared" si="12"/>
        <v>0</v>
      </c>
      <c r="AE169" s="13"/>
      <c r="AG169" s="26">
        <f>IF(Taula42[[#This Row],[Núm. d''ordre]]&lt;&gt;"",1,0)</f>
        <v>0</v>
      </c>
      <c r="AI169" s="26" t="e">
        <f>IF(#REF!&lt;400,1,0)</f>
        <v>#REF!</v>
      </c>
      <c r="AJ169" s="26" t="e">
        <f>IF(#REF!&gt;=400,1,0)</f>
        <v>#REF!</v>
      </c>
      <c r="AL169" s="26">
        <f>IF(Taula42[[#This Row],[Núm. d''ordre]]&gt;0,1,0)</f>
        <v>1</v>
      </c>
      <c r="AN169" s="174">
        <f t="shared" si="13"/>
        <v>0</v>
      </c>
      <c r="AO169" s="174">
        <f t="shared" si="14"/>
        <v>0</v>
      </c>
      <c r="AP169" s="174">
        <f t="shared" si="15"/>
        <v>0</v>
      </c>
      <c r="AR169" s="173">
        <f t="shared" si="16"/>
        <v>0</v>
      </c>
      <c r="AS169" s="173">
        <f t="shared" si="17"/>
        <v>0</v>
      </c>
      <c r="BQ169" s="10"/>
      <c r="BR169" s="10"/>
      <c r="BS169" s="10"/>
    </row>
    <row r="170" spans="1:71" ht="13.5" customHeight="1" x14ac:dyDescent="0.25">
      <c r="A170" s="9"/>
      <c r="B170" s="13" t="str">
        <f>IF($C170&lt;&gt;"",MAX($B$7:B169)+1,"")</f>
        <v/>
      </c>
      <c r="C170" s="187"/>
      <c r="D170" s="186"/>
      <c r="E170" s="185"/>
      <c r="F170" s="184"/>
      <c r="G170" s="184"/>
      <c r="H170" s="183"/>
      <c r="I170" s="182"/>
      <c r="J170" s="181"/>
      <c r="K170" s="180"/>
      <c r="L170" s="194"/>
      <c r="M170" s="194"/>
      <c r="N17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70" s="364"/>
      <c r="P170" s="364"/>
      <c r="Q170" s="364"/>
      <c r="R170" s="362"/>
      <c r="S170" s="178"/>
      <c r="T170" s="177"/>
      <c r="U170" s="4"/>
      <c r="V170" s="176" t="e">
        <f>IF(#REF!&lt;#REF!,"No assoleix el mínim d'hores d'atenció anual","Atenció mínima assolida amb èxit")</f>
        <v>#REF!</v>
      </c>
      <c r="W170" s="4"/>
      <c r="X170" s="9">
        <f>(12/12)*Taula42[[#This Row],[Mesos del contracte en vigor durant l´any 2024]]</f>
        <v>0</v>
      </c>
      <c r="Y170" s="9">
        <f>(24/12)*Taula42[[#This Row],[Mesos del contracte en vigor durant l´any 2024]]</f>
        <v>0</v>
      </c>
      <c r="Z170" s="9">
        <f>(4/12)*Taula42[[#This Row],[Mesos del contracte en vigor durant l´any 2024]]</f>
        <v>0</v>
      </c>
      <c r="AA170" s="9">
        <f>(64/12)*Taula42[[#This Row],[Mesos del contracte en vigor durant l´any 2024]]</f>
        <v>0</v>
      </c>
      <c r="AB170" s="4"/>
      <c r="AC170" s="175">
        <f t="shared" si="12"/>
        <v>0</v>
      </c>
      <c r="AE170" s="13"/>
      <c r="AG170" s="26">
        <f>IF(Taula42[[#This Row],[Núm. d''ordre]]&lt;&gt;"",1,0)</f>
        <v>0</v>
      </c>
      <c r="AI170" s="26" t="e">
        <f>IF(#REF!&lt;400,1,0)</f>
        <v>#REF!</v>
      </c>
      <c r="AJ170" s="26" t="e">
        <f>IF(#REF!&gt;=400,1,0)</f>
        <v>#REF!</v>
      </c>
      <c r="AL170" s="26">
        <f>IF(Taula42[[#This Row],[Núm. d''ordre]]&gt;0,1,0)</f>
        <v>1</v>
      </c>
      <c r="AN170" s="174">
        <f t="shared" si="13"/>
        <v>0</v>
      </c>
      <c r="AO170" s="174">
        <f t="shared" si="14"/>
        <v>0</v>
      </c>
      <c r="AP170" s="174">
        <f t="shared" si="15"/>
        <v>0</v>
      </c>
      <c r="AR170" s="173">
        <f t="shared" si="16"/>
        <v>0</v>
      </c>
      <c r="AS170" s="173">
        <f t="shared" si="17"/>
        <v>0</v>
      </c>
      <c r="BQ170" s="10"/>
      <c r="BR170" s="10"/>
      <c r="BS170" s="10"/>
    </row>
    <row r="171" spans="1:71" ht="13.5" customHeight="1" x14ac:dyDescent="0.25">
      <c r="A171" s="9"/>
      <c r="B171" s="13" t="str">
        <f>IF($C171&lt;&gt;"",MAX($B$7:B170)+1,"")</f>
        <v/>
      </c>
      <c r="C171" s="187"/>
      <c r="D171" s="186"/>
      <c r="E171" s="185"/>
      <c r="F171" s="184"/>
      <c r="G171" s="184"/>
      <c r="H171" s="183"/>
      <c r="I171" s="182"/>
      <c r="J171" s="181"/>
      <c r="K171" s="180"/>
      <c r="L171" s="194"/>
      <c r="M171" s="194"/>
      <c r="N17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71" s="364"/>
      <c r="P171" s="364"/>
      <c r="Q171" s="364"/>
      <c r="R171" s="362"/>
      <c r="S171" s="178"/>
      <c r="T171" s="177"/>
      <c r="U171" s="4"/>
      <c r="V171" s="188" t="e">
        <f>IF(#REF!&lt;#REF!,"No assoleix el mínim d'hores d'atenció anual","Atenció mínima assolida amb èxit")</f>
        <v>#REF!</v>
      </c>
      <c r="W171" s="4"/>
      <c r="X171" s="9">
        <f>(12/12)*Taula42[[#This Row],[Mesos del contracte en vigor durant l´any 2024]]</f>
        <v>0</v>
      </c>
      <c r="Y171" s="9">
        <f>(24/12)*Taula42[[#This Row],[Mesos del contracte en vigor durant l´any 2024]]</f>
        <v>0</v>
      </c>
      <c r="Z171" s="9">
        <f>(4/12)*Taula42[[#This Row],[Mesos del contracte en vigor durant l´any 2024]]</f>
        <v>0</v>
      </c>
      <c r="AA171" s="9">
        <f>(64/12)*Taula42[[#This Row],[Mesos del contracte en vigor durant l´any 2024]]</f>
        <v>0</v>
      </c>
      <c r="AB171" s="4"/>
      <c r="AC171" s="175">
        <f t="shared" si="12"/>
        <v>0</v>
      </c>
      <c r="AE171" s="13"/>
      <c r="AG171" s="26">
        <f>IF(Taula42[[#This Row],[Núm. d''ordre]]&lt;&gt;"",1,0)</f>
        <v>0</v>
      </c>
      <c r="AI171" s="26" t="e">
        <f>IF(#REF!&lt;400,1,0)</f>
        <v>#REF!</v>
      </c>
      <c r="AJ171" s="26" t="e">
        <f>IF(#REF!&gt;=400,1,0)</f>
        <v>#REF!</v>
      </c>
      <c r="AL171" s="26">
        <f>IF(Taula42[[#This Row],[Núm. d''ordre]]&gt;0,1,0)</f>
        <v>1</v>
      </c>
      <c r="AN171" s="174">
        <f t="shared" si="13"/>
        <v>0</v>
      </c>
      <c r="AO171" s="174">
        <f t="shared" si="14"/>
        <v>0</v>
      </c>
      <c r="AP171" s="174">
        <f t="shared" si="15"/>
        <v>0</v>
      </c>
      <c r="AR171" s="173">
        <f t="shared" si="16"/>
        <v>0</v>
      </c>
      <c r="AS171" s="173">
        <f t="shared" si="17"/>
        <v>0</v>
      </c>
      <c r="BQ171" s="10"/>
      <c r="BR171" s="10"/>
      <c r="BS171" s="10"/>
    </row>
    <row r="172" spans="1:71" ht="13.5" customHeight="1" x14ac:dyDescent="0.25">
      <c r="A172" s="9"/>
      <c r="B172" s="13" t="str">
        <f>IF($C172&lt;&gt;"",MAX($B$7:B171)+1,"")</f>
        <v/>
      </c>
      <c r="C172" s="187"/>
      <c r="D172" s="186"/>
      <c r="E172" s="185"/>
      <c r="F172" s="184"/>
      <c r="G172" s="184"/>
      <c r="H172" s="183"/>
      <c r="I172" s="182"/>
      <c r="J172" s="181"/>
      <c r="K172" s="180"/>
      <c r="L172" s="194"/>
      <c r="M172" s="194"/>
      <c r="N17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72" s="364"/>
      <c r="P172" s="364"/>
      <c r="Q172" s="364"/>
      <c r="R172" s="362"/>
      <c r="S172" s="178"/>
      <c r="T172" s="177"/>
      <c r="U172" s="4"/>
      <c r="V172" s="176" t="e">
        <f>IF(#REF!&lt;#REF!,"No assoleix el mínim d'hores d'atenció anual","Atenció mínima assolida amb èxit")</f>
        <v>#REF!</v>
      </c>
      <c r="W172" s="4"/>
      <c r="X172" s="9">
        <f>(12/12)*Taula42[[#This Row],[Mesos del contracte en vigor durant l´any 2024]]</f>
        <v>0</v>
      </c>
      <c r="Y172" s="9">
        <f>(24/12)*Taula42[[#This Row],[Mesos del contracte en vigor durant l´any 2024]]</f>
        <v>0</v>
      </c>
      <c r="Z172" s="9">
        <f>(4/12)*Taula42[[#This Row],[Mesos del contracte en vigor durant l´any 2024]]</f>
        <v>0</v>
      </c>
      <c r="AA172" s="9">
        <f>(64/12)*Taula42[[#This Row],[Mesos del contracte en vigor durant l´any 2024]]</f>
        <v>0</v>
      </c>
      <c r="AB172" s="4"/>
      <c r="AC172" s="175">
        <f t="shared" si="12"/>
        <v>0</v>
      </c>
      <c r="AE172" s="13"/>
      <c r="AG172" s="26">
        <f>IF(Taula42[[#This Row],[Núm. d''ordre]]&lt;&gt;"",1,0)</f>
        <v>0</v>
      </c>
      <c r="AI172" s="26" t="e">
        <f>IF(#REF!&lt;400,1,0)</f>
        <v>#REF!</v>
      </c>
      <c r="AJ172" s="26" t="e">
        <f>IF(#REF!&gt;=400,1,0)</f>
        <v>#REF!</v>
      </c>
      <c r="AL172" s="26">
        <f>IF(Taula42[[#This Row],[Núm. d''ordre]]&gt;0,1,0)</f>
        <v>1</v>
      </c>
      <c r="AN172" s="174">
        <f t="shared" si="13"/>
        <v>0</v>
      </c>
      <c r="AO172" s="174">
        <f t="shared" si="14"/>
        <v>0</v>
      </c>
      <c r="AP172" s="174">
        <f t="shared" si="15"/>
        <v>0</v>
      </c>
      <c r="AR172" s="173">
        <f t="shared" si="16"/>
        <v>0</v>
      </c>
      <c r="AS172" s="173">
        <f t="shared" si="17"/>
        <v>0</v>
      </c>
      <c r="BQ172" s="10"/>
      <c r="BR172" s="10"/>
      <c r="BS172" s="10"/>
    </row>
    <row r="173" spans="1:71" ht="13.5" customHeight="1" x14ac:dyDescent="0.25">
      <c r="A173" s="9"/>
      <c r="B173" s="13" t="str">
        <f>IF($C173&lt;&gt;"",MAX($B$7:B172)+1,"")</f>
        <v/>
      </c>
      <c r="C173" s="187"/>
      <c r="D173" s="186"/>
      <c r="E173" s="185"/>
      <c r="F173" s="184"/>
      <c r="G173" s="184"/>
      <c r="H173" s="183"/>
      <c r="I173" s="182"/>
      <c r="J173" s="181"/>
      <c r="K173" s="180"/>
      <c r="L173" s="194"/>
      <c r="M173" s="194"/>
      <c r="N17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73" s="364"/>
      <c r="P173" s="364"/>
      <c r="Q173" s="364"/>
      <c r="R173" s="362"/>
      <c r="S173" s="178"/>
      <c r="T173" s="177"/>
      <c r="U173" s="4"/>
      <c r="V173" s="188" t="e">
        <f>IF(#REF!&lt;#REF!,"No assoleix el mínim d'hores d'atenció anual","Atenció mínima assolida amb èxit")</f>
        <v>#REF!</v>
      </c>
      <c r="W173" s="4"/>
      <c r="X173" s="9">
        <f>(12/12)*Taula42[[#This Row],[Mesos del contracte en vigor durant l´any 2024]]</f>
        <v>0</v>
      </c>
      <c r="Y173" s="9">
        <f>(24/12)*Taula42[[#This Row],[Mesos del contracte en vigor durant l´any 2024]]</f>
        <v>0</v>
      </c>
      <c r="Z173" s="9">
        <f>(4/12)*Taula42[[#This Row],[Mesos del contracte en vigor durant l´any 2024]]</f>
        <v>0</v>
      </c>
      <c r="AA173" s="9">
        <f>(64/12)*Taula42[[#This Row],[Mesos del contracte en vigor durant l´any 2024]]</f>
        <v>0</v>
      </c>
      <c r="AB173" s="4"/>
      <c r="AC173" s="175">
        <f t="shared" si="12"/>
        <v>0</v>
      </c>
      <c r="AE173" s="13"/>
      <c r="AG173" s="26">
        <f>IF(Taula42[[#This Row],[Núm. d''ordre]]&lt;&gt;"",1,0)</f>
        <v>0</v>
      </c>
      <c r="AI173" s="26" t="e">
        <f>IF(#REF!&lt;400,1,0)</f>
        <v>#REF!</v>
      </c>
      <c r="AJ173" s="26" t="e">
        <f>IF(#REF!&gt;=400,1,0)</f>
        <v>#REF!</v>
      </c>
      <c r="AL173" s="26">
        <f>IF(Taula42[[#This Row],[Núm. d''ordre]]&gt;0,1,0)</f>
        <v>1</v>
      </c>
      <c r="AN173" s="174">
        <f t="shared" si="13"/>
        <v>0</v>
      </c>
      <c r="AO173" s="174">
        <f t="shared" si="14"/>
        <v>0</v>
      </c>
      <c r="AP173" s="174">
        <f t="shared" si="15"/>
        <v>0</v>
      </c>
      <c r="AR173" s="173">
        <f t="shared" si="16"/>
        <v>0</v>
      </c>
      <c r="AS173" s="173">
        <f t="shared" si="17"/>
        <v>0</v>
      </c>
      <c r="BQ173" s="10"/>
      <c r="BR173" s="10"/>
      <c r="BS173" s="10"/>
    </row>
    <row r="174" spans="1:71" ht="13.5" customHeight="1" x14ac:dyDescent="0.25">
      <c r="A174" s="9"/>
      <c r="B174" s="13" t="str">
        <f>IF($C174&lt;&gt;"",MAX($B$7:B173)+1,"")</f>
        <v/>
      </c>
      <c r="C174" s="187"/>
      <c r="D174" s="186"/>
      <c r="E174" s="185"/>
      <c r="F174" s="184"/>
      <c r="G174" s="184"/>
      <c r="H174" s="183"/>
      <c r="I174" s="182"/>
      <c r="J174" s="181"/>
      <c r="K174" s="180"/>
      <c r="L174" s="194"/>
      <c r="M174" s="194"/>
      <c r="N17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74" s="364"/>
      <c r="P174" s="364"/>
      <c r="Q174" s="364"/>
      <c r="R174" s="362"/>
      <c r="S174" s="178"/>
      <c r="T174" s="177"/>
      <c r="U174" s="4"/>
      <c r="V174" s="176" t="e">
        <f>IF(#REF!&lt;#REF!,"No assoleix el mínim d'hores d'atenció anual","Atenció mínima assolida amb èxit")</f>
        <v>#REF!</v>
      </c>
      <c r="W174" s="4"/>
      <c r="X174" s="9">
        <f>(12/12)*Taula42[[#This Row],[Mesos del contracte en vigor durant l´any 2024]]</f>
        <v>0</v>
      </c>
      <c r="Y174" s="9">
        <f>(24/12)*Taula42[[#This Row],[Mesos del contracte en vigor durant l´any 2024]]</f>
        <v>0</v>
      </c>
      <c r="Z174" s="9">
        <f>(4/12)*Taula42[[#This Row],[Mesos del contracte en vigor durant l´any 2024]]</f>
        <v>0</v>
      </c>
      <c r="AA174" s="9">
        <f>(64/12)*Taula42[[#This Row],[Mesos del contracte en vigor durant l´any 2024]]</f>
        <v>0</v>
      </c>
      <c r="AB174" s="4"/>
      <c r="AC174" s="175">
        <f t="shared" si="12"/>
        <v>0</v>
      </c>
      <c r="AE174" s="13"/>
      <c r="AG174" s="26">
        <f>IF(Taula42[[#This Row],[Núm. d''ordre]]&lt;&gt;"",1,0)</f>
        <v>0</v>
      </c>
      <c r="AI174" s="26" t="e">
        <f>IF(#REF!&lt;400,1,0)</f>
        <v>#REF!</v>
      </c>
      <c r="AJ174" s="26" t="e">
        <f>IF(#REF!&gt;=400,1,0)</f>
        <v>#REF!</v>
      </c>
      <c r="AL174" s="26">
        <f>IF(Taula42[[#This Row],[Núm. d''ordre]]&gt;0,1,0)</f>
        <v>1</v>
      </c>
      <c r="AN174" s="174">
        <f t="shared" si="13"/>
        <v>0</v>
      </c>
      <c r="AO174" s="174">
        <f t="shared" si="14"/>
        <v>0</v>
      </c>
      <c r="AP174" s="174">
        <f t="shared" si="15"/>
        <v>0</v>
      </c>
      <c r="AR174" s="173">
        <f t="shared" si="16"/>
        <v>0</v>
      </c>
      <c r="AS174" s="173">
        <f t="shared" si="17"/>
        <v>0</v>
      </c>
      <c r="BQ174" s="10"/>
      <c r="BR174" s="10"/>
      <c r="BS174" s="10"/>
    </row>
    <row r="175" spans="1:71" ht="13.5" customHeight="1" x14ac:dyDescent="0.25">
      <c r="A175" s="9"/>
      <c r="B175" s="13" t="str">
        <f>IF($C175&lt;&gt;"",MAX($B$7:B174)+1,"")</f>
        <v/>
      </c>
      <c r="C175" s="187"/>
      <c r="D175" s="186"/>
      <c r="E175" s="185"/>
      <c r="F175" s="184"/>
      <c r="G175" s="184"/>
      <c r="H175" s="183"/>
      <c r="I175" s="182"/>
      <c r="J175" s="181"/>
      <c r="K175" s="180"/>
      <c r="L175" s="194"/>
      <c r="M175" s="194"/>
      <c r="N17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75" s="364"/>
      <c r="P175" s="364"/>
      <c r="Q175" s="364"/>
      <c r="R175" s="362"/>
      <c r="S175" s="178"/>
      <c r="T175" s="177"/>
      <c r="U175" s="4"/>
      <c r="V175" s="188" t="e">
        <f>IF(#REF!&lt;#REF!,"No assoleix el mínim d'hores d'atenció anual","Atenció mínima assolida amb èxit")</f>
        <v>#REF!</v>
      </c>
      <c r="W175" s="4"/>
      <c r="X175" s="9">
        <f>(12/12)*Taula42[[#This Row],[Mesos del contracte en vigor durant l´any 2024]]</f>
        <v>0</v>
      </c>
      <c r="Y175" s="9">
        <f>(24/12)*Taula42[[#This Row],[Mesos del contracte en vigor durant l´any 2024]]</f>
        <v>0</v>
      </c>
      <c r="Z175" s="9">
        <f>(4/12)*Taula42[[#This Row],[Mesos del contracte en vigor durant l´any 2024]]</f>
        <v>0</v>
      </c>
      <c r="AA175" s="9">
        <f>(64/12)*Taula42[[#This Row],[Mesos del contracte en vigor durant l´any 2024]]</f>
        <v>0</v>
      </c>
      <c r="AB175" s="4"/>
      <c r="AC175" s="175">
        <f t="shared" si="12"/>
        <v>0</v>
      </c>
      <c r="AE175" s="13"/>
      <c r="AG175" s="26">
        <f>IF(Taula42[[#This Row],[Núm. d''ordre]]&lt;&gt;"",1,0)</f>
        <v>0</v>
      </c>
      <c r="AI175" s="26" t="e">
        <f>IF(#REF!&lt;400,1,0)</f>
        <v>#REF!</v>
      </c>
      <c r="AJ175" s="26" t="e">
        <f>IF(#REF!&gt;=400,1,0)</f>
        <v>#REF!</v>
      </c>
      <c r="AL175" s="26">
        <f>IF(Taula42[[#This Row],[Núm. d''ordre]]&gt;0,1,0)</f>
        <v>1</v>
      </c>
      <c r="AN175" s="174">
        <f t="shared" si="13"/>
        <v>0</v>
      </c>
      <c r="AO175" s="174">
        <f t="shared" si="14"/>
        <v>0</v>
      </c>
      <c r="AP175" s="174">
        <f t="shared" si="15"/>
        <v>0</v>
      </c>
      <c r="AR175" s="173">
        <f t="shared" si="16"/>
        <v>0</v>
      </c>
      <c r="AS175" s="173">
        <f t="shared" si="17"/>
        <v>0</v>
      </c>
      <c r="BQ175" s="10"/>
      <c r="BR175" s="10"/>
      <c r="BS175" s="10"/>
    </row>
    <row r="176" spans="1:71" ht="13.5" customHeight="1" x14ac:dyDescent="0.25">
      <c r="A176" s="9"/>
      <c r="B176" s="13" t="str">
        <f>IF($C176&lt;&gt;"",MAX($B$7:B175)+1,"")</f>
        <v/>
      </c>
      <c r="C176" s="187"/>
      <c r="D176" s="186"/>
      <c r="E176" s="185"/>
      <c r="F176" s="184"/>
      <c r="G176" s="184"/>
      <c r="H176" s="183"/>
      <c r="I176" s="182"/>
      <c r="J176" s="181"/>
      <c r="K176" s="180"/>
      <c r="L176" s="194"/>
      <c r="M176" s="194"/>
      <c r="N17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76" s="364"/>
      <c r="P176" s="364"/>
      <c r="Q176" s="364"/>
      <c r="R176" s="362"/>
      <c r="S176" s="178"/>
      <c r="T176" s="177"/>
      <c r="U176" s="4"/>
      <c r="V176" s="176" t="e">
        <f>IF(#REF!&lt;#REF!,"No assoleix el mínim d'hores d'atenció anual","Atenció mínima assolida amb èxit")</f>
        <v>#REF!</v>
      </c>
      <c r="W176" s="4"/>
      <c r="X176" s="9">
        <f>(12/12)*Taula42[[#This Row],[Mesos del contracte en vigor durant l´any 2024]]</f>
        <v>0</v>
      </c>
      <c r="Y176" s="9">
        <f>(24/12)*Taula42[[#This Row],[Mesos del contracte en vigor durant l´any 2024]]</f>
        <v>0</v>
      </c>
      <c r="Z176" s="9">
        <f>(4/12)*Taula42[[#This Row],[Mesos del contracte en vigor durant l´any 2024]]</f>
        <v>0</v>
      </c>
      <c r="AA176" s="9">
        <f>(64/12)*Taula42[[#This Row],[Mesos del contracte en vigor durant l´any 2024]]</f>
        <v>0</v>
      </c>
      <c r="AB176" s="4"/>
      <c r="AC176" s="175">
        <f t="shared" si="12"/>
        <v>0</v>
      </c>
      <c r="AE176" s="13"/>
      <c r="AG176" s="26">
        <f>IF(Taula42[[#This Row],[Núm. d''ordre]]&lt;&gt;"",1,0)</f>
        <v>0</v>
      </c>
      <c r="AI176" s="26" t="e">
        <f>IF(#REF!&lt;400,1,0)</f>
        <v>#REF!</v>
      </c>
      <c r="AJ176" s="26" t="e">
        <f>IF(#REF!&gt;=400,1,0)</f>
        <v>#REF!</v>
      </c>
      <c r="AL176" s="26">
        <f>IF(Taula42[[#This Row],[Núm. d''ordre]]&gt;0,1,0)</f>
        <v>1</v>
      </c>
      <c r="AN176" s="174">
        <f t="shared" si="13"/>
        <v>0</v>
      </c>
      <c r="AO176" s="174">
        <f t="shared" si="14"/>
        <v>0</v>
      </c>
      <c r="AP176" s="174">
        <f t="shared" si="15"/>
        <v>0</v>
      </c>
      <c r="AR176" s="173">
        <f t="shared" si="16"/>
        <v>0</v>
      </c>
      <c r="AS176" s="173">
        <f t="shared" si="17"/>
        <v>0</v>
      </c>
      <c r="BQ176" s="10"/>
      <c r="BR176" s="10"/>
      <c r="BS176" s="10"/>
    </row>
    <row r="177" spans="1:71" ht="13.5" customHeight="1" x14ac:dyDescent="0.25">
      <c r="A177" s="9"/>
      <c r="B177" s="13" t="str">
        <f>IF($C177&lt;&gt;"",MAX($B$7:B176)+1,"")</f>
        <v/>
      </c>
      <c r="C177" s="187"/>
      <c r="D177" s="186"/>
      <c r="E177" s="185"/>
      <c r="F177" s="184"/>
      <c r="G177" s="184"/>
      <c r="H177" s="183"/>
      <c r="I177" s="182"/>
      <c r="J177" s="181"/>
      <c r="K177" s="180"/>
      <c r="L177" s="194"/>
      <c r="M177" s="194"/>
      <c r="N17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77" s="364"/>
      <c r="P177" s="364"/>
      <c r="Q177" s="364"/>
      <c r="R177" s="362"/>
      <c r="S177" s="178"/>
      <c r="T177" s="177"/>
      <c r="U177" s="4"/>
      <c r="V177" s="188" t="e">
        <f>IF(#REF!&lt;#REF!,"No assoleix el mínim d'hores d'atenció anual","Atenció mínima assolida amb èxit")</f>
        <v>#REF!</v>
      </c>
      <c r="W177" s="4"/>
      <c r="X177" s="9">
        <f>(12/12)*Taula42[[#This Row],[Mesos del contracte en vigor durant l´any 2024]]</f>
        <v>0</v>
      </c>
      <c r="Y177" s="9">
        <f>(24/12)*Taula42[[#This Row],[Mesos del contracte en vigor durant l´any 2024]]</f>
        <v>0</v>
      </c>
      <c r="Z177" s="9">
        <f>(4/12)*Taula42[[#This Row],[Mesos del contracte en vigor durant l´any 2024]]</f>
        <v>0</v>
      </c>
      <c r="AA177" s="9">
        <f>(64/12)*Taula42[[#This Row],[Mesos del contracte en vigor durant l´any 2024]]</f>
        <v>0</v>
      </c>
      <c r="AB177" s="4"/>
      <c r="AC177" s="175">
        <f t="shared" si="12"/>
        <v>0</v>
      </c>
      <c r="AE177" s="13"/>
      <c r="AG177" s="26">
        <f>IF(Taula42[[#This Row],[Núm. d''ordre]]&lt;&gt;"",1,0)</f>
        <v>0</v>
      </c>
      <c r="AI177" s="26" t="e">
        <f>IF(#REF!&lt;400,1,0)</f>
        <v>#REF!</v>
      </c>
      <c r="AJ177" s="26" t="e">
        <f>IF(#REF!&gt;=400,1,0)</f>
        <v>#REF!</v>
      </c>
      <c r="AL177" s="26">
        <f>IF(Taula42[[#This Row],[Núm. d''ordre]]&gt;0,1,0)</f>
        <v>1</v>
      </c>
      <c r="AN177" s="174">
        <f t="shared" si="13"/>
        <v>0</v>
      </c>
      <c r="AO177" s="174">
        <f t="shared" si="14"/>
        <v>0</v>
      </c>
      <c r="AP177" s="174">
        <f t="shared" si="15"/>
        <v>0</v>
      </c>
      <c r="AR177" s="173">
        <f t="shared" si="16"/>
        <v>0</v>
      </c>
      <c r="AS177" s="173">
        <f t="shared" si="17"/>
        <v>0</v>
      </c>
      <c r="BQ177" s="10"/>
      <c r="BR177" s="10"/>
      <c r="BS177" s="10"/>
    </row>
    <row r="178" spans="1:71" ht="13.5" customHeight="1" x14ac:dyDescent="0.25">
      <c r="A178" s="9"/>
      <c r="B178" s="13" t="str">
        <f>IF($C178&lt;&gt;"",MAX($B$7:B177)+1,"")</f>
        <v/>
      </c>
      <c r="C178" s="187"/>
      <c r="D178" s="186"/>
      <c r="E178" s="185"/>
      <c r="F178" s="184"/>
      <c r="G178" s="184"/>
      <c r="H178" s="183"/>
      <c r="I178" s="182"/>
      <c r="J178" s="181"/>
      <c r="K178" s="180"/>
      <c r="L178" s="194"/>
      <c r="M178" s="194"/>
      <c r="N17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78" s="364"/>
      <c r="P178" s="364"/>
      <c r="Q178" s="364"/>
      <c r="R178" s="362"/>
      <c r="S178" s="178"/>
      <c r="T178" s="177"/>
      <c r="U178" s="4"/>
      <c r="V178" s="176" t="e">
        <f>IF(#REF!&lt;#REF!,"No assoleix el mínim d'hores d'atenció anual","Atenció mínima assolida amb èxit")</f>
        <v>#REF!</v>
      </c>
      <c r="W178" s="4"/>
      <c r="X178" s="9">
        <f>(12/12)*Taula42[[#This Row],[Mesos del contracte en vigor durant l´any 2024]]</f>
        <v>0</v>
      </c>
      <c r="Y178" s="9">
        <f>(24/12)*Taula42[[#This Row],[Mesos del contracte en vigor durant l´any 2024]]</f>
        <v>0</v>
      </c>
      <c r="Z178" s="9">
        <f>(4/12)*Taula42[[#This Row],[Mesos del contracte en vigor durant l´any 2024]]</f>
        <v>0</v>
      </c>
      <c r="AA178" s="9">
        <f>(64/12)*Taula42[[#This Row],[Mesos del contracte en vigor durant l´any 2024]]</f>
        <v>0</v>
      </c>
      <c r="AB178" s="4"/>
      <c r="AC178" s="175">
        <f t="shared" si="12"/>
        <v>0</v>
      </c>
      <c r="AE178" s="13"/>
      <c r="AG178" s="26">
        <f>IF(Taula42[[#This Row],[Núm. d''ordre]]&lt;&gt;"",1,0)</f>
        <v>0</v>
      </c>
      <c r="AI178" s="26" t="e">
        <f>IF(#REF!&lt;400,1,0)</f>
        <v>#REF!</v>
      </c>
      <c r="AJ178" s="26" t="e">
        <f>IF(#REF!&gt;=400,1,0)</f>
        <v>#REF!</v>
      </c>
      <c r="AL178" s="26">
        <f>IF(Taula42[[#This Row],[Núm. d''ordre]]&gt;0,1,0)</f>
        <v>1</v>
      </c>
      <c r="AN178" s="174">
        <f t="shared" si="13"/>
        <v>0</v>
      </c>
      <c r="AO178" s="174">
        <f t="shared" si="14"/>
        <v>0</v>
      </c>
      <c r="AP178" s="174">
        <f t="shared" si="15"/>
        <v>0</v>
      </c>
      <c r="AR178" s="173">
        <f t="shared" si="16"/>
        <v>0</v>
      </c>
      <c r="AS178" s="173">
        <f t="shared" si="17"/>
        <v>0</v>
      </c>
      <c r="BQ178" s="10"/>
      <c r="BR178" s="10"/>
      <c r="BS178" s="10"/>
    </row>
    <row r="179" spans="1:71" ht="13.5" customHeight="1" x14ac:dyDescent="0.25">
      <c r="A179" s="9"/>
      <c r="B179" s="13" t="str">
        <f>IF($C179&lt;&gt;"",MAX($B$7:B178)+1,"")</f>
        <v/>
      </c>
      <c r="C179" s="187"/>
      <c r="D179" s="186"/>
      <c r="E179" s="185"/>
      <c r="F179" s="184"/>
      <c r="G179" s="184"/>
      <c r="H179" s="183"/>
      <c r="I179" s="182"/>
      <c r="J179" s="181"/>
      <c r="K179" s="180"/>
      <c r="L179" s="194"/>
      <c r="M179" s="194"/>
      <c r="N17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79" s="364"/>
      <c r="P179" s="364"/>
      <c r="Q179" s="364"/>
      <c r="R179" s="362"/>
      <c r="S179" s="178"/>
      <c r="T179" s="177"/>
      <c r="U179" s="4"/>
      <c r="V179" s="188" t="e">
        <f>IF(#REF!&lt;#REF!,"No assoleix el mínim d'hores d'atenció anual","Atenció mínima assolida amb èxit")</f>
        <v>#REF!</v>
      </c>
      <c r="W179" s="4"/>
      <c r="X179" s="9">
        <f>(12/12)*Taula42[[#This Row],[Mesos del contracte en vigor durant l´any 2024]]</f>
        <v>0</v>
      </c>
      <c r="Y179" s="9">
        <f>(24/12)*Taula42[[#This Row],[Mesos del contracte en vigor durant l´any 2024]]</f>
        <v>0</v>
      </c>
      <c r="Z179" s="9">
        <f>(4/12)*Taula42[[#This Row],[Mesos del contracte en vigor durant l´any 2024]]</f>
        <v>0</v>
      </c>
      <c r="AA179" s="9">
        <f>(64/12)*Taula42[[#This Row],[Mesos del contracte en vigor durant l´any 2024]]</f>
        <v>0</v>
      </c>
      <c r="AB179" s="4"/>
      <c r="AC179" s="175">
        <f t="shared" si="12"/>
        <v>0</v>
      </c>
      <c r="AE179" s="13"/>
      <c r="AG179" s="26">
        <f>IF(Taula42[[#This Row],[Núm. d''ordre]]&lt;&gt;"",1,0)</f>
        <v>0</v>
      </c>
      <c r="AI179" s="26" t="e">
        <f>IF(#REF!&lt;400,1,0)</f>
        <v>#REF!</v>
      </c>
      <c r="AJ179" s="26" t="e">
        <f>IF(#REF!&gt;=400,1,0)</f>
        <v>#REF!</v>
      </c>
      <c r="AL179" s="26">
        <f>IF(Taula42[[#This Row],[Núm. d''ordre]]&gt;0,1,0)</f>
        <v>1</v>
      </c>
      <c r="AN179" s="174">
        <f t="shared" si="13"/>
        <v>0</v>
      </c>
      <c r="AO179" s="174">
        <f t="shared" si="14"/>
        <v>0</v>
      </c>
      <c r="AP179" s="174">
        <f t="shared" si="15"/>
        <v>0</v>
      </c>
      <c r="AR179" s="173">
        <f t="shared" si="16"/>
        <v>0</v>
      </c>
      <c r="AS179" s="173">
        <f t="shared" si="17"/>
        <v>0</v>
      </c>
      <c r="BQ179" s="10"/>
      <c r="BR179" s="10"/>
      <c r="BS179" s="10"/>
    </row>
    <row r="180" spans="1:71" ht="13.5" customHeight="1" x14ac:dyDescent="0.25">
      <c r="A180" s="9"/>
      <c r="B180" s="13" t="str">
        <f>IF($C180&lt;&gt;"",MAX($B$7:B179)+1,"")</f>
        <v/>
      </c>
      <c r="C180" s="187"/>
      <c r="D180" s="186"/>
      <c r="E180" s="185"/>
      <c r="F180" s="184"/>
      <c r="G180" s="184"/>
      <c r="H180" s="183"/>
      <c r="I180" s="182"/>
      <c r="J180" s="181"/>
      <c r="K180" s="180"/>
      <c r="L180" s="194"/>
      <c r="M180" s="194"/>
      <c r="N18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80" s="364"/>
      <c r="P180" s="364"/>
      <c r="Q180" s="364"/>
      <c r="R180" s="362"/>
      <c r="S180" s="178"/>
      <c r="T180" s="177"/>
      <c r="U180" s="4"/>
      <c r="V180" s="176" t="e">
        <f>IF(#REF!&lt;#REF!,"No assoleix el mínim d'hores d'atenció anual","Atenció mínima assolida amb èxit")</f>
        <v>#REF!</v>
      </c>
      <c r="W180" s="4"/>
      <c r="X180" s="9">
        <f>(12/12)*Taula42[[#This Row],[Mesos del contracte en vigor durant l´any 2024]]</f>
        <v>0</v>
      </c>
      <c r="Y180" s="9">
        <f>(24/12)*Taula42[[#This Row],[Mesos del contracte en vigor durant l´any 2024]]</f>
        <v>0</v>
      </c>
      <c r="Z180" s="9">
        <f>(4/12)*Taula42[[#This Row],[Mesos del contracte en vigor durant l´any 2024]]</f>
        <v>0</v>
      </c>
      <c r="AA180" s="9">
        <f>(64/12)*Taula42[[#This Row],[Mesos del contracte en vigor durant l´any 2024]]</f>
        <v>0</v>
      </c>
      <c r="AB180" s="4"/>
      <c r="AC180" s="175">
        <f t="shared" si="12"/>
        <v>0</v>
      </c>
      <c r="AE180" s="13"/>
      <c r="AG180" s="26">
        <f>IF(Taula42[[#This Row],[Núm. d''ordre]]&lt;&gt;"",1,0)</f>
        <v>0</v>
      </c>
      <c r="AI180" s="26" t="e">
        <f>IF(#REF!&lt;400,1,0)</f>
        <v>#REF!</v>
      </c>
      <c r="AJ180" s="26" t="e">
        <f>IF(#REF!&gt;=400,1,0)</f>
        <v>#REF!</v>
      </c>
      <c r="AL180" s="26">
        <f>IF(Taula42[[#This Row],[Núm. d''ordre]]&gt;0,1,0)</f>
        <v>1</v>
      </c>
      <c r="AN180" s="174">
        <f t="shared" si="13"/>
        <v>0</v>
      </c>
      <c r="AO180" s="174">
        <f t="shared" si="14"/>
        <v>0</v>
      </c>
      <c r="AP180" s="174">
        <f t="shared" si="15"/>
        <v>0</v>
      </c>
      <c r="AR180" s="173">
        <f t="shared" si="16"/>
        <v>0</v>
      </c>
      <c r="AS180" s="173">
        <f t="shared" si="17"/>
        <v>0</v>
      </c>
      <c r="BQ180" s="10"/>
      <c r="BR180" s="10"/>
      <c r="BS180" s="10"/>
    </row>
    <row r="181" spans="1:71" ht="13.5" customHeight="1" x14ac:dyDescent="0.25">
      <c r="A181" s="9"/>
      <c r="B181" s="13" t="str">
        <f>IF($C181&lt;&gt;"",MAX($B$7:B180)+1,"")</f>
        <v/>
      </c>
      <c r="C181" s="187"/>
      <c r="D181" s="186"/>
      <c r="E181" s="185"/>
      <c r="F181" s="184"/>
      <c r="G181" s="184"/>
      <c r="H181" s="183"/>
      <c r="I181" s="182"/>
      <c r="J181" s="181"/>
      <c r="K181" s="180"/>
      <c r="L181" s="194"/>
      <c r="M181" s="194"/>
      <c r="N18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81" s="364"/>
      <c r="P181" s="364"/>
      <c r="Q181" s="364"/>
      <c r="R181" s="362"/>
      <c r="S181" s="178"/>
      <c r="T181" s="177"/>
      <c r="U181" s="4"/>
      <c r="V181" s="188" t="e">
        <f>IF(#REF!&lt;#REF!,"No assoleix el mínim d'hores d'atenció anual","Atenció mínima assolida amb èxit")</f>
        <v>#REF!</v>
      </c>
      <c r="W181" s="4"/>
      <c r="X181" s="9">
        <f>(12/12)*Taula42[[#This Row],[Mesos del contracte en vigor durant l´any 2024]]</f>
        <v>0</v>
      </c>
      <c r="Y181" s="9">
        <f>(24/12)*Taula42[[#This Row],[Mesos del contracte en vigor durant l´any 2024]]</f>
        <v>0</v>
      </c>
      <c r="Z181" s="9">
        <f>(4/12)*Taula42[[#This Row],[Mesos del contracte en vigor durant l´any 2024]]</f>
        <v>0</v>
      </c>
      <c r="AA181" s="9">
        <f>(64/12)*Taula42[[#This Row],[Mesos del contracte en vigor durant l´any 2024]]</f>
        <v>0</v>
      </c>
      <c r="AB181" s="4"/>
      <c r="AC181" s="175">
        <f t="shared" si="12"/>
        <v>0</v>
      </c>
      <c r="AE181" s="13"/>
      <c r="AG181" s="26">
        <f>IF(Taula42[[#This Row],[Núm. d''ordre]]&lt;&gt;"",1,0)</f>
        <v>0</v>
      </c>
      <c r="AI181" s="26" t="e">
        <f>IF(#REF!&lt;400,1,0)</f>
        <v>#REF!</v>
      </c>
      <c r="AJ181" s="26" t="e">
        <f>IF(#REF!&gt;=400,1,0)</f>
        <v>#REF!</v>
      </c>
      <c r="AL181" s="26">
        <f>IF(Taula42[[#This Row],[Núm. d''ordre]]&gt;0,1,0)</f>
        <v>1</v>
      </c>
      <c r="AN181" s="174">
        <f t="shared" si="13"/>
        <v>0</v>
      </c>
      <c r="AO181" s="174">
        <f t="shared" si="14"/>
        <v>0</v>
      </c>
      <c r="AP181" s="174">
        <f t="shared" si="15"/>
        <v>0</v>
      </c>
      <c r="AR181" s="173">
        <f t="shared" si="16"/>
        <v>0</v>
      </c>
      <c r="AS181" s="173">
        <f t="shared" si="17"/>
        <v>0</v>
      </c>
      <c r="BQ181" s="10"/>
      <c r="BR181" s="10"/>
      <c r="BS181" s="10"/>
    </row>
    <row r="182" spans="1:71" ht="13.5" customHeight="1" x14ac:dyDescent="0.25">
      <c r="A182" s="9"/>
      <c r="B182" s="13" t="str">
        <f>IF($C182&lt;&gt;"",MAX($B$7:B181)+1,"")</f>
        <v/>
      </c>
      <c r="C182" s="187"/>
      <c r="D182" s="186"/>
      <c r="E182" s="185"/>
      <c r="F182" s="184"/>
      <c r="G182" s="184"/>
      <c r="H182" s="183"/>
      <c r="I182" s="182"/>
      <c r="J182" s="181"/>
      <c r="K182" s="180"/>
      <c r="L182" s="194"/>
      <c r="M182" s="194"/>
      <c r="N18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82" s="364"/>
      <c r="P182" s="364"/>
      <c r="Q182" s="364"/>
      <c r="R182" s="362"/>
      <c r="S182" s="178"/>
      <c r="T182" s="177"/>
      <c r="U182" s="4"/>
      <c r="V182" s="176" t="e">
        <f>IF(#REF!&lt;#REF!,"No assoleix el mínim d'hores d'atenció anual","Atenció mínima assolida amb èxit")</f>
        <v>#REF!</v>
      </c>
      <c r="W182" s="4"/>
      <c r="X182" s="9">
        <f>(12/12)*Taula42[[#This Row],[Mesos del contracte en vigor durant l´any 2024]]</f>
        <v>0</v>
      </c>
      <c r="Y182" s="9">
        <f>(24/12)*Taula42[[#This Row],[Mesos del contracte en vigor durant l´any 2024]]</f>
        <v>0</v>
      </c>
      <c r="Z182" s="9">
        <f>(4/12)*Taula42[[#This Row],[Mesos del contracte en vigor durant l´any 2024]]</f>
        <v>0</v>
      </c>
      <c r="AA182" s="9">
        <f>(64/12)*Taula42[[#This Row],[Mesos del contracte en vigor durant l´any 2024]]</f>
        <v>0</v>
      </c>
      <c r="AB182" s="4"/>
      <c r="AC182" s="175">
        <f t="shared" si="12"/>
        <v>0</v>
      </c>
      <c r="AE182" s="13"/>
      <c r="AG182" s="26">
        <f>IF(Taula42[[#This Row],[Núm. d''ordre]]&lt;&gt;"",1,0)</f>
        <v>0</v>
      </c>
      <c r="AI182" s="26" t="e">
        <f>IF(#REF!&lt;400,1,0)</f>
        <v>#REF!</v>
      </c>
      <c r="AJ182" s="26" t="e">
        <f>IF(#REF!&gt;=400,1,0)</f>
        <v>#REF!</v>
      </c>
      <c r="AL182" s="26">
        <f>IF(Taula42[[#This Row],[Núm. d''ordre]]&gt;0,1,0)</f>
        <v>1</v>
      </c>
      <c r="AN182" s="174">
        <f t="shared" si="13"/>
        <v>0</v>
      </c>
      <c r="AO182" s="174">
        <f t="shared" si="14"/>
        <v>0</v>
      </c>
      <c r="AP182" s="174">
        <f t="shared" si="15"/>
        <v>0</v>
      </c>
      <c r="AR182" s="173">
        <f t="shared" si="16"/>
        <v>0</v>
      </c>
      <c r="AS182" s="173">
        <f t="shared" si="17"/>
        <v>0</v>
      </c>
      <c r="BQ182" s="10"/>
      <c r="BR182" s="10"/>
      <c r="BS182" s="10"/>
    </row>
    <row r="183" spans="1:71" ht="13.5" customHeight="1" x14ac:dyDescent="0.25">
      <c r="A183" s="9"/>
      <c r="B183" s="13" t="str">
        <f>IF($C183&lt;&gt;"",MAX($B$7:B182)+1,"")</f>
        <v/>
      </c>
      <c r="C183" s="187"/>
      <c r="D183" s="186"/>
      <c r="E183" s="185"/>
      <c r="F183" s="184"/>
      <c r="G183" s="184"/>
      <c r="H183" s="183"/>
      <c r="I183" s="182"/>
      <c r="J183" s="181"/>
      <c r="K183" s="180"/>
      <c r="L183" s="194"/>
      <c r="M183" s="194"/>
      <c r="N18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83" s="364"/>
      <c r="P183" s="364"/>
      <c r="Q183" s="364"/>
      <c r="R183" s="362"/>
      <c r="S183" s="178"/>
      <c r="T183" s="177"/>
      <c r="U183" s="4"/>
      <c r="V183" s="188" t="e">
        <f>IF(#REF!&lt;#REF!,"No assoleix el mínim d'hores d'atenció anual","Atenció mínima assolida amb èxit")</f>
        <v>#REF!</v>
      </c>
      <c r="W183" s="4"/>
      <c r="X183" s="9">
        <f>(12/12)*Taula42[[#This Row],[Mesos del contracte en vigor durant l´any 2024]]</f>
        <v>0</v>
      </c>
      <c r="Y183" s="9">
        <f>(24/12)*Taula42[[#This Row],[Mesos del contracte en vigor durant l´any 2024]]</f>
        <v>0</v>
      </c>
      <c r="Z183" s="9">
        <f>(4/12)*Taula42[[#This Row],[Mesos del contracte en vigor durant l´any 2024]]</f>
        <v>0</v>
      </c>
      <c r="AA183" s="9">
        <f>(64/12)*Taula42[[#This Row],[Mesos del contracte en vigor durant l´any 2024]]</f>
        <v>0</v>
      </c>
      <c r="AB183" s="4"/>
      <c r="AC183" s="175">
        <f t="shared" si="12"/>
        <v>0</v>
      </c>
      <c r="AE183" s="13"/>
      <c r="AG183" s="26">
        <f>IF(Taula42[[#This Row],[Núm. d''ordre]]&lt;&gt;"",1,0)</f>
        <v>0</v>
      </c>
      <c r="AI183" s="26" t="e">
        <f>IF(#REF!&lt;400,1,0)</f>
        <v>#REF!</v>
      </c>
      <c r="AJ183" s="26" t="e">
        <f>IF(#REF!&gt;=400,1,0)</f>
        <v>#REF!</v>
      </c>
      <c r="AL183" s="26">
        <f>IF(Taula42[[#This Row],[Núm. d''ordre]]&gt;0,1,0)</f>
        <v>1</v>
      </c>
      <c r="AN183" s="174">
        <f t="shared" si="13"/>
        <v>0</v>
      </c>
      <c r="AO183" s="174">
        <f t="shared" si="14"/>
        <v>0</v>
      </c>
      <c r="AP183" s="174">
        <f t="shared" si="15"/>
        <v>0</v>
      </c>
      <c r="AR183" s="173">
        <f t="shared" si="16"/>
        <v>0</v>
      </c>
      <c r="AS183" s="173">
        <f t="shared" si="17"/>
        <v>0</v>
      </c>
      <c r="BQ183" s="10"/>
      <c r="BR183" s="10"/>
      <c r="BS183" s="10"/>
    </row>
    <row r="184" spans="1:71" ht="13.5" customHeight="1" x14ac:dyDescent="0.25">
      <c r="A184" s="9"/>
      <c r="B184" s="13" t="str">
        <f>IF($C184&lt;&gt;"",MAX($B$7:B183)+1,"")</f>
        <v/>
      </c>
      <c r="C184" s="187"/>
      <c r="D184" s="186"/>
      <c r="E184" s="185"/>
      <c r="F184" s="184"/>
      <c r="G184" s="184"/>
      <c r="H184" s="183"/>
      <c r="I184" s="182"/>
      <c r="J184" s="181"/>
      <c r="K184" s="180"/>
      <c r="L184" s="194"/>
      <c r="M184" s="194"/>
      <c r="N18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84" s="364"/>
      <c r="P184" s="364"/>
      <c r="Q184" s="364"/>
      <c r="R184" s="362"/>
      <c r="S184" s="178"/>
      <c r="T184" s="177"/>
      <c r="U184" s="4"/>
      <c r="V184" s="176" t="e">
        <f>IF(#REF!&lt;#REF!,"No assoleix el mínim d'hores d'atenció anual","Atenció mínima assolida amb èxit")</f>
        <v>#REF!</v>
      </c>
      <c r="W184" s="4"/>
      <c r="X184" s="9">
        <f>(12/12)*Taula42[[#This Row],[Mesos del contracte en vigor durant l´any 2024]]</f>
        <v>0</v>
      </c>
      <c r="Y184" s="9">
        <f>(24/12)*Taula42[[#This Row],[Mesos del contracte en vigor durant l´any 2024]]</f>
        <v>0</v>
      </c>
      <c r="Z184" s="9">
        <f>(4/12)*Taula42[[#This Row],[Mesos del contracte en vigor durant l´any 2024]]</f>
        <v>0</v>
      </c>
      <c r="AA184" s="9">
        <f>(64/12)*Taula42[[#This Row],[Mesos del contracte en vigor durant l´any 2024]]</f>
        <v>0</v>
      </c>
      <c r="AB184" s="4"/>
      <c r="AC184" s="175">
        <f t="shared" si="12"/>
        <v>0</v>
      </c>
      <c r="AE184" s="13"/>
      <c r="AG184" s="26">
        <f>IF(Taula42[[#This Row],[Núm. d''ordre]]&lt;&gt;"",1,0)</f>
        <v>0</v>
      </c>
      <c r="AI184" s="26" t="e">
        <f>IF(#REF!&lt;400,1,0)</f>
        <v>#REF!</v>
      </c>
      <c r="AJ184" s="26" t="e">
        <f>IF(#REF!&gt;=400,1,0)</f>
        <v>#REF!</v>
      </c>
      <c r="AL184" s="26">
        <f>IF(Taula42[[#This Row],[Núm. d''ordre]]&gt;0,1,0)</f>
        <v>1</v>
      </c>
      <c r="AN184" s="174">
        <f t="shared" si="13"/>
        <v>0</v>
      </c>
      <c r="AO184" s="174">
        <f t="shared" si="14"/>
        <v>0</v>
      </c>
      <c r="AP184" s="174">
        <f t="shared" si="15"/>
        <v>0</v>
      </c>
      <c r="AR184" s="173">
        <f t="shared" si="16"/>
        <v>0</v>
      </c>
      <c r="AS184" s="173">
        <f t="shared" si="17"/>
        <v>0</v>
      </c>
      <c r="BQ184" s="10"/>
      <c r="BR184" s="10"/>
      <c r="BS184" s="10"/>
    </row>
    <row r="185" spans="1:71" ht="13.5" customHeight="1" x14ac:dyDescent="0.25">
      <c r="A185" s="9"/>
      <c r="B185" s="13" t="str">
        <f>IF($C185&lt;&gt;"",MAX($B$7:B184)+1,"")</f>
        <v/>
      </c>
      <c r="C185" s="187"/>
      <c r="D185" s="186"/>
      <c r="E185" s="185"/>
      <c r="F185" s="184"/>
      <c r="G185" s="184"/>
      <c r="H185" s="183"/>
      <c r="I185" s="182"/>
      <c r="J185" s="181"/>
      <c r="K185" s="180"/>
      <c r="L185" s="194"/>
      <c r="M185" s="194"/>
      <c r="N18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85" s="364"/>
      <c r="P185" s="364"/>
      <c r="Q185" s="364"/>
      <c r="R185" s="362"/>
      <c r="S185" s="178"/>
      <c r="T185" s="177"/>
      <c r="U185" s="4"/>
      <c r="V185" s="188" t="e">
        <f>IF(#REF!&lt;#REF!,"No assoleix el mínim d'hores d'atenció anual","Atenció mínima assolida amb èxit")</f>
        <v>#REF!</v>
      </c>
      <c r="W185" s="4"/>
      <c r="X185" s="9">
        <f>(12/12)*Taula42[[#This Row],[Mesos del contracte en vigor durant l´any 2024]]</f>
        <v>0</v>
      </c>
      <c r="Y185" s="9">
        <f>(24/12)*Taula42[[#This Row],[Mesos del contracte en vigor durant l´any 2024]]</f>
        <v>0</v>
      </c>
      <c r="Z185" s="9">
        <f>(4/12)*Taula42[[#This Row],[Mesos del contracte en vigor durant l´any 2024]]</f>
        <v>0</v>
      </c>
      <c r="AA185" s="9">
        <f>(64/12)*Taula42[[#This Row],[Mesos del contracte en vigor durant l´any 2024]]</f>
        <v>0</v>
      </c>
      <c r="AB185" s="4"/>
      <c r="AC185" s="175">
        <f t="shared" si="12"/>
        <v>0</v>
      </c>
      <c r="AE185" s="13"/>
      <c r="AG185" s="26">
        <f>IF(Taula42[[#This Row],[Núm. d''ordre]]&lt;&gt;"",1,0)</f>
        <v>0</v>
      </c>
      <c r="AI185" s="26" t="e">
        <f>IF(#REF!&lt;400,1,0)</f>
        <v>#REF!</v>
      </c>
      <c r="AJ185" s="26" t="e">
        <f>IF(#REF!&gt;=400,1,0)</f>
        <v>#REF!</v>
      </c>
      <c r="AL185" s="26">
        <f>IF(Taula42[[#This Row],[Núm. d''ordre]]&gt;0,1,0)</f>
        <v>1</v>
      </c>
      <c r="AN185" s="174">
        <f t="shared" si="13"/>
        <v>0</v>
      </c>
      <c r="AO185" s="174">
        <f t="shared" si="14"/>
        <v>0</v>
      </c>
      <c r="AP185" s="174">
        <f t="shared" si="15"/>
        <v>0</v>
      </c>
      <c r="AR185" s="173">
        <f t="shared" si="16"/>
        <v>0</v>
      </c>
      <c r="AS185" s="173">
        <f t="shared" si="17"/>
        <v>0</v>
      </c>
      <c r="BQ185" s="10"/>
      <c r="BR185" s="10"/>
      <c r="BS185" s="10"/>
    </row>
    <row r="186" spans="1:71" ht="13.5" customHeight="1" x14ac:dyDescent="0.25">
      <c r="A186" s="9"/>
      <c r="B186" s="13" t="str">
        <f>IF($C186&lt;&gt;"",MAX($B$7:B185)+1,"")</f>
        <v/>
      </c>
      <c r="C186" s="187"/>
      <c r="D186" s="186"/>
      <c r="E186" s="185"/>
      <c r="F186" s="184"/>
      <c r="G186" s="184"/>
      <c r="H186" s="183"/>
      <c r="I186" s="182"/>
      <c r="J186" s="181"/>
      <c r="K186" s="180"/>
      <c r="L186" s="194"/>
      <c r="M186" s="194"/>
      <c r="N18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86" s="364"/>
      <c r="P186" s="364"/>
      <c r="Q186" s="364"/>
      <c r="R186" s="362"/>
      <c r="S186" s="178"/>
      <c r="T186" s="177"/>
      <c r="U186" s="4"/>
      <c r="V186" s="176" t="e">
        <f>IF(#REF!&lt;#REF!,"No assoleix el mínim d'hores d'atenció anual","Atenció mínima assolida amb èxit")</f>
        <v>#REF!</v>
      </c>
      <c r="W186" s="4"/>
      <c r="X186" s="9">
        <f>(12/12)*Taula42[[#This Row],[Mesos del contracte en vigor durant l´any 2024]]</f>
        <v>0</v>
      </c>
      <c r="Y186" s="9">
        <f>(24/12)*Taula42[[#This Row],[Mesos del contracte en vigor durant l´any 2024]]</f>
        <v>0</v>
      </c>
      <c r="Z186" s="9">
        <f>(4/12)*Taula42[[#This Row],[Mesos del contracte en vigor durant l´any 2024]]</f>
        <v>0</v>
      </c>
      <c r="AA186" s="9">
        <f>(64/12)*Taula42[[#This Row],[Mesos del contracte en vigor durant l´any 2024]]</f>
        <v>0</v>
      </c>
      <c r="AB186" s="4"/>
      <c r="AC186" s="175">
        <f t="shared" si="12"/>
        <v>0</v>
      </c>
      <c r="AE186" s="13"/>
      <c r="AG186" s="26">
        <f>IF(Taula42[[#This Row],[Núm. d''ordre]]&lt;&gt;"",1,0)</f>
        <v>0</v>
      </c>
      <c r="AI186" s="26" t="e">
        <f>IF(#REF!&lt;400,1,0)</f>
        <v>#REF!</v>
      </c>
      <c r="AJ186" s="26" t="e">
        <f>IF(#REF!&gt;=400,1,0)</f>
        <v>#REF!</v>
      </c>
      <c r="AL186" s="26">
        <f>IF(Taula42[[#This Row],[Núm. d''ordre]]&gt;0,1,0)</f>
        <v>1</v>
      </c>
      <c r="AN186" s="174">
        <f t="shared" si="13"/>
        <v>0</v>
      </c>
      <c r="AO186" s="174">
        <f t="shared" si="14"/>
        <v>0</v>
      </c>
      <c r="AP186" s="174">
        <f t="shared" si="15"/>
        <v>0</v>
      </c>
      <c r="AR186" s="173">
        <f t="shared" si="16"/>
        <v>0</v>
      </c>
      <c r="AS186" s="173">
        <f t="shared" si="17"/>
        <v>0</v>
      </c>
      <c r="BQ186" s="10"/>
      <c r="BR186" s="10"/>
      <c r="BS186" s="10"/>
    </row>
    <row r="187" spans="1:71" ht="13.5" customHeight="1" x14ac:dyDescent="0.25">
      <c r="A187" s="9"/>
      <c r="B187" s="13" t="str">
        <f>IF($C187&lt;&gt;"",MAX($B$7:B186)+1,"")</f>
        <v/>
      </c>
      <c r="C187" s="187"/>
      <c r="D187" s="186"/>
      <c r="E187" s="185"/>
      <c r="F187" s="184"/>
      <c r="G187" s="184"/>
      <c r="H187" s="183"/>
      <c r="I187" s="182"/>
      <c r="J187" s="181"/>
      <c r="K187" s="180"/>
      <c r="L187" s="194"/>
      <c r="M187" s="194"/>
      <c r="N18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87" s="364"/>
      <c r="P187" s="364"/>
      <c r="Q187" s="364"/>
      <c r="R187" s="362"/>
      <c r="S187" s="178"/>
      <c r="T187" s="177"/>
      <c r="U187" s="4"/>
      <c r="V187" s="188" t="e">
        <f>IF(#REF!&lt;#REF!,"No assoleix el mínim d'hores d'atenció anual","Atenció mínima assolida amb èxit")</f>
        <v>#REF!</v>
      </c>
      <c r="W187" s="4"/>
      <c r="X187" s="9">
        <f>(12/12)*Taula42[[#This Row],[Mesos del contracte en vigor durant l´any 2024]]</f>
        <v>0</v>
      </c>
      <c r="Y187" s="9">
        <f>(24/12)*Taula42[[#This Row],[Mesos del contracte en vigor durant l´any 2024]]</f>
        <v>0</v>
      </c>
      <c r="Z187" s="9">
        <f>(4/12)*Taula42[[#This Row],[Mesos del contracte en vigor durant l´any 2024]]</f>
        <v>0</v>
      </c>
      <c r="AA187" s="9">
        <f>(64/12)*Taula42[[#This Row],[Mesos del contracte en vigor durant l´any 2024]]</f>
        <v>0</v>
      </c>
      <c r="AB187" s="4"/>
      <c r="AC187" s="175">
        <f t="shared" si="12"/>
        <v>0</v>
      </c>
      <c r="AE187" s="13"/>
      <c r="AG187" s="26">
        <f>IF(Taula42[[#This Row],[Núm. d''ordre]]&lt;&gt;"",1,0)</f>
        <v>0</v>
      </c>
      <c r="AI187" s="26" t="e">
        <f>IF(#REF!&lt;400,1,0)</f>
        <v>#REF!</v>
      </c>
      <c r="AJ187" s="26" t="e">
        <f>IF(#REF!&gt;=400,1,0)</f>
        <v>#REF!</v>
      </c>
      <c r="AL187" s="26">
        <f>IF(Taula42[[#This Row],[Núm. d''ordre]]&gt;0,1,0)</f>
        <v>1</v>
      </c>
      <c r="AN187" s="174">
        <f t="shared" si="13"/>
        <v>0</v>
      </c>
      <c r="AO187" s="174">
        <f t="shared" si="14"/>
        <v>0</v>
      </c>
      <c r="AP187" s="174">
        <f t="shared" si="15"/>
        <v>0</v>
      </c>
      <c r="AR187" s="173">
        <f t="shared" si="16"/>
        <v>0</v>
      </c>
      <c r="AS187" s="173">
        <f t="shared" si="17"/>
        <v>0</v>
      </c>
      <c r="BQ187" s="10"/>
      <c r="BR187" s="10"/>
      <c r="BS187" s="10"/>
    </row>
    <row r="188" spans="1:71" ht="13.5" customHeight="1" x14ac:dyDescent="0.25">
      <c r="A188" s="9"/>
      <c r="B188" s="13" t="str">
        <f>IF($C188&lt;&gt;"",MAX($B$7:B187)+1,"")</f>
        <v/>
      </c>
      <c r="C188" s="187"/>
      <c r="D188" s="186"/>
      <c r="E188" s="185"/>
      <c r="F188" s="184"/>
      <c r="G188" s="184"/>
      <c r="H188" s="183"/>
      <c r="I188" s="182"/>
      <c r="J188" s="181"/>
      <c r="K188" s="180"/>
      <c r="L188" s="194"/>
      <c r="M188" s="194"/>
      <c r="N18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88" s="364"/>
      <c r="P188" s="364"/>
      <c r="Q188" s="364"/>
      <c r="R188" s="362"/>
      <c r="S188" s="178"/>
      <c r="T188" s="177"/>
      <c r="U188" s="4"/>
      <c r="V188" s="176" t="e">
        <f>IF(#REF!&lt;#REF!,"No assoleix el mínim d'hores d'atenció anual","Atenció mínima assolida amb èxit")</f>
        <v>#REF!</v>
      </c>
      <c r="W188" s="4"/>
      <c r="X188" s="9">
        <f>(12/12)*Taula42[[#This Row],[Mesos del contracte en vigor durant l´any 2024]]</f>
        <v>0</v>
      </c>
      <c r="Y188" s="9">
        <f>(24/12)*Taula42[[#This Row],[Mesos del contracte en vigor durant l´any 2024]]</f>
        <v>0</v>
      </c>
      <c r="Z188" s="9">
        <f>(4/12)*Taula42[[#This Row],[Mesos del contracte en vigor durant l´any 2024]]</f>
        <v>0</v>
      </c>
      <c r="AA188" s="9">
        <f>(64/12)*Taula42[[#This Row],[Mesos del contracte en vigor durant l´any 2024]]</f>
        <v>0</v>
      </c>
      <c r="AB188" s="4"/>
      <c r="AC188" s="175">
        <f t="shared" si="12"/>
        <v>0</v>
      </c>
      <c r="AE188" s="13"/>
      <c r="AG188" s="26">
        <f>IF(Taula42[[#This Row],[Núm. d''ordre]]&lt;&gt;"",1,0)</f>
        <v>0</v>
      </c>
      <c r="AI188" s="26" t="e">
        <f>IF(#REF!&lt;400,1,0)</f>
        <v>#REF!</v>
      </c>
      <c r="AJ188" s="26" t="e">
        <f>IF(#REF!&gt;=400,1,0)</f>
        <v>#REF!</v>
      </c>
      <c r="AL188" s="26">
        <f>IF(Taula42[[#This Row],[Núm. d''ordre]]&gt;0,1,0)</f>
        <v>1</v>
      </c>
      <c r="AN188" s="174">
        <f t="shared" si="13"/>
        <v>0</v>
      </c>
      <c r="AO188" s="174">
        <f t="shared" si="14"/>
        <v>0</v>
      </c>
      <c r="AP188" s="174">
        <f t="shared" si="15"/>
        <v>0</v>
      </c>
      <c r="AR188" s="173">
        <f t="shared" si="16"/>
        <v>0</v>
      </c>
      <c r="AS188" s="173">
        <f t="shared" si="17"/>
        <v>0</v>
      </c>
      <c r="BQ188" s="10"/>
      <c r="BR188" s="10"/>
      <c r="BS188" s="10"/>
    </row>
    <row r="189" spans="1:71" ht="13.5" customHeight="1" x14ac:dyDescent="0.25">
      <c r="A189" s="9"/>
      <c r="B189" s="13" t="str">
        <f>IF($C189&lt;&gt;"",MAX($B$7:B188)+1,"")</f>
        <v/>
      </c>
      <c r="C189" s="187"/>
      <c r="D189" s="186"/>
      <c r="E189" s="185"/>
      <c r="F189" s="184"/>
      <c r="G189" s="184"/>
      <c r="H189" s="183"/>
      <c r="I189" s="182"/>
      <c r="J189" s="181"/>
      <c r="K189" s="180"/>
      <c r="L189" s="194"/>
      <c r="M189" s="194"/>
      <c r="N18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89" s="364"/>
      <c r="P189" s="364"/>
      <c r="Q189" s="364"/>
      <c r="R189" s="362"/>
      <c r="S189" s="178"/>
      <c r="T189" s="177"/>
      <c r="U189" s="4"/>
      <c r="V189" s="188" t="e">
        <f>IF(#REF!&lt;#REF!,"No assoleix el mínim d'hores d'atenció anual","Atenció mínima assolida amb èxit")</f>
        <v>#REF!</v>
      </c>
      <c r="W189" s="4"/>
      <c r="X189" s="9">
        <f>(12/12)*Taula42[[#This Row],[Mesos del contracte en vigor durant l´any 2024]]</f>
        <v>0</v>
      </c>
      <c r="Y189" s="9">
        <f>(24/12)*Taula42[[#This Row],[Mesos del contracte en vigor durant l´any 2024]]</f>
        <v>0</v>
      </c>
      <c r="Z189" s="9">
        <f>(4/12)*Taula42[[#This Row],[Mesos del contracte en vigor durant l´any 2024]]</f>
        <v>0</v>
      </c>
      <c r="AA189" s="9">
        <f>(64/12)*Taula42[[#This Row],[Mesos del contracte en vigor durant l´any 2024]]</f>
        <v>0</v>
      </c>
      <c r="AB189" s="4"/>
      <c r="AC189" s="175">
        <f t="shared" si="12"/>
        <v>0</v>
      </c>
      <c r="AE189" s="13"/>
      <c r="AG189" s="26">
        <f>IF(Taula42[[#This Row],[Núm. d''ordre]]&lt;&gt;"",1,0)</f>
        <v>0</v>
      </c>
      <c r="AI189" s="26" t="e">
        <f>IF(#REF!&lt;400,1,0)</f>
        <v>#REF!</v>
      </c>
      <c r="AJ189" s="26" t="e">
        <f>IF(#REF!&gt;=400,1,0)</f>
        <v>#REF!</v>
      </c>
      <c r="AL189" s="26">
        <f>IF(Taula42[[#This Row],[Núm. d''ordre]]&gt;0,1,0)</f>
        <v>1</v>
      </c>
      <c r="AN189" s="174">
        <f t="shared" si="13"/>
        <v>0</v>
      </c>
      <c r="AO189" s="174">
        <f t="shared" si="14"/>
        <v>0</v>
      </c>
      <c r="AP189" s="174">
        <f t="shared" si="15"/>
        <v>0</v>
      </c>
      <c r="AR189" s="173">
        <f t="shared" si="16"/>
        <v>0</v>
      </c>
      <c r="AS189" s="173">
        <f t="shared" si="17"/>
        <v>0</v>
      </c>
      <c r="BQ189" s="10"/>
      <c r="BR189" s="10"/>
      <c r="BS189" s="10"/>
    </row>
    <row r="190" spans="1:71" ht="13.5" customHeight="1" x14ac:dyDescent="0.25">
      <c r="A190" s="9"/>
      <c r="B190" s="13" t="str">
        <f>IF($C190&lt;&gt;"",MAX($B$7:B189)+1,"")</f>
        <v/>
      </c>
      <c r="C190" s="187"/>
      <c r="D190" s="186"/>
      <c r="E190" s="185"/>
      <c r="F190" s="184"/>
      <c r="G190" s="184"/>
      <c r="H190" s="183"/>
      <c r="I190" s="182"/>
      <c r="J190" s="181"/>
      <c r="K190" s="180"/>
      <c r="L190" s="194"/>
      <c r="M190" s="194"/>
      <c r="N19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90" s="364"/>
      <c r="P190" s="364"/>
      <c r="Q190" s="364"/>
      <c r="R190" s="362"/>
      <c r="S190" s="178"/>
      <c r="T190" s="177"/>
      <c r="U190" s="4"/>
      <c r="V190" s="176" t="e">
        <f>IF(#REF!&lt;#REF!,"No assoleix el mínim d'hores d'atenció anual","Atenció mínima assolida amb èxit")</f>
        <v>#REF!</v>
      </c>
      <c r="W190" s="4"/>
      <c r="X190" s="9">
        <f>(12/12)*Taula42[[#This Row],[Mesos del contracte en vigor durant l´any 2024]]</f>
        <v>0</v>
      </c>
      <c r="Y190" s="9">
        <f>(24/12)*Taula42[[#This Row],[Mesos del contracte en vigor durant l´any 2024]]</f>
        <v>0</v>
      </c>
      <c r="Z190" s="9">
        <f>(4/12)*Taula42[[#This Row],[Mesos del contracte en vigor durant l´any 2024]]</f>
        <v>0</v>
      </c>
      <c r="AA190" s="9">
        <f>(64/12)*Taula42[[#This Row],[Mesos del contracte en vigor durant l´any 2024]]</f>
        <v>0</v>
      </c>
      <c r="AB190" s="4"/>
      <c r="AC190" s="175">
        <f t="shared" si="12"/>
        <v>0</v>
      </c>
      <c r="AE190" s="13"/>
      <c r="AG190" s="26">
        <f>IF(Taula42[[#This Row],[Núm. d''ordre]]&lt;&gt;"",1,0)</f>
        <v>0</v>
      </c>
      <c r="AI190" s="26" t="e">
        <f>IF(#REF!&lt;400,1,0)</f>
        <v>#REF!</v>
      </c>
      <c r="AJ190" s="26" t="e">
        <f>IF(#REF!&gt;=400,1,0)</f>
        <v>#REF!</v>
      </c>
      <c r="AL190" s="26">
        <f>IF(Taula42[[#This Row],[Núm. d''ordre]]&gt;0,1,0)</f>
        <v>1</v>
      </c>
      <c r="AN190" s="174">
        <f t="shared" si="13"/>
        <v>0</v>
      </c>
      <c r="AO190" s="174">
        <f t="shared" si="14"/>
        <v>0</v>
      </c>
      <c r="AP190" s="174">
        <f t="shared" si="15"/>
        <v>0</v>
      </c>
      <c r="AR190" s="173">
        <f t="shared" si="16"/>
        <v>0</v>
      </c>
      <c r="AS190" s="173">
        <f t="shared" si="17"/>
        <v>0</v>
      </c>
      <c r="BQ190" s="10"/>
      <c r="BR190" s="10"/>
      <c r="BS190" s="10"/>
    </row>
    <row r="191" spans="1:71" ht="13.5" customHeight="1" x14ac:dyDescent="0.25">
      <c r="A191" s="9"/>
      <c r="B191" s="13" t="str">
        <f>IF($C191&lt;&gt;"",MAX($B$7:B190)+1,"")</f>
        <v/>
      </c>
      <c r="C191" s="187"/>
      <c r="D191" s="186"/>
      <c r="E191" s="185"/>
      <c r="F191" s="184"/>
      <c r="G191" s="184"/>
      <c r="H191" s="183"/>
      <c r="I191" s="182"/>
      <c r="J191" s="181"/>
      <c r="K191" s="180"/>
      <c r="L191" s="194"/>
      <c r="M191" s="194"/>
      <c r="N19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91" s="364"/>
      <c r="P191" s="364"/>
      <c r="Q191" s="364"/>
      <c r="R191" s="362"/>
      <c r="S191" s="178"/>
      <c r="T191" s="177"/>
      <c r="U191" s="4"/>
      <c r="V191" s="188" t="e">
        <f>IF(#REF!&lt;#REF!,"No assoleix el mínim d'hores d'atenció anual","Atenció mínima assolida amb èxit")</f>
        <v>#REF!</v>
      </c>
      <c r="W191" s="4"/>
      <c r="X191" s="9">
        <f>(12/12)*Taula42[[#This Row],[Mesos del contracte en vigor durant l´any 2024]]</f>
        <v>0</v>
      </c>
      <c r="Y191" s="9">
        <f>(24/12)*Taula42[[#This Row],[Mesos del contracte en vigor durant l´any 2024]]</f>
        <v>0</v>
      </c>
      <c r="Z191" s="9">
        <f>(4/12)*Taula42[[#This Row],[Mesos del contracte en vigor durant l´any 2024]]</f>
        <v>0</v>
      </c>
      <c r="AA191" s="9">
        <f>(64/12)*Taula42[[#This Row],[Mesos del contracte en vigor durant l´any 2024]]</f>
        <v>0</v>
      </c>
      <c r="AB191" s="4"/>
      <c r="AC191" s="175">
        <f t="shared" si="12"/>
        <v>0</v>
      </c>
      <c r="AE191" s="13"/>
      <c r="AG191" s="26">
        <f>IF(Taula42[[#This Row],[Núm. d''ordre]]&lt;&gt;"",1,0)</f>
        <v>0</v>
      </c>
      <c r="AI191" s="26" t="e">
        <f>IF(#REF!&lt;400,1,0)</f>
        <v>#REF!</v>
      </c>
      <c r="AJ191" s="26" t="e">
        <f>IF(#REF!&gt;=400,1,0)</f>
        <v>#REF!</v>
      </c>
      <c r="AL191" s="26">
        <f>IF(Taula42[[#This Row],[Núm. d''ordre]]&gt;0,1,0)</f>
        <v>1</v>
      </c>
      <c r="AN191" s="174">
        <f t="shared" si="13"/>
        <v>0</v>
      </c>
      <c r="AO191" s="174">
        <f t="shared" si="14"/>
        <v>0</v>
      </c>
      <c r="AP191" s="174">
        <f t="shared" si="15"/>
        <v>0</v>
      </c>
      <c r="AR191" s="173">
        <f t="shared" si="16"/>
        <v>0</v>
      </c>
      <c r="AS191" s="173">
        <f t="shared" si="17"/>
        <v>0</v>
      </c>
      <c r="BQ191" s="10"/>
      <c r="BR191" s="10"/>
      <c r="BS191" s="10"/>
    </row>
    <row r="192" spans="1:71" ht="13.5" customHeight="1" x14ac:dyDescent="0.25">
      <c r="A192" s="9"/>
      <c r="B192" s="13" t="str">
        <f>IF($C192&lt;&gt;"",MAX($B$7:B191)+1,"")</f>
        <v/>
      </c>
      <c r="C192" s="187"/>
      <c r="D192" s="186"/>
      <c r="E192" s="185"/>
      <c r="F192" s="184"/>
      <c r="G192" s="184"/>
      <c r="H192" s="183"/>
      <c r="I192" s="182"/>
      <c r="J192" s="181"/>
      <c r="K192" s="180"/>
      <c r="L192" s="194"/>
      <c r="M192" s="194"/>
      <c r="N19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92" s="364"/>
      <c r="P192" s="364"/>
      <c r="Q192" s="364"/>
      <c r="R192" s="362"/>
      <c r="S192" s="178"/>
      <c r="T192" s="177"/>
      <c r="U192" s="4"/>
      <c r="V192" s="176" t="e">
        <f>IF(#REF!&lt;#REF!,"No assoleix el mínim d'hores d'atenció anual","Atenció mínima assolida amb èxit")</f>
        <v>#REF!</v>
      </c>
      <c r="W192" s="4"/>
      <c r="X192" s="9">
        <f>(12/12)*Taula42[[#This Row],[Mesos del contracte en vigor durant l´any 2024]]</f>
        <v>0</v>
      </c>
      <c r="Y192" s="9">
        <f>(24/12)*Taula42[[#This Row],[Mesos del contracte en vigor durant l´any 2024]]</f>
        <v>0</v>
      </c>
      <c r="Z192" s="9">
        <f>(4/12)*Taula42[[#This Row],[Mesos del contracte en vigor durant l´any 2024]]</f>
        <v>0</v>
      </c>
      <c r="AA192" s="9">
        <f>(64/12)*Taula42[[#This Row],[Mesos del contracte en vigor durant l´any 2024]]</f>
        <v>0</v>
      </c>
      <c r="AB192" s="4"/>
      <c r="AC192" s="175">
        <f t="shared" si="12"/>
        <v>0</v>
      </c>
      <c r="AE192" s="13"/>
      <c r="AG192" s="26">
        <f>IF(Taula42[[#This Row],[Núm. d''ordre]]&lt;&gt;"",1,0)</f>
        <v>0</v>
      </c>
      <c r="AI192" s="26" t="e">
        <f>IF(#REF!&lt;400,1,0)</f>
        <v>#REF!</v>
      </c>
      <c r="AJ192" s="26" t="e">
        <f>IF(#REF!&gt;=400,1,0)</f>
        <v>#REF!</v>
      </c>
      <c r="AL192" s="26">
        <f>IF(Taula42[[#This Row],[Núm. d''ordre]]&gt;0,1,0)</f>
        <v>1</v>
      </c>
      <c r="AN192" s="174">
        <f t="shared" si="13"/>
        <v>0</v>
      </c>
      <c r="AO192" s="174">
        <f t="shared" si="14"/>
        <v>0</v>
      </c>
      <c r="AP192" s="174">
        <f t="shared" si="15"/>
        <v>0</v>
      </c>
      <c r="AR192" s="173">
        <f t="shared" si="16"/>
        <v>0</v>
      </c>
      <c r="AS192" s="173">
        <f t="shared" si="17"/>
        <v>0</v>
      </c>
      <c r="BQ192" s="10"/>
      <c r="BR192" s="10"/>
      <c r="BS192" s="10"/>
    </row>
    <row r="193" spans="1:71" ht="13.5" customHeight="1" x14ac:dyDescent="0.25">
      <c r="A193" s="9"/>
      <c r="B193" s="13" t="str">
        <f>IF($C193&lt;&gt;"",MAX($B$7:B192)+1,"")</f>
        <v/>
      </c>
      <c r="C193" s="187"/>
      <c r="D193" s="186"/>
      <c r="E193" s="185"/>
      <c r="F193" s="184"/>
      <c r="G193" s="184"/>
      <c r="H193" s="183"/>
      <c r="I193" s="182"/>
      <c r="J193" s="181"/>
      <c r="K193" s="180"/>
      <c r="L193" s="194"/>
      <c r="M193" s="194"/>
      <c r="N19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93" s="364"/>
      <c r="P193" s="364"/>
      <c r="Q193" s="364"/>
      <c r="R193" s="362"/>
      <c r="S193" s="178"/>
      <c r="T193" s="177"/>
      <c r="U193" s="4"/>
      <c r="V193" s="188" t="e">
        <f>IF(#REF!&lt;#REF!,"No assoleix el mínim d'hores d'atenció anual","Atenció mínima assolida amb èxit")</f>
        <v>#REF!</v>
      </c>
      <c r="W193" s="4"/>
      <c r="X193" s="9">
        <f>(12/12)*Taula42[[#This Row],[Mesos del contracte en vigor durant l´any 2024]]</f>
        <v>0</v>
      </c>
      <c r="Y193" s="9">
        <f>(24/12)*Taula42[[#This Row],[Mesos del contracte en vigor durant l´any 2024]]</f>
        <v>0</v>
      </c>
      <c r="Z193" s="9">
        <f>(4/12)*Taula42[[#This Row],[Mesos del contracte en vigor durant l´any 2024]]</f>
        <v>0</v>
      </c>
      <c r="AA193" s="9">
        <f>(64/12)*Taula42[[#This Row],[Mesos del contracte en vigor durant l´any 2024]]</f>
        <v>0</v>
      </c>
      <c r="AB193" s="4"/>
      <c r="AC193" s="175">
        <f t="shared" si="12"/>
        <v>0</v>
      </c>
      <c r="AE193" s="13"/>
      <c r="AG193" s="26">
        <f>IF(Taula42[[#This Row],[Núm. d''ordre]]&lt;&gt;"",1,0)</f>
        <v>0</v>
      </c>
      <c r="AI193" s="26" t="e">
        <f>IF(#REF!&lt;400,1,0)</f>
        <v>#REF!</v>
      </c>
      <c r="AJ193" s="26" t="e">
        <f>IF(#REF!&gt;=400,1,0)</f>
        <v>#REF!</v>
      </c>
      <c r="AL193" s="26">
        <f>IF(Taula42[[#This Row],[Núm. d''ordre]]&gt;0,1,0)</f>
        <v>1</v>
      </c>
      <c r="AN193" s="174">
        <f t="shared" si="13"/>
        <v>0</v>
      </c>
      <c r="AO193" s="174">
        <f t="shared" si="14"/>
        <v>0</v>
      </c>
      <c r="AP193" s="174">
        <f t="shared" si="15"/>
        <v>0</v>
      </c>
      <c r="AR193" s="173">
        <f t="shared" si="16"/>
        <v>0</v>
      </c>
      <c r="AS193" s="173">
        <f t="shared" si="17"/>
        <v>0</v>
      </c>
      <c r="BQ193" s="10"/>
      <c r="BR193" s="10"/>
      <c r="BS193" s="10"/>
    </row>
    <row r="194" spans="1:71" ht="13.5" customHeight="1" x14ac:dyDescent="0.25">
      <c r="A194" s="9"/>
      <c r="B194" s="13" t="str">
        <f>IF($C194&lt;&gt;"",MAX($B$7:B193)+1,"")</f>
        <v/>
      </c>
      <c r="C194" s="187"/>
      <c r="D194" s="186"/>
      <c r="E194" s="185"/>
      <c r="F194" s="184"/>
      <c r="G194" s="184"/>
      <c r="H194" s="183"/>
      <c r="I194" s="182"/>
      <c r="J194" s="181"/>
      <c r="K194" s="180"/>
      <c r="L194" s="194"/>
      <c r="M194" s="194"/>
      <c r="N19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94" s="364"/>
      <c r="P194" s="364"/>
      <c r="Q194" s="364"/>
      <c r="R194" s="362"/>
      <c r="S194" s="178"/>
      <c r="T194" s="177"/>
      <c r="U194" s="4"/>
      <c r="V194" s="176" t="e">
        <f>IF(#REF!&lt;#REF!,"No assoleix el mínim d'hores d'atenció anual","Atenció mínima assolida amb èxit")</f>
        <v>#REF!</v>
      </c>
      <c r="W194" s="4"/>
      <c r="X194" s="9">
        <f>(12/12)*Taula42[[#This Row],[Mesos del contracte en vigor durant l´any 2024]]</f>
        <v>0</v>
      </c>
      <c r="Y194" s="9">
        <f>(24/12)*Taula42[[#This Row],[Mesos del contracte en vigor durant l´any 2024]]</f>
        <v>0</v>
      </c>
      <c r="Z194" s="9">
        <f>(4/12)*Taula42[[#This Row],[Mesos del contracte en vigor durant l´any 2024]]</f>
        <v>0</v>
      </c>
      <c r="AA194" s="9">
        <f>(64/12)*Taula42[[#This Row],[Mesos del contracte en vigor durant l´any 2024]]</f>
        <v>0</v>
      </c>
      <c r="AB194" s="4"/>
      <c r="AC194" s="175">
        <f t="shared" si="12"/>
        <v>0</v>
      </c>
      <c r="AE194" s="13"/>
      <c r="AG194" s="26">
        <f>IF(Taula42[[#This Row],[Núm. d''ordre]]&lt;&gt;"",1,0)</f>
        <v>0</v>
      </c>
      <c r="AI194" s="26" t="e">
        <f>IF(#REF!&lt;400,1,0)</f>
        <v>#REF!</v>
      </c>
      <c r="AJ194" s="26" t="e">
        <f>IF(#REF!&gt;=400,1,0)</f>
        <v>#REF!</v>
      </c>
      <c r="AL194" s="26">
        <f>IF(Taula42[[#This Row],[Núm. d''ordre]]&gt;0,1,0)</f>
        <v>1</v>
      </c>
      <c r="AN194" s="174">
        <f t="shared" si="13"/>
        <v>0</v>
      </c>
      <c r="AO194" s="174">
        <f t="shared" si="14"/>
        <v>0</v>
      </c>
      <c r="AP194" s="174">
        <f t="shared" si="15"/>
        <v>0</v>
      </c>
      <c r="AR194" s="173">
        <f t="shared" si="16"/>
        <v>0</v>
      </c>
      <c r="AS194" s="173">
        <f t="shared" si="17"/>
        <v>0</v>
      </c>
      <c r="BQ194" s="10"/>
      <c r="BR194" s="10"/>
      <c r="BS194" s="10"/>
    </row>
    <row r="195" spans="1:71" ht="13.5" customHeight="1" x14ac:dyDescent="0.25">
      <c r="A195" s="9"/>
      <c r="B195" s="13" t="str">
        <f>IF($C195&lt;&gt;"",MAX($B$7:B194)+1,"")</f>
        <v/>
      </c>
      <c r="C195" s="187"/>
      <c r="D195" s="186"/>
      <c r="E195" s="185"/>
      <c r="F195" s="184"/>
      <c r="G195" s="184"/>
      <c r="H195" s="183"/>
      <c r="I195" s="182"/>
      <c r="J195" s="181"/>
      <c r="K195" s="180"/>
      <c r="L195" s="194"/>
      <c r="M195" s="194"/>
      <c r="N19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95" s="364"/>
      <c r="P195" s="364"/>
      <c r="Q195" s="364"/>
      <c r="R195" s="362"/>
      <c r="S195" s="178"/>
      <c r="T195" s="177"/>
      <c r="U195" s="4"/>
      <c r="V195" s="188" t="e">
        <f>IF(#REF!&lt;#REF!,"No assoleix el mínim d'hores d'atenció anual","Atenció mínima assolida amb èxit")</f>
        <v>#REF!</v>
      </c>
      <c r="W195" s="4"/>
      <c r="X195" s="9">
        <f>(12/12)*Taula42[[#This Row],[Mesos del contracte en vigor durant l´any 2024]]</f>
        <v>0</v>
      </c>
      <c r="Y195" s="9">
        <f>(24/12)*Taula42[[#This Row],[Mesos del contracte en vigor durant l´any 2024]]</f>
        <v>0</v>
      </c>
      <c r="Z195" s="9">
        <f>(4/12)*Taula42[[#This Row],[Mesos del contracte en vigor durant l´any 2024]]</f>
        <v>0</v>
      </c>
      <c r="AA195" s="9">
        <f>(64/12)*Taula42[[#This Row],[Mesos del contracte en vigor durant l´any 2024]]</f>
        <v>0</v>
      </c>
      <c r="AB195" s="4"/>
      <c r="AC195" s="175">
        <f t="shared" si="12"/>
        <v>0</v>
      </c>
      <c r="AE195" s="13"/>
      <c r="AG195" s="26">
        <f>IF(Taula42[[#This Row],[Núm. d''ordre]]&lt;&gt;"",1,0)</f>
        <v>0</v>
      </c>
      <c r="AI195" s="26" t="e">
        <f>IF(#REF!&lt;400,1,0)</f>
        <v>#REF!</v>
      </c>
      <c r="AJ195" s="26" t="e">
        <f>IF(#REF!&gt;=400,1,0)</f>
        <v>#REF!</v>
      </c>
      <c r="AL195" s="26">
        <f>IF(Taula42[[#This Row],[Núm. d''ordre]]&gt;0,1,0)</f>
        <v>1</v>
      </c>
      <c r="AN195" s="174">
        <f t="shared" si="13"/>
        <v>0</v>
      </c>
      <c r="AO195" s="174">
        <f t="shared" si="14"/>
        <v>0</v>
      </c>
      <c r="AP195" s="174">
        <f t="shared" si="15"/>
        <v>0</v>
      </c>
      <c r="AR195" s="173">
        <f t="shared" si="16"/>
        <v>0</v>
      </c>
      <c r="AS195" s="173">
        <f t="shared" si="17"/>
        <v>0</v>
      </c>
      <c r="BQ195" s="10"/>
      <c r="BR195" s="10"/>
      <c r="BS195" s="10"/>
    </row>
    <row r="196" spans="1:71" ht="13.5" customHeight="1" x14ac:dyDescent="0.25">
      <c r="A196" s="9"/>
      <c r="B196" s="13" t="str">
        <f>IF($C196&lt;&gt;"",MAX($B$7:B195)+1,"")</f>
        <v/>
      </c>
      <c r="C196" s="187"/>
      <c r="D196" s="186"/>
      <c r="E196" s="185"/>
      <c r="F196" s="184"/>
      <c r="G196" s="184"/>
      <c r="H196" s="183"/>
      <c r="I196" s="182"/>
      <c r="J196" s="181"/>
      <c r="K196" s="180"/>
      <c r="L196" s="194"/>
      <c r="M196" s="194"/>
      <c r="N19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96" s="364"/>
      <c r="P196" s="364"/>
      <c r="Q196" s="364"/>
      <c r="R196" s="362"/>
      <c r="S196" s="178"/>
      <c r="T196" s="177"/>
      <c r="U196" s="4"/>
      <c r="V196" s="176" t="e">
        <f>IF(#REF!&lt;#REF!,"No assoleix el mínim d'hores d'atenció anual","Atenció mínima assolida amb èxit")</f>
        <v>#REF!</v>
      </c>
      <c r="W196" s="4"/>
      <c r="X196" s="9">
        <f>(12/12)*Taula42[[#This Row],[Mesos del contracte en vigor durant l´any 2024]]</f>
        <v>0</v>
      </c>
      <c r="Y196" s="9">
        <f>(24/12)*Taula42[[#This Row],[Mesos del contracte en vigor durant l´any 2024]]</f>
        <v>0</v>
      </c>
      <c r="Z196" s="9">
        <f>(4/12)*Taula42[[#This Row],[Mesos del contracte en vigor durant l´any 2024]]</f>
        <v>0</v>
      </c>
      <c r="AA196" s="9">
        <f>(64/12)*Taula42[[#This Row],[Mesos del contracte en vigor durant l´any 2024]]</f>
        <v>0</v>
      </c>
      <c r="AB196" s="4"/>
      <c r="AC196" s="175">
        <f t="shared" si="12"/>
        <v>0</v>
      </c>
      <c r="AE196" s="13"/>
      <c r="AG196" s="26">
        <f>IF(Taula42[[#This Row],[Núm. d''ordre]]&lt;&gt;"",1,0)</f>
        <v>0</v>
      </c>
      <c r="AI196" s="26" t="e">
        <f>IF(#REF!&lt;400,1,0)</f>
        <v>#REF!</v>
      </c>
      <c r="AJ196" s="26" t="e">
        <f>IF(#REF!&gt;=400,1,0)</f>
        <v>#REF!</v>
      </c>
      <c r="AL196" s="26">
        <f>IF(Taula42[[#This Row],[Núm. d''ordre]]&gt;0,1,0)</f>
        <v>1</v>
      </c>
      <c r="AN196" s="174">
        <f t="shared" si="13"/>
        <v>0</v>
      </c>
      <c r="AO196" s="174">
        <f t="shared" si="14"/>
        <v>0</v>
      </c>
      <c r="AP196" s="174">
        <f t="shared" si="15"/>
        <v>0</v>
      </c>
      <c r="AR196" s="173">
        <f t="shared" si="16"/>
        <v>0</v>
      </c>
      <c r="AS196" s="173">
        <f t="shared" si="17"/>
        <v>0</v>
      </c>
      <c r="BQ196" s="10"/>
      <c r="BR196" s="10"/>
      <c r="BS196" s="10"/>
    </row>
    <row r="197" spans="1:71" ht="13.5" customHeight="1" x14ac:dyDescent="0.25">
      <c r="A197" s="9"/>
      <c r="B197" s="13" t="str">
        <f>IF($C197&lt;&gt;"",MAX($B$7:B196)+1,"")</f>
        <v/>
      </c>
      <c r="C197" s="187"/>
      <c r="D197" s="186"/>
      <c r="E197" s="185"/>
      <c r="F197" s="184"/>
      <c r="G197" s="184"/>
      <c r="H197" s="183"/>
      <c r="I197" s="182"/>
      <c r="J197" s="181"/>
      <c r="K197" s="180"/>
      <c r="L197" s="194"/>
      <c r="M197" s="194"/>
      <c r="N19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97" s="364"/>
      <c r="P197" s="364"/>
      <c r="Q197" s="364"/>
      <c r="R197" s="362"/>
      <c r="S197" s="178"/>
      <c r="T197" s="177"/>
      <c r="U197" s="4"/>
      <c r="V197" s="188" t="e">
        <f>IF(#REF!&lt;#REF!,"No assoleix el mínim d'hores d'atenció anual","Atenció mínima assolida amb èxit")</f>
        <v>#REF!</v>
      </c>
      <c r="W197" s="4"/>
      <c r="X197" s="9">
        <f>(12/12)*Taula42[[#This Row],[Mesos del contracte en vigor durant l´any 2024]]</f>
        <v>0</v>
      </c>
      <c r="Y197" s="9">
        <f>(24/12)*Taula42[[#This Row],[Mesos del contracte en vigor durant l´any 2024]]</f>
        <v>0</v>
      </c>
      <c r="Z197" s="9">
        <f>(4/12)*Taula42[[#This Row],[Mesos del contracte en vigor durant l´any 2024]]</f>
        <v>0</v>
      </c>
      <c r="AA197" s="9">
        <f>(64/12)*Taula42[[#This Row],[Mesos del contracte en vigor durant l´any 2024]]</f>
        <v>0</v>
      </c>
      <c r="AB197" s="4"/>
      <c r="AC197" s="175">
        <f t="shared" si="12"/>
        <v>0</v>
      </c>
      <c r="AE197" s="13"/>
      <c r="AG197" s="26">
        <f>IF(Taula42[[#This Row],[Núm. d''ordre]]&lt;&gt;"",1,0)</f>
        <v>0</v>
      </c>
      <c r="AI197" s="26" t="e">
        <f>IF(#REF!&lt;400,1,0)</f>
        <v>#REF!</v>
      </c>
      <c r="AJ197" s="26" t="e">
        <f>IF(#REF!&gt;=400,1,0)</f>
        <v>#REF!</v>
      </c>
      <c r="AL197" s="26">
        <f>IF(Taula42[[#This Row],[Núm. d''ordre]]&gt;0,1,0)</f>
        <v>1</v>
      </c>
      <c r="AN197" s="174">
        <f t="shared" si="13"/>
        <v>0</v>
      </c>
      <c r="AO197" s="174">
        <f t="shared" si="14"/>
        <v>0</v>
      </c>
      <c r="AP197" s="174">
        <f t="shared" si="15"/>
        <v>0</v>
      </c>
      <c r="AR197" s="173">
        <f t="shared" si="16"/>
        <v>0</v>
      </c>
      <c r="AS197" s="173">
        <f t="shared" si="17"/>
        <v>0</v>
      </c>
      <c r="BQ197" s="10"/>
      <c r="BR197" s="10"/>
      <c r="BS197" s="10"/>
    </row>
    <row r="198" spans="1:71" ht="13.5" customHeight="1" x14ac:dyDescent="0.25">
      <c r="A198" s="9"/>
      <c r="B198" s="13" t="str">
        <f>IF($C198&lt;&gt;"",MAX($B$7:B197)+1,"")</f>
        <v/>
      </c>
      <c r="C198" s="187"/>
      <c r="D198" s="186"/>
      <c r="E198" s="185"/>
      <c r="F198" s="184"/>
      <c r="G198" s="184"/>
      <c r="H198" s="183"/>
      <c r="I198" s="182"/>
      <c r="J198" s="181"/>
      <c r="K198" s="180"/>
      <c r="L198" s="194"/>
      <c r="M198" s="194"/>
      <c r="N19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98" s="364"/>
      <c r="P198" s="364"/>
      <c r="Q198" s="364"/>
      <c r="R198" s="362"/>
      <c r="S198" s="178"/>
      <c r="T198" s="177"/>
      <c r="U198" s="4"/>
      <c r="V198" s="176" t="e">
        <f>IF(#REF!&lt;#REF!,"No assoleix el mínim d'hores d'atenció anual","Atenció mínima assolida amb èxit")</f>
        <v>#REF!</v>
      </c>
      <c r="W198" s="4"/>
      <c r="X198" s="9">
        <f>(12/12)*Taula42[[#This Row],[Mesos del contracte en vigor durant l´any 2024]]</f>
        <v>0</v>
      </c>
      <c r="Y198" s="9">
        <f>(24/12)*Taula42[[#This Row],[Mesos del contracte en vigor durant l´any 2024]]</f>
        <v>0</v>
      </c>
      <c r="Z198" s="9">
        <f>(4/12)*Taula42[[#This Row],[Mesos del contracte en vigor durant l´any 2024]]</f>
        <v>0</v>
      </c>
      <c r="AA198" s="9">
        <f>(64/12)*Taula42[[#This Row],[Mesos del contracte en vigor durant l´any 2024]]</f>
        <v>0</v>
      </c>
      <c r="AB198" s="4"/>
      <c r="AC198" s="175">
        <f t="shared" si="12"/>
        <v>0</v>
      </c>
      <c r="AE198" s="13"/>
      <c r="AG198" s="26">
        <f>IF(Taula42[[#This Row],[Núm. d''ordre]]&lt;&gt;"",1,0)</f>
        <v>0</v>
      </c>
      <c r="AI198" s="26" t="e">
        <f>IF(#REF!&lt;400,1,0)</f>
        <v>#REF!</v>
      </c>
      <c r="AJ198" s="26" t="e">
        <f>IF(#REF!&gt;=400,1,0)</f>
        <v>#REF!</v>
      </c>
      <c r="AL198" s="26">
        <f>IF(Taula42[[#This Row],[Núm. d''ordre]]&gt;0,1,0)</f>
        <v>1</v>
      </c>
      <c r="AN198" s="174">
        <f t="shared" si="13"/>
        <v>0</v>
      </c>
      <c r="AO198" s="174">
        <f t="shared" si="14"/>
        <v>0</v>
      </c>
      <c r="AP198" s="174">
        <f t="shared" si="15"/>
        <v>0</v>
      </c>
      <c r="AR198" s="173">
        <f t="shared" si="16"/>
        <v>0</v>
      </c>
      <c r="AS198" s="173">
        <f t="shared" si="17"/>
        <v>0</v>
      </c>
      <c r="BQ198" s="10"/>
      <c r="BR198" s="10"/>
      <c r="BS198" s="10"/>
    </row>
    <row r="199" spans="1:71" ht="13.5" customHeight="1" x14ac:dyDescent="0.25">
      <c r="A199" s="9"/>
      <c r="B199" s="13" t="str">
        <f>IF($C199&lt;&gt;"",MAX($B$7:B198)+1,"")</f>
        <v/>
      </c>
      <c r="C199" s="187"/>
      <c r="D199" s="186"/>
      <c r="E199" s="185"/>
      <c r="F199" s="184"/>
      <c r="G199" s="184"/>
      <c r="H199" s="183"/>
      <c r="I199" s="182"/>
      <c r="J199" s="181"/>
      <c r="K199" s="180"/>
      <c r="L199" s="194"/>
      <c r="M199" s="194"/>
      <c r="N19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199" s="364"/>
      <c r="P199" s="364"/>
      <c r="Q199" s="364"/>
      <c r="R199" s="362"/>
      <c r="S199" s="178"/>
      <c r="T199" s="177"/>
      <c r="U199" s="4"/>
      <c r="V199" s="188" t="e">
        <f>IF(#REF!&lt;#REF!,"No assoleix el mínim d'hores d'atenció anual","Atenció mínima assolida amb èxit")</f>
        <v>#REF!</v>
      </c>
      <c r="W199" s="4"/>
      <c r="X199" s="9">
        <f>(12/12)*Taula42[[#This Row],[Mesos del contracte en vigor durant l´any 2024]]</f>
        <v>0</v>
      </c>
      <c r="Y199" s="9">
        <f>(24/12)*Taula42[[#This Row],[Mesos del contracte en vigor durant l´any 2024]]</f>
        <v>0</v>
      </c>
      <c r="Z199" s="9">
        <f>(4/12)*Taula42[[#This Row],[Mesos del contracte en vigor durant l´any 2024]]</f>
        <v>0</v>
      </c>
      <c r="AA199" s="9">
        <f>(64/12)*Taula42[[#This Row],[Mesos del contracte en vigor durant l´any 2024]]</f>
        <v>0</v>
      </c>
      <c r="AB199" s="4"/>
      <c r="AC199" s="175">
        <f t="shared" ref="AC199:AC262" si="18">IF(AG199=1,2763.41,0)</f>
        <v>0</v>
      </c>
      <c r="AE199" s="13"/>
      <c r="AG199" s="26">
        <f>IF(Taula42[[#This Row],[Núm. d''ordre]]&lt;&gt;"",1,0)</f>
        <v>0</v>
      </c>
      <c r="AI199" s="26" t="e">
        <f>IF(#REF!&lt;400,1,0)</f>
        <v>#REF!</v>
      </c>
      <c r="AJ199" s="26" t="e">
        <f>IF(#REF!&gt;=400,1,0)</f>
        <v>#REF!</v>
      </c>
      <c r="AL199" s="26">
        <f>IF(Taula42[[#This Row],[Núm. d''ordre]]&gt;0,1,0)</f>
        <v>1</v>
      </c>
      <c r="AN199" s="174">
        <f t="shared" ref="AN199:AN262" si="19">IF(G199="Home",1,0)</f>
        <v>0</v>
      </c>
      <c r="AO199" s="174">
        <f t="shared" ref="AO199:AO262" si="20">IF(G199="Dona",1,0)</f>
        <v>0</v>
      </c>
      <c r="AP199" s="174">
        <f t="shared" ref="AP199:AP262" si="21">IF(G199="No binari",1,0)</f>
        <v>0</v>
      </c>
      <c r="AR199" s="173">
        <f t="shared" ref="AR199:AR262" si="22">IF(F199="Home",1,0)</f>
        <v>0</v>
      </c>
      <c r="AS199" s="173">
        <f t="shared" ref="AS199:AS262" si="23">IF(F199="Dona",1,0)</f>
        <v>0</v>
      </c>
      <c r="BQ199" s="10"/>
      <c r="BR199" s="10"/>
      <c r="BS199" s="10"/>
    </row>
    <row r="200" spans="1:71" ht="13.5" customHeight="1" x14ac:dyDescent="0.25">
      <c r="A200" s="9"/>
      <c r="B200" s="13" t="str">
        <f>IF($C200&lt;&gt;"",MAX($B$7:B199)+1,"")</f>
        <v/>
      </c>
      <c r="C200" s="187"/>
      <c r="D200" s="186"/>
      <c r="E200" s="185"/>
      <c r="F200" s="184"/>
      <c r="G200" s="184"/>
      <c r="H200" s="183"/>
      <c r="I200" s="182"/>
      <c r="J200" s="181"/>
      <c r="K200" s="180"/>
      <c r="L200" s="194"/>
      <c r="M200" s="194"/>
      <c r="N20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00" s="364"/>
      <c r="P200" s="364"/>
      <c r="Q200" s="364"/>
      <c r="R200" s="362"/>
      <c r="S200" s="178"/>
      <c r="T200" s="177"/>
      <c r="U200" s="4"/>
      <c r="V200" s="176" t="e">
        <f>IF(#REF!&lt;#REF!,"No assoleix el mínim d'hores d'atenció anual","Atenció mínima assolida amb èxit")</f>
        <v>#REF!</v>
      </c>
      <c r="W200" s="4"/>
      <c r="X200" s="9">
        <f>(12/12)*Taula42[[#This Row],[Mesos del contracte en vigor durant l´any 2024]]</f>
        <v>0</v>
      </c>
      <c r="Y200" s="9">
        <f>(24/12)*Taula42[[#This Row],[Mesos del contracte en vigor durant l´any 2024]]</f>
        <v>0</v>
      </c>
      <c r="Z200" s="9">
        <f>(4/12)*Taula42[[#This Row],[Mesos del contracte en vigor durant l´any 2024]]</f>
        <v>0</v>
      </c>
      <c r="AA200" s="9">
        <f>(64/12)*Taula42[[#This Row],[Mesos del contracte en vigor durant l´any 2024]]</f>
        <v>0</v>
      </c>
      <c r="AB200" s="4"/>
      <c r="AC200" s="175">
        <f t="shared" si="18"/>
        <v>0</v>
      </c>
      <c r="AE200" s="13"/>
      <c r="AG200" s="26">
        <f>IF(Taula42[[#This Row],[Núm. d''ordre]]&lt;&gt;"",1,0)</f>
        <v>0</v>
      </c>
      <c r="AI200" s="26" t="e">
        <f>IF(#REF!&lt;400,1,0)</f>
        <v>#REF!</v>
      </c>
      <c r="AJ200" s="26" t="e">
        <f>IF(#REF!&gt;=400,1,0)</f>
        <v>#REF!</v>
      </c>
      <c r="AL200" s="26">
        <f>IF(Taula42[[#This Row],[Núm. d''ordre]]&gt;0,1,0)</f>
        <v>1</v>
      </c>
      <c r="AN200" s="174">
        <f t="shared" si="19"/>
        <v>0</v>
      </c>
      <c r="AO200" s="174">
        <f t="shared" si="20"/>
        <v>0</v>
      </c>
      <c r="AP200" s="174">
        <f t="shared" si="21"/>
        <v>0</v>
      </c>
      <c r="AR200" s="173">
        <f t="shared" si="22"/>
        <v>0</v>
      </c>
      <c r="AS200" s="173">
        <f t="shared" si="23"/>
        <v>0</v>
      </c>
      <c r="BQ200" s="10"/>
      <c r="BR200" s="10"/>
      <c r="BS200" s="10"/>
    </row>
    <row r="201" spans="1:71" ht="13.5" customHeight="1" x14ac:dyDescent="0.25">
      <c r="A201" s="9"/>
      <c r="B201" s="13" t="str">
        <f>IF($C201&lt;&gt;"",MAX($B$7:B200)+1,"")</f>
        <v/>
      </c>
      <c r="C201" s="187"/>
      <c r="D201" s="186"/>
      <c r="E201" s="185"/>
      <c r="F201" s="184"/>
      <c r="G201" s="184"/>
      <c r="H201" s="183"/>
      <c r="I201" s="182"/>
      <c r="J201" s="181"/>
      <c r="K201" s="180"/>
      <c r="L201" s="194"/>
      <c r="M201" s="194"/>
      <c r="N20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01" s="364"/>
      <c r="P201" s="364"/>
      <c r="Q201" s="364"/>
      <c r="R201" s="362"/>
      <c r="S201" s="178"/>
      <c r="T201" s="177"/>
      <c r="U201" s="4"/>
      <c r="V201" s="188" t="e">
        <f>IF(#REF!&lt;#REF!,"No assoleix el mínim d'hores d'atenció anual","Atenció mínima assolida amb èxit")</f>
        <v>#REF!</v>
      </c>
      <c r="W201" s="4"/>
      <c r="X201" s="9">
        <f>(12/12)*Taula42[[#This Row],[Mesos del contracte en vigor durant l´any 2024]]</f>
        <v>0</v>
      </c>
      <c r="Y201" s="9">
        <f>(24/12)*Taula42[[#This Row],[Mesos del contracte en vigor durant l´any 2024]]</f>
        <v>0</v>
      </c>
      <c r="Z201" s="9">
        <f>(4/12)*Taula42[[#This Row],[Mesos del contracte en vigor durant l´any 2024]]</f>
        <v>0</v>
      </c>
      <c r="AA201" s="9">
        <f>(64/12)*Taula42[[#This Row],[Mesos del contracte en vigor durant l´any 2024]]</f>
        <v>0</v>
      </c>
      <c r="AB201" s="4"/>
      <c r="AC201" s="175">
        <f t="shared" si="18"/>
        <v>0</v>
      </c>
      <c r="AE201" s="13"/>
      <c r="AG201" s="26">
        <f>IF(Taula42[[#This Row],[Núm. d''ordre]]&lt;&gt;"",1,0)</f>
        <v>0</v>
      </c>
      <c r="AI201" s="26" t="e">
        <f>IF(#REF!&lt;400,1,0)</f>
        <v>#REF!</v>
      </c>
      <c r="AJ201" s="26" t="e">
        <f>IF(#REF!&gt;=400,1,0)</f>
        <v>#REF!</v>
      </c>
      <c r="AL201" s="26">
        <f>IF(Taula42[[#This Row],[Núm. d''ordre]]&gt;0,1,0)</f>
        <v>1</v>
      </c>
      <c r="AN201" s="174">
        <f t="shared" si="19"/>
        <v>0</v>
      </c>
      <c r="AO201" s="174">
        <f t="shared" si="20"/>
        <v>0</v>
      </c>
      <c r="AP201" s="174">
        <f t="shared" si="21"/>
        <v>0</v>
      </c>
      <c r="AR201" s="173">
        <f t="shared" si="22"/>
        <v>0</v>
      </c>
      <c r="AS201" s="173">
        <f t="shared" si="23"/>
        <v>0</v>
      </c>
      <c r="BQ201" s="10"/>
      <c r="BR201" s="10"/>
      <c r="BS201" s="10"/>
    </row>
    <row r="202" spans="1:71" ht="13.5" customHeight="1" x14ac:dyDescent="0.25">
      <c r="A202" s="9"/>
      <c r="B202" s="13" t="str">
        <f>IF($C202&lt;&gt;"",MAX($B$7:B201)+1,"")</f>
        <v/>
      </c>
      <c r="C202" s="187"/>
      <c r="D202" s="186"/>
      <c r="E202" s="185"/>
      <c r="F202" s="184"/>
      <c r="G202" s="184"/>
      <c r="H202" s="183"/>
      <c r="I202" s="182"/>
      <c r="J202" s="181"/>
      <c r="K202" s="180"/>
      <c r="L202" s="194"/>
      <c r="M202" s="194"/>
      <c r="N20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02" s="364"/>
      <c r="P202" s="364"/>
      <c r="Q202" s="364"/>
      <c r="R202" s="362"/>
      <c r="S202" s="178"/>
      <c r="T202" s="177"/>
      <c r="U202" s="4"/>
      <c r="V202" s="176" t="e">
        <f>IF(#REF!&lt;#REF!,"No assoleix el mínim d'hores d'atenció anual","Atenció mínima assolida amb èxit")</f>
        <v>#REF!</v>
      </c>
      <c r="W202" s="4"/>
      <c r="X202" s="9">
        <f>(12/12)*Taula42[[#This Row],[Mesos del contracte en vigor durant l´any 2024]]</f>
        <v>0</v>
      </c>
      <c r="Y202" s="9">
        <f>(24/12)*Taula42[[#This Row],[Mesos del contracte en vigor durant l´any 2024]]</f>
        <v>0</v>
      </c>
      <c r="Z202" s="9">
        <f>(4/12)*Taula42[[#This Row],[Mesos del contracte en vigor durant l´any 2024]]</f>
        <v>0</v>
      </c>
      <c r="AA202" s="9">
        <f>(64/12)*Taula42[[#This Row],[Mesos del contracte en vigor durant l´any 2024]]</f>
        <v>0</v>
      </c>
      <c r="AB202" s="4"/>
      <c r="AC202" s="175">
        <f t="shared" si="18"/>
        <v>0</v>
      </c>
      <c r="AE202" s="13"/>
      <c r="AG202" s="26">
        <f>IF(Taula42[[#This Row],[Núm. d''ordre]]&lt;&gt;"",1,0)</f>
        <v>0</v>
      </c>
      <c r="AI202" s="26" t="e">
        <f>IF(#REF!&lt;400,1,0)</f>
        <v>#REF!</v>
      </c>
      <c r="AJ202" s="26" t="e">
        <f>IF(#REF!&gt;=400,1,0)</f>
        <v>#REF!</v>
      </c>
      <c r="AL202" s="26">
        <f>IF(Taula42[[#This Row],[Núm. d''ordre]]&gt;0,1,0)</f>
        <v>1</v>
      </c>
      <c r="AN202" s="174">
        <f t="shared" si="19"/>
        <v>0</v>
      </c>
      <c r="AO202" s="174">
        <f t="shared" si="20"/>
        <v>0</v>
      </c>
      <c r="AP202" s="174">
        <f t="shared" si="21"/>
        <v>0</v>
      </c>
      <c r="AR202" s="173">
        <f t="shared" si="22"/>
        <v>0</v>
      </c>
      <c r="AS202" s="173">
        <f t="shared" si="23"/>
        <v>0</v>
      </c>
      <c r="BQ202" s="10"/>
      <c r="BR202" s="10"/>
      <c r="BS202" s="10"/>
    </row>
    <row r="203" spans="1:71" ht="13.5" customHeight="1" x14ac:dyDescent="0.25">
      <c r="A203" s="9"/>
      <c r="B203" s="13" t="str">
        <f>IF($C203&lt;&gt;"",MAX($B$7:B202)+1,"")</f>
        <v/>
      </c>
      <c r="C203" s="187"/>
      <c r="D203" s="186"/>
      <c r="E203" s="185"/>
      <c r="F203" s="184"/>
      <c r="G203" s="184"/>
      <c r="H203" s="183"/>
      <c r="I203" s="182"/>
      <c r="J203" s="181"/>
      <c r="K203" s="180"/>
      <c r="L203" s="194"/>
      <c r="M203" s="194"/>
      <c r="N20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03" s="364"/>
      <c r="P203" s="364"/>
      <c r="Q203" s="364"/>
      <c r="R203" s="362"/>
      <c r="S203" s="178"/>
      <c r="T203" s="177"/>
      <c r="U203" s="4"/>
      <c r="V203" s="188" t="e">
        <f>IF(#REF!&lt;#REF!,"No assoleix el mínim d'hores d'atenció anual","Atenció mínima assolida amb èxit")</f>
        <v>#REF!</v>
      </c>
      <c r="W203" s="4"/>
      <c r="X203" s="9">
        <f>(12/12)*Taula42[[#This Row],[Mesos del contracte en vigor durant l´any 2024]]</f>
        <v>0</v>
      </c>
      <c r="Y203" s="9">
        <f>(24/12)*Taula42[[#This Row],[Mesos del contracte en vigor durant l´any 2024]]</f>
        <v>0</v>
      </c>
      <c r="Z203" s="9">
        <f>(4/12)*Taula42[[#This Row],[Mesos del contracte en vigor durant l´any 2024]]</f>
        <v>0</v>
      </c>
      <c r="AA203" s="9">
        <f>(64/12)*Taula42[[#This Row],[Mesos del contracte en vigor durant l´any 2024]]</f>
        <v>0</v>
      </c>
      <c r="AB203" s="4"/>
      <c r="AC203" s="175">
        <f t="shared" si="18"/>
        <v>0</v>
      </c>
      <c r="AE203" s="13"/>
      <c r="AG203" s="26">
        <f>IF(Taula42[[#This Row],[Núm. d''ordre]]&lt;&gt;"",1,0)</f>
        <v>0</v>
      </c>
      <c r="AI203" s="26" t="e">
        <f>IF(#REF!&lt;400,1,0)</f>
        <v>#REF!</v>
      </c>
      <c r="AJ203" s="26" t="e">
        <f>IF(#REF!&gt;=400,1,0)</f>
        <v>#REF!</v>
      </c>
      <c r="AL203" s="26">
        <f>IF(Taula42[[#This Row],[Núm. d''ordre]]&gt;0,1,0)</f>
        <v>1</v>
      </c>
      <c r="AN203" s="174">
        <f t="shared" si="19"/>
        <v>0</v>
      </c>
      <c r="AO203" s="174">
        <f t="shared" si="20"/>
        <v>0</v>
      </c>
      <c r="AP203" s="174">
        <f t="shared" si="21"/>
        <v>0</v>
      </c>
      <c r="AR203" s="173">
        <f t="shared" si="22"/>
        <v>0</v>
      </c>
      <c r="AS203" s="173">
        <f t="shared" si="23"/>
        <v>0</v>
      </c>
      <c r="BQ203" s="10"/>
      <c r="BR203" s="10"/>
      <c r="BS203" s="10"/>
    </row>
    <row r="204" spans="1:71" ht="13.5" customHeight="1" x14ac:dyDescent="0.25">
      <c r="A204" s="9"/>
      <c r="B204" s="13" t="str">
        <f>IF($C204&lt;&gt;"",MAX($B$7:B203)+1,"")</f>
        <v/>
      </c>
      <c r="C204" s="187"/>
      <c r="D204" s="186"/>
      <c r="E204" s="185"/>
      <c r="F204" s="184"/>
      <c r="G204" s="184"/>
      <c r="H204" s="183"/>
      <c r="I204" s="182"/>
      <c r="J204" s="181"/>
      <c r="K204" s="180"/>
      <c r="L204" s="194"/>
      <c r="M204" s="194"/>
      <c r="N20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04" s="364"/>
      <c r="P204" s="364"/>
      <c r="Q204" s="364"/>
      <c r="R204" s="362"/>
      <c r="S204" s="178"/>
      <c r="T204" s="177"/>
      <c r="U204" s="4"/>
      <c r="V204" s="176" t="e">
        <f>IF(#REF!&lt;#REF!,"No assoleix el mínim d'hores d'atenció anual","Atenció mínima assolida amb èxit")</f>
        <v>#REF!</v>
      </c>
      <c r="W204" s="4"/>
      <c r="X204" s="9">
        <f>(12/12)*Taula42[[#This Row],[Mesos del contracte en vigor durant l´any 2024]]</f>
        <v>0</v>
      </c>
      <c r="Y204" s="9">
        <f>(24/12)*Taula42[[#This Row],[Mesos del contracte en vigor durant l´any 2024]]</f>
        <v>0</v>
      </c>
      <c r="Z204" s="9">
        <f>(4/12)*Taula42[[#This Row],[Mesos del contracte en vigor durant l´any 2024]]</f>
        <v>0</v>
      </c>
      <c r="AA204" s="9">
        <f>(64/12)*Taula42[[#This Row],[Mesos del contracte en vigor durant l´any 2024]]</f>
        <v>0</v>
      </c>
      <c r="AB204" s="4"/>
      <c r="AC204" s="175">
        <f t="shared" si="18"/>
        <v>0</v>
      </c>
      <c r="AE204" s="13"/>
      <c r="AG204" s="26">
        <f>IF(Taula42[[#This Row],[Núm. d''ordre]]&lt;&gt;"",1,0)</f>
        <v>0</v>
      </c>
      <c r="AI204" s="26" t="e">
        <f>IF(#REF!&lt;400,1,0)</f>
        <v>#REF!</v>
      </c>
      <c r="AJ204" s="26" t="e">
        <f>IF(#REF!&gt;=400,1,0)</f>
        <v>#REF!</v>
      </c>
      <c r="AL204" s="26">
        <f>IF(Taula42[[#This Row],[Núm. d''ordre]]&gt;0,1,0)</f>
        <v>1</v>
      </c>
      <c r="AN204" s="174">
        <f t="shared" si="19"/>
        <v>0</v>
      </c>
      <c r="AO204" s="174">
        <f t="shared" si="20"/>
        <v>0</v>
      </c>
      <c r="AP204" s="174">
        <f t="shared" si="21"/>
        <v>0</v>
      </c>
      <c r="AR204" s="173">
        <f t="shared" si="22"/>
        <v>0</v>
      </c>
      <c r="AS204" s="173">
        <f t="shared" si="23"/>
        <v>0</v>
      </c>
      <c r="BQ204" s="10"/>
      <c r="BR204" s="10"/>
      <c r="BS204" s="10"/>
    </row>
    <row r="205" spans="1:71" ht="13.5" customHeight="1" x14ac:dyDescent="0.25">
      <c r="A205" s="9"/>
      <c r="B205" s="13" t="str">
        <f>IF($C205&lt;&gt;"",MAX($B$7:B204)+1,"")</f>
        <v/>
      </c>
      <c r="C205" s="187"/>
      <c r="D205" s="186"/>
      <c r="E205" s="185"/>
      <c r="F205" s="184"/>
      <c r="G205" s="184"/>
      <c r="H205" s="183"/>
      <c r="I205" s="182"/>
      <c r="J205" s="181"/>
      <c r="K205" s="180"/>
      <c r="L205" s="194"/>
      <c r="M205" s="194"/>
      <c r="N20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05" s="364"/>
      <c r="P205" s="364"/>
      <c r="Q205" s="364"/>
      <c r="R205" s="362"/>
      <c r="S205" s="178"/>
      <c r="T205" s="177"/>
      <c r="U205" s="4"/>
      <c r="V205" s="188" t="e">
        <f>IF(#REF!&lt;#REF!,"No assoleix el mínim d'hores d'atenció anual","Atenció mínima assolida amb èxit")</f>
        <v>#REF!</v>
      </c>
      <c r="W205" s="4"/>
      <c r="X205" s="9">
        <f>(12/12)*Taula42[[#This Row],[Mesos del contracte en vigor durant l´any 2024]]</f>
        <v>0</v>
      </c>
      <c r="Y205" s="9">
        <f>(24/12)*Taula42[[#This Row],[Mesos del contracte en vigor durant l´any 2024]]</f>
        <v>0</v>
      </c>
      <c r="Z205" s="9">
        <f>(4/12)*Taula42[[#This Row],[Mesos del contracte en vigor durant l´any 2024]]</f>
        <v>0</v>
      </c>
      <c r="AA205" s="9">
        <f>(64/12)*Taula42[[#This Row],[Mesos del contracte en vigor durant l´any 2024]]</f>
        <v>0</v>
      </c>
      <c r="AB205" s="4"/>
      <c r="AC205" s="175">
        <f t="shared" si="18"/>
        <v>0</v>
      </c>
      <c r="AE205" s="13"/>
      <c r="AG205" s="26">
        <f>IF(Taula42[[#This Row],[Núm. d''ordre]]&lt;&gt;"",1,0)</f>
        <v>0</v>
      </c>
      <c r="AI205" s="26" t="e">
        <f>IF(#REF!&lt;400,1,0)</f>
        <v>#REF!</v>
      </c>
      <c r="AJ205" s="26" t="e">
        <f>IF(#REF!&gt;=400,1,0)</f>
        <v>#REF!</v>
      </c>
      <c r="AL205" s="26">
        <f>IF(Taula42[[#This Row],[Núm. d''ordre]]&gt;0,1,0)</f>
        <v>1</v>
      </c>
      <c r="AN205" s="174">
        <f t="shared" si="19"/>
        <v>0</v>
      </c>
      <c r="AO205" s="174">
        <f t="shared" si="20"/>
        <v>0</v>
      </c>
      <c r="AP205" s="174">
        <f t="shared" si="21"/>
        <v>0</v>
      </c>
      <c r="AR205" s="173">
        <f t="shared" si="22"/>
        <v>0</v>
      </c>
      <c r="AS205" s="173">
        <f t="shared" si="23"/>
        <v>0</v>
      </c>
      <c r="BQ205" s="10"/>
      <c r="BR205" s="10"/>
      <c r="BS205" s="10"/>
    </row>
    <row r="206" spans="1:71" ht="13.5" customHeight="1" x14ac:dyDescent="0.25">
      <c r="A206" s="9"/>
      <c r="B206" s="13" t="str">
        <f>IF($C206&lt;&gt;"",MAX($B$7:B205)+1,"")</f>
        <v/>
      </c>
      <c r="C206" s="187"/>
      <c r="D206" s="186"/>
      <c r="E206" s="185"/>
      <c r="F206" s="184"/>
      <c r="G206" s="184"/>
      <c r="H206" s="183"/>
      <c r="I206" s="182"/>
      <c r="J206" s="181"/>
      <c r="K206" s="180"/>
      <c r="L206" s="194"/>
      <c r="M206" s="194"/>
      <c r="N20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06" s="364"/>
      <c r="P206" s="364"/>
      <c r="Q206" s="364"/>
      <c r="R206" s="362"/>
      <c r="S206" s="178"/>
      <c r="T206" s="177"/>
      <c r="U206" s="4"/>
      <c r="V206" s="176" t="e">
        <f>IF(#REF!&lt;#REF!,"No assoleix el mínim d'hores d'atenció anual","Atenció mínima assolida amb èxit")</f>
        <v>#REF!</v>
      </c>
      <c r="W206" s="4"/>
      <c r="X206" s="9">
        <f>(12/12)*Taula42[[#This Row],[Mesos del contracte en vigor durant l´any 2024]]</f>
        <v>0</v>
      </c>
      <c r="Y206" s="9">
        <f>(24/12)*Taula42[[#This Row],[Mesos del contracte en vigor durant l´any 2024]]</f>
        <v>0</v>
      </c>
      <c r="Z206" s="9">
        <f>(4/12)*Taula42[[#This Row],[Mesos del contracte en vigor durant l´any 2024]]</f>
        <v>0</v>
      </c>
      <c r="AA206" s="9">
        <f>(64/12)*Taula42[[#This Row],[Mesos del contracte en vigor durant l´any 2024]]</f>
        <v>0</v>
      </c>
      <c r="AB206" s="4"/>
      <c r="AC206" s="175">
        <f t="shared" si="18"/>
        <v>0</v>
      </c>
      <c r="AE206" s="13"/>
      <c r="AG206" s="26">
        <f>IF(Taula42[[#This Row],[Núm. d''ordre]]&lt;&gt;"",1,0)</f>
        <v>0</v>
      </c>
      <c r="AI206" s="26" t="e">
        <f>IF(#REF!&lt;400,1,0)</f>
        <v>#REF!</v>
      </c>
      <c r="AJ206" s="26" t="e">
        <f>IF(#REF!&gt;=400,1,0)</f>
        <v>#REF!</v>
      </c>
      <c r="AL206" s="26">
        <f>IF(Taula42[[#This Row],[Núm. d''ordre]]&gt;0,1,0)</f>
        <v>1</v>
      </c>
      <c r="AN206" s="174">
        <f t="shared" si="19"/>
        <v>0</v>
      </c>
      <c r="AO206" s="174">
        <f t="shared" si="20"/>
        <v>0</v>
      </c>
      <c r="AP206" s="174">
        <f t="shared" si="21"/>
        <v>0</v>
      </c>
      <c r="AR206" s="173">
        <f t="shared" si="22"/>
        <v>0</v>
      </c>
      <c r="AS206" s="173">
        <f t="shared" si="23"/>
        <v>0</v>
      </c>
      <c r="BQ206" s="10"/>
      <c r="BR206" s="10"/>
      <c r="BS206" s="10"/>
    </row>
    <row r="207" spans="1:71" ht="13.5" customHeight="1" x14ac:dyDescent="0.25">
      <c r="A207" s="9"/>
      <c r="B207" s="13" t="str">
        <f>IF($C207&lt;&gt;"",MAX($B$7:B206)+1,"")</f>
        <v/>
      </c>
      <c r="C207" s="187"/>
      <c r="D207" s="186"/>
      <c r="E207" s="185"/>
      <c r="F207" s="184"/>
      <c r="G207" s="184"/>
      <c r="H207" s="183"/>
      <c r="I207" s="182"/>
      <c r="J207" s="181"/>
      <c r="K207" s="180"/>
      <c r="L207" s="194"/>
      <c r="M207" s="194"/>
      <c r="N20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07" s="364"/>
      <c r="P207" s="364"/>
      <c r="Q207" s="364"/>
      <c r="R207" s="362"/>
      <c r="S207" s="178"/>
      <c r="T207" s="177"/>
      <c r="U207" s="4"/>
      <c r="V207" s="188" t="e">
        <f>IF(#REF!&lt;#REF!,"No assoleix el mínim d'hores d'atenció anual","Atenció mínima assolida amb èxit")</f>
        <v>#REF!</v>
      </c>
      <c r="W207" s="4"/>
      <c r="X207" s="9">
        <f>(12/12)*Taula42[[#This Row],[Mesos del contracte en vigor durant l´any 2024]]</f>
        <v>0</v>
      </c>
      <c r="Y207" s="9">
        <f>(24/12)*Taula42[[#This Row],[Mesos del contracte en vigor durant l´any 2024]]</f>
        <v>0</v>
      </c>
      <c r="Z207" s="9">
        <f>(4/12)*Taula42[[#This Row],[Mesos del contracte en vigor durant l´any 2024]]</f>
        <v>0</v>
      </c>
      <c r="AA207" s="9">
        <f>(64/12)*Taula42[[#This Row],[Mesos del contracte en vigor durant l´any 2024]]</f>
        <v>0</v>
      </c>
      <c r="AB207" s="4"/>
      <c r="AC207" s="175">
        <f t="shared" si="18"/>
        <v>0</v>
      </c>
      <c r="AE207" s="13"/>
      <c r="AG207" s="26">
        <f>IF(Taula42[[#This Row],[Núm. d''ordre]]&lt;&gt;"",1,0)</f>
        <v>0</v>
      </c>
      <c r="AI207" s="26" t="e">
        <f>IF(#REF!&lt;400,1,0)</f>
        <v>#REF!</v>
      </c>
      <c r="AJ207" s="26" t="e">
        <f>IF(#REF!&gt;=400,1,0)</f>
        <v>#REF!</v>
      </c>
      <c r="AL207" s="26">
        <f>IF(Taula42[[#This Row],[Núm. d''ordre]]&gt;0,1,0)</f>
        <v>1</v>
      </c>
      <c r="AN207" s="174">
        <f t="shared" si="19"/>
        <v>0</v>
      </c>
      <c r="AO207" s="174">
        <f t="shared" si="20"/>
        <v>0</v>
      </c>
      <c r="AP207" s="174">
        <f t="shared" si="21"/>
        <v>0</v>
      </c>
      <c r="AR207" s="173">
        <f t="shared" si="22"/>
        <v>0</v>
      </c>
      <c r="AS207" s="173">
        <f t="shared" si="23"/>
        <v>0</v>
      </c>
      <c r="BQ207" s="10"/>
      <c r="BR207" s="10"/>
      <c r="BS207" s="10"/>
    </row>
    <row r="208" spans="1:71" ht="13.5" customHeight="1" x14ac:dyDescent="0.25">
      <c r="A208" s="9"/>
      <c r="B208" s="13" t="str">
        <f>IF($C208&lt;&gt;"",MAX($B$7:B207)+1,"")</f>
        <v/>
      </c>
      <c r="C208" s="187"/>
      <c r="D208" s="186"/>
      <c r="E208" s="185"/>
      <c r="F208" s="184"/>
      <c r="G208" s="184"/>
      <c r="H208" s="183"/>
      <c r="I208" s="182"/>
      <c r="J208" s="181"/>
      <c r="K208" s="180"/>
      <c r="L208" s="194"/>
      <c r="M208" s="194"/>
      <c r="N20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08" s="364"/>
      <c r="P208" s="364"/>
      <c r="Q208" s="364"/>
      <c r="R208" s="362"/>
      <c r="S208" s="178"/>
      <c r="T208" s="177"/>
      <c r="U208" s="4"/>
      <c r="V208" s="176" t="e">
        <f>IF(#REF!&lt;#REF!,"No assoleix el mínim d'hores d'atenció anual","Atenció mínima assolida amb èxit")</f>
        <v>#REF!</v>
      </c>
      <c r="W208" s="4"/>
      <c r="X208" s="9">
        <f>(12/12)*Taula42[[#This Row],[Mesos del contracte en vigor durant l´any 2024]]</f>
        <v>0</v>
      </c>
      <c r="Y208" s="9">
        <f>(24/12)*Taula42[[#This Row],[Mesos del contracte en vigor durant l´any 2024]]</f>
        <v>0</v>
      </c>
      <c r="Z208" s="9">
        <f>(4/12)*Taula42[[#This Row],[Mesos del contracte en vigor durant l´any 2024]]</f>
        <v>0</v>
      </c>
      <c r="AA208" s="9">
        <f>(64/12)*Taula42[[#This Row],[Mesos del contracte en vigor durant l´any 2024]]</f>
        <v>0</v>
      </c>
      <c r="AB208" s="4"/>
      <c r="AC208" s="175">
        <f t="shared" si="18"/>
        <v>0</v>
      </c>
      <c r="AE208" s="13"/>
      <c r="AG208" s="26">
        <f>IF(Taula42[[#This Row],[Núm. d''ordre]]&lt;&gt;"",1,0)</f>
        <v>0</v>
      </c>
      <c r="AI208" s="26" t="e">
        <f>IF(#REF!&lt;400,1,0)</f>
        <v>#REF!</v>
      </c>
      <c r="AJ208" s="26" t="e">
        <f>IF(#REF!&gt;=400,1,0)</f>
        <v>#REF!</v>
      </c>
      <c r="AL208" s="26">
        <f>IF(Taula42[[#This Row],[Núm. d''ordre]]&gt;0,1,0)</f>
        <v>1</v>
      </c>
      <c r="AN208" s="174">
        <f t="shared" si="19"/>
        <v>0</v>
      </c>
      <c r="AO208" s="174">
        <f t="shared" si="20"/>
        <v>0</v>
      </c>
      <c r="AP208" s="174">
        <f t="shared" si="21"/>
        <v>0</v>
      </c>
      <c r="AR208" s="173">
        <f t="shared" si="22"/>
        <v>0</v>
      </c>
      <c r="AS208" s="173">
        <f t="shared" si="23"/>
        <v>0</v>
      </c>
      <c r="BQ208" s="10"/>
      <c r="BR208" s="10"/>
      <c r="BS208" s="10"/>
    </row>
    <row r="209" spans="1:71" ht="13.5" customHeight="1" x14ac:dyDescent="0.25">
      <c r="A209" s="9"/>
      <c r="B209" s="13" t="str">
        <f>IF($C209&lt;&gt;"",MAX($B$7:B208)+1,"")</f>
        <v/>
      </c>
      <c r="C209" s="187"/>
      <c r="D209" s="186"/>
      <c r="E209" s="185"/>
      <c r="F209" s="184"/>
      <c r="G209" s="184"/>
      <c r="H209" s="183"/>
      <c r="I209" s="182"/>
      <c r="J209" s="181"/>
      <c r="K209" s="180"/>
      <c r="L209" s="194"/>
      <c r="M209" s="194"/>
      <c r="N20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09" s="364"/>
      <c r="P209" s="364"/>
      <c r="Q209" s="364"/>
      <c r="R209" s="362"/>
      <c r="S209" s="178"/>
      <c r="T209" s="177"/>
      <c r="U209" s="4"/>
      <c r="V209" s="188" t="e">
        <f>IF(#REF!&lt;#REF!,"No assoleix el mínim d'hores d'atenció anual","Atenció mínima assolida amb èxit")</f>
        <v>#REF!</v>
      </c>
      <c r="W209" s="4"/>
      <c r="X209" s="9">
        <f>(12/12)*Taula42[[#This Row],[Mesos del contracte en vigor durant l´any 2024]]</f>
        <v>0</v>
      </c>
      <c r="Y209" s="9">
        <f>(24/12)*Taula42[[#This Row],[Mesos del contracte en vigor durant l´any 2024]]</f>
        <v>0</v>
      </c>
      <c r="Z209" s="9">
        <f>(4/12)*Taula42[[#This Row],[Mesos del contracte en vigor durant l´any 2024]]</f>
        <v>0</v>
      </c>
      <c r="AA209" s="9">
        <f>(64/12)*Taula42[[#This Row],[Mesos del contracte en vigor durant l´any 2024]]</f>
        <v>0</v>
      </c>
      <c r="AB209" s="4"/>
      <c r="AC209" s="175">
        <f t="shared" si="18"/>
        <v>0</v>
      </c>
      <c r="AE209" s="13"/>
      <c r="AG209" s="26">
        <f>IF(Taula42[[#This Row],[Núm. d''ordre]]&lt;&gt;"",1,0)</f>
        <v>0</v>
      </c>
      <c r="AI209" s="26" t="e">
        <f>IF(#REF!&lt;400,1,0)</f>
        <v>#REF!</v>
      </c>
      <c r="AJ209" s="26" t="e">
        <f>IF(#REF!&gt;=400,1,0)</f>
        <v>#REF!</v>
      </c>
      <c r="AL209" s="26">
        <f>IF(Taula42[[#This Row],[Núm. d''ordre]]&gt;0,1,0)</f>
        <v>1</v>
      </c>
      <c r="AN209" s="174">
        <f t="shared" si="19"/>
        <v>0</v>
      </c>
      <c r="AO209" s="174">
        <f t="shared" si="20"/>
        <v>0</v>
      </c>
      <c r="AP209" s="174">
        <f t="shared" si="21"/>
        <v>0</v>
      </c>
      <c r="AR209" s="173">
        <f t="shared" si="22"/>
        <v>0</v>
      </c>
      <c r="AS209" s="173">
        <f t="shared" si="23"/>
        <v>0</v>
      </c>
      <c r="BQ209" s="10"/>
      <c r="BR209" s="10"/>
      <c r="BS209" s="10"/>
    </row>
    <row r="210" spans="1:71" ht="13.5" customHeight="1" x14ac:dyDescent="0.25">
      <c r="A210" s="9"/>
      <c r="B210" s="13" t="str">
        <f>IF($C210&lt;&gt;"",MAX($B$7:B209)+1,"")</f>
        <v/>
      </c>
      <c r="C210" s="187"/>
      <c r="D210" s="186"/>
      <c r="E210" s="185"/>
      <c r="F210" s="184"/>
      <c r="G210" s="184"/>
      <c r="H210" s="183"/>
      <c r="I210" s="182"/>
      <c r="J210" s="181"/>
      <c r="K210" s="180"/>
      <c r="L210" s="194"/>
      <c r="M210" s="194"/>
      <c r="N21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10" s="364"/>
      <c r="P210" s="364"/>
      <c r="Q210" s="364"/>
      <c r="R210" s="362"/>
      <c r="S210" s="178"/>
      <c r="T210" s="177"/>
      <c r="U210" s="4"/>
      <c r="V210" s="176" t="e">
        <f>IF(#REF!&lt;#REF!,"No assoleix el mínim d'hores d'atenció anual","Atenció mínima assolida amb èxit")</f>
        <v>#REF!</v>
      </c>
      <c r="W210" s="4"/>
      <c r="X210" s="9">
        <f>(12/12)*Taula42[[#This Row],[Mesos del contracte en vigor durant l´any 2024]]</f>
        <v>0</v>
      </c>
      <c r="Y210" s="9">
        <f>(24/12)*Taula42[[#This Row],[Mesos del contracte en vigor durant l´any 2024]]</f>
        <v>0</v>
      </c>
      <c r="Z210" s="9">
        <f>(4/12)*Taula42[[#This Row],[Mesos del contracte en vigor durant l´any 2024]]</f>
        <v>0</v>
      </c>
      <c r="AA210" s="9">
        <f>(64/12)*Taula42[[#This Row],[Mesos del contracte en vigor durant l´any 2024]]</f>
        <v>0</v>
      </c>
      <c r="AB210" s="4"/>
      <c r="AC210" s="175">
        <f t="shared" si="18"/>
        <v>0</v>
      </c>
      <c r="AE210" s="13"/>
      <c r="AG210" s="26">
        <f>IF(Taula42[[#This Row],[Núm. d''ordre]]&lt;&gt;"",1,0)</f>
        <v>0</v>
      </c>
      <c r="AI210" s="26" t="e">
        <f>IF(#REF!&lt;400,1,0)</f>
        <v>#REF!</v>
      </c>
      <c r="AJ210" s="26" t="e">
        <f>IF(#REF!&gt;=400,1,0)</f>
        <v>#REF!</v>
      </c>
      <c r="AL210" s="26">
        <f>IF(Taula42[[#This Row],[Núm. d''ordre]]&gt;0,1,0)</f>
        <v>1</v>
      </c>
      <c r="AN210" s="174">
        <f t="shared" si="19"/>
        <v>0</v>
      </c>
      <c r="AO210" s="174">
        <f t="shared" si="20"/>
        <v>0</v>
      </c>
      <c r="AP210" s="174">
        <f t="shared" si="21"/>
        <v>0</v>
      </c>
      <c r="AR210" s="173">
        <f t="shared" si="22"/>
        <v>0</v>
      </c>
      <c r="AS210" s="173">
        <f t="shared" si="23"/>
        <v>0</v>
      </c>
      <c r="BQ210" s="10"/>
      <c r="BR210" s="10"/>
      <c r="BS210" s="10"/>
    </row>
    <row r="211" spans="1:71" ht="13.5" customHeight="1" x14ac:dyDescent="0.25">
      <c r="A211" s="9"/>
      <c r="B211" s="13" t="str">
        <f>IF($C211&lt;&gt;"",MAX($B$7:B210)+1,"")</f>
        <v/>
      </c>
      <c r="C211" s="187"/>
      <c r="D211" s="186"/>
      <c r="E211" s="185"/>
      <c r="F211" s="184"/>
      <c r="G211" s="184"/>
      <c r="H211" s="183"/>
      <c r="I211" s="182"/>
      <c r="J211" s="181"/>
      <c r="K211" s="180"/>
      <c r="L211" s="194"/>
      <c r="M211" s="194"/>
      <c r="N21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11" s="364"/>
      <c r="P211" s="364"/>
      <c r="Q211" s="364"/>
      <c r="R211" s="362"/>
      <c r="S211" s="178"/>
      <c r="T211" s="177"/>
      <c r="U211" s="4"/>
      <c r="V211" s="188" t="e">
        <f>IF(#REF!&lt;#REF!,"No assoleix el mínim d'hores d'atenció anual","Atenció mínima assolida amb èxit")</f>
        <v>#REF!</v>
      </c>
      <c r="W211" s="4"/>
      <c r="X211" s="9">
        <f>(12/12)*Taula42[[#This Row],[Mesos del contracte en vigor durant l´any 2024]]</f>
        <v>0</v>
      </c>
      <c r="Y211" s="9">
        <f>(24/12)*Taula42[[#This Row],[Mesos del contracte en vigor durant l´any 2024]]</f>
        <v>0</v>
      </c>
      <c r="Z211" s="9">
        <f>(4/12)*Taula42[[#This Row],[Mesos del contracte en vigor durant l´any 2024]]</f>
        <v>0</v>
      </c>
      <c r="AA211" s="9">
        <f>(64/12)*Taula42[[#This Row],[Mesos del contracte en vigor durant l´any 2024]]</f>
        <v>0</v>
      </c>
      <c r="AB211" s="4"/>
      <c r="AC211" s="175">
        <f t="shared" si="18"/>
        <v>0</v>
      </c>
      <c r="AE211" s="13"/>
      <c r="AG211" s="26">
        <f>IF(Taula42[[#This Row],[Núm. d''ordre]]&lt;&gt;"",1,0)</f>
        <v>0</v>
      </c>
      <c r="AI211" s="26" t="e">
        <f>IF(#REF!&lt;400,1,0)</f>
        <v>#REF!</v>
      </c>
      <c r="AJ211" s="26" t="e">
        <f>IF(#REF!&gt;=400,1,0)</f>
        <v>#REF!</v>
      </c>
      <c r="AL211" s="26">
        <f>IF(Taula42[[#This Row],[Núm. d''ordre]]&gt;0,1,0)</f>
        <v>1</v>
      </c>
      <c r="AN211" s="174">
        <f t="shared" si="19"/>
        <v>0</v>
      </c>
      <c r="AO211" s="174">
        <f t="shared" si="20"/>
        <v>0</v>
      </c>
      <c r="AP211" s="174">
        <f t="shared" si="21"/>
        <v>0</v>
      </c>
      <c r="AR211" s="173">
        <f t="shared" si="22"/>
        <v>0</v>
      </c>
      <c r="AS211" s="173">
        <f t="shared" si="23"/>
        <v>0</v>
      </c>
      <c r="BQ211" s="10"/>
      <c r="BR211" s="10"/>
      <c r="BS211" s="10"/>
    </row>
    <row r="212" spans="1:71" ht="13.5" customHeight="1" x14ac:dyDescent="0.25">
      <c r="A212" s="9"/>
      <c r="B212" s="13" t="str">
        <f>IF($C212&lt;&gt;"",MAX($B$7:B211)+1,"")</f>
        <v/>
      </c>
      <c r="C212" s="187"/>
      <c r="D212" s="186"/>
      <c r="E212" s="185"/>
      <c r="F212" s="184"/>
      <c r="G212" s="184"/>
      <c r="H212" s="183"/>
      <c r="I212" s="182"/>
      <c r="J212" s="181"/>
      <c r="K212" s="180"/>
      <c r="L212" s="194"/>
      <c r="M212" s="194"/>
      <c r="N21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12" s="364"/>
      <c r="P212" s="364"/>
      <c r="Q212" s="364"/>
      <c r="R212" s="362"/>
      <c r="S212" s="178"/>
      <c r="T212" s="177"/>
      <c r="U212" s="4"/>
      <c r="V212" s="176" t="e">
        <f>IF(#REF!&lt;#REF!,"No assoleix el mínim d'hores d'atenció anual","Atenció mínima assolida amb èxit")</f>
        <v>#REF!</v>
      </c>
      <c r="W212" s="4"/>
      <c r="X212" s="9">
        <f>(12/12)*Taula42[[#This Row],[Mesos del contracte en vigor durant l´any 2024]]</f>
        <v>0</v>
      </c>
      <c r="Y212" s="9">
        <f>(24/12)*Taula42[[#This Row],[Mesos del contracte en vigor durant l´any 2024]]</f>
        <v>0</v>
      </c>
      <c r="Z212" s="9">
        <f>(4/12)*Taula42[[#This Row],[Mesos del contracte en vigor durant l´any 2024]]</f>
        <v>0</v>
      </c>
      <c r="AA212" s="9">
        <f>(64/12)*Taula42[[#This Row],[Mesos del contracte en vigor durant l´any 2024]]</f>
        <v>0</v>
      </c>
      <c r="AB212" s="4"/>
      <c r="AC212" s="175">
        <f t="shared" si="18"/>
        <v>0</v>
      </c>
      <c r="AE212" s="13"/>
      <c r="AG212" s="26">
        <f>IF(Taula42[[#This Row],[Núm. d''ordre]]&lt;&gt;"",1,0)</f>
        <v>0</v>
      </c>
      <c r="AI212" s="26" t="e">
        <f>IF(#REF!&lt;400,1,0)</f>
        <v>#REF!</v>
      </c>
      <c r="AJ212" s="26" t="e">
        <f>IF(#REF!&gt;=400,1,0)</f>
        <v>#REF!</v>
      </c>
      <c r="AL212" s="26">
        <f>IF(Taula42[[#This Row],[Núm. d''ordre]]&gt;0,1,0)</f>
        <v>1</v>
      </c>
      <c r="AN212" s="174">
        <f t="shared" si="19"/>
        <v>0</v>
      </c>
      <c r="AO212" s="174">
        <f t="shared" si="20"/>
        <v>0</v>
      </c>
      <c r="AP212" s="174">
        <f t="shared" si="21"/>
        <v>0</v>
      </c>
      <c r="AR212" s="173">
        <f t="shared" si="22"/>
        <v>0</v>
      </c>
      <c r="AS212" s="173">
        <f t="shared" si="23"/>
        <v>0</v>
      </c>
      <c r="BQ212" s="10"/>
      <c r="BR212" s="10"/>
      <c r="BS212" s="10"/>
    </row>
    <row r="213" spans="1:71" ht="13.5" customHeight="1" x14ac:dyDescent="0.25">
      <c r="A213" s="9"/>
      <c r="B213" s="13" t="str">
        <f>IF($C213&lt;&gt;"",MAX($B$7:B212)+1,"")</f>
        <v/>
      </c>
      <c r="C213" s="187"/>
      <c r="D213" s="186"/>
      <c r="E213" s="185"/>
      <c r="F213" s="184"/>
      <c r="G213" s="184"/>
      <c r="H213" s="183"/>
      <c r="I213" s="182"/>
      <c r="J213" s="181"/>
      <c r="K213" s="180"/>
      <c r="L213" s="194"/>
      <c r="M213" s="194"/>
      <c r="N21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13" s="364"/>
      <c r="P213" s="364"/>
      <c r="Q213" s="364"/>
      <c r="R213" s="362"/>
      <c r="S213" s="178"/>
      <c r="T213" s="177"/>
      <c r="U213" s="4"/>
      <c r="V213" s="188" t="e">
        <f>IF(#REF!&lt;#REF!,"No assoleix el mínim d'hores d'atenció anual","Atenció mínima assolida amb èxit")</f>
        <v>#REF!</v>
      </c>
      <c r="W213" s="4"/>
      <c r="X213" s="9">
        <f>(12/12)*Taula42[[#This Row],[Mesos del contracte en vigor durant l´any 2024]]</f>
        <v>0</v>
      </c>
      <c r="Y213" s="9">
        <f>(24/12)*Taula42[[#This Row],[Mesos del contracte en vigor durant l´any 2024]]</f>
        <v>0</v>
      </c>
      <c r="Z213" s="9">
        <f>(4/12)*Taula42[[#This Row],[Mesos del contracte en vigor durant l´any 2024]]</f>
        <v>0</v>
      </c>
      <c r="AA213" s="9">
        <f>(64/12)*Taula42[[#This Row],[Mesos del contracte en vigor durant l´any 2024]]</f>
        <v>0</v>
      </c>
      <c r="AB213" s="4"/>
      <c r="AC213" s="175">
        <f t="shared" si="18"/>
        <v>0</v>
      </c>
      <c r="AE213" s="13"/>
      <c r="AG213" s="26">
        <f>IF(Taula42[[#This Row],[Núm. d''ordre]]&lt;&gt;"",1,0)</f>
        <v>0</v>
      </c>
      <c r="AI213" s="26" t="e">
        <f>IF(#REF!&lt;400,1,0)</f>
        <v>#REF!</v>
      </c>
      <c r="AJ213" s="26" t="e">
        <f>IF(#REF!&gt;=400,1,0)</f>
        <v>#REF!</v>
      </c>
      <c r="AL213" s="26">
        <f>IF(Taula42[[#This Row],[Núm. d''ordre]]&gt;0,1,0)</f>
        <v>1</v>
      </c>
      <c r="AN213" s="174">
        <f t="shared" si="19"/>
        <v>0</v>
      </c>
      <c r="AO213" s="174">
        <f t="shared" si="20"/>
        <v>0</v>
      </c>
      <c r="AP213" s="174">
        <f t="shared" si="21"/>
        <v>0</v>
      </c>
      <c r="AR213" s="173">
        <f t="shared" si="22"/>
        <v>0</v>
      </c>
      <c r="AS213" s="173">
        <f t="shared" si="23"/>
        <v>0</v>
      </c>
      <c r="BQ213" s="10"/>
      <c r="BR213" s="10"/>
      <c r="BS213" s="10"/>
    </row>
    <row r="214" spans="1:71" ht="13.5" customHeight="1" x14ac:dyDescent="0.25">
      <c r="A214" s="9"/>
      <c r="B214" s="13" t="str">
        <f>IF($C214&lt;&gt;"",MAX($B$7:B213)+1,"")</f>
        <v/>
      </c>
      <c r="C214" s="187"/>
      <c r="D214" s="186"/>
      <c r="E214" s="185"/>
      <c r="F214" s="184"/>
      <c r="G214" s="184"/>
      <c r="H214" s="183"/>
      <c r="I214" s="182"/>
      <c r="J214" s="181"/>
      <c r="K214" s="180"/>
      <c r="L214" s="194"/>
      <c r="M214" s="194"/>
      <c r="N21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14" s="364"/>
      <c r="P214" s="364"/>
      <c r="Q214" s="364"/>
      <c r="R214" s="362"/>
      <c r="S214" s="178"/>
      <c r="T214" s="177"/>
      <c r="U214" s="4"/>
      <c r="V214" s="176" t="e">
        <f>IF(#REF!&lt;#REF!,"No assoleix el mínim d'hores d'atenció anual","Atenció mínima assolida amb èxit")</f>
        <v>#REF!</v>
      </c>
      <c r="W214" s="4"/>
      <c r="X214" s="9">
        <f>(12/12)*Taula42[[#This Row],[Mesos del contracte en vigor durant l´any 2024]]</f>
        <v>0</v>
      </c>
      <c r="Y214" s="9">
        <f>(24/12)*Taula42[[#This Row],[Mesos del contracte en vigor durant l´any 2024]]</f>
        <v>0</v>
      </c>
      <c r="Z214" s="9">
        <f>(4/12)*Taula42[[#This Row],[Mesos del contracte en vigor durant l´any 2024]]</f>
        <v>0</v>
      </c>
      <c r="AA214" s="9">
        <f>(64/12)*Taula42[[#This Row],[Mesos del contracte en vigor durant l´any 2024]]</f>
        <v>0</v>
      </c>
      <c r="AB214" s="4"/>
      <c r="AC214" s="175">
        <f t="shared" si="18"/>
        <v>0</v>
      </c>
      <c r="AE214" s="13"/>
      <c r="AG214" s="26">
        <f>IF(Taula42[[#This Row],[Núm. d''ordre]]&lt;&gt;"",1,0)</f>
        <v>0</v>
      </c>
      <c r="AI214" s="26" t="e">
        <f>IF(#REF!&lt;400,1,0)</f>
        <v>#REF!</v>
      </c>
      <c r="AJ214" s="26" t="e">
        <f>IF(#REF!&gt;=400,1,0)</f>
        <v>#REF!</v>
      </c>
      <c r="AL214" s="26">
        <f>IF(Taula42[[#This Row],[Núm. d''ordre]]&gt;0,1,0)</f>
        <v>1</v>
      </c>
      <c r="AN214" s="174">
        <f t="shared" si="19"/>
        <v>0</v>
      </c>
      <c r="AO214" s="174">
        <f t="shared" si="20"/>
        <v>0</v>
      </c>
      <c r="AP214" s="174">
        <f t="shared" si="21"/>
        <v>0</v>
      </c>
      <c r="AR214" s="173">
        <f t="shared" si="22"/>
        <v>0</v>
      </c>
      <c r="AS214" s="173">
        <f t="shared" si="23"/>
        <v>0</v>
      </c>
      <c r="BQ214" s="10"/>
      <c r="BR214" s="10"/>
      <c r="BS214" s="10"/>
    </row>
    <row r="215" spans="1:71" ht="13.5" customHeight="1" x14ac:dyDescent="0.25">
      <c r="A215" s="9"/>
      <c r="B215" s="13" t="str">
        <f>IF($C215&lt;&gt;"",MAX($B$7:B214)+1,"")</f>
        <v/>
      </c>
      <c r="C215" s="187"/>
      <c r="D215" s="186"/>
      <c r="E215" s="185"/>
      <c r="F215" s="184"/>
      <c r="G215" s="184"/>
      <c r="H215" s="183"/>
      <c r="I215" s="182"/>
      <c r="J215" s="181"/>
      <c r="K215" s="180"/>
      <c r="L215" s="194"/>
      <c r="M215" s="194"/>
      <c r="N21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15" s="364"/>
      <c r="P215" s="364"/>
      <c r="Q215" s="364"/>
      <c r="R215" s="362"/>
      <c r="S215" s="178"/>
      <c r="T215" s="177"/>
      <c r="U215" s="4"/>
      <c r="V215" s="188" t="e">
        <f>IF(#REF!&lt;#REF!,"No assoleix el mínim d'hores d'atenció anual","Atenció mínima assolida amb èxit")</f>
        <v>#REF!</v>
      </c>
      <c r="W215" s="4"/>
      <c r="X215" s="9">
        <f>(12/12)*Taula42[[#This Row],[Mesos del contracte en vigor durant l´any 2024]]</f>
        <v>0</v>
      </c>
      <c r="Y215" s="9">
        <f>(24/12)*Taula42[[#This Row],[Mesos del contracte en vigor durant l´any 2024]]</f>
        <v>0</v>
      </c>
      <c r="Z215" s="9">
        <f>(4/12)*Taula42[[#This Row],[Mesos del contracte en vigor durant l´any 2024]]</f>
        <v>0</v>
      </c>
      <c r="AA215" s="9">
        <f>(64/12)*Taula42[[#This Row],[Mesos del contracte en vigor durant l´any 2024]]</f>
        <v>0</v>
      </c>
      <c r="AB215" s="4"/>
      <c r="AC215" s="175">
        <f t="shared" si="18"/>
        <v>0</v>
      </c>
      <c r="AE215" s="13"/>
      <c r="AG215" s="26">
        <f>IF(Taula42[[#This Row],[Núm. d''ordre]]&lt;&gt;"",1,0)</f>
        <v>0</v>
      </c>
      <c r="AI215" s="26" t="e">
        <f>IF(#REF!&lt;400,1,0)</f>
        <v>#REF!</v>
      </c>
      <c r="AJ215" s="26" t="e">
        <f>IF(#REF!&gt;=400,1,0)</f>
        <v>#REF!</v>
      </c>
      <c r="AL215" s="26">
        <f>IF(Taula42[[#This Row],[Núm. d''ordre]]&gt;0,1,0)</f>
        <v>1</v>
      </c>
      <c r="AN215" s="174">
        <f t="shared" si="19"/>
        <v>0</v>
      </c>
      <c r="AO215" s="174">
        <f t="shared" si="20"/>
        <v>0</v>
      </c>
      <c r="AP215" s="174">
        <f t="shared" si="21"/>
        <v>0</v>
      </c>
      <c r="AR215" s="173">
        <f t="shared" si="22"/>
        <v>0</v>
      </c>
      <c r="AS215" s="173">
        <f t="shared" si="23"/>
        <v>0</v>
      </c>
      <c r="BQ215" s="10"/>
      <c r="BR215" s="10"/>
      <c r="BS215" s="10"/>
    </row>
    <row r="216" spans="1:71" ht="13.5" customHeight="1" x14ac:dyDescent="0.25">
      <c r="A216" s="9"/>
      <c r="B216" s="13" t="str">
        <f>IF($C216&lt;&gt;"",MAX($B$7:B215)+1,"")</f>
        <v/>
      </c>
      <c r="C216" s="187"/>
      <c r="D216" s="186"/>
      <c r="E216" s="185"/>
      <c r="F216" s="184"/>
      <c r="G216" s="184"/>
      <c r="H216" s="183"/>
      <c r="I216" s="182"/>
      <c r="J216" s="181"/>
      <c r="K216" s="180"/>
      <c r="L216" s="194"/>
      <c r="M216" s="194"/>
      <c r="N21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16" s="364"/>
      <c r="P216" s="364"/>
      <c r="Q216" s="364"/>
      <c r="R216" s="362"/>
      <c r="S216" s="178"/>
      <c r="T216" s="177"/>
      <c r="U216" s="4"/>
      <c r="V216" s="176" t="e">
        <f>IF(#REF!&lt;#REF!,"No assoleix el mínim d'hores d'atenció anual","Atenció mínima assolida amb èxit")</f>
        <v>#REF!</v>
      </c>
      <c r="W216" s="4"/>
      <c r="X216" s="9">
        <f>(12/12)*Taula42[[#This Row],[Mesos del contracte en vigor durant l´any 2024]]</f>
        <v>0</v>
      </c>
      <c r="Y216" s="9">
        <f>(24/12)*Taula42[[#This Row],[Mesos del contracte en vigor durant l´any 2024]]</f>
        <v>0</v>
      </c>
      <c r="Z216" s="9">
        <f>(4/12)*Taula42[[#This Row],[Mesos del contracte en vigor durant l´any 2024]]</f>
        <v>0</v>
      </c>
      <c r="AA216" s="9">
        <f>(64/12)*Taula42[[#This Row],[Mesos del contracte en vigor durant l´any 2024]]</f>
        <v>0</v>
      </c>
      <c r="AB216" s="4"/>
      <c r="AC216" s="175">
        <f t="shared" si="18"/>
        <v>0</v>
      </c>
      <c r="AE216" s="13"/>
      <c r="AG216" s="26">
        <f>IF(Taula42[[#This Row],[Núm. d''ordre]]&lt;&gt;"",1,0)</f>
        <v>0</v>
      </c>
      <c r="AI216" s="26" t="e">
        <f>IF(#REF!&lt;400,1,0)</f>
        <v>#REF!</v>
      </c>
      <c r="AJ216" s="26" t="e">
        <f>IF(#REF!&gt;=400,1,0)</f>
        <v>#REF!</v>
      </c>
      <c r="AL216" s="26">
        <f>IF(Taula42[[#This Row],[Núm. d''ordre]]&gt;0,1,0)</f>
        <v>1</v>
      </c>
      <c r="AN216" s="174">
        <f t="shared" si="19"/>
        <v>0</v>
      </c>
      <c r="AO216" s="174">
        <f t="shared" si="20"/>
        <v>0</v>
      </c>
      <c r="AP216" s="174">
        <f t="shared" si="21"/>
        <v>0</v>
      </c>
      <c r="AR216" s="173">
        <f t="shared" si="22"/>
        <v>0</v>
      </c>
      <c r="AS216" s="173">
        <f t="shared" si="23"/>
        <v>0</v>
      </c>
      <c r="BQ216" s="10"/>
      <c r="BR216" s="10"/>
      <c r="BS216" s="10"/>
    </row>
    <row r="217" spans="1:71" ht="13.5" customHeight="1" x14ac:dyDescent="0.25">
      <c r="A217" s="9"/>
      <c r="B217" s="13" t="str">
        <f>IF($C217&lt;&gt;"",MAX($B$7:B216)+1,"")</f>
        <v/>
      </c>
      <c r="C217" s="187"/>
      <c r="D217" s="186"/>
      <c r="E217" s="185"/>
      <c r="F217" s="184"/>
      <c r="G217" s="184"/>
      <c r="H217" s="183"/>
      <c r="I217" s="182"/>
      <c r="J217" s="181"/>
      <c r="K217" s="180"/>
      <c r="L217" s="194"/>
      <c r="M217" s="194"/>
      <c r="N21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17" s="364"/>
      <c r="P217" s="364"/>
      <c r="Q217" s="364"/>
      <c r="R217" s="362"/>
      <c r="S217" s="178"/>
      <c r="T217" s="177"/>
      <c r="U217" s="4"/>
      <c r="V217" s="188" t="e">
        <f>IF(#REF!&lt;#REF!,"No assoleix el mínim d'hores d'atenció anual","Atenció mínima assolida amb èxit")</f>
        <v>#REF!</v>
      </c>
      <c r="W217" s="4"/>
      <c r="X217" s="9">
        <f>(12/12)*Taula42[[#This Row],[Mesos del contracte en vigor durant l´any 2024]]</f>
        <v>0</v>
      </c>
      <c r="Y217" s="9">
        <f>(24/12)*Taula42[[#This Row],[Mesos del contracte en vigor durant l´any 2024]]</f>
        <v>0</v>
      </c>
      <c r="Z217" s="9">
        <f>(4/12)*Taula42[[#This Row],[Mesos del contracte en vigor durant l´any 2024]]</f>
        <v>0</v>
      </c>
      <c r="AA217" s="9">
        <f>(64/12)*Taula42[[#This Row],[Mesos del contracte en vigor durant l´any 2024]]</f>
        <v>0</v>
      </c>
      <c r="AB217" s="4"/>
      <c r="AC217" s="175">
        <f t="shared" si="18"/>
        <v>0</v>
      </c>
      <c r="AE217" s="13"/>
      <c r="AG217" s="26">
        <f>IF(Taula42[[#This Row],[Núm. d''ordre]]&lt;&gt;"",1,0)</f>
        <v>0</v>
      </c>
      <c r="AI217" s="26" t="e">
        <f>IF(#REF!&lt;400,1,0)</f>
        <v>#REF!</v>
      </c>
      <c r="AJ217" s="26" t="e">
        <f>IF(#REF!&gt;=400,1,0)</f>
        <v>#REF!</v>
      </c>
      <c r="AL217" s="26">
        <f>IF(Taula42[[#This Row],[Núm. d''ordre]]&gt;0,1,0)</f>
        <v>1</v>
      </c>
      <c r="AN217" s="174">
        <f t="shared" si="19"/>
        <v>0</v>
      </c>
      <c r="AO217" s="174">
        <f t="shared" si="20"/>
        <v>0</v>
      </c>
      <c r="AP217" s="174">
        <f t="shared" si="21"/>
        <v>0</v>
      </c>
      <c r="AR217" s="173">
        <f t="shared" si="22"/>
        <v>0</v>
      </c>
      <c r="AS217" s="173">
        <f t="shared" si="23"/>
        <v>0</v>
      </c>
      <c r="BQ217" s="10"/>
      <c r="BR217" s="10"/>
      <c r="BS217" s="10"/>
    </row>
    <row r="218" spans="1:71" ht="13.5" customHeight="1" x14ac:dyDescent="0.25">
      <c r="A218" s="9"/>
      <c r="B218" s="13" t="str">
        <f>IF($C218&lt;&gt;"",MAX($B$7:B217)+1,"")</f>
        <v/>
      </c>
      <c r="C218" s="187"/>
      <c r="D218" s="186"/>
      <c r="E218" s="185"/>
      <c r="F218" s="184"/>
      <c r="G218" s="184"/>
      <c r="H218" s="183"/>
      <c r="I218" s="182"/>
      <c r="J218" s="181"/>
      <c r="K218" s="180"/>
      <c r="L218" s="194"/>
      <c r="M218" s="194"/>
      <c r="N21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18" s="364"/>
      <c r="P218" s="364"/>
      <c r="Q218" s="364"/>
      <c r="R218" s="362"/>
      <c r="S218" s="178"/>
      <c r="T218" s="177"/>
      <c r="U218" s="4"/>
      <c r="V218" s="176" t="e">
        <f>IF(#REF!&lt;#REF!,"No assoleix el mínim d'hores d'atenció anual","Atenció mínima assolida amb èxit")</f>
        <v>#REF!</v>
      </c>
      <c r="W218" s="4"/>
      <c r="X218" s="9">
        <f>(12/12)*Taula42[[#This Row],[Mesos del contracte en vigor durant l´any 2024]]</f>
        <v>0</v>
      </c>
      <c r="Y218" s="9">
        <f>(24/12)*Taula42[[#This Row],[Mesos del contracte en vigor durant l´any 2024]]</f>
        <v>0</v>
      </c>
      <c r="Z218" s="9">
        <f>(4/12)*Taula42[[#This Row],[Mesos del contracte en vigor durant l´any 2024]]</f>
        <v>0</v>
      </c>
      <c r="AA218" s="9">
        <f>(64/12)*Taula42[[#This Row],[Mesos del contracte en vigor durant l´any 2024]]</f>
        <v>0</v>
      </c>
      <c r="AB218" s="4"/>
      <c r="AC218" s="175">
        <f t="shared" si="18"/>
        <v>0</v>
      </c>
      <c r="AE218" s="13"/>
      <c r="AG218" s="26">
        <f>IF(Taula42[[#This Row],[Núm. d''ordre]]&lt;&gt;"",1,0)</f>
        <v>0</v>
      </c>
      <c r="AI218" s="26" t="e">
        <f>IF(#REF!&lt;400,1,0)</f>
        <v>#REF!</v>
      </c>
      <c r="AJ218" s="26" t="e">
        <f>IF(#REF!&gt;=400,1,0)</f>
        <v>#REF!</v>
      </c>
      <c r="AL218" s="26">
        <f>IF(Taula42[[#This Row],[Núm. d''ordre]]&gt;0,1,0)</f>
        <v>1</v>
      </c>
      <c r="AN218" s="174">
        <f t="shared" si="19"/>
        <v>0</v>
      </c>
      <c r="AO218" s="174">
        <f t="shared" si="20"/>
        <v>0</v>
      </c>
      <c r="AP218" s="174">
        <f t="shared" si="21"/>
        <v>0</v>
      </c>
      <c r="AR218" s="173">
        <f t="shared" si="22"/>
        <v>0</v>
      </c>
      <c r="AS218" s="173">
        <f t="shared" si="23"/>
        <v>0</v>
      </c>
      <c r="BQ218" s="10"/>
      <c r="BR218" s="10"/>
      <c r="BS218" s="10"/>
    </row>
    <row r="219" spans="1:71" ht="13.5" customHeight="1" x14ac:dyDescent="0.25">
      <c r="A219" s="9"/>
      <c r="B219" s="13" t="str">
        <f>IF($C219&lt;&gt;"",MAX($B$7:B218)+1,"")</f>
        <v/>
      </c>
      <c r="C219" s="187"/>
      <c r="D219" s="186"/>
      <c r="E219" s="185"/>
      <c r="F219" s="184"/>
      <c r="G219" s="184"/>
      <c r="H219" s="183"/>
      <c r="I219" s="182"/>
      <c r="J219" s="181"/>
      <c r="K219" s="180"/>
      <c r="L219" s="194"/>
      <c r="M219" s="194"/>
      <c r="N21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19" s="364"/>
      <c r="P219" s="364"/>
      <c r="Q219" s="364"/>
      <c r="R219" s="362"/>
      <c r="S219" s="178"/>
      <c r="T219" s="177"/>
      <c r="U219" s="4"/>
      <c r="V219" s="188" t="e">
        <f>IF(#REF!&lt;#REF!,"No assoleix el mínim d'hores d'atenció anual","Atenció mínima assolida amb èxit")</f>
        <v>#REF!</v>
      </c>
      <c r="W219" s="4"/>
      <c r="X219" s="9">
        <f>(12/12)*Taula42[[#This Row],[Mesos del contracte en vigor durant l´any 2024]]</f>
        <v>0</v>
      </c>
      <c r="Y219" s="9">
        <f>(24/12)*Taula42[[#This Row],[Mesos del contracte en vigor durant l´any 2024]]</f>
        <v>0</v>
      </c>
      <c r="Z219" s="9">
        <f>(4/12)*Taula42[[#This Row],[Mesos del contracte en vigor durant l´any 2024]]</f>
        <v>0</v>
      </c>
      <c r="AA219" s="9">
        <f>(64/12)*Taula42[[#This Row],[Mesos del contracte en vigor durant l´any 2024]]</f>
        <v>0</v>
      </c>
      <c r="AB219" s="4"/>
      <c r="AC219" s="175">
        <f t="shared" si="18"/>
        <v>0</v>
      </c>
      <c r="AE219" s="13"/>
      <c r="AG219" s="26">
        <f>IF(Taula42[[#This Row],[Núm. d''ordre]]&lt;&gt;"",1,0)</f>
        <v>0</v>
      </c>
      <c r="AI219" s="26" t="e">
        <f>IF(#REF!&lt;400,1,0)</f>
        <v>#REF!</v>
      </c>
      <c r="AJ219" s="26" t="e">
        <f>IF(#REF!&gt;=400,1,0)</f>
        <v>#REF!</v>
      </c>
      <c r="AL219" s="26">
        <f>IF(Taula42[[#This Row],[Núm. d''ordre]]&gt;0,1,0)</f>
        <v>1</v>
      </c>
      <c r="AN219" s="174">
        <f t="shared" si="19"/>
        <v>0</v>
      </c>
      <c r="AO219" s="174">
        <f t="shared" si="20"/>
        <v>0</v>
      </c>
      <c r="AP219" s="174">
        <f t="shared" si="21"/>
        <v>0</v>
      </c>
      <c r="AR219" s="173">
        <f t="shared" si="22"/>
        <v>0</v>
      </c>
      <c r="AS219" s="173">
        <f t="shared" si="23"/>
        <v>0</v>
      </c>
      <c r="BQ219" s="10"/>
      <c r="BR219" s="10"/>
      <c r="BS219" s="10"/>
    </row>
    <row r="220" spans="1:71" ht="13.5" customHeight="1" x14ac:dyDescent="0.25">
      <c r="A220" s="9"/>
      <c r="B220" s="13" t="str">
        <f>IF($C220&lt;&gt;"",MAX($B$7:B219)+1,"")</f>
        <v/>
      </c>
      <c r="C220" s="187"/>
      <c r="D220" s="186"/>
      <c r="E220" s="185"/>
      <c r="F220" s="184"/>
      <c r="G220" s="184"/>
      <c r="H220" s="183"/>
      <c r="I220" s="182"/>
      <c r="J220" s="181"/>
      <c r="K220" s="180"/>
      <c r="L220" s="194"/>
      <c r="M220" s="194"/>
      <c r="N22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20" s="364"/>
      <c r="P220" s="364"/>
      <c r="Q220" s="364"/>
      <c r="R220" s="362"/>
      <c r="S220" s="178"/>
      <c r="T220" s="177"/>
      <c r="U220" s="4"/>
      <c r="V220" s="176" t="e">
        <f>IF(#REF!&lt;#REF!,"No assoleix el mínim d'hores d'atenció anual","Atenció mínima assolida amb èxit")</f>
        <v>#REF!</v>
      </c>
      <c r="W220" s="4"/>
      <c r="X220" s="9">
        <f>(12/12)*Taula42[[#This Row],[Mesos del contracte en vigor durant l´any 2024]]</f>
        <v>0</v>
      </c>
      <c r="Y220" s="9">
        <f>(24/12)*Taula42[[#This Row],[Mesos del contracte en vigor durant l´any 2024]]</f>
        <v>0</v>
      </c>
      <c r="Z220" s="9">
        <f>(4/12)*Taula42[[#This Row],[Mesos del contracte en vigor durant l´any 2024]]</f>
        <v>0</v>
      </c>
      <c r="AA220" s="9">
        <f>(64/12)*Taula42[[#This Row],[Mesos del contracte en vigor durant l´any 2024]]</f>
        <v>0</v>
      </c>
      <c r="AB220" s="4"/>
      <c r="AC220" s="175">
        <f t="shared" si="18"/>
        <v>0</v>
      </c>
      <c r="AE220" s="13"/>
      <c r="AG220" s="26">
        <f>IF(Taula42[[#This Row],[Núm. d''ordre]]&lt;&gt;"",1,0)</f>
        <v>0</v>
      </c>
      <c r="AI220" s="26" t="e">
        <f>IF(#REF!&lt;400,1,0)</f>
        <v>#REF!</v>
      </c>
      <c r="AJ220" s="26" t="e">
        <f>IF(#REF!&gt;=400,1,0)</f>
        <v>#REF!</v>
      </c>
      <c r="AL220" s="26">
        <f>IF(Taula42[[#This Row],[Núm. d''ordre]]&gt;0,1,0)</f>
        <v>1</v>
      </c>
      <c r="AN220" s="174">
        <f t="shared" si="19"/>
        <v>0</v>
      </c>
      <c r="AO220" s="174">
        <f t="shared" si="20"/>
        <v>0</v>
      </c>
      <c r="AP220" s="174">
        <f t="shared" si="21"/>
        <v>0</v>
      </c>
      <c r="AR220" s="173">
        <f t="shared" si="22"/>
        <v>0</v>
      </c>
      <c r="AS220" s="173">
        <f t="shared" si="23"/>
        <v>0</v>
      </c>
      <c r="BQ220" s="10"/>
      <c r="BR220" s="10"/>
      <c r="BS220" s="10"/>
    </row>
    <row r="221" spans="1:71" ht="13.5" customHeight="1" x14ac:dyDescent="0.25">
      <c r="A221" s="9"/>
      <c r="B221" s="13" t="str">
        <f>IF($C221&lt;&gt;"",MAX($B$7:B220)+1,"")</f>
        <v/>
      </c>
      <c r="C221" s="187"/>
      <c r="D221" s="186"/>
      <c r="E221" s="185"/>
      <c r="F221" s="184"/>
      <c r="G221" s="184"/>
      <c r="H221" s="183"/>
      <c r="I221" s="182"/>
      <c r="J221" s="181"/>
      <c r="K221" s="180"/>
      <c r="L221" s="194"/>
      <c r="M221" s="194"/>
      <c r="N22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21" s="364"/>
      <c r="P221" s="364"/>
      <c r="Q221" s="364"/>
      <c r="R221" s="362"/>
      <c r="S221" s="178"/>
      <c r="T221" s="177"/>
      <c r="U221" s="4"/>
      <c r="V221" s="188" t="e">
        <f>IF(#REF!&lt;#REF!,"No assoleix el mínim d'hores d'atenció anual","Atenció mínima assolida amb èxit")</f>
        <v>#REF!</v>
      </c>
      <c r="W221" s="4"/>
      <c r="X221" s="9">
        <f>(12/12)*Taula42[[#This Row],[Mesos del contracte en vigor durant l´any 2024]]</f>
        <v>0</v>
      </c>
      <c r="Y221" s="9">
        <f>(24/12)*Taula42[[#This Row],[Mesos del contracte en vigor durant l´any 2024]]</f>
        <v>0</v>
      </c>
      <c r="Z221" s="9">
        <f>(4/12)*Taula42[[#This Row],[Mesos del contracte en vigor durant l´any 2024]]</f>
        <v>0</v>
      </c>
      <c r="AA221" s="9">
        <f>(64/12)*Taula42[[#This Row],[Mesos del contracte en vigor durant l´any 2024]]</f>
        <v>0</v>
      </c>
      <c r="AB221" s="4"/>
      <c r="AC221" s="175">
        <f t="shared" si="18"/>
        <v>0</v>
      </c>
      <c r="AE221" s="13"/>
      <c r="AG221" s="26">
        <f>IF(Taula42[[#This Row],[Núm. d''ordre]]&lt;&gt;"",1,0)</f>
        <v>0</v>
      </c>
      <c r="AI221" s="26" t="e">
        <f>IF(#REF!&lt;400,1,0)</f>
        <v>#REF!</v>
      </c>
      <c r="AJ221" s="26" t="e">
        <f>IF(#REF!&gt;=400,1,0)</f>
        <v>#REF!</v>
      </c>
      <c r="AL221" s="26">
        <f>IF(Taula42[[#This Row],[Núm. d''ordre]]&gt;0,1,0)</f>
        <v>1</v>
      </c>
      <c r="AN221" s="174">
        <f t="shared" si="19"/>
        <v>0</v>
      </c>
      <c r="AO221" s="174">
        <f t="shared" si="20"/>
        <v>0</v>
      </c>
      <c r="AP221" s="174">
        <f t="shared" si="21"/>
        <v>0</v>
      </c>
      <c r="AR221" s="173">
        <f t="shared" si="22"/>
        <v>0</v>
      </c>
      <c r="AS221" s="173">
        <f t="shared" si="23"/>
        <v>0</v>
      </c>
      <c r="BQ221" s="10"/>
      <c r="BR221" s="10"/>
      <c r="BS221" s="10"/>
    </row>
    <row r="222" spans="1:71" ht="13.5" customHeight="1" x14ac:dyDescent="0.25">
      <c r="A222" s="9"/>
      <c r="B222" s="13" t="str">
        <f>IF($C222&lt;&gt;"",MAX($B$7:B221)+1,"")</f>
        <v/>
      </c>
      <c r="C222" s="187"/>
      <c r="D222" s="186"/>
      <c r="E222" s="185"/>
      <c r="F222" s="184"/>
      <c r="G222" s="184"/>
      <c r="H222" s="183"/>
      <c r="I222" s="182"/>
      <c r="J222" s="181"/>
      <c r="K222" s="180"/>
      <c r="L222" s="194"/>
      <c r="M222" s="194"/>
      <c r="N22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22" s="364"/>
      <c r="P222" s="364"/>
      <c r="Q222" s="364"/>
      <c r="R222" s="362"/>
      <c r="S222" s="178"/>
      <c r="T222" s="177"/>
      <c r="U222" s="4"/>
      <c r="V222" s="176" t="e">
        <f>IF(#REF!&lt;#REF!,"No assoleix el mínim d'hores d'atenció anual","Atenció mínima assolida amb èxit")</f>
        <v>#REF!</v>
      </c>
      <c r="W222" s="4"/>
      <c r="X222" s="9">
        <f>(12/12)*Taula42[[#This Row],[Mesos del contracte en vigor durant l´any 2024]]</f>
        <v>0</v>
      </c>
      <c r="Y222" s="9">
        <f>(24/12)*Taula42[[#This Row],[Mesos del contracte en vigor durant l´any 2024]]</f>
        <v>0</v>
      </c>
      <c r="Z222" s="9">
        <f>(4/12)*Taula42[[#This Row],[Mesos del contracte en vigor durant l´any 2024]]</f>
        <v>0</v>
      </c>
      <c r="AA222" s="9">
        <f>(64/12)*Taula42[[#This Row],[Mesos del contracte en vigor durant l´any 2024]]</f>
        <v>0</v>
      </c>
      <c r="AB222" s="4"/>
      <c r="AC222" s="175">
        <f t="shared" si="18"/>
        <v>0</v>
      </c>
      <c r="AE222" s="13"/>
      <c r="AG222" s="26">
        <f>IF(Taula42[[#This Row],[Núm. d''ordre]]&lt;&gt;"",1,0)</f>
        <v>0</v>
      </c>
      <c r="AI222" s="26" t="e">
        <f>IF(#REF!&lt;400,1,0)</f>
        <v>#REF!</v>
      </c>
      <c r="AJ222" s="26" t="e">
        <f>IF(#REF!&gt;=400,1,0)</f>
        <v>#REF!</v>
      </c>
      <c r="AL222" s="26">
        <f>IF(Taula42[[#This Row],[Núm. d''ordre]]&gt;0,1,0)</f>
        <v>1</v>
      </c>
      <c r="AN222" s="174">
        <f t="shared" si="19"/>
        <v>0</v>
      </c>
      <c r="AO222" s="174">
        <f t="shared" si="20"/>
        <v>0</v>
      </c>
      <c r="AP222" s="174">
        <f t="shared" si="21"/>
        <v>0</v>
      </c>
      <c r="AR222" s="173">
        <f t="shared" si="22"/>
        <v>0</v>
      </c>
      <c r="AS222" s="173">
        <f t="shared" si="23"/>
        <v>0</v>
      </c>
      <c r="BQ222" s="10"/>
      <c r="BR222" s="10"/>
      <c r="BS222" s="10"/>
    </row>
    <row r="223" spans="1:71" ht="13.5" customHeight="1" x14ac:dyDescent="0.25">
      <c r="A223" s="9"/>
      <c r="B223" s="13" t="str">
        <f>IF($C223&lt;&gt;"",MAX($B$7:B222)+1,"")</f>
        <v/>
      </c>
      <c r="C223" s="187"/>
      <c r="D223" s="186"/>
      <c r="E223" s="185"/>
      <c r="F223" s="184"/>
      <c r="G223" s="184"/>
      <c r="H223" s="183"/>
      <c r="I223" s="182"/>
      <c r="J223" s="181"/>
      <c r="K223" s="180"/>
      <c r="L223" s="194"/>
      <c r="M223" s="194"/>
      <c r="N22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23" s="364"/>
      <c r="P223" s="364"/>
      <c r="Q223" s="364"/>
      <c r="R223" s="362"/>
      <c r="S223" s="178"/>
      <c r="T223" s="177"/>
      <c r="U223" s="4"/>
      <c r="V223" s="188" t="e">
        <f>IF(#REF!&lt;#REF!,"No assoleix el mínim d'hores d'atenció anual","Atenció mínima assolida amb èxit")</f>
        <v>#REF!</v>
      </c>
      <c r="W223" s="4"/>
      <c r="X223" s="9">
        <f>(12/12)*Taula42[[#This Row],[Mesos del contracte en vigor durant l´any 2024]]</f>
        <v>0</v>
      </c>
      <c r="Y223" s="9">
        <f>(24/12)*Taula42[[#This Row],[Mesos del contracte en vigor durant l´any 2024]]</f>
        <v>0</v>
      </c>
      <c r="Z223" s="9">
        <f>(4/12)*Taula42[[#This Row],[Mesos del contracte en vigor durant l´any 2024]]</f>
        <v>0</v>
      </c>
      <c r="AA223" s="9">
        <f>(64/12)*Taula42[[#This Row],[Mesos del contracte en vigor durant l´any 2024]]</f>
        <v>0</v>
      </c>
      <c r="AB223" s="4"/>
      <c r="AC223" s="175">
        <f t="shared" si="18"/>
        <v>0</v>
      </c>
      <c r="AE223" s="13"/>
      <c r="AG223" s="26">
        <f>IF(Taula42[[#This Row],[Núm. d''ordre]]&lt;&gt;"",1,0)</f>
        <v>0</v>
      </c>
      <c r="AI223" s="26" t="e">
        <f>IF(#REF!&lt;400,1,0)</f>
        <v>#REF!</v>
      </c>
      <c r="AJ223" s="26" t="e">
        <f>IF(#REF!&gt;=400,1,0)</f>
        <v>#REF!</v>
      </c>
      <c r="AL223" s="26">
        <f>IF(Taula42[[#This Row],[Núm. d''ordre]]&gt;0,1,0)</f>
        <v>1</v>
      </c>
      <c r="AN223" s="174">
        <f t="shared" si="19"/>
        <v>0</v>
      </c>
      <c r="AO223" s="174">
        <f t="shared" si="20"/>
        <v>0</v>
      </c>
      <c r="AP223" s="174">
        <f t="shared" si="21"/>
        <v>0</v>
      </c>
      <c r="AR223" s="173">
        <f t="shared" si="22"/>
        <v>0</v>
      </c>
      <c r="AS223" s="173">
        <f t="shared" si="23"/>
        <v>0</v>
      </c>
      <c r="BQ223" s="10"/>
      <c r="BR223" s="10"/>
      <c r="BS223" s="10"/>
    </row>
    <row r="224" spans="1:71" ht="13.5" customHeight="1" x14ac:dyDescent="0.25">
      <c r="A224" s="9"/>
      <c r="B224" s="13" t="str">
        <f>IF($C224&lt;&gt;"",MAX($B$7:B223)+1,"")</f>
        <v/>
      </c>
      <c r="C224" s="187"/>
      <c r="D224" s="186"/>
      <c r="E224" s="185"/>
      <c r="F224" s="184"/>
      <c r="G224" s="184"/>
      <c r="H224" s="183"/>
      <c r="I224" s="182"/>
      <c r="J224" s="181"/>
      <c r="K224" s="180"/>
      <c r="L224" s="194"/>
      <c r="M224" s="194"/>
      <c r="N22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24" s="364"/>
      <c r="P224" s="364"/>
      <c r="Q224" s="364"/>
      <c r="R224" s="362"/>
      <c r="S224" s="178"/>
      <c r="T224" s="177"/>
      <c r="U224" s="4"/>
      <c r="V224" s="176" t="e">
        <f>IF(#REF!&lt;#REF!,"No assoleix el mínim d'hores d'atenció anual","Atenció mínima assolida amb èxit")</f>
        <v>#REF!</v>
      </c>
      <c r="W224" s="4"/>
      <c r="X224" s="9">
        <f>(12/12)*Taula42[[#This Row],[Mesos del contracte en vigor durant l´any 2024]]</f>
        <v>0</v>
      </c>
      <c r="Y224" s="9">
        <f>(24/12)*Taula42[[#This Row],[Mesos del contracte en vigor durant l´any 2024]]</f>
        <v>0</v>
      </c>
      <c r="Z224" s="9">
        <f>(4/12)*Taula42[[#This Row],[Mesos del contracte en vigor durant l´any 2024]]</f>
        <v>0</v>
      </c>
      <c r="AA224" s="9">
        <f>(64/12)*Taula42[[#This Row],[Mesos del contracte en vigor durant l´any 2024]]</f>
        <v>0</v>
      </c>
      <c r="AB224" s="4"/>
      <c r="AC224" s="175">
        <f t="shared" si="18"/>
        <v>0</v>
      </c>
      <c r="AE224" s="13"/>
      <c r="AG224" s="26">
        <f>IF(Taula42[[#This Row],[Núm. d''ordre]]&lt;&gt;"",1,0)</f>
        <v>0</v>
      </c>
      <c r="AI224" s="26" t="e">
        <f>IF(#REF!&lt;400,1,0)</f>
        <v>#REF!</v>
      </c>
      <c r="AJ224" s="26" t="e">
        <f>IF(#REF!&gt;=400,1,0)</f>
        <v>#REF!</v>
      </c>
      <c r="AL224" s="26">
        <f>IF(Taula42[[#This Row],[Núm. d''ordre]]&gt;0,1,0)</f>
        <v>1</v>
      </c>
      <c r="AN224" s="174">
        <f t="shared" si="19"/>
        <v>0</v>
      </c>
      <c r="AO224" s="174">
        <f t="shared" si="20"/>
        <v>0</v>
      </c>
      <c r="AP224" s="174">
        <f t="shared" si="21"/>
        <v>0</v>
      </c>
      <c r="AR224" s="173">
        <f t="shared" si="22"/>
        <v>0</v>
      </c>
      <c r="AS224" s="173">
        <f t="shared" si="23"/>
        <v>0</v>
      </c>
      <c r="BQ224" s="10"/>
      <c r="BR224" s="10"/>
      <c r="BS224" s="10"/>
    </row>
    <row r="225" spans="1:71" ht="13.5" customHeight="1" x14ac:dyDescent="0.25">
      <c r="A225" s="9"/>
      <c r="B225" s="13" t="str">
        <f>IF($C225&lt;&gt;"",MAX($B$7:B224)+1,"")</f>
        <v/>
      </c>
      <c r="C225" s="187"/>
      <c r="D225" s="186"/>
      <c r="E225" s="185"/>
      <c r="F225" s="184"/>
      <c r="G225" s="184"/>
      <c r="H225" s="183"/>
      <c r="I225" s="182"/>
      <c r="J225" s="181"/>
      <c r="K225" s="180"/>
      <c r="L225" s="194"/>
      <c r="M225" s="194"/>
      <c r="N22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25" s="364"/>
      <c r="P225" s="364"/>
      <c r="Q225" s="364"/>
      <c r="R225" s="362"/>
      <c r="S225" s="178"/>
      <c r="T225" s="177"/>
      <c r="U225" s="4"/>
      <c r="V225" s="188" t="e">
        <f>IF(#REF!&lt;#REF!,"No assoleix el mínim d'hores d'atenció anual","Atenció mínima assolida amb èxit")</f>
        <v>#REF!</v>
      </c>
      <c r="W225" s="4"/>
      <c r="X225" s="9">
        <f>(12/12)*Taula42[[#This Row],[Mesos del contracte en vigor durant l´any 2024]]</f>
        <v>0</v>
      </c>
      <c r="Y225" s="9">
        <f>(24/12)*Taula42[[#This Row],[Mesos del contracte en vigor durant l´any 2024]]</f>
        <v>0</v>
      </c>
      <c r="Z225" s="9">
        <f>(4/12)*Taula42[[#This Row],[Mesos del contracte en vigor durant l´any 2024]]</f>
        <v>0</v>
      </c>
      <c r="AA225" s="9">
        <f>(64/12)*Taula42[[#This Row],[Mesos del contracte en vigor durant l´any 2024]]</f>
        <v>0</v>
      </c>
      <c r="AB225" s="4"/>
      <c r="AC225" s="175">
        <f t="shared" si="18"/>
        <v>0</v>
      </c>
      <c r="AE225" s="13"/>
      <c r="AG225" s="26">
        <f>IF(Taula42[[#This Row],[Núm. d''ordre]]&lt;&gt;"",1,0)</f>
        <v>0</v>
      </c>
      <c r="AI225" s="26" t="e">
        <f>IF(#REF!&lt;400,1,0)</f>
        <v>#REF!</v>
      </c>
      <c r="AJ225" s="26" t="e">
        <f>IF(#REF!&gt;=400,1,0)</f>
        <v>#REF!</v>
      </c>
      <c r="AL225" s="26">
        <f>IF(Taula42[[#This Row],[Núm. d''ordre]]&gt;0,1,0)</f>
        <v>1</v>
      </c>
      <c r="AN225" s="174">
        <f t="shared" si="19"/>
        <v>0</v>
      </c>
      <c r="AO225" s="174">
        <f t="shared" si="20"/>
        <v>0</v>
      </c>
      <c r="AP225" s="174">
        <f t="shared" si="21"/>
        <v>0</v>
      </c>
      <c r="AR225" s="173">
        <f t="shared" si="22"/>
        <v>0</v>
      </c>
      <c r="AS225" s="173">
        <f t="shared" si="23"/>
        <v>0</v>
      </c>
      <c r="BQ225" s="10"/>
      <c r="BR225" s="10"/>
      <c r="BS225" s="10"/>
    </row>
    <row r="226" spans="1:71" ht="13.5" customHeight="1" x14ac:dyDescent="0.25">
      <c r="A226" s="9"/>
      <c r="B226" s="13" t="str">
        <f>IF($C226&lt;&gt;"",MAX($B$7:B225)+1,"")</f>
        <v/>
      </c>
      <c r="C226" s="187"/>
      <c r="D226" s="186"/>
      <c r="E226" s="185"/>
      <c r="F226" s="184"/>
      <c r="G226" s="184"/>
      <c r="H226" s="183"/>
      <c r="I226" s="182"/>
      <c r="J226" s="181"/>
      <c r="K226" s="180"/>
      <c r="L226" s="194"/>
      <c r="M226" s="194"/>
      <c r="N22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26" s="364"/>
      <c r="P226" s="364"/>
      <c r="Q226" s="364"/>
      <c r="R226" s="362"/>
      <c r="S226" s="178"/>
      <c r="T226" s="177"/>
      <c r="U226" s="4"/>
      <c r="V226" s="176" t="e">
        <f>IF(#REF!&lt;#REF!,"No assoleix el mínim d'hores d'atenció anual","Atenció mínima assolida amb èxit")</f>
        <v>#REF!</v>
      </c>
      <c r="W226" s="4"/>
      <c r="X226" s="9">
        <f>(12/12)*Taula42[[#This Row],[Mesos del contracte en vigor durant l´any 2024]]</f>
        <v>0</v>
      </c>
      <c r="Y226" s="9">
        <f>(24/12)*Taula42[[#This Row],[Mesos del contracte en vigor durant l´any 2024]]</f>
        <v>0</v>
      </c>
      <c r="Z226" s="9">
        <f>(4/12)*Taula42[[#This Row],[Mesos del contracte en vigor durant l´any 2024]]</f>
        <v>0</v>
      </c>
      <c r="AA226" s="9">
        <f>(64/12)*Taula42[[#This Row],[Mesos del contracte en vigor durant l´any 2024]]</f>
        <v>0</v>
      </c>
      <c r="AB226" s="4"/>
      <c r="AC226" s="175">
        <f t="shared" si="18"/>
        <v>0</v>
      </c>
      <c r="AE226" s="13"/>
      <c r="AG226" s="26">
        <f>IF(Taula42[[#This Row],[Núm. d''ordre]]&lt;&gt;"",1,0)</f>
        <v>0</v>
      </c>
      <c r="AI226" s="26" t="e">
        <f>IF(#REF!&lt;400,1,0)</f>
        <v>#REF!</v>
      </c>
      <c r="AJ226" s="26" t="e">
        <f>IF(#REF!&gt;=400,1,0)</f>
        <v>#REF!</v>
      </c>
      <c r="AL226" s="26">
        <f>IF(Taula42[[#This Row],[Núm. d''ordre]]&gt;0,1,0)</f>
        <v>1</v>
      </c>
      <c r="AN226" s="174">
        <f t="shared" si="19"/>
        <v>0</v>
      </c>
      <c r="AO226" s="174">
        <f t="shared" si="20"/>
        <v>0</v>
      </c>
      <c r="AP226" s="174">
        <f t="shared" si="21"/>
        <v>0</v>
      </c>
      <c r="AR226" s="173">
        <f t="shared" si="22"/>
        <v>0</v>
      </c>
      <c r="AS226" s="173">
        <f t="shared" si="23"/>
        <v>0</v>
      </c>
      <c r="BQ226" s="10"/>
      <c r="BR226" s="10"/>
      <c r="BS226" s="10"/>
    </row>
    <row r="227" spans="1:71" ht="13.5" customHeight="1" x14ac:dyDescent="0.25">
      <c r="A227" s="9"/>
      <c r="B227" s="13" t="str">
        <f>IF($C227&lt;&gt;"",MAX($B$7:B226)+1,"")</f>
        <v/>
      </c>
      <c r="C227" s="187"/>
      <c r="D227" s="186"/>
      <c r="E227" s="185"/>
      <c r="F227" s="184"/>
      <c r="G227" s="184"/>
      <c r="H227" s="183"/>
      <c r="I227" s="182"/>
      <c r="J227" s="181"/>
      <c r="K227" s="180"/>
      <c r="L227" s="194"/>
      <c r="M227" s="194"/>
      <c r="N22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27" s="364"/>
      <c r="P227" s="364"/>
      <c r="Q227" s="364"/>
      <c r="R227" s="362"/>
      <c r="S227" s="178"/>
      <c r="T227" s="189"/>
      <c r="U227" s="4"/>
      <c r="V227" s="188" t="e">
        <f>IF(#REF!&lt;#REF!,"No assoleix el mínim d'hores d'atenció anual","Atenció mínima assolida amb èxit")</f>
        <v>#REF!</v>
      </c>
      <c r="W227" s="4"/>
      <c r="X227" s="9">
        <f>(12/12)*Taula42[[#This Row],[Mesos del contracte en vigor durant l´any 2024]]</f>
        <v>0</v>
      </c>
      <c r="Y227" s="9">
        <f>(24/12)*Taula42[[#This Row],[Mesos del contracte en vigor durant l´any 2024]]</f>
        <v>0</v>
      </c>
      <c r="Z227" s="9">
        <f>(4/12)*Taula42[[#This Row],[Mesos del contracte en vigor durant l´any 2024]]</f>
        <v>0</v>
      </c>
      <c r="AA227" s="9">
        <f>(64/12)*Taula42[[#This Row],[Mesos del contracte en vigor durant l´any 2024]]</f>
        <v>0</v>
      </c>
      <c r="AB227" s="4"/>
      <c r="AC227" s="175">
        <f t="shared" si="18"/>
        <v>0</v>
      </c>
      <c r="AE227" s="13"/>
      <c r="AG227" s="26">
        <f>IF(Taula42[[#This Row],[Núm. d''ordre]]&lt;&gt;"",1,0)</f>
        <v>0</v>
      </c>
      <c r="AI227" s="26" t="e">
        <f>IF(#REF!&lt;400,1,0)</f>
        <v>#REF!</v>
      </c>
      <c r="AJ227" s="26" t="e">
        <f>IF(#REF!&gt;=400,1,0)</f>
        <v>#REF!</v>
      </c>
      <c r="AL227" s="26">
        <f>IF(Taula42[[#This Row],[Núm. d''ordre]]&gt;0,1,0)</f>
        <v>1</v>
      </c>
      <c r="AN227" s="174">
        <f t="shared" si="19"/>
        <v>0</v>
      </c>
      <c r="AO227" s="174">
        <f t="shared" si="20"/>
        <v>0</v>
      </c>
      <c r="AP227" s="174">
        <f t="shared" si="21"/>
        <v>0</v>
      </c>
      <c r="AR227" s="173">
        <f t="shared" si="22"/>
        <v>0</v>
      </c>
      <c r="AS227" s="173">
        <f t="shared" si="23"/>
        <v>0</v>
      </c>
      <c r="BQ227" s="10"/>
      <c r="BR227" s="10"/>
      <c r="BS227" s="10"/>
    </row>
    <row r="228" spans="1:71" ht="13.5" customHeight="1" x14ac:dyDescent="0.25">
      <c r="A228" s="9"/>
      <c r="B228" s="13" t="str">
        <f>IF($C228&lt;&gt;"",MAX($B$7:B227)+1,"")</f>
        <v/>
      </c>
      <c r="C228" s="187"/>
      <c r="D228" s="186"/>
      <c r="E228" s="185"/>
      <c r="F228" s="184"/>
      <c r="G228" s="184"/>
      <c r="H228" s="183"/>
      <c r="I228" s="182"/>
      <c r="J228" s="181"/>
      <c r="K228" s="180"/>
      <c r="L228" s="194"/>
      <c r="M228" s="194"/>
      <c r="N22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28" s="364"/>
      <c r="P228" s="364"/>
      <c r="Q228" s="364"/>
      <c r="R228" s="362"/>
      <c r="S228" s="178"/>
      <c r="T228" s="189"/>
      <c r="U228" s="4"/>
      <c r="V228" s="176" t="e">
        <f>IF(#REF!&lt;#REF!,"No assoleix el mínim d'hores d'atenció anual","Atenció mínima assolida amb èxit")</f>
        <v>#REF!</v>
      </c>
      <c r="W228" s="4"/>
      <c r="X228" s="9">
        <f>(12/12)*Taula42[[#This Row],[Mesos del contracte en vigor durant l´any 2024]]</f>
        <v>0</v>
      </c>
      <c r="Y228" s="9">
        <f>(24/12)*Taula42[[#This Row],[Mesos del contracte en vigor durant l´any 2024]]</f>
        <v>0</v>
      </c>
      <c r="Z228" s="9">
        <f>(4/12)*Taula42[[#This Row],[Mesos del contracte en vigor durant l´any 2024]]</f>
        <v>0</v>
      </c>
      <c r="AA228" s="9">
        <f>(64/12)*Taula42[[#This Row],[Mesos del contracte en vigor durant l´any 2024]]</f>
        <v>0</v>
      </c>
      <c r="AB228" s="4"/>
      <c r="AC228" s="175">
        <f t="shared" si="18"/>
        <v>0</v>
      </c>
      <c r="AE228" s="13"/>
      <c r="AG228" s="26">
        <f>IF(Taula42[[#This Row],[Núm. d''ordre]]&lt;&gt;"",1,0)</f>
        <v>0</v>
      </c>
      <c r="AI228" s="26" t="e">
        <f>IF(#REF!&lt;400,1,0)</f>
        <v>#REF!</v>
      </c>
      <c r="AJ228" s="26" t="e">
        <f>IF(#REF!&gt;=400,1,0)</f>
        <v>#REF!</v>
      </c>
      <c r="AL228" s="26">
        <f>IF(Taula42[[#This Row],[Núm. d''ordre]]&gt;0,1,0)</f>
        <v>1</v>
      </c>
      <c r="AN228" s="174">
        <f t="shared" si="19"/>
        <v>0</v>
      </c>
      <c r="AO228" s="174">
        <f t="shared" si="20"/>
        <v>0</v>
      </c>
      <c r="AP228" s="174">
        <f t="shared" si="21"/>
        <v>0</v>
      </c>
      <c r="AR228" s="173">
        <f t="shared" si="22"/>
        <v>0</v>
      </c>
      <c r="AS228" s="173">
        <f t="shared" si="23"/>
        <v>0</v>
      </c>
      <c r="BQ228" s="10"/>
      <c r="BR228" s="10"/>
      <c r="BS228" s="10"/>
    </row>
    <row r="229" spans="1:71" ht="13.5" customHeight="1" x14ac:dyDescent="0.25">
      <c r="A229" s="9"/>
      <c r="B229" s="13" t="str">
        <f>IF($C229&lt;&gt;"",MAX($B$7:B228)+1,"")</f>
        <v/>
      </c>
      <c r="C229" s="187"/>
      <c r="D229" s="186"/>
      <c r="E229" s="185"/>
      <c r="F229" s="184"/>
      <c r="G229" s="184"/>
      <c r="H229" s="183"/>
      <c r="I229" s="182"/>
      <c r="J229" s="181"/>
      <c r="K229" s="180"/>
      <c r="L229" s="194"/>
      <c r="M229" s="194"/>
      <c r="N22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29" s="364"/>
      <c r="P229" s="364"/>
      <c r="Q229" s="364"/>
      <c r="R229" s="362"/>
      <c r="S229" s="178"/>
      <c r="T229" s="189"/>
      <c r="U229" s="4"/>
      <c r="V229" s="188" t="e">
        <f>IF(#REF!&lt;#REF!,"No assoleix el mínim d'hores d'atenció anual","Atenció mínima assolida amb èxit")</f>
        <v>#REF!</v>
      </c>
      <c r="W229" s="4"/>
      <c r="X229" s="9">
        <f>(12/12)*Taula42[[#This Row],[Mesos del contracte en vigor durant l´any 2024]]</f>
        <v>0</v>
      </c>
      <c r="Y229" s="9">
        <f>(24/12)*Taula42[[#This Row],[Mesos del contracte en vigor durant l´any 2024]]</f>
        <v>0</v>
      </c>
      <c r="Z229" s="9">
        <f>(4/12)*Taula42[[#This Row],[Mesos del contracte en vigor durant l´any 2024]]</f>
        <v>0</v>
      </c>
      <c r="AA229" s="9">
        <f>(64/12)*Taula42[[#This Row],[Mesos del contracte en vigor durant l´any 2024]]</f>
        <v>0</v>
      </c>
      <c r="AB229" s="4"/>
      <c r="AC229" s="175">
        <f t="shared" si="18"/>
        <v>0</v>
      </c>
      <c r="AE229" s="13"/>
      <c r="AG229" s="26">
        <f>IF(Taula42[[#This Row],[Núm. d''ordre]]&lt;&gt;"",1,0)</f>
        <v>0</v>
      </c>
      <c r="AI229" s="26" t="e">
        <f>IF(#REF!&lt;400,1,0)</f>
        <v>#REF!</v>
      </c>
      <c r="AJ229" s="26" t="e">
        <f>IF(#REF!&gt;=400,1,0)</f>
        <v>#REF!</v>
      </c>
      <c r="AL229" s="26">
        <f>IF(Taula42[[#This Row],[Núm. d''ordre]]&gt;0,1,0)</f>
        <v>1</v>
      </c>
      <c r="AN229" s="174">
        <f t="shared" si="19"/>
        <v>0</v>
      </c>
      <c r="AO229" s="174">
        <f t="shared" si="20"/>
        <v>0</v>
      </c>
      <c r="AP229" s="174">
        <f t="shared" si="21"/>
        <v>0</v>
      </c>
      <c r="AR229" s="173">
        <f t="shared" si="22"/>
        <v>0</v>
      </c>
      <c r="AS229" s="173">
        <f t="shared" si="23"/>
        <v>0</v>
      </c>
      <c r="BQ229" s="10"/>
      <c r="BR229" s="10"/>
      <c r="BS229" s="10"/>
    </row>
    <row r="230" spans="1:71" ht="13.5" customHeight="1" x14ac:dyDescent="0.25">
      <c r="A230" s="9"/>
      <c r="B230" s="13" t="str">
        <f>IF($C230&lt;&gt;"",MAX($B$7:B229)+1,"")</f>
        <v/>
      </c>
      <c r="C230" s="187"/>
      <c r="D230" s="186"/>
      <c r="E230" s="185"/>
      <c r="F230" s="184"/>
      <c r="G230" s="184"/>
      <c r="H230" s="183"/>
      <c r="I230" s="182"/>
      <c r="J230" s="181"/>
      <c r="K230" s="180"/>
      <c r="L230" s="194"/>
      <c r="M230" s="194"/>
      <c r="N23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30" s="364"/>
      <c r="P230" s="364"/>
      <c r="Q230" s="364"/>
      <c r="R230" s="362"/>
      <c r="S230" s="178"/>
      <c r="T230" s="189"/>
      <c r="U230" s="4"/>
      <c r="V230" s="176" t="e">
        <f>IF(#REF!&lt;#REF!,"No assoleix el mínim d'hores d'atenció anual","Atenció mínima assolida amb èxit")</f>
        <v>#REF!</v>
      </c>
      <c r="W230" s="4"/>
      <c r="X230" s="9">
        <f>(12/12)*Taula42[[#This Row],[Mesos del contracte en vigor durant l´any 2024]]</f>
        <v>0</v>
      </c>
      <c r="Y230" s="9">
        <f>(24/12)*Taula42[[#This Row],[Mesos del contracte en vigor durant l´any 2024]]</f>
        <v>0</v>
      </c>
      <c r="Z230" s="9">
        <f>(4/12)*Taula42[[#This Row],[Mesos del contracte en vigor durant l´any 2024]]</f>
        <v>0</v>
      </c>
      <c r="AA230" s="9">
        <f>(64/12)*Taula42[[#This Row],[Mesos del contracte en vigor durant l´any 2024]]</f>
        <v>0</v>
      </c>
      <c r="AB230" s="4"/>
      <c r="AC230" s="175">
        <f t="shared" si="18"/>
        <v>0</v>
      </c>
      <c r="AE230" s="13"/>
      <c r="AG230" s="26">
        <f>IF(Taula42[[#This Row],[Núm. d''ordre]]&lt;&gt;"",1,0)</f>
        <v>0</v>
      </c>
      <c r="AI230" s="26" t="e">
        <f>IF(#REF!&lt;400,1,0)</f>
        <v>#REF!</v>
      </c>
      <c r="AJ230" s="26" t="e">
        <f>IF(#REF!&gt;=400,1,0)</f>
        <v>#REF!</v>
      </c>
      <c r="AL230" s="26">
        <f>IF(Taula42[[#This Row],[Núm. d''ordre]]&gt;0,1,0)</f>
        <v>1</v>
      </c>
      <c r="AN230" s="174">
        <f t="shared" si="19"/>
        <v>0</v>
      </c>
      <c r="AO230" s="174">
        <f t="shared" si="20"/>
        <v>0</v>
      </c>
      <c r="AP230" s="174">
        <f t="shared" si="21"/>
        <v>0</v>
      </c>
      <c r="AR230" s="173">
        <f t="shared" si="22"/>
        <v>0</v>
      </c>
      <c r="AS230" s="173">
        <f t="shared" si="23"/>
        <v>0</v>
      </c>
      <c r="BQ230" s="10"/>
      <c r="BR230" s="10"/>
      <c r="BS230" s="10"/>
    </row>
    <row r="231" spans="1:71" ht="13.5" customHeight="1" x14ac:dyDescent="0.25">
      <c r="A231" s="9"/>
      <c r="B231" s="13" t="str">
        <f>IF($C231&lt;&gt;"",MAX($B$7:B230)+1,"")</f>
        <v/>
      </c>
      <c r="C231" s="187"/>
      <c r="D231" s="186"/>
      <c r="E231" s="185"/>
      <c r="F231" s="184"/>
      <c r="G231" s="184"/>
      <c r="H231" s="183"/>
      <c r="I231" s="182"/>
      <c r="J231" s="181"/>
      <c r="K231" s="180"/>
      <c r="L231" s="194"/>
      <c r="M231" s="194"/>
      <c r="N23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31" s="364"/>
      <c r="P231" s="364"/>
      <c r="Q231" s="364"/>
      <c r="R231" s="362"/>
      <c r="S231" s="178"/>
      <c r="T231" s="189"/>
      <c r="U231" s="4"/>
      <c r="V231" s="188" t="e">
        <f>IF(#REF!&lt;#REF!,"No assoleix el mínim d'hores d'atenció anual","Atenció mínima assolida amb èxit")</f>
        <v>#REF!</v>
      </c>
      <c r="W231" s="4"/>
      <c r="X231" s="9">
        <f>(12/12)*Taula42[[#This Row],[Mesos del contracte en vigor durant l´any 2024]]</f>
        <v>0</v>
      </c>
      <c r="Y231" s="9">
        <f>(24/12)*Taula42[[#This Row],[Mesos del contracte en vigor durant l´any 2024]]</f>
        <v>0</v>
      </c>
      <c r="Z231" s="9">
        <f>(4/12)*Taula42[[#This Row],[Mesos del contracte en vigor durant l´any 2024]]</f>
        <v>0</v>
      </c>
      <c r="AA231" s="9">
        <f>(64/12)*Taula42[[#This Row],[Mesos del contracte en vigor durant l´any 2024]]</f>
        <v>0</v>
      </c>
      <c r="AB231" s="4"/>
      <c r="AC231" s="175">
        <f t="shared" si="18"/>
        <v>0</v>
      </c>
      <c r="AE231" s="13"/>
      <c r="AG231" s="26">
        <f>IF(Taula42[[#This Row],[Núm. d''ordre]]&lt;&gt;"",1,0)</f>
        <v>0</v>
      </c>
      <c r="AI231" s="26" t="e">
        <f>IF(#REF!&lt;400,1,0)</f>
        <v>#REF!</v>
      </c>
      <c r="AJ231" s="26" t="e">
        <f>IF(#REF!&gt;=400,1,0)</f>
        <v>#REF!</v>
      </c>
      <c r="AL231" s="26">
        <f>IF(Taula42[[#This Row],[Núm. d''ordre]]&gt;0,1,0)</f>
        <v>1</v>
      </c>
      <c r="AN231" s="174">
        <f t="shared" si="19"/>
        <v>0</v>
      </c>
      <c r="AO231" s="174">
        <f t="shared" si="20"/>
        <v>0</v>
      </c>
      <c r="AP231" s="174">
        <f t="shared" si="21"/>
        <v>0</v>
      </c>
      <c r="AR231" s="173">
        <f t="shared" si="22"/>
        <v>0</v>
      </c>
      <c r="AS231" s="173">
        <f t="shared" si="23"/>
        <v>0</v>
      </c>
      <c r="BQ231" s="10"/>
      <c r="BR231" s="10"/>
      <c r="BS231" s="10"/>
    </row>
    <row r="232" spans="1:71" ht="13.5" customHeight="1" x14ac:dyDescent="0.25">
      <c r="A232" s="9"/>
      <c r="B232" s="13" t="str">
        <f>IF($C232&lt;&gt;"",MAX($B$7:B231)+1,"")</f>
        <v/>
      </c>
      <c r="C232" s="187"/>
      <c r="D232" s="186"/>
      <c r="E232" s="185"/>
      <c r="F232" s="184"/>
      <c r="G232" s="184"/>
      <c r="H232" s="183"/>
      <c r="I232" s="182"/>
      <c r="J232" s="181"/>
      <c r="K232" s="180"/>
      <c r="L232" s="194"/>
      <c r="M232" s="194"/>
      <c r="N23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32" s="364"/>
      <c r="P232" s="364"/>
      <c r="Q232" s="364"/>
      <c r="R232" s="362"/>
      <c r="S232" s="178"/>
      <c r="T232" s="189"/>
      <c r="U232" s="4"/>
      <c r="V232" s="176" t="e">
        <f>IF(#REF!&lt;#REF!,"No assoleix el mínim d'hores d'atenció anual","Atenció mínima assolida amb èxit")</f>
        <v>#REF!</v>
      </c>
      <c r="W232" s="4"/>
      <c r="X232" s="9">
        <f>(12/12)*Taula42[[#This Row],[Mesos del contracte en vigor durant l´any 2024]]</f>
        <v>0</v>
      </c>
      <c r="Y232" s="9">
        <f>(24/12)*Taula42[[#This Row],[Mesos del contracte en vigor durant l´any 2024]]</f>
        <v>0</v>
      </c>
      <c r="Z232" s="9">
        <f>(4/12)*Taula42[[#This Row],[Mesos del contracte en vigor durant l´any 2024]]</f>
        <v>0</v>
      </c>
      <c r="AA232" s="9">
        <f>(64/12)*Taula42[[#This Row],[Mesos del contracte en vigor durant l´any 2024]]</f>
        <v>0</v>
      </c>
      <c r="AB232" s="4"/>
      <c r="AC232" s="175">
        <f t="shared" si="18"/>
        <v>0</v>
      </c>
      <c r="AE232" s="13"/>
      <c r="AG232" s="26">
        <f>IF(Taula42[[#This Row],[Núm. d''ordre]]&lt;&gt;"",1,0)</f>
        <v>0</v>
      </c>
      <c r="AI232" s="26" t="e">
        <f>IF(#REF!&lt;400,1,0)</f>
        <v>#REF!</v>
      </c>
      <c r="AJ232" s="26" t="e">
        <f>IF(#REF!&gt;=400,1,0)</f>
        <v>#REF!</v>
      </c>
      <c r="AL232" s="26">
        <f>IF(Taula42[[#This Row],[Núm. d''ordre]]&gt;0,1,0)</f>
        <v>1</v>
      </c>
      <c r="AN232" s="174">
        <f t="shared" si="19"/>
        <v>0</v>
      </c>
      <c r="AO232" s="174">
        <f t="shared" si="20"/>
        <v>0</v>
      </c>
      <c r="AP232" s="174">
        <f t="shared" si="21"/>
        <v>0</v>
      </c>
      <c r="AR232" s="173">
        <f t="shared" si="22"/>
        <v>0</v>
      </c>
      <c r="AS232" s="173">
        <f t="shared" si="23"/>
        <v>0</v>
      </c>
      <c r="BQ232" s="10"/>
      <c r="BR232" s="10"/>
      <c r="BS232" s="10"/>
    </row>
    <row r="233" spans="1:71" ht="13.5" customHeight="1" x14ac:dyDescent="0.25">
      <c r="A233" s="9"/>
      <c r="B233" s="13" t="str">
        <f>IF($C233&lt;&gt;"",MAX($B$7:B232)+1,"")</f>
        <v/>
      </c>
      <c r="C233" s="187"/>
      <c r="D233" s="186"/>
      <c r="E233" s="185"/>
      <c r="F233" s="184"/>
      <c r="G233" s="184"/>
      <c r="H233" s="183"/>
      <c r="I233" s="182"/>
      <c r="J233" s="181"/>
      <c r="K233" s="180"/>
      <c r="L233" s="194"/>
      <c r="M233" s="194"/>
      <c r="N23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33" s="364"/>
      <c r="P233" s="364"/>
      <c r="Q233" s="364"/>
      <c r="R233" s="362"/>
      <c r="S233" s="178"/>
      <c r="T233" s="177"/>
      <c r="U233" s="4"/>
      <c r="V233" s="188" t="e">
        <f>IF(#REF!&lt;#REF!,"No assoleix el mínim d'hores d'atenció anual","Atenció mínima assolida amb èxit")</f>
        <v>#REF!</v>
      </c>
      <c r="W233" s="4"/>
      <c r="X233" s="9">
        <f>(12/12)*Taula42[[#This Row],[Mesos del contracte en vigor durant l´any 2024]]</f>
        <v>0</v>
      </c>
      <c r="Y233" s="9">
        <f>(24/12)*Taula42[[#This Row],[Mesos del contracte en vigor durant l´any 2024]]</f>
        <v>0</v>
      </c>
      <c r="Z233" s="9">
        <f>(4/12)*Taula42[[#This Row],[Mesos del contracte en vigor durant l´any 2024]]</f>
        <v>0</v>
      </c>
      <c r="AA233" s="9">
        <f>(64/12)*Taula42[[#This Row],[Mesos del contracte en vigor durant l´any 2024]]</f>
        <v>0</v>
      </c>
      <c r="AB233" s="4"/>
      <c r="AC233" s="175">
        <f t="shared" si="18"/>
        <v>0</v>
      </c>
      <c r="AE233" s="13"/>
      <c r="AG233" s="26">
        <f>IF(Taula42[[#This Row],[Núm. d''ordre]]&lt;&gt;"",1,0)</f>
        <v>0</v>
      </c>
      <c r="AI233" s="26" t="e">
        <f>IF(#REF!&lt;400,1,0)</f>
        <v>#REF!</v>
      </c>
      <c r="AJ233" s="26" t="e">
        <f>IF(#REF!&gt;=400,1,0)</f>
        <v>#REF!</v>
      </c>
      <c r="AL233" s="26">
        <f>IF(Taula42[[#This Row],[Núm. d''ordre]]&gt;0,1,0)</f>
        <v>1</v>
      </c>
      <c r="AN233" s="174">
        <f t="shared" si="19"/>
        <v>0</v>
      </c>
      <c r="AO233" s="174">
        <f t="shared" si="20"/>
        <v>0</v>
      </c>
      <c r="AP233" s="174">
        <f t="shared" si="21"/>
        <v>0</v>
      </c>
      <c r="AR233" s="173">
        <f t="shared" si="22"/>
        <v>0</v>
      </c>
      <c r="AS233" s="173">
        <f t="shared" si="23"/>
        <v>0</v>
      </c>
      <c r="BQ233" s="10"/>
      <c r="BR233" s="10"/>
      <c r="BS233" s="10"/>
    </row>
    <row r="234" spans="1:71" ht="13.5" customHeight="1" x14ac:dyDescent="0.25">
      <c r="A234" s="9"/>
      <c r="B234" s="13" t="str">
        <f>IF($C234&lt;&gt;"",MAX($B$7:B233)+1,"")</f>
        <v/>
      </c>
      <c r="C234" s="187"/>
      <c r="D234" s="186"/>
      <c r="E234" s="185"/>
      <c r="F234" s="184"/>
      <c r="G234" s="184"/>
      <c r="H234" s="183"/>
      <c r="I234" s="182"/>
      <c r="J234" s="181"/>
      <c r="K234" s="180"/>
      <c r="L234" s="194"/>
      <c r="M234" s="194"/>
      <c r="N23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34" s="364"/>
      <c r="P234" s="364"/>
      <c r="Q234" s="364"/>
      <c r="R234" s="362"/>
      <c r="S234" s="178"/>
      <c r="T234" s="177"/>
      <c r="U234" s="4"/>
      <c r="V234" s="176" t="e">
        <f>IF(#REF!&lt;#REF!,"No assoleix el mínim d'hores d'atenció anual","Atenció mínima assolida amb èxit")</f>
        <v>#REF!</v>
      </c>
      <c r="W234" s="4"/>
      <c r="X234" s="9">
        <f>(12/12)*Taula42[[#This Row],[Mesos del contracte en vigor durant l´any 2024]]</f>
        <v>0</v>
      </c>
      <c r="Y234" s="9">
        <f>(24/12)*Taula42[[#This Row],[Mesos del contracte en vigor durant l´any 2024]]</f>
        <v>0</v>
      </c>
      <c r="Z234" s="9">
        <f>(4/12)*Taula42[[#This Row],[Mesos del contracte en vigor durant l´any 2024]]</f>
        <v>0</v>
      </c>
      <c r="AA234" s="9">
        <f>(64/12)*Taula42[[#This Row],[Mesos del contracte en vigor durant l´any 2024]]</f>
        <v>0</v>
      </c>
      <c r="AB234" s="4"/>
      <c r="AC234" s="175">
        <f t="shared" si="18"/>
        <v>0</v>
      </c>
      <c r="AE234" s="13"/>
      <c r="AG234" s="26">
        <f>IF(Taula42[[#This Row],[Núm. d''ordre]]&lt;&gt;"",1,0)</f>
        <v>0</v>
      </c>
      <c r="AI234" s="26" t="e">
        <f>IF(#REF!&lt;400,1,0)</f>
        <v>#REF!</v>
      </c>
      <c r="AJ234" s="26" t="e">
        <f>IF(#REF!&gt;=400,1,0)</f>
        <v>#REF!</v>
      </c>
      <c r="AL234" s="26">
        <f>IF(Taula42[[#This Row],[Núm. d''ordre]]&gt;0,1,0)</f>
        <v>1</v>
      </c>
      <c r="AN234" s="174">
        <f t="shared" si="19"/>
        <v>0</v>
      </c>
      <c r="AO234" s="174">
        <f t="shared" si="20"/>
        <v>0</v>
      </c>
      <c r="AP234" s="174">
        <f t="shared" si="21"/>
        <v>0</v>
      </c>
      <c r="AR234" s="173">
        <f t="shared" si="22"/>
        <v>0</v>
      </c>
      <c r="AS234" s="173">
        <f t="shared" si="23"/>
        <v>0</v>
      </c>
      <c r="BQ234" s="10"/>
      <c r="BR234" s="10"/>
      <c r="BS234" s="10"/>
    </row>
    <row r="235" spans="1:71" ht="13.5" customHeight="1" x14ac:dyDescent="0.25">
      <c r="A235" s="9"/>
      <c r="B235" s="13" t="str">
        <f>IF($C235&lt;&gt;"",MAX($B$7:B234)+1,"")</f>
        <v/>
      </c>
      <c r="C235" s="187"/>
      <c r="D235" s="186"/>
      <c r="E235" s="185"/>
      <c r="F235" s="184"/>
      <c r="G235" s="184"/>
      <c r="H235" s="183"/>
      <c r="I235" s="182"/>
      <c r="J235" s="181"/>
      <c r="K235" s="180"/>
      <c r="L235" s="194"/>
      <c r="M235" s="194"/>
      <c r="N23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35" s="364"/>
      <c r="P235" s="364"/>
      <c r="Q235" s="364"/>
      <c r="R235" s="362"/>
      <c r="S235" s="178"/>
      <c r="T235" s="177"/>
      <c r="U235" s="4"/>
      <c r="V235" s="188" t="e">
        <f>IF(#REF!&lt;#REF!,"No assoleix el mínim d'hores d'atenció anual","Atenció mínima assolida amb èxit")</f>
        <v>#REF!</v>
      </c>
      <c r="W235" s="4"/>
      <c r="X235" s="9">
        <f>(12/12)*Taula42[[#This Row],[Mesos del contracte en vigor durant l´any 2024]]</f>
        <v>0</v>
      </c>
      <c r="Y235" s="9">
        <f>(24/12)*Taula42[[#This Row],[Mesos del contracte en vigor durant l´any 2024]]</f>
        <v>0</v>
      </c>
      <c r="Z235" s="9">
        <f>(4/12)*Taula42[[#This Row],[Mesos del contracte en vigor durant l´any 2024]]</f>
        <v>0</v>
      </c>
      <c r="AA235" s="9">
        <f>(64/12)*Taula42[[#This Row],[Mesos del contracte en vigor durant l´any 2024]]</f>
        <v>0</v>
      </c>
      <c r="AB235" s="4"/>
      <c r="AC235" s="175">
        <f t="shared" si="18"/>
        <v>0</v>
      </c>
      <c r="AE235" s="13"/>
      <c r="AG235" s="26">
        <f>IF(Taula42[[#This Row],[Núm. d''ordre]]&lt;&gt;"",1,0)</f>
        <v>0</v>
      </c>
      <c r="AI235" s="26" t="e">
        <f>IF(#REF!&lt;400,1,0)</f>
        <v>#REF!</v>
      </c>
      <c r="AJ235" s="26" t="e">
        <f>IF(#REF!&gt;=400,1,0)</f>
        <v>#REF!</v>
      </c>
      <c r="AL235" s="26">
        <f>IF(Taula42[[#This Row],[Núm. d''ordre]]&gt;0,1,0)</f>
        <v>1</v>
      </c>
      <c r="AN235" s="174">
        <f t="shared" si="19"/>
        <v>0</v>
      </c>
      <c r="AO235" s="174">
        <f t="shared" si="20"/>
        <v>0</v>
      </c>
      <c r="AP235" s="174">
        <f t="shared" si="21"/>
        <v>0</v>
      </c>
      <c r="AR235" s="173">
        <f t="shared" si="22"/>
        <v>0</v>
      </c>
      <c r="AS235" s="173">
        <f t="shared" si="23"/>
        <v>0</v>
      </c>
      <c r="BQ235" s="10"/>
      <c r="BR235" s="10"/>
      <c r="BS235" s="10"/>
    </row>
    <row r="236" spans="1:71" ht="13.5" customHeight="1" x14ac:dyDescent="0.25">
      <c r="A236" s="9"/>
      <c r="B236" s="13" t="str">
        <f>IF($C236&lt;&gt;"",MAX($B$7:B235)+1,"")</f>
        <v/>
      </c>
      <c r="C236" s="187"/>
      <c r="D236" s="186"/>
      <c r="E236" s="185"/>
      <c r="F236" s="184"/>
      <c r="G236" s="184"/>
      <c r="H236" s="183"/>
      <c r="I236" s="182"/>
      <c r="J236" s="181"/>
      <c r="K236" s="180"/>
      <c r="L236" s="194"/>
      <c r="M236" s="194"/>
      <c r="N23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36" s="364"/>
      <c r="P236" s="364"/>
      <c r="Q236" s="364"/>
      <c r="R236" s="362"/>
      <c r="S236" s="178"/>
      <c r="T236" s="177"/>
      <c r="U236" s="4"/>
      <c r="V236" s="176" t="e">
        <f>IF(#REF!&lt;#REF!,"No assoleix el mínim d'hores d'atenció anual","Atenció mínima assolida amb èxit")</f>
        <v>#REF!</v>
      </c>
      <c r="W236" s="4"/>
      <c r="X236" s="9">
        <f>(12/12)*Taula42[[#This Row],[Mesos del contracte en vigor durant l´any 2024]]</f>
        <v>0</v>
      </c>
      <c r="Y236" s="9">
        <f>(24/12)*Taula42[[#This Row],[Mesos del contracte en vigor durant l´any 2024]]</f>
        <v>0</v>
      </c>
      <c r="Z236" s="9">
        <f>(4/12)*Taula42[[#This Row],[Mesos del contracte en vigor durant l´any 2024]]</f>
        <v>0</v>
      </c>
      <c r="AA236" s="9">
        <f>(64/12)*Taula42[[#This Row],[Mesos del contracte en vigor durant l´any 2024]]</f>
        <v>0</v>
      </c>
      <c r="AB236" s="4"/>
      <c r="AC236" s="175">
        <f t="shared" si="18"/>
        <v>0</v>
      </c>
      <c r="AE236" s="13"/>
      <c r="AG236" s="26">
        <f>IF(Taula42[[#This Row],[Núm. d''ordre]]&lt;&gt;"",1,0)</f>
        <v>0</v>
      </c>
      <c r="AI236" s="26" t="e">
        <f>IF(#REF!&lt;400,1,0)</f>
        <v>#REF!</v>
      </c>
      <c r="AJ236" s="26" t="e">
        <f>IF(#REF!&gt;=400,1,0)</f>
        <v>#REF!</v>
      </c>
      <c r="AL236" s="26">
        <f>IF(Taula42[[#This Row],[Núm. d''ordre]]&gt;0,1,0)</f>
        <v>1</v>
      </c>
      <c r="AN236" s="174">
        <f t="shared" si="19"/>
        <v>0</v>
      </c>
      <c r="AO236" s="174">
        <f t="shared" si="20"/>
        <v>0</v>
      </c>
      <c r="AP236" s="174">
        <f t="shared" si="21"/>
        <v>0</v>
      </c>
      <c r="AR236" s="173">
        <f t="shared" si="22"/>
        <v>0</v>
      </c>
      <c r="AS236" s="173">
        <f t="shared" si="23"/>
        <v>0</v>
      </c>
      <c r="BQ236" s="10"/>
      <c r="BR236" s="10"/>
      <c r="BS236" s="10"/>
    </row>
    <row r="237" spans="1:71" ht="13.5" customHeight="1" x14ac:dyDescent="0.25">
      <c r="A237" s="9"/>
      <c r="B237" s="13" t="str">
        <f>IF($C237&lt;&gt;"",MAX($B$7:B236)+1,"")</f>
        <v/>
      </c>
      <c r="C237" s="187"/>
      <c r="D237" s="186"/>
      <c r="E237" s="185"/>
      <c r="F237" s="184"/>
      <c r="G237" s="184"/>
      <c r="H237" s="183"/>
      <c r="I237" s="182"/>
      <c r="J237" s="181"/>
      <c r="K237" s="180"/>
      <c r="L237" s="194"/>
      <c r="M237" s="194"/>
      <c r="N23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37" s="364"/>
      <c r="P237" s="364"/>
      <c r="Q237" s="364"/>
      <c r="R237" s="362"/>
      <c r="S237" s="178"/>
      <c r="T237" s="177"/>
      <c r="U237" s="4"/>
      <c r="V237" s="188" t="e">
        <f>IF(#REF!&lt;#REF!,"No assoleix el mínim d'hores d'atenció anual","Atenció mínima assolida amb èxit")</f>
        <v>#REF!</v>
      </c>
      <c r="W237" s="4"/>
      <c r="X237" s="9">
        <f>(12/12)*Taula42[[#This Row],[Mesos del contracte en vigor durant l´any 2024]]</f>
        <v>0</v>
      </c>
      <c r="Y237" s="9">
        <f>(24/12)*Taula42[[#This Row],[Mesos del contracte en vigor durant l´any 2024]]</f>
        <v>0</v>
      </c>
      <c r="Z237" s="9">
        <f>(4/12)*Taula42[[#This Row],[Mesos del contracte en vigor durant l´any 2024]]</f>
        <v>0</v>
      </c>
      <c r="AA237" s="9">
        <f>(64/12)*Taula42[[#This Row],[Mesos del contracte en vigor durant l´any 2024]]</f>
        <v>0</v>
      </c>
      <c r="AB237" s="4"/>
      <c r="AC237" s="175">
        <f t="shared" si="18"/>
        <v>0</v>
      </c>
      <c r="AE237" s="13"/>
      <c r="AG237" s="26">
        <f>IF(Taula42[[#This Row],[Núm. d''ordre]]&lt;&gt;"",1,0)</f>
        <v>0</v>
      </c>
      <c r="AI237" s="26" t="e">
        <f>IF(#REF!&lt;400,1,0)</f>
        <v>#REF!</v>
      </c>
      <c r="AJ237" s="26" t="e">
        <f>IF(#REF!&gt;=400,1,0)</f>
        <v>#REF!</v>
      </c>
      <c r="AL237" s="26">
        <f>IF(Taula42[[#This Row],[Núm. d''ordre]]&gt;0,1,0)</f>
        <v>1</v>
      </c>
      <c r="AN237" s="174">
        <f t="shared" si="19"/>
        <v>0</v>
      </c>
      <c r="AO237" s="174">
        <f t="shared" si="20"/>
        <v>0</v>
      </c>
      <c r="AP237" s="174">
        <f t="shared" si="21"/>
        <v>0</v>
      </c>
      <c r="AR237" s="173">
        <f t="shared" si="22"/>
        <v>0</v>
      </c>
      <c r="AS237" s="173">
        <f t="shared" si="23"/>
        <v>0</v>
      </c>
      <c r="BQ237" s="10"/>
      <c r="BR237" s="10"/>
      <c r="BS237" s="10"/>
    </row>
    <row r="238" spans="1:71" ht="13.5" customHeight="1" x14ac:dyDescent="0.25">
      <c r="A238" s="9"/>
      <c r="B238" s="13" t="str">
        <f>IF($C238&lt;&gt;"",MAX($B$7:B237)+1,"")</f>
        <v/>
      </c>
      <c r="C238" s="187"/>
      <c r="D238" s="186"/>
      <c r="E238" s="185"/>
      <c r="F238" s="184"/>
      <c r="G238" s="184"/>
      <c r="H238" s="183"/>
      <c r="I238" s="182"/>
      <c r="J238" s="181"/>
      <c r="K238" s="180"/>
      <c r="L238" s="194"/>
      <c r="M238" s="194"/>
      <c r="N23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38" s="364"/>
      <c r="P238" s="364"/>
      <c r="Q238" s="364"/>
      <c r="R238" s="362"/>
      <c r="S238" s="178"/>
      <c r="T238" s="177"/>
      <c r="U238" s="4"/>
      <c r="V238" s="176" t="e">
        <f>IF(#REF!&lt;#REF!,"No assoleix el mínim d'hores d'atenció anual","Atenció mínima assolida amb èxit")</f>
        <v>#REF!</v>
      </c>
      <c r="W238" s="4"/>
      <c r="X238" s="9">
        <f>(12/12)*Taula42[[#This Row],[Mesos del contracte en vigor durant l´any 2024]]</f>
        <v>0</v>
      </c>
      <c r="Y238" s="9">
        <f>(24/12)*Taula42[[#This Row],[Mesos del contracte en vigor durant l´any 2024]]</f>
        <v>0</v>
      </c>
      <c r="Z238" s="9">
        <f>(4/12)*Taula42[[#This Row],[Mesos del contracte en vigor durant l´any 2024]]</f>
        <v>0</v>
      </c>
      <c r="AA238" s="9">
        <f>(64/12)*Taula42[[#This Row],[Mesos del contracte en vigor durant l´any 2024]]</f>
        <v>0</v>
      </c>
      <c r="AB238" s="4"/>
      <c r="AC238" s="175">
        <f t="shared" si="18"/>
        <v>0</v>
      </c>
      <c r="AE238" s="13"/>
      <c r="AG238" s="26">
        <f>IF(Taula42[[#This Row],[Núm. d''ordre]]&lt;&gt;"",1,0)</f>
        <v>0</v>
      </c>
      <c r="AI238" s="26" t="e">
        <f>IF(#REF!&lt;400,1,0)</f>
        <v>#REF!</v>
      </c>
      <c r="AJ238" s="26" t="e">
        <f>IF(#REF!&gt;=400,1,0)</f>
        <v>#REF!</v>
      </c>
      <c r="AL238" s="26">
        <f>IF(Taula42[[#This Row],[Núm. d''ordre]]&gt;0,1,0)</f>
        <v>1</v>
      </c>
      <c r="AN238" s="174">
        <f t="shared" si="19"/>
        <v>0</v>
      </c>
      <c r="AO238" s="174">
        <f t="shared" si="20"/>
        <v>0</v>
      </c>
      <c r="AP238" s="174">
        <f t="shared" si="21"/>
        <v>0</v>
      </c>
      <c r="AR238" s="173">
        <f t="shared" si="22"/>
        <v>0</v>
      </c>
      <c r="AS238" s="173">
        <f t="shared" si="23"/>
        <v>0</v>
      </c>
      <c r="BQ238" s="10"/>
      <c r="BR238" s="10"/>
      <c r="BS238" s="10"/>
    </row>
    <row r="239" spans="1:71" ht="13.5" customHeight="1" x14ac:dyDescent="0.25">
      <c r="A239" s="9"/>
      <c r="B239" s="13" t="str">
        <f>IF($C239&lt;&gt;"",MAX($B$7:B238)+1,"")</f>
        <v/>
      </c>
      <c r="C239" s="187"/>
      <c r="D239" s="186"/>
      <c r="E239" s="185"/>
      <c r="F239" s="184"/>
      <c r="G239" s="184"/>
      <c r="H239" s="183"/>
      <c r="I239" s="182"/>
      <c r="J239" s="181"/>
      <c r="K239" s="180"/>
      <c r="L239" s="194"/>
      <c r="M239" s="194"/>
      <c r="N23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39" s="364"/>
      <c r="P239" s="364"/>
      <c r="Q239" s="364"/>
      <c r="R239" s="362"/>
      <c r="S239" s="178"/>
      <c r="T239" s="177"/>
      <c r="U239" s="4"/>
      <c r="V239" s="188" t="e">
        <f>IF(#REF!&lt;#REF!,"No assoleix el mínim d'hores d'atenció anual","Atenció mínima assolida amb èxit")</f>
        <v>#REF!</v>
      </c>
      <c r="W239" s="4"/>
      <c r="X239" s="9">
        <f>(12/12)*Taula42[[#This Row],[Mesos del contracte en vigor durant l´any 2024]]</f>
        <v>0</v>
      </c>
      <c r="Y239" s="9">
        <f>(24/12)*Taula42[[#This Row],[Mesos del contracte en vigor durant l´any 2024]]</f>
        <v>0</v>
      </c>
      <c r="Z239" s="9">
        <f>(4/12)*Taula42[[#This Row],[Mesos del contracte en vigor durant l´any 2024]]</f>
        <v>0</v>
      </c>
      <c r="AA239" s="9">
        <f>(64/12)*Taula42[[#This Row],[Mesos del contracte en vigor durant l´any 2024]]</f>
        <v>0</v>
      </c>
      <c r="AB239" s="4"/>
      <c r="AC239" s="175">
        <f t="shared" si="18"/>
        <v>0</v>
      </c>
      <c r="AE239" s="13"/>
      <c r="AG239" s="26">
        <f>IF(Taula42[[#This Row],[Núm. d''ordre]]&lt;&gt;"",1,0)</f>
        <v>0</v>
      </c>
      <c r="AI239" s="26" t="e">
        <f>IF(#REF!&lt;400,1,0)</f>
        <v>#REF!</v>
      </c>
      <c r="AJ239" s="26" t="e">
        <f>IF(#REF!&gt;=400,1,0)</f>
        <v>#REF!</v>
      </c>
      <c r="AL239" s="26">
        <f>IF(Taula42[[#This Row],[Núm. d''ordre]]&gt;0,1,0)</f>
        <v>1</v>
      </c>
      <c r="AN239" s="174">
        <f t="shared" si="19"/>
        <v>0</v>
      </c>
      <c r="AO239" s="174">
        <f t="shared" si="20"/>
        <v>0</v>
      </c>
      <c r="AP239" s="174">
        <f t="shared" si="21"/>
        <v>0</v>
      </c>
      <c r="AR239" s="173">
        <f t="shared" si="22"/>
        <v>0</v>
      </c>
      <c r="AS239" s="173">
        <f t="shared" si="23"/>
        <v>0</v>
      </c>
      <c r="BQ239" s="10"/>
      <c r="BR239" s="10"/>
      <c r="BS239" s="10"/>
    </row>
    <row r="240" spans="1:71" ht="13.5" customHeight="1" x14ac:dyDescent="0.25">
      <c r="A240" s="9"/>
      <c r="B240" s="13" t="str">
        <f>IF($C240&lt;&gt;"",MAX($B$7:B239)+1,"")</f>
        <v/>
      </c>
      <c r="C240" s="187"/>
      <c r="D240" s="186"/>
      <c r="E240" s="185"/>
      <c r="F240" s="184"/>
      <c r="G240" s="184"/>
      <c r="H240" s="183"/>
      <c r="I240" s="182"/>
      <c r="J240" s="181"/>
      <c r="K240" s="180"/>
      <c r="L240" s="194"/>
      <c r="M240" s="194"/>
      <c r="N24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40" s="364"/>
      <c r="P240" s="364"/>
      <c r="Q240" s="364"/>
      <c r="R240" s="362"/>
      <c r="S240" s="178"/>
      <c r="T240" s="177"/>
      <c r="U240" s="4"/>
      <c r="V240" s="176" t="e">
        <f>IF(#REF!&lt;#REF!,"No assoleix el mínim d'hores d'atenció anual","Atenció mínima assolida amb èxit")</f>
        <v>#REF!</v>
      </c>
      <c r="W240" s="4"/>
      <c r="X240" s="9">
        <f>(12/12)*Taula42[[#This Row],[Mesos del contracte en vigor durant l´any 2024]]</f>
        <v>0</v>
      </c>
      <c r="Y240" s="9">
        <f>(24/12)*Taula42[[#This Row],[Mesos del contracte en vigor durant l´any 2024]]</f>
        <v>0</v>
      </c>
      <c r="Z240" s="9">
        <f>(4/12)*Taula42[[#This Row],[Mesos del contracte en vigor durant l´any 2024]]</f>
        <v>0</v>
      </c>
      <c r="AA240" s="9">
        <f>(64/12)*Taula42[[#This Row],[Mesos del contracte en vigor durant l´any 2024]]</f>
        <v>0</v>
      </c>
      <c r="AB240" s="4"/>
      <c r="AC240" s="175">
        <f t="shared" si="18"/>
        <v>0</v>
      </c>
      <c r="AE240" s="13"/>
      <c r="AG240" s="26">
        <f>IF(Taula42[[#This Row],[Núm. d''ordre]]&lt;&gt;"",1,0)</f>
        <v>0</v>
      </c>
      <c r="AI240" s="26" t="e">
        <f>IF(#REF!&lt;400,1,0)</f>
        <v>#REF!</v>
      </c>
      <c r="AJ240" s="26" t="e">
        <f>IF(#REF!&gt;=400,1,0)</f>
        <v>#REF!</v>
      </c>
      <c r="AL240" s="26">
        <f>IF(Taula42[[#This Row],[Núm. d''ordre]]&gt;0,1,0)</f>
        <v>1</v>
      </c>
      <c r="AN240" s="174">
        <f t="shared" si="19"/>
        <v>0</v>
      </c>
      <c r="AO240" s="174">
        <f t="shared" si="20"/>
        <v>0</v>
      </c>
      <c r="AP240" s="174">
        <f t="shared" si="21"/>
        <v>0</v>
      </c>
      <c r="AR240" s="173">
        <f t="shared" si="22"/>
        <v>0</v>
      </c>
      <c r="AS240" s="173">
        <f t="shared" si="23"/>
        <v>0</v>
      </c>
      <c r="BQ240" s="10"/>
      <c r="BR240" s="10"/>
      <c r="BS240" s="10"/>
    </row>
    <row r="241" spans="1:71" ht="13.5" customHeight="1" x14ac:dyDescent="0.25">
      <c r="A241" s="9"/>
      <c r="B241" s="13" t="str">
        <f>IF($C241&lt;&gt;"",MAX($B$7:B240)+1,"")</f>
        <v/>
      </c>
      <c r="C241" s="187"/>
      <c r="D241" s="186"/>
      <c r="E241" s="185"/>
      <c r="F241" s="184"/>
      <c r="G241" s="184"/>
      <c r="H241" s="183"/>
      <c r="I241" s="182"/>
      <c r="J241" s="181"/>
      <c r="K241" s="180"/>
      <c r="L241" s="194"/>
      <c r="M241" s="194"/>
      <c r="N24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41" s="364"/>
      <c r="P241" s="364"/>
      <c r="Q241" s="364"/>
      <c r="R241" s="362"/>
      <c r="S241" s="178"/>
      <c r="T241" s="177"/>
      <c r="U241" s="4"/>
      <c r="V241" s="188" t="e">
        <f>IF(#REF!&lt;#REF!,"No assoleix el mínim d'hores d'atenció anual","Atenció mínima assolida amb èxit")</f>
        <v>#REF!</v>
      </c>
      <c r="W241" s="4"/>
      <c r="X241" s="9">
        <f>(12/12)*Taula42[[#This Row],[Mesos del contracte en vigor durant l´any 2024]]</f>
        <v>0</v>
      </c>
      <c r="Y241" s="9">
        <f>(24/12)*Taula42[[#This Row],[Mesos del contracte en vigor durant l´any 2024]]</f>
        <v>0</v>
      </c>
      <c r="Z241" s="9">
        <f>(4/12)*Taula42[[#This Row],[Mesos del contracte en vigor durant l´any 2024]]</f>
        <v>0</v>
      </c>
      <c r="AA241" s="9">
        <f>(64/12)*Taula42[[#This Row],[Mesos del contracte en vigor durant l´any 2024]]</f>
        <v>0</v>
      </c>
      <c r="AB241" s="4"/>
      <c r="AC241" s="175">
        <f t="shared" si="18"/>
        <v>0</v>
      </c>
      <c r="AE241" s="13"/>
      <c r="AG241" s="26">
        <f>IF(Taula42[[#This Row],[Núm. d''ordre]]&lt;&gt;"",1,0)</f>
        <v>0</v>
      </c>
      <c r="AI241" s="26" t="e">
        <f>IF(#REF!&lt;400,1,0)</f>
        <v>#REF!</v>
      </c>
      <c r="AJ241" s="26" t="e">
        <f>IF(#REF!&gt;=400,1,0)</f>
        <v>#REF!</v>
      </c>
      <c r="AL241" s="26">
        <f>IF(Taula42[[#This Row],[Núm. d''ordre]]&gt;0,1,0)</f>
        <v>1</v>
      </c>
      <c r="AN241" s="174">
        <f t="shared" si="19"/>
        <v>0</v>
      </c>
      <c r="AO241" s="174">
        <f t="shared" si="20"/>
        <v>0</v>
      </c>
      <c r="AP241" s="174">
        <f t="shared" si="21"/>
        <v>0</v>
      </c>
      <c r="AR241" s="173">
        <f t="shared" si="22"/>
        <v>0</v>
      </c>
      <c r="AS241" s="173">
        <f t="shared" si="23"/>
        <v>0</v>
      </c>
      <c r="BQ241" s="10"/>
      <c r="BR241" s="10"/>
      <c r="BS241" s="10"/>
    </row>
    <row r="242" spans="1:71" ht="13.5" customHeight="1" x14ac:dyDescent="0.25">
      <c r="A242" s="9"/>
      <c r="B242" s="13" t="str">
        <f>IF($C242&lt;&gt;"",MAX($B$7:B241)+1,"")</f>
        <v/>
      </c>
      <c r="C242" s="187"/>
      <c r="D242" s="186"/>
      <c r="E242" s="185"/>
      <c r="F242" s="184"/>
      <c r="G242" s="184"/>
      <c r="H242" s="183"/>
      <c r="I242" s="182"/>
      <c r="J242" s="181"/>
      <c r="K242" s="180"/>
      <c r="L242" s="194"/>
      <c r="M242" s="194"/>
      <c r="N24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42" s="364"/>
      <c r="P242" s="364"/>
      <c r="Q242" s="364"/>
      <c r="R242" s="362"/>
      <c r="S242" s="178"/>
      <c r="T242" s="177"/>
      <c r="U242" s="4"/>
      <c r="V242" s="176" t="e">
        <f>IF(#REF!&lt;#REF!,"No assoleix el mínim d'hores d'atenció anual","Atenció mínima assolida amb èxit")</f>
        <v>#REF!</v>
      </c>
      <c r="W242" s="4"/>
      <c r="X242" s="9">
        <f>(12/12)*Taula42[[#This Row],[Mesos del contracte en vigor durant l´any 2024]]</f>
        <v>0</v>
      </c>
      <c r="Y242" s="9">
        <f>(24/12)*Taula42[[#This Row],[Mesos del contracte en vigor durant l´any 2024]]</f>
        <v>0</v>
      </c>
      <c r="Z242" s="9">
        <f>(4/12)*Taula42[[#This Row],[Mesos del contracte en vigor durant l´any 2024]]</f>
        <v>0</v>
      </c>
      <c r="AA242" s="9">
        <f>(64/12)*Taula42[[#This Row],[Mesos del contracte en vigor durant l´any 2024]]</f>
        <v>0</v>
      </c>
      <c r="AB242" s="4"/>
      <c r="AC242" s="175">
        <f t="shared" si="18"/>
        <v>0</v>
      </c>
      <c r="AE242" s="13"/>
      <c r="AG242" s="26">
        <f>IF(Taula42[[#This Row],[Núm. d''ordre]]&lt;&gt;"",1,0)</f>
        <v>0</v>
      </c>
      <c r="AI242" s="26" t="e">
        <f>IF(#REF!&lt;400,1,0)</f>
        <v>#REF!</v>
      </c>
      <c r="AJ242" s="26" t="e">
        <f>IF(#REF!&gt;=400,1,0)</f>
        <v>#REF!</v>
      </c>
      <c r="AL242" s="26">
        <f>IF(Taula42[[#This Row],[Núm. d''ordre]]&gt;0,1,0)</f>
        <v>1</v>
      </c>
      <c r="AN242" s="174">
        <f t="shared" si="19"/>
        <v>0</v>
      </c>
      <c r="AO242" s="174">
        <f t="shared" si="20"/>
        <v>0</v>
      </c>
      <c r="AP242" s="174">
        <f t="shared" si="21"/>
        <v>0</v>
      </c>
      <c r="AR242" s="173">
        <f t="shared" si="22"/>
        <v>0</v>
      </c>
      <c r="AS242" s="173">
        <f t="shared" si="23"/>
        <v>0</v>
      </c>
      <c r="BQ242" s="10"/>
      <c r="BR242" s="10"/>
      <c r="BS242" s="10"/>
    </row>
    <row r="243" spans="1:71" ht="13.5" customHeight="1" x14ac:dyDescent="0.25">
      <c r="A243" s="9"/>
      <c r="B243" s="13" t="str">
        <f>IF($C243&lt;&gt;"",MAX($B$7:B242)+1,"")</f>
        <v/>
      </c>
      <c r="C243" s="187"/>
      <c r="D243" s="186"/>
      <c r="E243" s="185"/>
      <c r="F243" s="184"/>
      <c r="G243" s="184"/>
      <c r="H243" s="183"/>
      <c r="I243" s="182"/>
      <c r="J243" s="181"/>
      <c r="K243" s="180"/>
      <c r="L243" s="194"/>
      <c r="M243" s="194"/>
      <c r="N24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43" s="364"/>
      <c r="P243" s="364"/>
      <c r="Q243" s="364"/>
      <c r="R243" s="362"/>
      <c r="S243" s="178"/>
      <c r="T243" s="177"/>
      <c r="U243" s="4"/>
      <c r="V243" s="188" t="e">
        <f>IF(#REF!&lt;#REF!,"No assoleix el mínim d'hores d'atenció anual","Atenció mínima assolida amb èxit")</f>
        <v>#REF!</v>
      </c>
      <c r="W243" s="4"/>
      <c r="X243" s="9">
        <f>(12/12)*Taula42[[#This Row],[Mesos del contracte en vigor durant l´any 2024]]</f>
        <v>0</v>
      </c>
      <c r="Y243" s="9">
        <f>(24/12)*Taula42[[#This Row],[Mesos del contracte en vigor durant l´any 2024]]</f>
        <v>0</v>
      </c>
      <c r="Z243" s="9">
        <f>(4/12)*Taula42[[#This Row],[Mesos del contracte en vigor durant l´any 2024]]</f>
        <v>0</v>
      </c>
      <c r="AA243" s="9">
        <f>(64/12)*Taula42[[#This Row],[Mesos del contracte en vigor durant l´any 2024]]</f>
        <v>0</v>
      </c>
      <c r="AB243" s="4"/>
      <c r="AC243" s="175">
        <f t="shared" si="18"/>
        <v>0</v>
      </c>
      <c r="AE243" s="13"/>
      <c r="AG243" s="26">
        <f>IF(Taula42[[#This Row],[Núm. d''ordre]]&lt;&gt;"",1,0)</f>
        <v>0</v>
      </c>
      <c r="AI243" s="26" t="e">
        <f>IF(#REF!&lt;400,1,0)</f>
        <v>#REF!</v>
      </c>
      <c r="AJ243" s="26" t="e">
        <f>IF(#REF!&gt;=400,1,0)</f>
        <v>#REF!</v>
      </c>
      <c r="AL243" s="26">
        <f>IF(Taula42[[#This Row],[Núm. d''ordre]]&gt;0,1,0)</f>
        <v>1</v>
      </c>
      <c r="AN243" s="174">
        <f t="shared" si="19"/>
        <v>0</v>
      </c>
      <c r="AO243" s="174">
        <f t="shared" si="20"/>
        <v>0</v>
      </c>
      <c r="AP243" s="174">
        <f t="shared" si="21"/>
        <v>0</v>
      </c>
      <c r="AR243" s="173">
        <f t="shared" si="22"/>
        <v>0</v>
      </c>
      <c r="AS243" s="173">
        <f t="shared" si="23"/>
        <v>0</v>
      </c>
      <c r="BQ243" s="10"/>
      <c r="BR243" s="10"/>
      <c r="BS243" s="10"/>
    </row>
    <row r="244" spans="1:71" ht="13.5" customHeight="1" x14ac:dyDescent="0.25">
      <c r="A244" s="9"/>
      <c r="B244" s="13" t="str">
        <f>IF($C244&lt;&gt;"",MAX($B$7:B243)+1,"")</f>
        <v/>
      </c>
      <c r="C244" s="187"/>
      <c r="D244" s="186"/>
      <c r="E244" s="185"/>
      <c r="F244" s="184"/>
      <c r="G244" s="184"/>
      <c r="H244" s="183"/>
      <c r="I244" s="182"/>
      <c r="J244" s="181"/>
      <c r="K244" s="180"/>
      <c r="L244" s="194"/>
      <c r="M244" s="194"/>
      <c r="N24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44" s="364"/>
      <c r="P244" s="364"/>
      <c r="Q244" s="364"/>
      <c r="R244" s="362"/>
      <c r="S244" s="178"/>
      <c r="T244" s="177"/>
      <c r="U244" s="4"/>
      <c r="V244" s="176" t="e">
        <f>IF(#REF!&lt;#REF!,"No assoleix el mínim d'hores d'atenció anual","Atenció mínima assolida amb èxit")</f>
        <v>#REF!</v>
      </c>
      <c r="W244" s="4"/>
      <c r="X244" s="9">
        <f>(12/12)*Taula42[[#This Row],[Mesos del contracte en vigor durant l´any 2024]]</f>
        <v>0</v>
      </c>
      <c r="Y244" s="9">
        <f>(24/12)*Taula42[[#This Row],[Mesos del contracte en vigor durant l´any 2024]]</f>
        <v>0</v>
      </c>
      <c r="Z244" s="9">
        <f>(4/12)*Taula42[[#This Row],[Mesos del contracte en vigor durant l´any 2024]]</f>
        <v>0</v>
      </c>
      <c r="AA244" s="9">
        <f>(64/12)*Taula42[[#This Row],[Mesos del contracte en vigor durant l´any 2024]]</f>
        <v>0</v>
      </c>
      <c r="AB244" s="4"/>
      <c r="AC244" s="175">
        <f t="shared" si="18"/>
        <v>0</v>
      </c>
      <c r="AE244" s="13"/>
      <c r="AG244" s="26">
        <f>IF(Taula42[[#This Row],[Núm. d''ordre]]&lt;&gt;"",1,0)</f>
        <v>0</v>
      </c>
      <c r="AI244" s="26" t="e">
        <f>IF(#REF!&lt;400,1,0)</f>
        <v>#REF!</v>
      </c>
      <c r="AJ244" s="26" t="e">
        <f>IF(#REF!&gt;=400,1,0)</f>
        <v>#REF!</v>
      </c>
      <c r="AL244" s="26">
        <f>IF(Taula42[[#This Row],[Núm. d''ordre]]&gt;0,1,0)</f>
        <v>1</v>
      </c>
      <c r="AN244" s="174">
        <f t="shared" si="19"/>
        <v>0</v>
      </c>
      <c r="AO244" s="174">
        <f t="shared" si="20"/>
        <v>0</v>
      </c>
      <c r="AP244" s="174">
        <f t="shared" si="21"/>
        <v>0</v>
      </c>
      <c r="AR244" s="173">
        <f t="shared" si="22"/>
        <v>0</v>
      </c>
      <c r="AS244" s="173">
        <f t="shared" si="23"/>
        <v>0</v>
      </c>
      <c r="BQ244" s="10"/>
      <c r="BR244" s="10"/>
      <c r="BS244" s="10"/>
    </row>
    <row r="245" spans="1:71" ht="13.5" customHeight="1" x14ac:dyDescent="0.25">
      <c r="A245" s="9"/>
      <c r="B245" s="13" t="str">
        <f>IF($C245&lt;&gt;"",MAX($B$7:B244)+1,"")</f>
        <v/>
      </c>
      <c r="C245" s="187"/>
      <c r="D245" s="186"/>
      <c r="E245" s="185"/>
      <c r="F245" s="184"/>
      <c r="G245" s="184"/>
      <c r="H245" s="183"/>
      <c r="I245" s="182"/>
      <c r="J245" s="181"/>
      <c r="K245" s="180"/>
      <c r="L245" s="194"/>
      <c r="M245" s="194"/>
      <c r="N24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45" s="364"/>
      <c r="P245" s="364"/>
      <c r="Q245" s="364"/>
      <c r="R245" s="362"/>
      <c r="S245" s="178"/>
      <c r="T245" s="177"/>
      <c r="U245" s="4"/>
      <c r="V245" s="188" t="e">
        <f>IF(#REF!&lt;#REF!,"No assoleix el mínim d'hores d'atenció anual","Atenció mínima assolida amb èxit")</f>
        <v>#REF!</v>
      </c>
      <c r="W245" s="4"/>
      <c r="X245" s="9">
        <f>(12/12)*Taula42[[#This Row],[Mesos del contracte en vigor durant l´any 2024]]</f>
        <v>0</v>
      </c>
      <c r="Y245" s="9">
        <f>(24/12)*Taula42[[#This Row],[Mesos del contracte en vigor durant l´any 2024]]</f>
        <v>0</v>
      </c>
      <c r="Z245" s="9">
        <f>(4/12)*Taula42[[#This Row],[Mesos del contracte en vigor durant l´any 2024]]</f>
        <v>0</v>
      </c>
      <c r="AA245" s="9">
        <f>(64/12)*Taula42[[#This Row],[Mesos del contracte en vigor durant l´any 2024]]</f>
        <v>0</v>
      </c>
      <c r="AB245" s="4"/>
      <c r="AC245" s="175">
        <f t="shared" si="18"/>
        <v>0</v>
      </c>
      <c r="AE245" s="13"/>
      <c r="AG245" s="26">
        <f>IF(Taula42[[#This Row],[Núm. d''ordre]]&lt;&gt;"",1,0)</f>
        <v>0</v>
      </c>
      <c r="AI245" s="26" t="e">
        <f>IF(#REF!&lt;400,1,0)</f>
        <v>#REF!</v>
      </c>
      <c r="AJ245" s="26" t="e">
        <f>IF(#REF!&gt;=400,1,0)</f>
        <v>#REF!</v>
      </c>
      <c r="AL245" s="26">
        <f>IF(Taula42[[#This Row],[Núm. d''ordre]]&gt;0,1,0)</f>
        <v>1</v>
      </c>
      <c r="AN245" s="174">
        <f t="shared" si="19"/>
        <v>0</v>
      </c>
      <c r="AO245" s="174">
        <f t="shared" si="20"/>
        <v>0</v>
      </c>
      <c r="AP245" s="174">
        <f t="shared" si="21"/>
        <v>0</v>
      </c>
      <c r="AR245" s="173">
        <f t="shared" si="22"/>
        <v>0</v>
      </c>
      <c r="AS245" s="173">
        <f t="shared" si="23"/>
        <v>0</v>
      </c>
      <c r="BQ245" s="10"/>
      <c r="BR245" s="10"/>
      <c r="BS245" s="10"/>
    </row>
    <row r="246" spans="1:71" ht="13.5" customHeight="1" x14ac:dyDescent="0.25">
      <c r="A246" s="9"/>
      <c r="B246" s="13" t="str">
        <f>IF($C246&lt;&gt;"",MAX($B$7:B245)+1,"")</f>
        <v/>
      </c>
      <c r="C246" s="187"/>
      <c r="D246" s="186"/>
      <c r="E246" s="185"/>
      <c r="F246" s="184"/>
      <c r="G246" s="184"/>
      <c r="H246" s="183"/>
      <c r="I246" s="182"/>
      <c r="J246" s="181"/>
      <c r="K246" s="180"/>
      <c r="L246" s="194"/>
      <c r="M246" s="194"/>
      <c r="N24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46" s="364"/>
      <c r="P246" s="364"/>
      <c r="Q246" s="364"/>
      <c r="R246" s="362"/>
      <c r="S246" s="178"/>
      <c r="T246" s="177"/>
      <c r="U246" s="4"/>
      <c r="V246" s="176" t="e">
        <f>IF(#REF!&lt;#REF!,"No assoleix el mínim d'hores d'atenció anual","Atenció mínima assolida amb èxit")</f>
        <v>#REF!</v>
      </c>
      <c r="W246" s="4"/>
      <c r="X246" s="9">
        <f>(12/12)*Taula42[[#This Row],[Mesos del contracte en vigor durant l´any 2024]]</f>
        <v>0</v>
      </c>
      <c r="Y246" s="9">
        <f>(24/12)*Taula42[[#This Row],[Mesos del contracte en vigor durant l´any 2024]]</f>
        <v>0</v>
      </c>
      <c r="Z246" s="9">
        <f>(4/12)*Taula42[[#This Row],[Mesos del contracte en vigor durant l´any 2024]]</f>
        <v>0</v>
      </c>
      <c r="AA246" s="9">
        <f>(64/12)*Taula42[[#This Row],[Mesos del contracte en vigor durant l´any 2024]]</f>
        <v>0</v>
      </c>
      <c r="AB246" s="4"/>
      <c r="AC246" s="175">
        <f t="shared" si="18"/>
        <v>0</v>
      </c>
      <c r="AE246" s="13"/>
      <c r="AG246" s="26">
        <f>IF(Taula42[[#This Row],[Núm. d''ordre]]&lt;&gt;"",1,0)</f>
        <v>0</v>
      </c>
      <c r="AI246" s="26" t="e">
        <f>IF(#REF!&lt;400,1,0)</f>
        <v>#REF!</v>
      </c>
      <c r="AJ246" s="26" t="e">
        <f>IF(#REF!&gt;=400,1,0)</f>
        <v>#REF!</v>
      </c>
      <c r="AL246" s="26">
        <f>IF(Taula42[[#This Row],[Núm. d''ordre]]&gt;0,1,0)</f>
        <v>1</v>
      </c>
      <c r="AN246" s="174">
        <f t="shared" si="19"/>
        <v>0</v>
      </c>
      <c r="AO246" s="174">
        <f t="shared" si="20"/>
        <v>0</v>
      </c>
      <c r="AP246" s="174">
        <f t="shared" si="21"/>
        <v>0</v>
      </c>
      <c r="AR246" s="173">
        <f t="shared" si="22"/>
        <v>0</v>
      </c>
      <c r="AS246" s="173">
        <f t="shared" si="23"/>
        <v>0</v>
      </c>
      <c r="BQ246" s="10"/>
      <c r="BR246" s="10"/>
      <c r="BS246" s="10"/>
    </row>
    <row r="247" spans="1:71" ht="13.5" customHeight="1" x14ac:dyDescent="0.25">
      <c r="A247" s="9"/>
      <c r="B247" s="13" t="str">
        <f>IF($C247&lt;&gt;"",MAX($B$7:B246)+1,"")</f>
        <v/>
      </c>
      <c r="C247" s="187"/>
      <c r="D247" s="186"/>
      <c r="E247" s="185"/>
      <c r="F247" s="184"/>
      <c r="G247" s="184"/>
      <c r="H247" s="183"/>
      <c r="I247" s="182"/>
      <c r="J247" s="181"/>
      <c r="K247" s="180"/>
      <c r="L247" s="194"/>
      <c r="M247" s="194"/>
      <c r="N24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47" s="364"/>
      <c r="P247" s="364"/>
      <c r="Q247" s="364"/>
      <c r="R247" s="362"/>
      <c r="S247" s="178"/>
      <c r="T247" s="177"/>
      <c r="U247" s="4"/>
      <c r="V247" s="188" t="e">
        <f>IF(#REF!&lt;#REF!,"No assoleix el mínim d'hores d'atenció anual","Atenció mínima assolida amb èxit")</f>
        <v>#REF!</v>
      </c>
      <c r="W247" s="4"/>
      <c r="X247" s="9">
        <f>(12/12)*Taula42[[#This Row],[Mesos del contracte en vigor durant l´any 2024]]</f>
        <v>0</v>
      </c>
      <c r="Y247" s="9">
        <f>(24/12)*Taula42[[#This Row],[Mesos del contracte en vigor durant l´any 2024]]</f>
        <v>0</v>
      </c>
      <c r="Z247" s="9">
        <f>(4/12)*Taula42[[#This Row],[Mesos del contracte en vigor durant l´any 2024]]</f>
        <v>0</v>
      </c>
      <c r="AA247" s="9">
        <f>(64/12)*Taula42[[#This Row],[Mesos del contracte en vigor durant l´any 2024]]</f>
        <v>0</v>
      </c>
      <c r="AB247" s="4"/>
      <c r="AC247" s="175">
        <f t="shared" si="18"/>
        <v>0</v>
      </c>
      <c r="AE247" s="13"/>
      <c r="AG247" s="26">
        <f>IF(Taula42[[#This Row],[Núm. d''ordre]]&lt;&gt;"",1,0)</f>
        <v>0</v>
      </c>
      <c r="AI247" s="26" t="e">
        <f>IF(#REF!&lt;400,1,0)</f>
        <v>#REF!</v>
      </c>
      <c r="AJ247" s="26" t="e">
        <f>IF(#REF!&gt;=400,1,0)</f>
        <v>#REF!</v>
      </c>
      <c r="AL247" s="26">
        <f>IF(Taula42[[#This Row],[Núm. d''ordre]]&gt;0,1,0)</f>
        <v>1</v>
      </c>
      <c r="AN247" s="174">
        <f t="shared" si="19"/>
        <v>0</v>
      </c>
      <c r="AO247" s="174">
        <f t="shared" si="20"/>
        <v>0</v>
      </c>
      <c r="AP247" s="174">
        <f t="shared" si="21"/>
        <v>0</v>
      </c>
      <c r="AR247" s="173">
        <f t="shared" si="22"/>
        <v>0</v>
      </c>
      <c r="AS247" s="173">
        <f t="shared" si="23"/>
        <v>0</v>
      </c>
      <c r="BQ247" s="10"/>
      <c r="BR247" s="10"/>
      <c r="BS247" s="10"/>
    </row>
    <row r="248" spans="1:71" ht="13.5" customHeight="1" x14ac:dyDescent="0.25">
      <c r="A248" s="9"/>
      <c r="B248" s="13" t="str">
        <f>IF($C248&lt;&gt;"",MAX($B$7:B247)+1,"")</f>
        <v/>
      </c>
      <c r="C248" s="187"/>
      <c r="D248" s="186"/>
      <c r="E248" s="185"/>
      <c r="F248" s="184"/>
      <c r="G248" s="184"/>
      <c r="H248" s="183"/>
      <c r="I248" s="182"/>
      <c r="J248" s="181"/>
      <c r="K248" s="180"/>
      <c r="L248" s="194"/>
      <c r="M248" s="194"/>
      <c r="N24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48" s="364"/>
      <c r="P248" s="364"/>
      <c r="Q248" s="364"/>
      <c r="R248" s="362"/>
      <c r="S248" s="178"/>
      <c r="T248" s="177"/>
      <c r="U248" s="4"/>
      <c r="V248" s="176" t="e">
        <f>IF(#REF!&lt;#REF!,"No assoleix el mínim d'hores d'atenció anual","Atenció mínima assolida amb èxit")</f>
        <v>#REF!</v>
      </c>
      <c r="W248" s="4"/>
      <c r="X248" s="9">
        <f>(12/12)*Taula42[[#This Row],[Mesos del contracte en vigor durant l´any 2024]]</f>
        <v>0</v>
      </c>
      <c r="Y248" s="9">
        <f>(24/12)*Taula42[[#This Row],[Mesos del contracte en vigor durant l´any 2024]]</f>
        <v>0</v>
      </c>
      <c r="Z248" s="9">
        <f>(4/12)*Taula42[[#This Row],[Mesos del contracte en vigor durant l´any 2024]]</f>
        <v>0</v>
      </c>
      <c r="AA248" s="9">
        <f>(64/12)*Taula42[[#This Row],[Mesos del contracte en vigor durant l´any 2024]]</f>
        <v>0</v>
      </c>
      <c r="AB248" s="4"/>
      <c r="AC248" s="175">
        <f t="shared" si="18"/>
        <v>0</v>
      </c>
      <c r="AE248" s="13"/>
      <c r="AG248" s="26">
        <f>IF(Taula42[[#This Row],[Núm. d''ordre]]&lt;&gt;"",1,0)</f>
        <v>0</v>
      </c>
      <c r="AI248" s="26" t="e">
        <f>IF(#REF!&lt;400,1,0)</f>
        <v>#REF!</v>
      </c>
      <c r="AJ248" s="26" t="e">
        <f>IF(#REF!&gt;=400,1,0)</f>
        <v>#REF!</v>
      </c>
      <c r="AL248" s="26">
        <f>IF(Taula42[[#This Row],[Núm. d''ordre]]&gt;0,1,0)</f>
        <v>1</v>
      </c>
      <c r="AN248" s="174">
        <f t="shared" si="19"/>
        <v>0</v>
      </c>
      <c r="AO248" s="174">
        <f t="shared" si="20"/>
        <v>0</v>
      </c>
      <c r="AP248" s="174">
        <f t="shared" si="21"/>
        <v>0</v>
      </c>
      <c r="AR248" s="173">
        <f t="shared" si="22"/>
        <v>0</v>
      </c>
      <c r="AS248" s="173">
        <f t="shared" si="23"/>
        <v>0</v>
      </c>
      <c r="BQ248" s="10"/>
      <c r="BR248" s="10"/>
      <c r="BS248" s="10"/>
    </row>
    <row r="249" spans="1:71" ht="13.5" customHeight="1" x14ac:dyDescent="0.25">
      <c r="A249" s="9"/>
      <c r="B249" s="13" t="str">
        <f>IF($C249&lt;&gt;"",MAX($B$7:B248)+1,"")</f>
        <v/>
      </c>
      <c r="C249" s="187"/>
      <c r="D249" s="186"/>
      <c r="E249" s="185"/>
      <c r="F249" s="184"/>
      <c r="G249" s="184"/>
      <c r="H249" s="183"/>
      <c r="I249" s="182"/>
      <c r="J249" s="181"/>
      <c r="K249" s="180"/>
      <c r="L249" s="194"/>
      <c r="M249" s="194"/>
      <c r="N24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49" s="364"/>
      <c r="P249" s="364"/>
      <c r="Q249" s="364"/>
      <c r="R249" s="362"/>
      <c r="S249" s="178"/>
      <c r="T249" s="177"/>
      <c r="U249" s="4"/>
      <c r="V249" s="188" t="e">
        <f>IF(#REF!&lt;#REF!,"No assoleix el mínim d'hores d'atenció anual","Atenció mínima assolida amb èxit")</f>
        <v>#REF!</v>
      </c>
      <c r="W249" s="4"/>
      <c r="X249" s="9">
        <f>(12/12)*Taula42[[#This Row],[Mesos del contracte en vigor durant l´any 2024]]</f>
        <v>0</v>
      </c>
      <c r="Y249" s="9">
        <f>(24/12)*Taula42[[#This Row],[Mesos del contracte en vigor durant l´any 2024]]</f>
        <v>0</v>
      </c>
      <c r="Z249" s="9">
        <f>(4/12)*Taula42[[#This Row],[Mesos del contracte en vigor durant l´any 2024]]</f>
        <v>0</v>
      </c>
      <c r="AA249" s="9">
        <f>(64/12)*Taula42[[#This Row],[Mesos del contracte en vigor durant l´any 2024]]</f>
        <v>0</v>
      </c>
      <c r="AB249" s="4"/>
      <c r="AC249" s="175">
        <f t="shared" si="18"/>
        <v>0</v>
      </c>
      <c r="AE249" s="13"/>
      <c r="AG249" s="26">
        <f>IF(Taula42[[#This Row],[Núm. d''ordre]]&lt;&gt;"",1,0)</f>
        <v>0</v>
      </c>
      <c r="AI249" s="26" t="e">
        <f>IF(#REF!&lt;400,1,0)</f>
        <v>#REF!</v>
      </c>
      <c r="AJ249" s="26" t="e">
        <f>IF(#REF!&gt;=400,1,0)</f>
        <v>#REF!</v>
      </c>
      <c r="AL249" s="26">
        <f>IF(Taula42[[#This Row],[Núm. d''ordre]]&gt;0,1,0)</f>
        <v>1</v>
      </c>
      <c r="AN249" s="174">
        <f t="shared" si="19"/>
        <v>0</v>
      </c>
      <c r="AO249" s="174">
        <f t="shared" si="20"/>
        <v>0</v>
      </c>
      <c r="AP249" s="174">
        <f t="shared" si="21"/>
        <v>0</v>
      </c>
      <c r="AR249" s="173">
        <f t="shared" si="22"/>
        <v>0</v>
      </c>
      <c r="AS249" s="173">
        <f t="shared" si="23"/>
        <v>0</v>
      </c>
      <c r="BQ249" s="10"/>
      <c r="BR249" s="10"/>
      <c r="BS249" s="10"/>
    </row>
    <row r="250" spans="1:71" ht="13.5" customHeight="1" x14ac:dyDescent="0.25">
      <c r="A250" s="9"/>
      <c r="B250" s="13" t="str">
        <f>IF($C250&lt;&gt;"",MAX($B$7:B249)+1,"")</f>
        <v/>
      </c>
      <c r="C250" s="187"/>
      <c r="D250" s="186"/>
      <c r="E250" s="185"/>
      <c r="F250" s="184"/>
      <c r="G250" s="184"/>
      <c r="H250" s="183"/>
      <c r="I250" s="182"/>
      <c r="J250" s="181"/>
      <c r="K250" s="180"/>
      <c r="L250" s="194"/>
      <c r="M250" s="194"/>
      <c r="N25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50" s="364"/>
      <c r="P250" s="364"/>
      <c r="Q250" s="364"/>
      <c r="R250" s="362"/>
      <c r="S250" s="178"/>
      <c r="T250" s="177"/>
      <c r="U250" s="4"/>
      <c r="V250" s="176" t="e">
        <f>IF(#REF!&lt;#REF!,"No assoleix el mínim d'hores d'atenció anual","Atenció mínima assolida amb èxit")</f>
        <v>#REF!</v>
      </c>
      <c r="W250" s="4"/>
      <c r="X250" s="9">
        <f>(12/12)*Taula42[[#This Row],[Mesos del contracte en vigor durant l´any 2024]]</f>
        <v>0</v>
      </c>
      <c r="Y250" s="9">
        <f>(24/12)*Taula42[[#This Row],[Mesos del contracte en vigor durant l´any 2024]]</f>
        <v>0</v>
      </c>
      <c r="Z250" s="9">
        <f>(4/12)*Taula42[[#This Row],[Mesos del contracte en vigor durant l´any 2024]]</f>
        <v>0</v>
      </c>
      <c r="AA250" s="9">
        <f>(64/12)*Taula42[[#This Row],[Mesos del contracte en vigor durant l´any 2024]]</f>
        <v>0</v>
      </c>
      <c r="AB250" s="4"/>
      <c r="AC250" s="175">
        <f t="shared" si="18"/>
        <v>0</v>
      </c>
      <c r="AE250" s="13"/>
      <c r="AG250" s="26">
        <f>IF(Taula42[[#This Row],[Núm. d''ordre]]&lt;&gt;"",1,0)</f>
        <v>0</v>
      </c>
      <c r="AI250" s="26" t="e">
        <f>IF(#REF!&lt;400,1,0)</f>
        <v>#REF!</v>
      </c>
      <c r="AJ250" s="26" t="e">
        <f>IF(#REF!&gt;=400,1,0)</f>
        <v>#REF!</v>
      </c>
      <c r="AL250" s="26">
        <f>IF(Taula42[[#This Row],[Núm. d''ordre]]&gt;0,1,0)</f>
        <v>1</v>
      </c>
      <c r="AN250" s="174">
        <f t="shared" si="19"/>
        <v>0</v>
      </c>
      <c r="AO250" s="174">
        <f t="shared" si="20"/>
        <v>0</v>
      </c>
      <c r="AP250" s="174">
        <f t="shared" si="21"/>
        <v>0</v>
      </c>
      <c r="AR250" s="173">
        <f t="shared" si="22"/>
        <v>0</v>
      </c>
      <c r="AS250" s="173">
        <f t="shared" si="23"/>
        <v>0</v>
      </c>
      <c r="BQ250" s="10"/>
      <c r="BR250" s="10"/>
      <c r="BS250" s="10"/>
    </row>
    <row r="251" spans="1:71" ht="13.5" customHeight="1" x14ac:dyDescent="0.25">
      <c r="A251" s="9"/>
      <c r="B251" s="13" t="str">
        <f>IF($C251&lt;&gt;"",MAX($B$7:B250)+1,"")</f>
        <v/>
      </c>
      <c r="C251" s="187"/>
      <c r="D251" s="186"/>
      <c r="E251" s="185"/>
      <c r="F251" s="184"/>
      <c r="G251" s="184"/>
      <c r="H251" s="183"/>
      <c r="I251" s="182"/>
      <c r="J251" s="181"/>
      <c r="K251" s="180"/>
      <c r="L251" s="194"/>
      <c r="M251" s="194"/>
      <c r="N25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51" s="364"/>
      <c r="P251" s="364"/>
      <c r="Q251" s="364"/>
      <c r="R251" s="362"/>
      <c r="S251" s="178"/>
      <c r="T251" s="177"/>
      <c r="U251" s="4"/>
      <c r="V251" s="188" t="e">
        <f>IF(#REF!&lt;#REF!,"No assoleix el mínim d'hores d'atenció anual","Atenció mínima assolida amb èxit")</f>
        <v>#REF!</v>
      </c>
      <c r="W251" s="4"/>
      <c r="X251" s="9">
        <f>(12/12)*Taula42[[#This Row],[Mesos del contracte en vigor durant l´any 2024]]</f>
        <v>0</v>
      </c>
      <c r="Y251" s="9">
        <f>(24/12)*Taula42[[#This Row],[Mesos del contracte en vigor durant l´any 2024]]</f>
        <v>0</v>
      </c>
      <c r="Z251" s="9">
        <f>(4/12)*Taula42[[#This Row],[Mesos del contracte en vigor durant l´any 2024]]</f>
        <v>0</v>
      </c>
      <c r="AA251" s="9">
        <f>(64/12)*Taula42[[#This Row],[Mesos del contracte en vigor durant l´any 2024]]</f>
        <v>0</v>
      </c>
      <c r="AB251" s="4"/>
      <c r="AC251" s="175">
        <f t="shared" si="18"/>
        <v>0</v>
      </c>
      <c r="AE251" s="13"/>
      <c r="AG251" s="26">
        <f>IF(Taula42[[#This Row],[Núm. d''ordre]]&lt;&gt;"",1,0)</f>
        <v>0</v>
      </c>
      <c r="AI251" s="26" t="e">
        <f>IF(#REF!&lt;400,1,0)</f>
        <v>#REF!</v>
      </c>
      <c r="AJ251" s="26" t="e">
        <f>IF(#REF!&gt;=400,1,0)</f>
        <v>#REF!</v>
      </c>
      <c r="AL251" s="26">
        <f>IF(Taula42[[#This Row],[Núm. d''ordre]]&gt;0,1,0)</f>
        <v>1</v>
      </c>
      <c r="AN251" s="174">
        <f t="shared" si="19"/>
        <v>0</v>
      </c>
      <c r="AO251" s="174">
        <f t="shared" si="20"/>
        <v>0</v>
      </c>
      <c r="AP251" s="174">
        <f t="shared" si="21"/>
        <v>0</v>
      </c>
      <c r="AR251" s="173">
        <f t="shared" si="22"/>
        <v>0</v>
      </c>
      <c r="AS251" s="173">
        <f t="shared" si="23"/>
        <v>0</v>
      </c>
      <c r="BQ251" s="10"/>
      <c r="BR251" s="10"/>
      <c r="BS251" s="10"/>
    </row>
    <row r="252" spans="1:71" ht="13.5" customHeight="1" x14ac:dyDescent="0.25">
      <c r="A252" s="9"/>
      <c r="B252" s="13" t="str">
        <f>IF($C252&lt;&gt;"",MAX($B$7:B251)+1,"")</f>
        <v/>
      </c>
      <c r="C252" s="187"/>
      <c r="D252" s="186"/>
      <c r="E252" s="185"/>
      <c r="F252" s="184"/>
      <c r="G252" s="184"/>
      <c r="H252" s="183"/>
      <c r="I252" s="182"/>
      <c r="J252" s="181"/>
      <c r="K252" s="180"/>
      <c r="L252" s="194"/>
      <c r="M252" s="194"/>
      <c r="N25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52" s="364"/>
      <c r="P252" s="364"/>
      <c r="Q252" s="364"/>
      <c r="R252" s="362"/>
      <c r="S252" s="178"/>
      <c r="T252" s="177"/>
      <c r="U252" s="4"/>
      <c r="V252" s="176" t="e">
        <f>IF(#REF!&lt;#REF!,"No assoleix el mínim d'hores d'atenció anual","Atenció mínima assolida amb èxit")</f>
        <v>#REF!</v>
      </c>
      <c r="W252" s="4"/>
      <c r="X252" s="9">
        <f>(12/12)*Taula42[[#This Row],[Mesos del contracte en vigor durant l´any 2024]]</f>
        <v>0</v>
      </c>
      <c r="Y252" s="9">
        <f>(24/12)*Taula42[[#This Row],[Mesos del contracte en vigor durant l´any 2024]]</f>
        <v>0</v>
      </c>
      <c r="Z252" s="9">
        <f>(4/12)*Taula42[[#This Row],[Mesos del contracte en vigor durant l´any 2024]]</f>
        <v>0</v>
      </c>
      <c r="AA252" s="9">
        <f>(64/12)*Taula42[[#This Row],[Mesos del contracte en vigor durant l´any 2024]]</f>
        <v>0</v>
      </c>
      <c r="AB252" s="4"/>
      <c r="AC252" s="175">
        <f t="shared" si="18"/>
        <v>0</v>
      </c>
      <c r="AE252" s="13"/>
      <c r="AG252" s="26">
        <f>IF(Taula42[[#This Row],[Núm. d''ordre]]&lt;&gt;"",1,0)</f>
        <v>0</v>
      </c>
      <c r="AI252" s="26" t="e">
        <f>IF(#REF!&lt;400,1,0)</f>
        <v>#REF!</v>
      </c>
      <c r="AJ252" s="26" t="e">
        <f>IF(#REF!&gt;=400,1,0)</f>
        <v>#REF!</v>
      </c>
      <c r="AL252" s="26">
        <f>IF(Taula42[[#This Row],[Núm. d''ordre]]&gt;0,1,0)</f>
        <v>1</v>
      </c>
      <c r="AN252" s="174">
        <f t="shared" si="19"/>
        <v>0</v>
      </c>
      <c r="AO252" s="174">
        <f t="shared" si="20"/>
        <v>0</v>
      </c>
      <c r="AP252" s="174">
        <f t="shared" si="21"/>
        <v>0</v>
      </c>
      <c r="AR252" s="173">
        <f t="shared" si="22"/>
        <v>0</v>
      </c>
      <c r="AS252" s="173">
        <f t="shared" si="23"/>
        <v>0</v>
      </c>
      <c r="BQ252" s="10"/>
      <c r="BR252" s="10"/>
      <c r="BS252" s="10"/>
    </row>
    <row r="253" spans="1:71" ht="13.5" customHeight="1" x14ac:dyDescent="0.25">
      <c r="A253" s="9"/>
      <c r="B253" s="13" t="str">
        <f>IF($C253&lt;&gt;"",MAX($B$7:B252)+1,"")</f>
        <v/>
      </c>
      <c r="C253" s="187"/>
      <c r="D253" s="186"/>
      <c r="E253" s="185"/>
      <c r="F253" s="184"/>
      <c r="G253" s="184"/>
      <c r="H253" s="183"/>
      <c r="I253" s="182"/>
      <c r="J253" s="181"/>
      <c r="K253" s="180"/>
      <c r="L253" s="194"/>
      <c r="M253" s="194"/>
      <c r="N25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53" s="364"/>
      <c r="P253" s="364"/>
      <c r="Q253" s="364"/>
      <c r="R253" s="362"/>
      <c r="S253" s="178"/>
      <c r="T253" s="177"/>
      <c r="U253" s="4"/>
      <c r="V253" s="188" t="e">
        <f>IF(#REF!&lt;#REF!,"No assoleix el mínim d'hores d'atenció anual","Atenció mínima assolida amb èxit")</f>
        <v>#REF!</v>
      </c>
      <c r="W253" s="4"/>
      <c r="X253" s="9">
        <f>(12/12)*Taula42[[#This Row],[Mesos del contracte en vigor durant l´any 2024]]</f>
        <v>0</v>
      </c>
      <c r="Y253" s="9">
        <f>(24/12)*Taula42[[#This Row],[Mesos del contracte en vigor durant l´any 2024]]</f>
        <v>0</v>
      </c>
      <c r="Z253" s="9">
        <f>(4/12)*Taula42[[#This Row],[Mesos del contracte en vigor durant l´any 2024]]</f>
        <v>0</v>
      </c>
      <c r="AA253" s="9">
        <f>(64/12)*Taula42[[#This Row],[Mesos del contracte en vigor durant l´any 2024]]</f>
        <v>0</v>
      </c>
      <c r="AB253" s="4"/>
      <c r="AC253" s="175">
        <f t="shared" si="18"/>
        <v>0</v>
      </c>
      <c r="AE253" s="13"/>
      <c r="AG253" s="26">
        <f>IF(Taula42[[#This Row],[Núm. d''ordre]]&lt;&gt;"",1,0)</f>
        <v>0</v>
      </c>
      <c r="AI253" s="26" t="e">
        <f>IF(#REF!&lt;400,1,0)</f>
        <v>#REF!</v>
      </c>
      <c r="AJ253" s="26" t="e">
        <f>IF(#REF!&gt;=400,1,0)</f>
        <v>#REF!</v>
      </c>
      <c r="AL253" s="26">
        <f>IF(Taula42[[#This Row],[Núm. d''ordre]]&gt;0,1,0)</f>
        <v>1</v>
      </c>
      <c r="AN253" s="174">
        <f t="shared" si="19"/>
        <v>0</v>
      </c>
      <c r="AO253" s="174">
        <f t="shared" si="20"/>
        <v>0</v>
      </c>
      <c r="AP253" s="174">
        <f t="shared" si="21"/>
        <v>0</v>
      </c>
      <c r="AR253" s="173">
        <f t="shared" si="22"/>
        <v>0</v>
      </c>
      <c r="AS253" s="173">
        <f t="shared" si="23"/>
        <v>0</v>
      </c>
      <c r="BQ253" s="10"/>
      <c r="BR253" s="10"/>
      <c r="BS253" s="10"/>
    </row>
    <row r="254" spans="1:71" ht="13.5" customHeight="1" x14ac:dyDescent="0.25">
      <c r="A254" s="9"/>
      <c r="B254" s="13" t="str">
        <f>IF($C254&lt;&gt;"",MAX($B$7:B253)+1,"")</f>
        <v/>
      </c>
      <c r="C254" s="187"/>
      <c r="D254" s="186"/>
      <c r="E254" s="185"/>
      <c r="F254" s="184"/>
      <c r="G254" s="184"/>
      <c r="H254" s="183"/>
      <c r="I254" s="182"/>
      <c r="J254" s="181"/>
      <c r="K254" s="180"/>
      <c r="L254" s="194"/>
      <c r="M254" s="194"/>
      <c r="N25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54" s="364"/>
      <c r="P254" s="364"/>
      <c r="Q254" s="364"/>
      <c r="R254" s="362"/>
      <c r="S254" s="178"/>
      <c r="T254" s="177"/>
      <c r="U254" s="4"/>
      <c r="V254" s="176" t="e">
        <f>IF(#REF!&lt;#REF!,"No assoleix el mínim d'hores d'atenció anual","Atenció mínima assolida amb èxit")</f>
        <v>#REF!</v>
      </c>
      <c r="W254" s="4"/>
      <c r="X254" s="9">
        <f>(12/12)*Taula42[[#This Row],[Mesos del contracte en vigor durant l´any 2024]]</f>
        <v>0</v>
      </c>
      <c r="Y254" s="9">
        <f>(24/12)*Taula42[[#This Row],[Mesos del contracte en vigor durant l´any 2024]]</f>
        <v>0</v>
      </c>
      <c r="Z254" s="9">
        <f>(4/12)*Taula42[[#This Row],[Mesos del contracte en vigor durant l´any 2024]]</f>
        <v>0</v>
      </c>
      <c r="AA254" s="9">
        <f>(64/12)*Taula42[[#This Row],[Mesos del contracte en vigor durant l´any 2024]]</f>
        <v>0</v>
      </c>
      <c r="AB254" s="4"/>
      <c r="AC254" s="175">
        <f t="shared" si="18"/>
        <v>0</v>
      </c>
      <c r="AE254" s="13"/>
      <c r="AG254" s="26">
        <f>IF(Taula42[[#This Row],[Núm. d''ordre]]&lt;&gt;"",1,0)</f>
        <v>0</v>
      </c>
      <c r="AI254" s="26" t="e">
        <f>IF(#REF!&lt;400,1,0)</f>
        <v>#REF!</v>
      </c>
      <c r="AJ254" s="26" t="e">
        <f>IF(#REF!&gt;=400,1,0)</f>
        <v>#REF!</v>
      </c>
      <c r="AL254" s="26">
        <f>IF(Taula42[[#This Row],[Núm. d''ordre]]&gt;0,1,0)</f>
        <v>1</v>
      </c>
      <c r="AN254" s="174">
        <f t="shared" si="19"/>
        <v>0</v>
      </c>
      <c r="AO254" s="174">
        <f t="shared" si="20"/>
        <v>0</v>
      </c>
      <c r="AP254" s="174">
        <f t="shared" si="21"/>
        <v>0</v>
      </c>
      <c r="AR254" s="173">
        <f t="shared" si="22"/>
        <v>0</v>
      </c>
      <c r="AS254" s="173">
        <f t="shared" si="23"/>
        <v>0</v>
      </c>
      <c r="BQ254" s="10"/>
      <c r="BR254" s="10"/>
      <c r="BS254" s="10"/>
    </row>
    <row r="255" spans="1:71" ht="13.5" customHeight="1" x14ac:dyDescent="0.25">
      <c r="A255" s="9"/>
      <c r="B255" s="13" t="str">
        <f>IF($C255&lt;&gt;"",MAX($B$7:B254)+1,"")</f>
        <v/>
      </c>
      <c r="C255" s="187"/>
      <c r="D255" s="186"/>
      <c r="E255" s="185"/>
      <c r="F255" s="184"/>
      <c r="G255" s="184"/>
      <c r="H255" s="183"/>
      <c r="I255" s="182"/>
      <c r="J255" s="181"/>
      <c r="K255" s="180"/>
      <c r="L255" s="194"/>
      <c r="M255" s="194"/>
      <c r="N25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55" s="364"/>
      <c r="P255" s="364"/>
      <c r="Q255" s="364"/>
      <c r="R255" s="362"/>
      <c r="S255" s="178"/>
      <c r="T255" s="177"/>
      <c r="U255" s="4"/>
      <c r="V255" s="188" t="e">
        <f>IF(#REF!&lt;#REF!,"No assoleix el mínim d'hores d'atenció anual","Atenció mínima assolida amb èxit")</f>
        <v>#REF!</v>
      </c>
      <c r="W255" s="4"/>
      <c r="X255" s="9">
        <f>(12/12)*Taula42[[#This Row],[Mesos del contracte en vigor durant l´any 2024]]</f>
        <v>0</v>
      </c>
      <c r="Y255" s="9">
        <f>(24/12)*Taula42[[#This Row],[Mesos del contracte en vigor durant l´any 2024]]</f>
        <v>0</v>
      </c>
      <c r="Z255" s="9">
        <f>(4/12)*Taula42[[#This Row],[Mesos del contracte en vigor durant l´any 2024]]</f>
        <v>0</v>
      </c>
      <c r="AA255" s="9">
        <f>(64/12)*Taula42[[#This Row],[Mesos del contracte en vigor durant l´any 2024]]</f>
        <v>0</v>
      </c>
      <c r="AB255" s="4"/>
      <c r="AC255" s="175">
        <f t="shared" si="18"/>
        <v>0</v>
      </c>
      <c r="AE255" s="13"/>
      <c r="AG255" s="26">
        <f>IF(Taula42[[#This Row],[Núm. d''ordre]]&lt;&gt;"",1,0)</f>
        <v>0</v>
      </c>
      <c r="AI255" s="26" t="e">
        <f>IF(#REF!&lt;400,1,0)</f>
        <v>#REF!</v>
      </c>
      <c r="AJ255" s="26" t="e">
        <f>IF(#REF!&gt;=400,1,0)</f>
        <v>#REF!</v>
      </c>
      <c r="AL255" s="26">
        <f>IF(Taula42[[#This Row],[Núm. d''ordre]]&gt;0,1,0)</f>
        <v>1</v>
      </c>
      <c r="AN255" s="174">
        <f t="shared" si="19"/>
        <v>0</v>
      </c>
      <c r="AO255" s="174">
        <f t="shared" si="20"/>
        <v>0</v>
      </c>
      <c r="AP255" s="174">
        <f t="shared" si="21"/>
        <v>0</v>
      </c>
      <c r="AR255" s="173">
        <f t="shared" si="22"/>
        <v>0</v>
      </c>
      <c r="AS255" s="173">
        <f t="shared" si="23"/>
        <v>0</v>
      </c>
      <c r="BQ255" s="10"/>
      <c r="BR255" s="10"/>
      <c r="BS255" s="10"/>
    </row>
    <row r="256" spans="1:71" ht="13.5" customHeight="1" x14ac:dyDescent="0.25">
      <c r="A256" s="9"/>
      <c r="B256" s="13" t="str">
        <f>IF($C256&lt;&gt;"",MAX($B$7:B255)+1,"")</f>
        <v/>
      </c>
      <c r="C256" s="187"/>
      <c r="D256" s="186"/>
      <c r="E256" s="185"/>
      <c r="F256" s="184"/>
      <c r="G256" s="184"/>
      <c r="H256" s="183"/>
      <c r="I256" s="182"/>
      <c r="J256" s="181"/>
      <c r="K256" s="180"/>
      <c r="L256" s="194"/>
      <c r="M256" s="194"/>
      <c r="N25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56" s="364"/>
      <c r="P256" s="364"/>
      <c r="Q256" s="364"/>
      <c r="R256" s="362"/>
      <c r="S256" s="178"/>
      <c r="T256" s="177"/>
      <c r="U256" s="4"/>
      <c r="V256" s="176" t="e">
        <f>IF(#REF!&lt;#REF!,"No assoleix el mínim d'hores d'atenció anual","Atenció mínima assolida amb èxit")</f>
        <v>#REF!</v>
      </c>
      <c r="W256" s="4"/>
      <c r="X256" s="9">
        <f>(12/12)*Taula42[[#This Row],[Mesos del contracte en vigor durant l´any 2024]]</f>
        <v>0</v>
      </c>
      <c r="Y256" s="9">
        <f>(24/12)*Taula42[[#This Row],[Mesos del contracte en vigor durant l´any 2024]]</f>
        <v>0</v>
      </c>
      <c r="Z256" s="9">
        <f>(4/12)*Taula42[[#This Row],[Mesos del contracte en vigor durant l´any 2024]]</f>
        <v>0</v>
      </c>
      <c r="AA256" s="9">
        <f>(64/12)*Taula42[[#This Row],[Mesos del contracte en vigor durant l´any 2024]]</f>
        <v>0</v>
      </c>
      <c r="AB256" s="4"/>
      <c r="AC256" s="175">
        <f t="shared" si="18"/>
        <v>0</v>
      </c>
      <c r="AE256" s="13"/>
      <c r="AG256" s="26">
        <f>IF(Taula42[[#This Row],[Núm. d''ordre]]&lt;&gt;"",1,0)</f>
        <v>0</v>
      </c>
      <c r="AI256" s="26" t="e">
        <f>IF(#REF!&lt;400,1,0)</f>
        <v>#REF!</v>
      </c>
      <c r="AJ256" s="26" t="e">
        <f>IF(#REF!&gt;=400,1,0)</f>
        <v>#REF!</v>
      </c>
      <c r="AL256" s="26">
        <f>IF(Taula42[[#This Row],[Núm. d''ordre]]&gt;0,1,0)</f>
        <v>1</v>
      </c>
      <c r="AN256" s="174">
        <f t="shared" si="19"/>
        <v>0</v>
      </c>
      <c r="AO256" s="174">
        <f t="shared" si="20"/>
        <v>0</v>
      </c>
      <c r="AP256" s="174">
        <f t="shared" si="21"/>
        <v>0</v>
      </c>
      <c r="AR256" s="173">
        <f t="shared" si="22"/>
        <v>0</v>
      </c>
      <c r="AS256" s="173">
        <f t="shared" si="23"/>
        <v>0</v>
      </c>
      <c r="BQ256" s="10"/>
      <c r="BR256" s="10"/>
      <c r="BS256" s="10"/>
    </row>
    <row r="257" spans="1:71" ht="13.5" customHeight="1" x14ac:dyDescent="0.25">
      <c r="A257" s="9"/>
      <c r="B257" s="13" t="str">
        <f>IF($C257&lt;&gt;"",MAX($B$7:B256)+1,"")</f>
        <v/>
      </c>
      <c r="C257" s="187"/>
      <c r="D257" s="186"/>
      <c r="E257" s="185"/>
      <c r="F257" s="184"/>
      <c r="G257" s="184"/>
      <c r="H257" s="183"/>
      <c r="I257" s="182"/>
      <c r="J257" s="181"/>
      <c r="K257" s="180"/>
      <c r="L257" s="194"/>
      <c r="M257" s="194"/>
      <c r="N25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57" s="364"/>
      <c r="P257" s="364"/>
      <c r="Q257" s="364"/>
      <c r="R257" s="362"/>
      <c r="S257" s="178"/>
      <c r="T257" s="177"/>
      <c r="U257" s="4"/>
      <c r="V257" s="188" t="e">
        <f>IF(#REF!&lt;#REF!,"No assoleix el mínim d'hores d'atenció anual","Atenció mínima assolida amb èxit")</f>
        <v>#REF!</v>
      </c>
      <c r="W257" s="4"/>
      <c r="X257" s="9">
        <f>(12/12)*Taula42[[#This Row],[Mesos del contracte en vigor durant l´any 2024]]</f>
        <v>0</v>
      </c>
      <c r="Y257" s="9">
        <f>(24/12)*Taula42[[#This Row],[Mesos del contracte en vigor durant l´any 2024]]</f>
        <v>0</v>
      </c>
      <c r="Z257" s="9">
        <f>(4/12)*Taula42[[#This Row],[Mesos del contracte en vigor durant l´any 2024]]</f>
        <v>0</v>
      </c>
      <c r="AA257" s="9">
        <f>(64/12)*Taula42[[#This Row],[Mesos del contracte en vigor durant l´any 2024]]</f>
        <v>0</v>
      </c>
      <c r="AB257" s="4"/>
      <c r="AC257" s="175">
        <f t="shared" si="18"/>
        <v>0</v>
      </c>
      <c r="AE257" s="13"/>
      <c r="AG257" s="26">
        <f>IF(Taula42[[#This Row],[Núm. d''ordre]]&lt;&gt;"",1,0)</f>
        <v>0</v>
      </c>
      <c r="AI257" s="26" t="e">
        <f>IF(#REF!&lt;400,1,0)</f>
        <v>#REF!</v>
      </c>
      <c r="AJ257" s="26" t="e">
        <f>IF(#REF!&gt;=400,1,0)</f>
        <v>#REF!</v>
      </c>
      <c r="AL257" s="26">
        <f>IF(Taula42[[#This Row],[Núm. d''ordre]]&gt;0,1,0)</f>
        <v>1</v>
      </c>
      <c r="AN257" s="174">
        <f t="shared" si="19"/>
        <v>0</v>
      </c>
      <c r="AO257" s="174">
        <f t="shared" si="20"/>
        <v>0</v>
      </c>
      <c r="AP257" s="174">
        <f t="shared" si="21"/>
        <v>0</v>
      </c>
      <c r="AR257" s="173">
        <f t="shared" si="22"/>
        <v>0</v>
      </c>
      <c r="AS257" s="173">
        <f t="shared" si="23"/>
        <v>0</v>
      </c>
      <c r="BQ257" s="10"/>
      <c r="BR257" s="10"/>
      <c r="BS257" s="10"/>
    </row>
    <row r="258" spans="1:71" ht="13.5" customHeight="1" x14ac:dyDescent="0.25">
      <c r="A258" s="9"/>
      <c r="B258" s="13" t="str">
        <f>IF($C258&lt;&gt;"",MAX($B$7:B257)+1,"")</f>
        <v/>
      </c>
      <c r="C258" s="187"/>
      <c r="D258" s="186"/>
      <c r="E258" s="185"/>
      <c r="F258" s="184"/>
      <c r="G258" s="184"/>
      <c r="H258" s="183"/>
      <c r="I258" s="182"/>
      <c r="J258" s="181"/>
      <c r="K258" s="180"/>
      <c r="L258" s="194"/>
      <c r="M258" s="194"/>
      <c r="N25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58" s="364"/>
      <c r="P258" s="364"/>
      <c r="Q258" s="364"/>
      <c r="R258" s="362"/>
      <c r="S258" s="178"/>
      <c r="T258" s="177"/>
      <c r="U258" s="4"/>
      <c r="V258" s="176" t="e">
        <f>IF(#REF!&lt;#REF!,"No assoleix el mínim d'hores d'atenció anual","Atenció mínima assolida amb èxit")</f>
        <v>#REF!</v>
      </c>
      <c r="W258" s="4"/>
      <c r="X258" s="9">
        <f>(12/12)*Taula42[[#This Row],[Mesos del contracte en vigor durant l´any 2024]]</f>
        <v>0</v>
      </c>
      <c r="Y258" s="9">
        <f>(24/12)*Taula42[[#This Row],[Mesos del contracte en vigor durant l´any 2024]]</f>
        <v>0</v>
      </c>
      <c r="Z258" s="9">
        <f>(4/12)*Taula42[[#This Row],[Mesos del contracte en vigor durant l´any 2024]]</f>
        <v>0</v>
      </c>
      <c r="AA258" s="9">
        <f>(64/12)*Taula42[[#This Row],[Mesos del contracte en vigor durant l´any 2024]]</f>
        <v>0</v>
      </c>
      <c r="AB258" s="4"/>
      <c r="AC258" s="175">
        <f t="shared" si="18"/>
        <v>0</v>
      </c>
      <c r="AE258" s="13"/>
      <c r="AG258" s="26">
        <f>IF(Taula42[[#This Row],[Núm. d''ordre]]&lt;&gt;"",1,0)</f>
        <v>0</v>
      </c>
      <c r="AI258" s="26" t="e">
        <f>IF(#REF!&lt;400,1,0)</f>
        <v>#REF!</v>
      </c>
      <c r="AJ258" s="26" t="e">
        <f>IF(#REF!&gt;=400,1,0)</f>
        <v>#REF!</v>
      </c>
      <c r="AL258" s="26">
        <f>IF(Taula42[[#This Row],[Núm. d''ordre]]&gt;0,1,0)</f>
        <v>1</v>
      </c>
      <c r="AN258" s="174">
        <f t="shared" si="19"/>
        <v>0</v>
      </c>
      <c r="AO258" s="174">
        <f t="shared" si="20"/>
        <v>0</v>
      </c>
      <c r="AP258" s="174">
        <f t="shared" si="21"/>
        <v>0</v>
      </c>
      <c r="AR258" s="173">
        <f t="shared" si="22"/>
        <v>0</v>
      </c>
      <c r="AS258" s="173">
        <f t="shared" si="23"/>
        <v>0</v>
      </c>
      <c r="BQ258" s="10"/>
      <c r="BR258" s="10"/>
      <c r="BS258" s="10"/>
    </row>
    <row r="259" spans="1:71" ht="13.5" customHeight="1" x14ac:dyDescent="0.25">
      <c r="A259" s="9"/>
      <c r="B259" s="13" t="str">
        <f>IF($C259&lt;&gt;"",MAX($B$7:B258)+1,"")</f>
        <v/>
      </c>
      <c r="C259" s="187"/>
      <c r="D259" s="186"/>
      <c r="E259" s="185"/>
      <c r="F259" s="184"/>
      <c r="G259" s="184"/>
      <c r="H259" s="183"/>
      <c r="I259" s="182"/>
      <c r="J259" s="181"/>
      <c r="K259" s="180"/>
      <c r="L259" s="194"/>
      <c r="M259" s="194"/>
      <c r="N25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59" s="364"/>
      <c r="P259" s="364"/>
      <c r="Q259" s="364"/>
      <c r="R259" s="362"/>
      <c r="S259" s="178"/>
      <c r="T259" s="177"/>
      <c r="U259" s="4"/>
      <c r="V259" s="188" t="e">
        <f>IF(#REF!&lt;#REF!,"No assoleix el mínim d'hores d'atenció anual","Atenció mínima assolida amb èxit")</f>
        <v>#REF!</v>
      </c>
      <c r="W259" s="4"/>
      <c r="X259" s="9">
        <f>(12/12)*Taula42[[#This Row],[Mesos del contracte en vigor durant l´any 2024]]</f>
        <v>0</v>
      </c>
      <c r="Y259" s="9">
        <f>(24/12)*Taula42[[#This Row],[Mesos del contracte en vigor durant l´any 2024]]</f>
        <v>0</v>
      </c>
      <c r="Z259" s="9">
        <f>(4/12)*Taula42[[#This Row],[Mesos del contracte en vigor durant l´any 2024]]</f>
        <v>0</v>
      </c>
      <c r="AA259" s="9">
        <f>(64/12)*Taula42[[#This Row],[Mesos del contracte en vigor durant l´any 2024]]</f>
        <v>0</v>
      </c>
      <c r="AB259" s="4"/>
      <c r="AC259" s="175">
        <f t="shared" si="18"/>
        <v>0</v>
      </c>
      <c r="AE259" s="13"/>
      <c r="AG259" s="26">
        <f>IF(Taula42[[#This Row],[Núm. d''ordre]]&lt;&gt;"",1,0)</f>
        <v>0</v>
      </c>
      <c r="AI259" s="26" t="e">
        <f>IF(#REF!&lt;400,1,0)</f>
        <v>#REF!</v>
      </c>
      <c r="AJ259" s="26" t="e">
        <f>IF(#REF!&gt;=400,1,0)</f>
        <v>#REF!</v>
      </c>
      <c r="AL259" s="26">
        <f>IF(Taula42[[#This Row],[Núm. d''ordre]]&gt;0,1,0)</f>
        <v>1</v>
      </c>
      <c r="AN259" s="174">
        <f t="shared" si="19"/>
        <v>0</v>
      </c>
      <c r="AO259" s="174">
        <f t="shared" si="20"/>
        <v>0</v>
      </c>
      <c r="AP259" s="174">
        <f t="shared" si="21"/>
        <v>0</v>
      </c>
      <c r="AR259" s="173">
        <f t="shared" si="22"/>
        <v>0</v>
      </c>
      <c r="AS259" s="173">
        <f t="shared" si="23"/>
        <v>0</v>
      </c>
      <c r="BQ259" s="10"/>
      <c r="BR259" s="10"/>
      <c r="BS259" s="10"/>
    </row>
    <row r="260" spans="1:71" ht="13.5" customHeight="1" x14ac:dyDescent="0.25">
      <c r="A260" s="9"/>
      <c r="B260" s="13" t="str">
        <f>IF($C260&lt;&gt;"",MAX($B$7:B259)+1,"")</f>
        <v/>
      </c>
      <c r="C260" s="187"/>
      <c r="D260" s="186"/>
      <c r="E260" s="185"/>
      <c r="F260" s="184"/>
      <c r="G260" s="184"/>
      <c r="H260" s="183"/>
      <c r="I260" s="182"/>
      <c r="J260" s="181"/>
      <c r="K260" s="180"/>
      <c r="L260" s="194"/>
      <c r="M260" s="194"/>
      <c r="N26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60" s="364"/>
      <c r="P260" s="364"/>
      <c r="Q260" s="364"/>
      <c r="R260" s="362"/>
      <c r="S260" s="178"/>
      <c r="T260" s="177"/>
      <c r="U260" s="4"/>
      <c r="V260" s="176" t="e">
        <f>IF(#REF!&lt;#REF!,"No assoleix el mínim d'hores d'atenció anual","Atenció mínima assolida amb èxit")</f>
        <v>#REF!</v>
      </c>
      <c r="W260" s="4"/>
      <c r="X260" s="9">
        <f>(12/12)*Taula42[[#This Row],[Mesos del contracte en vigor durant l´any 2024]]</f>
        <v>0</v>
      </c>
      <c r="Y260" s="9">
        <f>(24/12)*Taula42[[#This Row],[Mesos del contracte en vigor durant l´any 2024]]</f>
        <v>0</v>
      </c>
      <c r="Z260" s="9">
        <f>(4/12)*Taula42[[#This Row],[Mesos del contracte en vigor durant l´any 2024]]</f>
        <v>0</v>
      </c>
      <c r="AA260" s="9">
        <f>(64/12)*Taula42[[#This Row],[Mesos del contracte en vigor durant l´any 2024]]</f>
        <v>0</v>
      </c>
      <c r="AB260" s="4"/>
      <c r="AC260" s="175">
        <f t="shared" si="18"/>
        <v>0</v>
      </c>
      <c r="AE260" s="13"/>
      <c r="AG260" s="26">
        <f>IF(Taula42[[#This Row],[Núm. d''ordre]]&lt;&gt;"",1,0)</f>
        <v>0</v>
      </c>
      <c r="AI260" s="26" t="e">
        <f>IF(#REF!&lt;400,1,0)</f>
        <v>#REF!</v>
      </c>
      <c r="AJ260" s="26" t="e">
        <f>IF(#REF!&gt;=400,1,0)</f>
        <v>#REF!</v>
      </c>
      <c r="AL260" s="26">
        <f>IF(Taula42[[#This Row],[Núm. d''ordre]]&gt;0,1,0)</f>
        <v>1</v>
      </c>
      <c r="AN260" s="174">
        <f t="shared" si="19"/>
        <v>0</v>
      </c>
      <c r="AO260" s="174">
        <f t="shared" si="20"/>
        <v>0</v>
      </c>
      <c r="AP260" s="174">
        <f t="shared" si="21"/>
        <v>0</v>
      </c>
      <c r="AR260" s="173">
        <f t="shared" si="22"/>
        <v>0</v>
      </c>
      <c r="AS260" s="173">
        <f t="shared" si="23"/>
        <v>0</v>
      </c>
      <c r="BQ260" s="10"/>
      <c r="BR260" s="10"/>
      <c r="BS260" s="10"/>
    </row>
    <row r="261" spans="1:71" ht="13.5" customHeight="1" x14ac:dyDescent="0.25">
      <c r="A261" s="9"/>
      <c r="B261" s="13" t="str">
        <f>IF($C261&lt;&gt;"",MAX($B$7:B260)+1,"")</f>
        <v/>
      </c>
      <c r="C261" s="187"/>
      <c r="D261" s="186"/>
      <c r="E261" s="185"/>
      <c r="F261" s="184"/>
      <c r="G261" s="184"/>
      <c r="H261" s="183"/>
      <c r="I261" s="182"/>
      <c r="J261" s="181"/>
      <c r="K261" s="180"/>
      <c r="L261" s="194"/>
      <c r="M261" s="194"/>
      <c r="N26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61" s="364"/>
      <c r="P261" s="364"/>
      <c r="Q261" s="364"/>
      <c r="R261" s="362"/>
      <c r="S261" s="178"/>
      <c r="T261" s="177"/>
      <c r="U261" s="4"/>
      <c r="V261" s="188" t="e">
        <f>IF(#REF!&lt;#REF!,"No assoleix el mínim d'hores d'atenció anual","Atenció mínima assolida amb èxit")</f>
        <v>#REF!</v>
      </c>
      <c r="W261" s="4"/>
      <c r="X261" s="9">
        <f>(12/12)*Taula42[[#This Row],[Mesos del contracte en vigor durant l´any 2024]]</f>
        <v>0</v>
      </c>
      <c r="Y261" s="9">
        <f>(24/12)*Taula42[[#This Row],[Mesos del contracte en vigor durant l´any 2024]]</f>
        <v>0</v>
      </c>
      <c r="Z261" s="9">
        <f>(4/12)*Taula42[[#This Row],[Mesos del contracte en vigor durant l´any 2024]]</f>
        <v>0</v>
      </c>
      <c r="AA261" s="9">
        <f>(64/12)*Taula42[[#This Row],[Mesos del contracte en vigor durant l´any 2024]]</f>
        <v>0</v>
      </c>
      <c r="AB261" s="4"/>
      <c r="AC261" s="175">
        <f t="shared" si="18"/>
        <v>0</v>
      </c>
      <c r="AE261" s="13"/>
      <c r="AG261" s="26">
        <f>IF(Taula42[[#This Row],[Núm. d''ordre]]&lt;&gt;"",1,0)</f>
        <v>0</v>
      </c>
      <c r="AI261" s="26" t="e">
        <f>IF(#REF!&lt;400,1,0)</f>
        <v>#REF!</v>
      </c>
      <c r="AJ261" s="26" t="e">
        <f>IF(#REF!&gt;=400,1,0)</f>
        <v>#REF!</v>
      </c>
      <c r="AL261" s="26">
        <f>IF(Taula42[[#This Row],[Núm. d''ordre]]&gt;0,1,0)</f>
        <v>1</v>
      </c>
      <c r="AN261" s="174">
        <f t="shared" si="19"/>
        <v>0</v>
      </c>
      <c r="AO261" s="174">
        <f t="shared" si="20"/>
        <v>0</v>
      </c>
      <c r="AP261" s="174">
        <f t="shared" si="21"/>
        <v>0</v>
      </c>
      <c r="AR261" s="173">
        <f t="shared" si="22"/>
        <v>0</v>
      </c>
      <c r="AS261" s="173">
        <f t="shared" si="23"/>
        <v>0</v>
      </c>
      <c r="BQ261" s="10"/>
      <c r="BR261" s="10"/>
      <c r="BS261" s="10"/>
    </row>
    <row r="262" spans="1:71" ht="13.5" customHeight="1" x14ac:dyDescent="0.25">
      <c r="A262" s="9"/>
      <c r="B262" s="13" t="str">
        <f>IF($C262&lt;&gt;"",MAX($B$7:B261)+1,"")</f>
        <v/>
      </c>
      <c r="C262" s="187"/>
      <c r="D262" s="186"/>
      <c r="E262" s="185"/>
      <c r="F262" s="184"/>
      <c r="G262" s="184"/>
      <c r="H262" s="183"/>
      <c r="I262" s="182"/>
      <c r="J262" s="181"/>
      <c r="K262" s="180"/>
      <c r="L262" s="194"/>
      <c r="M262" s="194"/>
      <c r="N26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62" s="364"/>
      <c r="P262" s="364"/>
      <c r="Q262" s="364"/>
      <c r="R262" s="362"/>
      <c r="S262" s="178"/>
      <c r="T262" s="177"/>
      <c r="U262" s="4"/>
      <c r="V262" s="176" t="e">
        <f>IF(#REF!&lt;#REF!,"No assoleix el mínim d'hores d'atenció anual","Atenció mínima assolida amb èxit")</f>
        <v>#REF!</v>
      </c>
      <c r="W262" s="4"/>
      <c r="X262" s="9">
        <f>(12/12)*Taula42[[#This Row],[Mesos del contracte en vigor durant l´any 2024]]</f>
        <v>0</v>
      </c>
      <c r="Y262" s="9">
        <f>(24/12)*Taula42[[#This Row],[Mesos del contracte en vigor durant l´any 2024]]</f>
        <v>0</v>
      </c>
      <c r="Z262" s="9">
        <f>(4/12)*Taula42[[#This Row],[Mesos del contracte en vigor durant l´any 2024]]</f>
        <v>0</v>
      </c>
      <c r="AA262" s="9">
        <f>(64/12)*Taula42[[#This Row],[Mesos del contracte en vigor durant l´any 2024]]</f>
        <v>0</v>
      </c>
      <c r="AB262" s="4"/>
      <c r="AC262" s="175">
        <f t="shared" si="18"/>
        <v>0</v>
      </c>
      <c r="AE262" s="13"/>
      <c r="AG262" s="26">
        <f>IF(Taula42[[#This Row],[Núm. d''ordre]]&lt;&gt;"",1,0)</f>
        <v>0</v>
      </c>
      <c r="AI262" s="26" t="e">
        <f>IF(#REF!&lt;400,1,0)</f>
        <v>#REF!</v>
      </c>
      <c r="AJ262" s="26" t="e">
        <f>IF(#REF!&gt;=400,1,0)</f>
        <v>#REF!</v>
      </c>
      <c r="AL262" s="26">
        <f>IF(Taula42[[#This Row],[Núm. d''ordre]]&gt;0,1,0)</f>
        <v>1</v>
      </c>
      <c r="AN262" s="174">
        <f t="shared" si="19"/>
        <v>0</v>
      </c>
      <c r="AO262" s="174">
        <f t="shared" si="20"/>
        <v>0</v>
      </c>
      <c r="AP262" s="174">
        <f t="shared" si="21"/>
        <v>0</v>
      </c>
      <c r="AR262" s="173">
        <f t="shared" si="22"/>
        <v>0</v>
      </c>
      <c r="AS262" s="173">
        <f t="shared" si="23"/>
        <v>0</v>
      </c>
      <c r="BQ262" s="10"/>
      <c r="BR262" s="10"/>
      <c r="BS262" s="10"/>
    </row>
    <row r="263" spans="1:71" ht="13.5" customHeight="1" x14ac:dyDescent="0.25">
      <c r="A263" s="9"/>
      <c r="B263" s="13" t="str">
        <f>IF($C263&lt;&gt;"",MAX($B$7:B262)+1,"")</f>
        <v/>
      </c>
      <c r="C263" s="187"/>
      <c r="D263" s="186"/>
      <c r="E263" s="185"/>
      <c r="F263" s="184"/>
      <c r="G263" s="184"/>
      <c r="H263" s="183"/>
      <c r="I263" s="182"/>
      <c r="J263" s="181"/>
      <c r="K263" s="180"/>
      <c r="L263" s="194"/>
      <c r="M263" s="194"/>
      <c r="N26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63" s="364"/>
      <c r="P263" s="364"/>
      <c r="Q263" s="364"/>
      <c r="R263" s="362"/>
      <c r="S263" s="178"/>
      <c r="T263" s="177"/>
      <c r="U263" s="4"/>
      <c r="V263" s="188" t="e">
        <f>IF(#REF!&lt;#REF!,"No assoleix el mínim d'hores d'atenció anual","Atenció mínima assolida amb èxit")</f>
        <v>#REF!</v>
      </c>
      <c r="W263" s="4"/>
      <c r="X263" s="9">
        <f>(12/12)*Taula42[[#This Row],[Mesos del contracte en vigor durant l´any 2024]]</f>
        <v>0</v>
      </c>
      <c r="Y263" s="9">
        <f>(24/12)*Taula42[[#This Row],[Mesos del contracte en vigor durant l´any 2024]]</f>
        <v>0</v>
      </c>
      <c r="Z263" s="9">
        <f>(4/12)*Taula42[[#This Row],[Mesos del contracte en vigor durant l´any 2024]]</f>
        <v>0</v>
      </c>
      <c r="AA263" s="9">
        <f>(64/12)*Taula42[[#This Row],[Mesos del contracte en vigor durant l´any 2024]]</f>
        <v>0</v>
      </c>
      <c r="AB263" s="4"/>
      <c r="AC263" s="175">
        <f t="shared" ref="AC263:AC326" si="24">IF(AG263=1,2763.41,0)</f>
        <v>0</v>
      </c>
      <c r="AE263" s="13"/>
      <c r="AG263" s="26">
        <f>IF(Taula42[[#This Row],[Núm. d''ordre]]&lt;&gt;"",1,0)</f>
        <v>0</v>
      </c>
      <c r="AI263" s="26" t="e">
        <f>IF(#REF!&lt;400,1,0)</f>
        <v>#REF!</v>
      </c>
      <c r="AJ263" s="26" t="e">
        <f>IF(#REF!&gt;=400,1,0)</f>
        <v>#REF!</v>
      </c>
      <c r="AL263" s="26">
        <f>IF(Taula42[[#This Row],[Núm. d''ordre]]&gt;0,1,0)</f>
        <v>1</v>
      </c>
      <c r="AN263" s="174">
        <f t="shared" ref="AN263:AN326" si="25">IF(G263="Home",1,0)</f>
        <v>0</v>
      </c>
      <c r="AO263" s="174">
        <f t="shared" ref="AO263:AO326" si="26">IF(G263="Dona",1,0)</f>
        <v>0</v>
      </c>
      <c r="AP263" s="174">
        <f t="shared" ref="AP263:AP326" si="27">IF(G263="No binari",1,0)</f>
        <v>0</v>
      </c>
      <c r="AR263" s="173">
        <f t="shared" ref="AR263:AR326" si="28">IF(F263="Home",1,0)</f>
        <v>0</v>
      </c>
      <c r="AS263" s="173">
        <f t="shared" ref="AS263:AS326" si="29">IF(F263="Dona",1,0)</f>
        <v>0</v>
      </c>
      <c r="BQ263" s="10"/>
      <c r="BR263" s="10"/>
      <c r="BS263" s="10"/>
    </row>
    <row r="264" spans="1:71" ht="13.5" customHeight="1" x14ac:dyDescent="0.25">
      <c r="A264" s="9"/>
      <c r="B264" s="13" t="str">
        <f>IF($C264&lt;&gt;"",MAX($B$7:B263)+1,"")</f>
        <v/>
      </c>
      <c r="C264" s="187"/>
      <c r="D264" s="186"/>
      <c r="E264" s="185"/>
      <c r="F264" s="184"/>
      <c r="G264" s="184"/>
      <c r="H264" s="183"/>
      <c r="I264" s="182"/>
      <c r="J264" s="181"/>
      <c r="K264" s="180"/>
      <c r="L264" s="194"/>
      <c r="M264" s="194"/>
      <c r="N26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64" s="364"/>
      <c r="P264" s="364"/>
      <c r="Q264" s="364"/>
      <c r="R264" s="362"/>
      <c r="S264" s="178"/>
      <c r="T264" s="177"/>
      <c r="U264" s="4"/>
      <c r="V264" s="176" t="e">
        <f>IF(#REF!&lt;#REF!,"No assoleix el mínim d'hores d'atenció anual","Atenció mínima assolida amb èxit")</f>
        <v>#REF!</v>
      </c>
      <c r="W264" s="4"/>
      <c r="X264" s="9">
        <f>(12/12)*Taula42[[#This Row],[Mesos del contracte en vigor durant l´any 2024]]</f>
        <v>0</v>
      </c>
      <c r="Y264" s="9">
        <f>(24/12)*Taula42[[#This Row],[Mesos del contracte en vigor durant l´any 2024]]</f>
        <v>0</v>
      </c>
      <c r="Z264" s="9">
        <f>(4/12)*Taula42[[#This Row],[Mesos del contracte en vigor durant l´any 2024]]</f>
        <v>0</v>
      </c>
      <c r="AA264" s="9">
        <f>(64/12)*Taula42[[#This Row],[Mesos del contracte en vigor durant l´any 2024]]</f>
        <v>0</v>
      </c>
      <c r="AB264" s="4"/>
      <c r="AC264" s="175">
        <f t="shared" si="24"/>
        <v>0</v>
      </c>
      <c r="AE264" s="13"/>
      <c r="AG264" s="26">
        <f>IF(Taula42[[#This Row],[Núm. d''ordre]]&lt;&gt;"",1,0)</f>
        <v>0</v>
      </c>
      <c r="AI264" s="26" t="e">
        <f>IF(#REF!&lt;400,1,0)</f>
        <v>#REF!</v>
      </c>
      <c r="AJ264" s="26" t="e">
        <f>IF(#REF!&gt;=400,1,0)</f>
        <v>#REF!</v>
      </c>
      <c r="AL264" s="26">
        <f>IF(Taula42[[#This Row],[Núm. d''ordre]]&gt;0,1,0)</f>
        <v>1</v>
      </c>
      <c r="AN264" s="174">
        <f t="shared" si="25"/>
        <v>0</v>
      </c>
      <c r="AO264" s="174">
        <f t="shared" si="26"/>
        <v>0</v>
      </c>
      <c r="AP264" s="174">
        <f t="shared" si="27"/>
        <v>0</v>
      </c>
      <c r="AR264" s="173">
        <f t="shared" si="28"/>
        <v>0</v>
      </c>
      <c r="AS264" s="173">
        <f t="shared" si="29"/>
        <v>0</v>
      </c>
      <c r="BQ264" s="10"/>
      <c r="BR264" s="10"/>
      <c r="BS264" s="10"/>
    </row>
    <row r="265" spans="1:71" ht="13.5" customHeight="1" x14ac:dyDescent="0.25">
      <c r="A265" s="9"/>
      <c r="B265" s="13" t="str">
        <f>IF($C265&lt;&gt;"",MAX($B$7:B264)+1,"")</f>
        <v/>
      </c>
      <c r="C265" s="187"/>
      <c r="D265" s="186"/>
      <c r="E265" s="185"/>
      <c r="F265" s="184"/>
      <c r="G265" s="184"/>
      <c r="H265" s="183"/>
      <c r="I265" s="182"/>
      <c r="J265" s="181"/>
      <c r="K265" s="180"/>
      <c r="L265" s="194"/>
      <c r="M265" s="194"/>
      <c r="N26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65" s="364"/>
      <c r="P265" s="364"/>
      <c r="Q265" s="364"/>
      <c r="R265" s="362"/>
      <c r="S265" s="178"/>
      <c r="T265" s="177"/>
      <c r="U265" s="4"/>
      <c r="V265" s="188" t="e">
        <f>IF(#REF!&lt;#REF!,"No assoleix el mínim d'hores d'atenció anual","Atenció mínima assolida amb èxit")</f>
        <v>#REF!</v>
      </c>
      <c r="W265" s="4"/>
      <c r="X265" s="9">
        <f>(12/12)*Taula42[[#This Row],[Mesos del contracte en vigor durant l´any 2024]]</f>
        <v>0</v>
      </c>
      <c r="Y265" s="9">
        <f>(24/12)*Taula42[[#This Row],[Mesos del contracte en vigor durant l´any 2024]]</f>
        <v>0</v>
      </c>
      <c r="Z265" s="9">
        <f>(4/12)*Taula42[[#This Row],[Mesos del contracte en vigor durant l´any 2024]]</f>
        <v>0</v>
      </c>
      <c r="AA265" s="9">
        <f>(64/12)*Taula42[[#This Row],[Mesos del contracte en vigor durant l´any 2024]]</f>
        <v>0</v>
      </c>
      <c r="AB265" s="4"/>
      <c r="AC265" s="175">
        <f t="shared" si="24"/>
        <v>0</v>
      </c>
      <c r="AE265" s="13"/>
      <c r="AG265" s="26">
        <f>IF(Taula42[[#This Row],[Núm. d''ordre]]&lt;&gt;"",1,0)</f>
        <v>0</v>
      </c>
      <c r="AI265" s="26" t="e">
        <f>IF(#REF!&lt;400,1,0)</f>
        <v>#REF!</v>
      </c>
      <c r="AJ265" s="26" t="e">
        <f>IF(#REF!&gt;=400,1,0)</f>
        <v>#REF!</v>
      </c>
      <c r="AL265" s="26">
        <f>IF(Taula42[[#This Row],[Núm. d''ordre]]&gt;0,1,0)</f>
        <v>1</v>
      </c>
      <c r="AN265" s="174">
        <f t="shared" si="25"/>
        <v>0</v>
      </c>
      <c r="AO265" s="174">
        <f t="shared" si="26"/>
        <v>0</v>
      </c>
      <c r="AP265" s="174">
        <f t="shared" si="27"/>
        <v>0</v>
      </c>
      <c r="AR265" s="173">
        <f t="shared" si="28"/>
        <v>0</v>
      </c>
      <c r="AS265" s="173">
        <f t="shared" si="29"/>
        <v>0</v>
      </c>
      <c r="BQ265" s="10"/>
      <c r="BR265" s="10"/>
      <c r="BS265" s="10"/>
    </row>
    <row r="266" spans="1:71" ht="13.5" customHeight="1" x14ac:dyDescent="0.25">
      <c r="A266" s="9"/>
      <c r="B266" s="13" t="str">
        <f>IF($C266&lt;&gt;"",MAX($B$7:B265)+1,"")</f>
        <v/>
      </c>
      <c r="C266" s="187"/>
      <c r="D266" s="186"/>
      <c r="E266" s="185"/>
      <c r="F266" s="184"/>
      <c r="G266" s="184"/>
      <c r="H266" s="183"/>
      <c r="I266" s="182"/>
      <c r="J266" s="181"/>
      <c r="K266" s="180"/>
      <c r="L266" s="194"/>
      <c r="M266" s="194"/>
      <c r="N26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66" s="364"/>
      <c r="P266" s="364"/>
      <c r="Q266" s="364"/>
      <c r="R266" s="362"/>
      <c r="S266" s="178"/>
      <c r="T266" s="177"/>
      <c r="U266" s="4"/>
      <c r="V266" s="176" t="e">
        <f>IF(#REF!&lt;#REF!,"No assoleix el mínim d'hores d'atenció anual","Atenció mínima assolida amb èxit")</f>
        <v>#REF!</v>
      </c>
      <c r="W266" s="4"/>
      <c r="X266" s="9">
        <f>(12/12)*Taula42[[#This Row],[Mesos del contracte en vigor durant l´any 2024]]</f>
        <v>0</v>
      </c>
      <c r="Y266" s="9">
        <f>(24/12)*Taula42[[#This Row],[Mesos del contracte en vigor durant l´any 2024]]</f>
        <v>0</v>
      </c>
      <c r="Z266" s="9">
        <f>(4/12)*Taula42[[#This Row],[Mesos del contracte en vigor durant l´any 2024]]</f>
        <v>0</v>
      </c>
      <c r="AA266" s="9">
        <f>(64/12)*Taula42[[#This Row],[Mesos del contracte en vigor durant l´any 2024]]</f>
        <v>0</v>
      </c>
      <c r="AB266" s="4"/>
      <c r="AC266" s="175">
        <f t="shared" si="24"/>
        <v>0</v>
      </c>
      <c r="AE266" s="13"/>
      <c r="AG266" s="26">
        <f>IF(Taula42[[#This Row],[Núm. d''ordre]]&lt;&gt;"",1,0)</f>
        <v>0</v>
      </c>
      <c r="AI266" s="26" t="e">
        <f>IF(#REF!&lt;400,1,0)</f>
        <v>#REF!</v>
      </c>
      <c r="AJ266" s="26" t="e">
        <f>IF(#REF!&gt;=400,1,0)</f>
        <v>#REF!</v>
      </c>
      <c r="AL266" s="26">
        <f>IF(Taula42[[#This Row],[Núm. d''ordre]]&gt;0,1,0)</f>
        <v>1</v>
      </c>
      <c r="AN266" s="174">
        <f t="shared" si="25"/>
        <v>0</v>
      </c>
      <c r="AO266" s="174">
        <f t="shared" si="26"/>
        <v>0</v>
      </c>
      <c r="AP266" s="174">
        <f t="shared" si="27"/>
        <v>0</v>
      </c>
      <c r="AR266" s="173">
        <f t="shared" si="28"/>
        <v>0</v>
      </c>
      <c r="AS266" s="173">
        <f t="shared" si="29"/>
        <v>0</v>
      </c>
      <c r="BQ266" s="10"/>
      <c r="BR266" s="10"/>
      <c r="BS266" s="10"/>
    </row>
    <row r="267" spans="1:71" ht="13.5" customHeight="1" x14ac:dyDescent="0.25">
      <c r="A267" s="9"/>
      <c r="B267" s="13" t="str">
        <f>IF($C267&lt;&gt;"",MAX($B$7:B266)+1,"")</f>
        <v/>
      </c>
      <c r="C267" s="187"/>
      <c r="D267" s="186"/>
      <c r="E267" s="185"/>
      <c r="F267" s="184"/>
      <c r="G267" s="184"/>
      <c r="H267" s="183"/>
      <c r="I267" s="182"/>
      <c r="J267" s="181"/>
      <c r="K267" s="180"/>
      <c r="L267" s="194"/>
      <c r="M267" s="194"/>
      <c r="N26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67" s="364"/>
      <c r="P267" s="364"/>
      <c r="Q267" s="364"/>
      <c r="R267" s="362"/>
      <c r="S267" s="178"/>
      <c r="T267" s="177"/>
      <c r="U267" s="4"/>
      <c r="V267" s="188" t="e">
        <f>IF(#REF!&lt;#REF!,"No assoleix el mínim d'hores d'atenció anual","Atenció mínima assolida amb èxit")</f>
        <v>#REF!</v>
      </c>
      <c r="W267" s="4"/>
      <c r="X267" s="9">
        <f>(12/12)*Taula42[[#This Row],[Mesos del contracte en vigor durant l´any 2024]]</f>
        <v>0</v>
      </c>
      <c r="Y267" s="9">
        <f>(24/12)*Taula42[[#This Row],[Mesos del contracte en vigor durant l´any 2024]]</f>
        <v>0</v>
      </c>
      <c r="Z267" s="9">
        <f>(4/12)*Taula42[[#This Row],[Mesos del contracte en vigor durant l´any 2024]]</f>
        <v>0</v>
      </c>
      <c r="AA267" s="9">
        <f>(64/12)*Taula42[[#This Row],[Mesos del contracte en vigor durant l´any 2024]]</f>
        <v>0</v>
      </c>
      <c r="AB267" s="4"/>
      <c r="AC267" s="175">
        <f t="shared" si="24"/>
        <v>0</v>
      </c>
      <c r="AE267" s="13"/>
      <c r="AG267" s="26">
        <f>IF(Taula42[[#This Row],[Núm. d''ordre]]&lt;&gt;"",1,0)</f>
        <v>0</v>
      </c>
      <c r="AI267" s="26" t="e">
        <f>IF(#REF!&lt;400,1,0)</f>
        <v>#REF!</v>
      </c>
      <c r="AJ267" s="26" t="e">
        <f>IF(#REF!&gt;=400,1,0)</f>
        <v>#REF!</v>
      </c>
      <c r="AL267" s="26">
        <f>IF(Taula42[[#This Row],[Núm. d''ordre]]&gt;0,1,0)</f>
        <v>1</v>
      </c>
      <c r="AN267" s="174">
        <f t="shared" si="25"/>
        <v>0</v>
      </c>
      <c r="AO267" s="174">
        <f t="shared" si="26"/>
        <v>0</v>
      </c>
      <c r="AP267" s="174">
        <f t="shared" si="27"/>
        <v>0</v>
      </c>
      <c r="AR267" s="173">
        <f t="shared" si="28"/>
        <v>0</v>
      </c>
      <c r="AS267" s="173">
        <f t="shared" si="29"/>
        <v>0</v>
      </c>
      <c r="BQ267" s="10"/>
      <c r="BR267" s="10"/>
      <c r="BS267" s="10"/>
    </row>
    <row r="268" spans="1:71" ht="13.5" customHeight="1" x14ac:dyDescent="0.25">
      <c r="A268" s="9"/>
      <c r="B268" s="13" t="str">
        <f>IF($C268&lt;&gt;"",MAX($B$7:B267)+1,"")</f>
        <v/>
      </c>
      <c r="C268" s="187"/>
      <c r="D268" s="186"/>
      <c r="E268" s="185"/>
      <c r="F268" s="184"/>
      <c r="G268" s="184"/>
      <c r="H268" s="183"/>
      <c r="I268" s="182"/>
      <c r="J268" s="181"/>
      <c r="K268" s="180"/>
      <c r="L268" s="194"/>
      <c r="M268" s="194"/>
      <c r="N26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68" s="364"/>
      <c r="P268" s="364"/>
      <c r="Q268" s="364"/>
      <c r="R268" s="362"/>
      <c r="S268" s="178"/>
      <c r="T268" s="177"/>
      <c r="U268" s="4"/>
      <c r="V268" s="176" t="e">
        <f>IF(#REF!&lt;#REF!,"No assoleix el mínim d'hores d'atenció anual","Atenció mínima assolida amb èxit")</f>
        <v>#REF!</v>
      </c>
      <c r="W268" s="4"/>
      <c r="X268" s="9">
        <f>(12/12)*Taula42[[#This Row],[Mesos del contracte en vigor durant l´any 2024]]</f>
        <v>0</v>
      </c>
      <c r="Y268" s="9">
        <f>(24/12)*Taula42[[#This Row],[Mesos del contracte en vigor durant l´any 2024]]</f>
        <v>0</v>
      </c>
      <c r="Z268" s="9">
        <f>(4/12)*Taula42[[#This Row],[Mesos del contracte en vigor durant l´any 2024]]</f>
        <v>0</v>
      </c>
      <c r="AA268" s="9">
        <f>(64/12)*Taula42[[#This Row],[Mesos del contracte en vigor durant l´any 2024]]</f>
        <v>0</v>
      </c>
      <c r="AB268" s="4"/>
      <c r="AC268" s="175">
        <f t="shared" si="24"/>
        <v>0</v>
      </c>
      <c r="AE268" s="13"/>
      <c r="AG268" s="26">
        <f>IF(Taula42[[#This Row],[Núm. d''ordre]]&lt;&gt;"",1,0)</f>
        <v>0</v>
      </c>
      <c r="AI268" s="26" t="e">
        <f>IF(#REF!&lt;400,1,0)</f>
        <v>#REF!</v>
      </c>
      <c r="AJ268" s="26" t="e">
        <f>IF(#REF!&gt;=400,1,0)</f>
        <v>#REF!</v>
      </c>
      <c r="AL268" s="26">
        <f>IF(Taula42[[#This Row],[Núm. d''ordre]]&gt;0,1,0)</f>
        <v>1</v>
      </c>
      <c r="AN268" s="174">
        <f t="shared" si="25"/>
        <v>0</v>
      </c>
      <c r="AO268" s="174">
        <f t="shared" si="26"/>
        <v>0</v>
      </c>
      <c r="AP268" s="174">
        <f t="shared" si="27"/>
        <v>0</v>
      </c>
      <c r="AR268" s="173">
        <f t="shared" si="28"/>
        <v>0</v>
      </c>
      <c r="AS268" s="173">
        <f t="shared" si="29"/>
        <v>0</v>
      </c>
      <c r="BQ268" s="10"/>
      <c r="BR268" s="10"/>
      <c r="BS268" s="10"/>
    </row>
    <row r="269" spans="1:71" ht="13.5" customHeight="1" x14ac:dyDescent="0.25">
      <c r="A269" s="9"/>
      <c r="B269" s="13" t="str">
        <f>IF($C269&lt;&gt;"",MAX($B$7:B268)+1,"")</f>
        <v/>
      </c>
      <c r="C269" s="187"/>
      <c r="D269" s="186"/>
      <c r="E269" s="185"/>
      <c r="F269" s="184"/>
      <c r="G269" s="184"/>
      <c r="H269" s="183"/>
      <c r="I269" s="182"/>
      <c r="J269" s="181"/>
      <c r="K269" s="180"/>
      <c r="L269" s="194"/>
      <c r="M269" s="194"/>
      <c r="N26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69" s="364"/>
      <c r="P269" s="364"/>
      <c r="Q269" s="364"/>
      <c r="R269" s="362"/>
      <c r="S269" s="178"/>
      <c r="T269" s="177"/>
      <c r="U269" s="4"/>
      <c r="V269" s="188" t="e">
        <f>IF(#REF!&lt;#REF!,"No assoleix el mínim d'hores d'atenció anual","Atenció mínima assolida amb èxit")</f>
        <v>#REF!</v>
      </c>
      <c r="W269" s="4"/>
      <c r="X269" s="9">
        <f>(12/12)*Taula42[[#This Row],[Mesos del contracte en vigor durant l´any 2024]]</f>
        <v>0</v>
      </c>
      <c r="Y269" s="9">
        <f>(24/12)*Taula42[[#This Row],[Mesos del contracte en vigor durant l´any 2024]]</f>
        <v>0</v>
      </c>
      <c r="Z269" s="9">
        <f>(4/12)*Taula42[[#This Row],[Mesos del contracte en vigor durant l´any 2024]]</f>
        <v>0</v>
      </c>
      <c r="AA269" s="9">
        <f>(64/12)*Taula42[[#This Row],[Mesos del contracte en vigor durant l´any 2024]]</f>
        <v>0</v>
      </c>
      <c r="AB269" s="4"/>
      <c r="AC269" s="175">
        <f t="shared" si="24"/>
        <v>0</v>
      </c>
      <c r="AE269" s="13"/>
      <c r="AG269" s="26">
        <f>IF(Taula42[[#This Row],[Núm. d''ordre]]&lt;&gt;"",1,0)</f>
        <v>0</v>
      </c>
      <c r="AI269" s="26" t="e">
        <f>IF(#REF!&lt;400,1,0)</f>
        <v>#REF!</v>
      </c>
      <c r="AJ269" s="26" t="e">
        <f>IF(#REF!&gt;=400,1,0)</f>
        <v>#REF!</v>
      </c>
      <c r="AL269" s="26">
        <f>IF(Taula42[[#This Row],[Núm. d''ordre]]&gt;0,1,0)</f>
        <v>1</v>
      </c>
      <c r="AN269" s="174">
        <f t="shared" si="25"/>
        <v>0</v>
      </c>
      <c r="AO269" s="174">
        <f t="shared" si="26"/>
        <v>0</v>
      </c>
      <c r="AP269" s="174">
        <f t="shared" si="27"/>
        <v>0</v>
      </c>
      <c r="AR269" s="173">
        <f t="shared" si="28"/>
        <v>0</v>
      </c>
      <c r="AS269" s="173">
        <f t="shared" si="29"/>
        <v>0</v>
      </c>
      <c r="BQ269" s="10"/>
      <c r="BR269" s="10"/>
      <c r="BS269" s="10"/>
    </row>
    <row r="270" spans="1:71" ht="13.5" customHeight="1" x14ac:dyDescent="0.25">
      <c r="A270" s="9"/>
      <c r="B270" s="13" t="str">
        <f>IF($C270&lt;&gt;"",MAX($B$7:B269)+1,"")</f>
        <v/>
      </c>
      <c r="C270" s="187"/>
      <c r="D270" s="186"/>
      <c r="E270" s="185"/>
      <c r="F270" s="184"/>
      <c r="G270" s="184"/>
      <c r="H270" s="183"/>
      <c r="I270" s="182"/>
      <c r="J270" s="181"/>
      <c r="K270" s="180"/>
      <c r="L270" s="194"/>
      <c r="M270" s="194"/>
      <c r="N27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70" s="364"/>
      <c r="P270" s="364"/>
      <c r="Q270" s="364"/>
      <c r="R270" s="362"/>
      <c r="S270" s="178"/>
      <c r="T270" s="177"/>
      <c r="U270" s="4"/>
      <c r="V270" s="176" t="e">
        <f>IF(#REF!&lt;#REF!,"No assoleix el mínim d'hores d'atenció anual","Atenció mínima assolida amb èxit")</f>
        <v>#REF!</v>
      </c>
      <c r="W270" s="4"/>
      <c r="X270" s="9">
        <f>(12/12)*Taula42[[#This Row],[Mesos del contracte en vigor durant l´any 2024]]</f>
        <v>0</v>
      </c>
      <c r="Y270" s="9">
        <f>(24/12)*Taula42[[#This Row],[Mesos del contracte en vigor durant l´any 2024]]</f>
        <v>0</v>
      </c>
      <c r="Z270" s="9">
        <f>(4/12)*Taula42[[#This Row],[Mesos del contracte en vigor durant l´any 2024]]</f>
        <v>0</v>
      </c>
      <c r="AA270" s="9">
        <f>(64/12)*Taula42[[#This Row],[Mesos del contracte en vigor durant l´any 2024]]</f>
        <v>0</v>
      </c>
      <c r="AB270" s="4"/>
      <c r="AC270" s="175">
        <f t="shared" si="24"/>
        <v>0</v>
      </c>
      <c r="AE270" s="13"/>
      <c r="AG270" s="26">
        <f>IF(Taula42[[#This Row],[Núm. d''ordre]]&lt;&gt;"",1,0)</f>
        <v>0</v>
      </c>
      <c r="AI270" s="26" t="e">
        <f>IF(#REF!&lt;400,1,0)</f>
        <v>#REF!</v>
      </c>
      <c r="AJ270" s="26" t="e">
        <f>IF(#REF!&gt;=400,1,0)</f>
        <v>#REF!</v>
      </c>
      <c r="AL270" s="26">
        <f>IF(Taula42[[#This Row],[Núm. d''ordre]]&gt;0,1,0)</f>
        <v>1</v>
      </c>
      <c r="AN270" s="174">
        <f t="shared" si="25"/>
        <v>0</v>
      </c>
      <c r="AO270" s="174">
        <f t="shared" si="26"/>
        <v>0</v>
      </c>
      <c r="AP270" s="174">
        <f t="shared" si="27"/>
        <v>0</v>
      </c>
      <c r="AR270" s="173">
        <f t="shared" si="28"/>
        <v>0</v>
      </c>
      <c r="AS270" s="173">
        <f t="shared" si="29"/>
        <v>0</v>
      </c>
      <c r="BQ270" s="10"/>
      <c r="BR270" s="10"/>
      <c r="BS270" s="10"/>
    </row>
    <row r="271" spans="1:71" ht="13.5" customHeight="1" x14ac:dyDescent="0.25">
      <c r="A271" s="9"/>
      <c r="B271" s="13" t="str">
        <f>IF($C271&lt;&gt;"",MAX($B$7:B270)+1,"")</f>
        <v/>
      </c>
      <c r="C271" s="187"/>
      <c r="D271" s="186"/>
      <c r="E271" s="185"/>
      <c r="F271" s="184"/>
      <c r="G271" s="184"/>
      <c r="H271" s="183"/>
      <c r="I271" s="182"/>
      <c r="J271" s="181"/>
      <c r="K271" s="180"/>
      <c r="L271" s="194"/>
      <c r="M271" s="194"/>
      <c r="N27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71" s="364"/>
      <c r="P271" s="364"/>
      <c r="Q271" s="364"/>
      <c r="R271" s="362"/>
      <c r="S271" s="178"/>
      <c r="T271" s="177"/>
      <c r="U271" s="4"/>
      <c r="V271" s="188" t="e">
        <f>IF(#REF!&lt;#REF!,"No assoleix el mínim d'hores d'atenció anual","Atenció mínima assolida amb èxit")</f>
        <v>#REF!</v>
      </c>
      <c r="W271" s="4"/>
      <c r="X271" s="9">
        <f>(12/12)*Taula42[[#This Row],[Mesos del contracte en vigor durant l´any 2024]]</f>
        <v>0</v>
      </c>
      <c r="Y271" s="9">
        <f>(24/12)*Taula42[[#This Row],[Mesos del contracte en vigor durant l´any 2024]]</f>
        <v>0</v>
      </c>
      <c r="Z271" s="9">
        <f>(4/12)*Taula42[[#This Row],[Mesos del contracte en vigor durant l´any 2024]]</f>
        <v>0</v>
      </c>
      <c r="AA271" s="9">
        <f>(64/12)*Taula42[[#This Row],[Mesos del contracte en vigor durant l´any 2024]]</f>
        <v>0</v>
      </c>
      <c r="AB271" s="4"/>
      <c r="AC271" s="175">
        <f t="shared" si="24"/>
        <v>0</v>
      </c>
      <c r="AE271" s="13"/>
      <c r="AG271" s="26">
        <f>IF(Taula42[[#This Row],[Núm. d''ordre]]&lt;&gt;"",1,0)</f>
        <v>0</v>
      </c>
      <c r="AI271" s="26" t="e">
        <f>IF(#REF!&lt;400,1,0)</f>
        <v>#REF!</v>
      </c>
      <c r="AJ271" s="26" t="e">
        <f>IF(#REF!&gt;=400,1,0)</f>
        <v>#REF!</v>
      </c>
      <c r="AL271" s="26">
        <f>IF(Taula42[[#This Row],[Núm. d''ordre]]&gt;0,1,0)</f>
        <v>1</v>
      </c>
      <c r="AN271" s="174">
        <f t="shared" si="25"/>
        <v>0</v>
      </c>
      <c r="AO271" s="174">
        <f t="shared" si="26"/>
        <v>0</v>
      </c>
      <c r="AP271" s="174">
        <f t="shared" si="27"/>
        <v>0</v>
      </c>
      <c r="AR271" s="173">
        <f t="shared" si="28"/>
        <v>0</v>
      </c>
      <c r="AS271" s="173">
        <f t="shared" si="29"/>
        <v>0</v>
      </c>
      <c r="BQ271" s="10"/>
      <c r="BR271" s="10"/>
      <c r="BS271" s="10"/>
    </row>
    <row r="272" spans="1:71" ht="13.5" customHeight="1" x14ac:dyDescent="0.25">
      <c r="A272" s="9"/>
      <c r="B272" s="13" t="str">
        <f>IF($C272&lt;&gt;"",MAX($B$7:B271)+1,"")</f>
        <v/>
      </c>
      <c r="C272" s="187"/>
      <c r="D272" s="186"/>
      <c r="E272" s="185"/>
      <c r="F272" s="184"/>
      <c r="G272" s="184"/>
      <c r="H272" s="183"/>
      <c r="I272" s="182"/>
      <c r="J272" s="181"/>
      <c r="K272" s="180"/>
      <c r="L272" s="194"/>
      <c r="M272" s="194"/>
      <c r="N27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72" s="364"/>
      <c r="P272" s="364"/>
      <c r="Q272" s="364"/>
      <c r="R272" s="362"/>
      <c r="S272" s="178"/>
      <c r="T272" s="177"/>
      <c r="U272" s="4"/>
      <c r="V272" s="176" t="e">
        <f>IF(#REF!&lt;#REF!,"No assoleix el mínim d'hores d'atenció anual","Atenció mínima assolida amb èxit")</f>
        <v>#REF!</v>
      </c>
      <c r="W272" s="4"/>
      <c r="X272" s="9">
        <f>(12/12)*Taula42[[#This Row],[Mesos del contracte en vigor durant l´any 2024]]</f>
        <v>0</v>
      </c>
      <c r="Y272" s="9">
        <f>(24/12)*Taula42[[#This Row],[Mesos del contracte en vigor durant l´any 2024]]</f>
        <v>0</v>
      </c>
      <c r="Z272" s="9">
        <f>(4/12)*Taula42[[#This Row],[Mesos del contracte en vigor durant l´any 2024]]</f>
        <v>0</v>
      </c>
      <c r="AA272" s="9">
        <f>(64/12)*Taula42[[#This Row],[Mesos del contracte en vigor durant l´any 2024]]</f>
        <v>0</v>
      </c>
      <c r="AB272" s="4"/>
      <c r="AC272" s="175">
        <f t="shared" si="24"/>
        <v>0</v>
      </c>
      <c r="AE272" s="13"/>
      <c r="AG272" s="26">
        <f>IF(Taula42[[#This Row],[Núm. d''ordre]]&lt;&gt;"",1,0)</f>
        <v>0</v>
      </c>
      <c r="AI272" s="26" t="e">
        <f>IF(#REF!&lt;400,1,0)</f>
        <v>#REF!</v>
      </c>
      <c r="AJ272" s="26" t="e">
        <f>IF(#REF!&gt;=400,1,0)</f>
        <v>#REF!</v>
      </c>
      <c r="AL272" s="26">
        <f>IF(Taula42[[#This Row],[Núm. d''ordre]]&gt;0,1,0)</f>
        <v>1</v>
      </c>
      <c r="AN272" s="174">
        <f t="shared" si="25"/>
        <v>0</v>
      </c>
      <c r="AO272" s="174">
        <f t="shared" si="26"/>
        <v>0</v>
      </c>
      <c r="AP272" s="174">
        <f t="shared" si="27"/>
        <v>0</v>
      </c>
      <c r="AR272" s="173">
        <f t="shared" si="28"/>
        <v>0</v>
      </c>
      <c r="AS272" s="173">
        <f t="shared" si="29"/>
        <v>0</v>
      </c>
      <c r="BQ272" s="10"/>
      <c r="BR272" s="10"/>
      <c r="BS272" s="10"/>
    </row>
    <row r="273" spans="1:71" ht="13.5" customHeight="1" x14ac:dyDescent="0.25">
      <c r="A273" s="9"/>
      <c r="B273" s="13" t="str">
        <f>IF($C273&lt;&gt;"",MAX($B$7:B272)+1,"")</f>
        <v/>
      </c>
      <c r="C273" s="187"/>
      <c r="D273" s="186"/>
      <c r="E273" s="185"/>
      <c r="F273" s="184"/>
      <c r="G273" s="184"/>
      <c r="H273" s="183"/>
      <c r="I273" s="182"/>
      <c r="J273" s="181"/>
      <c r="K273" s="180"/>
      <c r="L273" s="194"/>
      <c r="M273" s="194"/>
      <c r="N27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73" s="364"/>
      <c r="P273" s="364"/>
      <c r="Q273" s="364"/>
      <c r="R273" s="362"/>
      <c r="S273" s="178"/>
      <c r="T273" s="177"/>
      <c r="U273" s="4"/>
      <c r="V273" s="188" t="e">
        <f>IF(#REF!&lt;#REF!,"No assoleix el mínim d'hores d'atenció anual","Atenció mínima assolida amb èxit")</f>
        <v>#REF!</v>
      </c>
      <c r="W273" s="4"/>
      <c r="X273" s="9">
        <f>(12/12)*Taula42[[#This Row],[Mesos del contracte en vigor durant l´any 2024]]</f>
        <v>0</v>
      </c>
      <c r="Y273" s="9">
        <f>(24/12)*Taula42[[#This Row],[Mesos del contracte en vigor durant l´any 2024]]</f>
        <v>0</v>
      </c>
      <c r="Z273" s="9">
        <f>(4/12)*Taula42[[#This Row],[Mesos del contracte en vigor durant l´any 2024]]</f>
        <v>0</v>
      </c>
      <c r="AA273" s="9">
        <f>(64/12)*Taula42[[#This Row],[Mesos del contracte en vigor durant l´any 2024]]</f>
        <v>0</v>
      </c>
      <c r="AB273" s="4"/>
      <c r="AC273" s="175">
        <f t="shared" si="24"/>
        <v>0</v>
      </c>
      <c r="AE273" s="13"/>
      <c r="AG273" s="26">
        <f>IF(Taula42[[#This Row],[Núm. d''ordre]]&lt;&gt;"",1,0)</f>
        <v>0</v>
      </c>
      <c r="AI273" s="26" t="e">
        <f>IF(#REF!&lt;400,1,0)</f>
        <v>#REF!</v>
      </c>
      <c r="AJ273" s="26" t="e">
        <f>IF(#REF!&gt;=400,1,0)</f>
        <v>#REF!</v>
      </c>
      <c r="AL273" s="26">
        <f>IF(Taula42[[#This Row],[Núm. d''ordre]]&gt;0,1,0)</f>
        <v>1</v>
      </c>
      <c r="AN273" s="174">
        <f t="shared" si="25"/>
        <v>0</v>
      </c>
      <c r="AO273" s="174">
        <f t="shared" si="26"/>
        <v>0</v>
      </c>
      <c r="AP273" s="174">
        <f t="shared" si="27"/>
        <v>0</v>
      </c>
      <c r="AR273" s="173">
        <f t="shared" si="28"/>
        <v>0</v>
      </c>
      <c r="AS273" s="173">
        <f t="shared" si="29"/>
        <v>0</v>
      </c>
      <c r="BQ273" s="10"/>
      <c r="BR273" s="10"/>
      <c r="BS273" s="10"/>
    </row>
    <row r="274" spans="1:71" ht="13.5" customHeight="1" x14ac:dyDescent="0.25">
      <c r="A274" s="9"/>
      <c r="B274" s="13" t="str">
        <f>IF($C274&lt;&gt;"",MAX($B$7:B273)+1,"")</f>
        <v/>
      </c>
      <c r="C274" s="187"/>
      <c r="D274" s="186"/>
      <c r="E274" s="185"/>
      <c r="F274" s="184"/>
      <c r="G274" s="184"/>
      <c r="H274" s="183"/>
      <c r="I274" s="182"/>
      <c r="J274" s="181"/>
      <c r="K274" s="180"/>
      <c r="L274" s="194"/>
      <c r="M274" s="194"/>
      <c r="N27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74" s="364"/>
      <c r="P274" s="364"/>
      <c r="Q274" s="364"/>
      <c r="R274" s="362"/>
      <c r="S274" s="178"/>
      <c r="T274" s="177"/>
      <c r="U274" s="4"/>
      <c r="V274" s="176" t="e">
        <f>IF(#REF!&lt;#REF!,"No assoleix el mínim d'hores d'atenció anual","Atenció mínima assolida amb èxit")</f>
        <v>#REF!</v>
      </c>
      <c r="W274" s="4"/>
      <c r="X274" s="9">
        <f>(12/12)*Taula42[[#This Row],[Mesos del contracte en vigor durant l´any 2024]]</f>
        <v>0</v>
      </c>
      <c r="Y274" s="9">
        <f>(24/12)*Taula42[[#This Row],[Mesos del contracte en vigor durant l´any 2024]]</f>
        <v>0</v>
      </c>
      <c r="Z274" s="9">
        <f>(4/12)*Taula42[[#This Row],[Mesos del contracte en vigor durant l´any 2024]]</f>
        <v>0</v>
      </c>
      <c r="AA274" s="9">
        <f>(64/12)*Taula42[[#This Row],[Mesos del contracte en vigor durant l´any 2024]]</f>
        <v>0</v>
      </c>
      <c r="AB274" s="4"/>
      <c r="AC274" s="175">
        <f t="shared" si="24"/>
        <v>0</v>
      </c>
      <c r="AE274" s="13"/>
      <c r="AG274" s="26">
        <f>IF(Taula42[[#This Row],[Núm. d''ordre]]&lt;&gt;"",1,0)</f>
        <v>0</v>
      </c>
      <c r="AI274" s="26" t="e">
        <f>IF(#REF!&lt;400,1,0)</f>
        <v>#REF!</v>
      </c>
      <c r="AJ274" s="26" t="e">
        <f>IF(#REF!&gt;=400,1,0)</f>
        <v>#REF!</v>
      </c>
      <c r="AL274" s="26">
        <f>IF(Taula42[[#This Row],[Núm. d''ordre]]&gt;0,1,0)</f>
        <v>1</v>
      </c>
      <c r="AN274" s="174">
        <f t="shared" si="25"/>
        <v>0</v>
      </c>
      <c r="AO274" s="174">
        <f t="shared" si="26"/>
        <v>0</v>
      </c>
      <c r="AP274" s="174">
        <f t="shared" si="27"/>
        <v>0</v>
      </c>
      <c r="AR274" s="173">
        <f t="shared" si="28"/>
        <v>0</v>
      </c>
      <c r="AS274" s="173">
        <f t="shared" si="29"/>
        <v>0</v>
      </c>
      <c r="BQ274" s="10"/>
      <c r="BR274" s="10"/>
      <c r="BS274" s="10"/>
    </row>
    <row r="275" spans="1:71" ht="13.5" customHeight="1" x14ac:dyDescent="0.25">
      <c r="A275" s="9"/>
      <c r="B275" s="13" t="str">
        <f>IF($C275&lt;&gt;"",MAX($B$7:B274)+1,"")</f>
        <v/>
      </c>
      <c r="C275" s="187"/>
      <c r="D275" s="186"/>
      <c r="E275" s="185"/>
      <c r="F275" s="184"/>
      <c r="G275" s="184"/>
      <c r="H275" s="183"/>
      <c r="I275" s="182"/>
      <c r="J275" s="181"/>
      <c r="K275" s="180"/>
      <c r="L275" s="194"/>
      <c r="M275" s="194"/>
      <c r="N27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75" s="364"/>
      <c r="P275" s="364"/>
      <c r="Q275" s="364"/>
      <c r="R275" s="362"/>
      <c r="S275" s="178"/>
      <c r="T275" s="177"/>
      <c r="U275" s="4"/>
      <c r="V275" s="188" t="e">
        <f>IF(#REF!&lt;#REF!,"No assoleix el mínim d'hores d'atenció anual","Atenció mínima assolida amb èxit")</f>
        <v>#REF!</v>
      </c>
      <c r="W275" s="4"/>
      <c r="X275" s="9">
        <f>(12/12)*Taula42[[#This Row],[Mesos del contracte en vigor durant l´any 2024]]</f>
        <v>0</v>
      </c>
      <c r="Y275" s="9">
        <f>(24/12)*Taula42[[#This Row],[Mesos del contracte en vigor durant l´any 2024]]</f>
        <v>0</v>
      </c>
      <c r="Z275" s="9">
        <f>(4/12)*Taula42[[#This Row],[Mesos del contracte en vigor durant l´any 2024]]</f>
        <v>0</v>
      </c>
      <c r="AA275" s="9">
        <f>(64/12)*Taula42[[#This Row],[Mesos del contracte en vigor durant l´any 2024]]</f>
        <v>0</v>
      </c>
      <c r="AB275" s="4"/>
      <c r="AC275" s="175">
        <f t="shared" si="24"/>
        <v>0</v>
      </c>
      <c r="AE275" s="13"/>
      <c r="AG275" s="26">
        <f>IF(Taula42[[#This Row],[Núm. d''ordre]]&lt;&gt;"",1,0)</f>
        <v>0</v>
      </c>
      <c r="AI275" s="26" t="e">
        <f>IF(#REF!&lt;400,1,0)</f>
        <v>#REF!</v>
      </c>
      <c r="AJ275" s="26" t="e">
        <f>IF(#REF!&gt;=400,1,0)</f>
        <v>#REF!</v>
      </c>
      <c r="AL275" s="26">
        <f>IF(Taula42[[#This Row],[Núm. d''ordre]]&gt;0,1,0)</f>
        <v>1</v>
      </c>
      <c r="AN275" s="174">
        <f t="shared" si="25"/>
        <v>0</v>
      </c>
      <c r="AO275" s="174">
        <f t="shared" si="26"/>
        <v>0</v>
      </c>
      <c r="AP275" s="174">
        <f t="shared" si="27"/>
        <v>0</v>
      </c>
      <c r="AR275" s="173">
        <f t="shared" si="28"/>
        <v>0</v>
      </c>
      <c r="AS275" s="173">
        <f t="shared" si="29"/>
        <v>0</v>
      </c>
      <c r="BQ275" s="10"/>
      <c r="BR275" s="10"/>
      <c r="BS275" s="10"/>
    </row>
    <row r="276" spans="1:71" ht="13.5" customHeight="1" x14ac:dyDescent="0.25">
      <c r="A276" s="9"/>
      <c r="B276" s="13" t="str">
        <f>IF($C276&lt;&gt;"",MAX($B$7:B275)+1,"")</f>
        <v/>
      </c>
      <c r="C276" s="187"/>
      <c r="D276" s="186"/>
      <c r="E276" s="185"/>
      <c r="F276" s="184"/>
      <c r="G276" s="184"/>
      <c r="H276" s="183"/>
      <c r="I276" s="182"/>
      <c r="J276" s="181"/>
      <c r="K276" s="180"/>
      <c r="L276" s="194"/>
      <c r="M276" s="194"/>
      <c r="N27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76" s="364"/>
      <c r="P276" s="364"/>
      <c r="Q276" s="364"/>
      <c r="R276" s="362"/>
      <c r="S276" s="178"/>
      <c r="T276" s="177"/>
      <c r="U276" s="4"/>
      <c r="V276" s="176" t="e">
        <f>IF(#REF!&lt;#REF!,"No assoleix el mínim d'hores d'atenció anual","Atenció mínima assolida amb èxit")</f>
        <v>#REF!</v>
      </c>
      <c r="W276" s="4"/>
      <c r="X276" s="9">
        <f>(12/12)*Taula42[[#This Row],[Mesos del contracte en vigor durant l´any 2024]]</f>
        <v>0</v>
      </c>
      <c r="Y276" s="9">
        <f>(24/12)*Taula42[[#This Row],[Mesos del contracte en vigor durant l´any 2024]]</f>
        <v>0</v>
      </c>
      <c r="Z276" s="9">
        <f>(4/12)*Taula42[[#This Row],[Mesos del contracte en vigor durant l´any 2024]]</f>
        <v>0</v>
      </c>
      <c r="AA276" s="9">
        <f>(64/12)*Taula42[[#This Row],[Mesos del contracte en vigor durant l´any 2024]]</f>
        <v>0</v>
      </c>
      <c r="AB276" s="4"/>
      <c r="AC276" s="175">
        <f t="shared" si="24"/>
        <v>0</v>
      </c>
      <c r="AE276" s="13"/>
      <c r="AG276" s="26">
        <f>IF(Taula42[[#This Row],[Núm. d''ordre]]&lt;&gt;"",1,0)</f>
        <v>0</v>
      </c>
      <c r="AI276" s="26" t="e">
        <f>IF(#REF!&lt;400,1,0)</f>
        <v>#REF!</v>
      </c>
      <c r="AJ276" s="26" t="e">
        <f>IF(#REF!&gt;=400,1,0)</f>
        <v>#REF!</v>
      </c>
      <c r="AL276" s="26">
        <f>IF(Taula42[[#This Row],[Núm. d''ordre]]&gt;0,1,0)</f>
        <v>1</v>
      </c>
      <c r="AN276" s="174">
        <f t="shared" si="25"/>
        <v>0</v>
      </c>
      <c r="AO276" s="174">
        <f t="shared" si="26"/>
        <v>0</v>
      </c>
      <c r="AP276" s="174">
        <f t="shared" si="27"/>
        <v>0</v>
      </c>
      <c r="AR276" s="173">
        <f t="shared" si="28"/>
        <v>0</v>
      </c>
      <c r="AS276" s="173">
        <f t="shared" si="29"/>
        <v>0</v>
      </c>
      <c r="BQ276" s="10"/>
      <c r="BR276" s="10"/>
      <c r="BS276" s="10"/>
    </row>
    <row r="277" spans="1:71" ht="13.5" customHeight="1" x14ac:dyDescent="0.25">
      <c r="A277" s="9"/>
      <c r="B277" s="13" t="str">
        <f>IF($C277&lt;&gt;"",MAX($B$7:B276)+1,"")</f>
        <v/>
      </c>
      <c r="C277" s="187"/>
      <c r="D277" s="186"/>
      <c r="E277" s="185"/>
      <c r="F277" s="184"/>
      <c r="G277" s="184"/>
      <c r="H277" s="183"/>
      <c r="I277" s="182"/>
      <c r="J277" s="181"/>
      <c r="K277" s="180"/>
      <c r="L277" s="194"/>
      <c r="M277" s="194"/>
      <c r="N27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77" s="364"/>
      <c r="P277" s="364"/>
      <c r="Q277" s="364"/>
      <c r="R277" s="362"/>
      <c r="S277" s="178"/>
      <c r="T277" s="177"/>
      <c r="U277" s="4"/>
      <c r="V277" s="188" t="e">
        <f>IF(#REF!&lt;#REF!,"No assoleix el mínim d'hores d'atenció anual","Atenció mínima assolida amb èxit")</f>
        <v>#REF!</v>
      </c>
      <c r="W277" s="4"/>
      <c r="X277" s="9">
        <f>(12/12)*Taula42[[#This Row],[Mesos del contracte en vigor durant l´any 2024]]</f>
        <v>0</v>
      </c>
      <c r="Y277" s="9">
        <f>(24/12)*Taula42[[#This Row],[Mesos del contracte en vigor durant l´any 2024]]</f>
        <v>0</v>
      </c>
      <c r="Z277" s="9">
        <f>(4/12)*Taula42[[#This Row],[Mesos del contracte en vigor durant l´any 2024]]</f>
        <v>0</v>
      </c>
      <c r="AA277" s="9">
        <f>(64/12)*Taula42[[#This Row],[Mesos del contracte en vigor durant l´any 2024]]</f>
        <v>0</v>
      </c>
      <c r="AB277" s="4"/>
      <c r="AC277" s="175">
        <f t="shared" si="24"/>
        <v>0</v>
      </c>
      <c r="AE277" s="13"/>
      <c r="AG277" s="26">
        <f>IF(Taula42[[#This Row],[Núm. d''ordre]]&lt;&gt;"",1,0)</f>
        <v>0</v>
      </c>
      <c r="AI277" s="26" t="e">
        <f>IF(#REF!&lt;400,1,0)</f>
        <v>#REF!</v>
      </c>
      <c r="AJ277" s="26" t="e">
        <f>IF(#REF!&gt;=400,1,0)</f>
        <v>#REF!</v>
      </c>
      <c r="AL277" s="26">
        <f>IF(Taula42[[#This Row],[Núm. d''ordre]]&gt;0,1,0)</f>
        <v>1</v>
      </c>
      <c r="AN277" s="174">
        <f t="shared" si="25"/>
        <v>0</v>
      </c>
      <c r="AO277" s="174">
        <f t="shared" si="26"/>
        <v>0</v>
      </c>
      <c r="AP277" s="174">
        <f t="shared" si="27"/>
        <v>0</v>
      </c>
      <c r="AR277" s="173">
        <f t="shared" si="28"/>
        <v>0</v>
      </c>
      <c r="AS277" s="173">
        <f t="shared" si="29"/>
        <v>0</v>
      </c>
      <c r="BQ277" s="10"/>
      <c r="BR277" s="10"/>
      <c r="BS277" s="10"/>
    </row>
    <row r="278" spans="1:71" ht="13.5" customHeight="1" x14ac:dyDescent="0.25">
      <c r="A278" s="9"/>
      <c r="B278" s="13" t="str">
        <f>IF($C278&lt;&gt;"",MAX($B$7:B277)+1,"")</f>
        <v/>
      </c>
      <c r="C278" s="187"/>
      <c r="D278" s="186"/>
      <c r="E278" s="185"/>
      <c r="F278" s="184"/>
      <c r="G278" s="184"/>
      <c r="H278" s="183"/>
      <c r="I278" s="182"/>
      <c r="J278" s="181"/>
      <c r="K278" s="180"/>
      <c r="L278" s="194"/>
      <c r="M278" s="194"/>
      <c r="N27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78" s="364"/>
      <c r="P278" s="364"/>
      <c r="Q278" s="364"/>
      <c r="R278" s="362"/>
      <c r="S278" s="178"/>
      <c r="T278" s="177"/>
      <c r="U278" s="4"/>
      <c r="V278" s="176" t="e">
        <f>IF(#REF!&lt;#REF!,"No assoleix el mínim d'hores d'atenció anual","Atenció mínima assolida amb èxit")</f>
        <v>#REF!</v>
      </c>
      <c r="W278" s="4"/>
      <c r="X278" s="9">
        <f>(12/12)*Taula42[[#This Row],[Mesos del contracte en vigor durant l´any 2024]]</f>
        <v>0</v>
      </c>
      <c r="Y278" s="9">
        <f>(24/12)*Taula42[[#This Row],[Mesos del contracte en vigor durant l´any 2024]]</f>
        <v>0</v>
      </c>
      <c r="Z278" s="9">
        <f>(4/12)*Taula42[[#This Row],[Mesos del contracte en vigor durant l´any 2024]]</f>
        <v>0</v>
      </c>
      <c r="AA278" s="9">
        <f>(64/12)*Taula42[[#This Row],[Mesos del contracte en vigor durant l´any 2024]]</f>
        <v>0</v>
      </c>
      <c r="AB278" s="4"/>
      <c r="AC278" s="175">
        <f t="shared" si="24"/>
        <v>0</v>
      </c>
      <c r="AE278" s="13"/>
      <c r="AG278" s="26">
        <f>IF(Taula42[[#This Row],[Núm. d''ordre]]&lt;&gt;"",1,0)</f>
        <v>0</v>
      </c>
      <c r="AI278" s="26" t="e">
        <f>IF(#REF!&lt;400,1,0)</f>
        <v>#REF!</v>
      </c>
      <c r="AJ278" s="26" t="e">
        <f>IF(#REF!&gt;=400,1,0)</f>
        <v>#REF!</v>
      </c>
      <c r="AL278" s="26">
        <f>IF(Taula42[[#This Row],[Núm. d''ordre]]&gt;0,1,0)</f>
        <v>1</v>
      </c>
      <c r="AN278" s="174">
        <f t="shared" si="25"/>
        <v>0</v>
      </c>
      <c r="AO278" s="174">
        <f t="shared" si="26"/>
        <v>0</v>
      </c>
      <c r="AP278" s="174">
        <f t="shared" si="27"/>
        <v>0</v>
      </c>
      <c r="AR278" s="173">
        <f t="shared" si="28"/>
        <v>0</v>
      </c>
      <c r="AS278" s="173">
        <f t="shared" si="29"/>
        <v>0</v>
      </c>
      <c r="BQ278" s="10"/>
      <c r="BR278" s="10"/>
      <c r="BS278" s="10"/>
    </row>
    <row r="279" spans="1:71" ht="13.5" customHeight="1" x14ac:dyDescent="0.25">
      <c r="A279" s="9"/>
      <c r="B279" s="13" t="str">
        <f>IF($C279&lt;&gt;"",MAX($B$7:B278)+1,"")</f>
        <v/>
      </c>
      <c r="C279" s="187"/>
      <c r="D279" s="186"/>
      <c r="E279" s="185"/>
      <c r="F279" s="184"/>
      <c r="G279" s="184"/>
      <c r="H279" s="183"/>
      <c r="I279" s="182"/>
      <c r="J279" s="181"/>
      <c r="K279" s="180"/>
      <c r="L279" s="194"/>
      <c r="M279" s="194"/>
      <c r="N27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79" s="364"/>
      <c r="P279" s="364"/>
      <c r="Q279" s="364"/>
      <c r="R279" s="362"/>
      <c r="S279" s="178"/>
      <c r="T279" s="177"/>
      <c r="U279" s="4"/>
      <c r="V279" s="188" t="e">
        <f>IF(#REF!&lt;#REF!,"No assoleix el mínim d'hores d'atenció anual","Atenció mínima assolida amb èxit")</f>
        <v>#REF!</v>
      </c>
      <c r="W279" s="4"/>
      <c r="X279" s="9">
        <f>(12/12)*Taula42[[#This Row],[Mesos del contracte en vigor durant l´any 2024]]</f>
        <v>0</v>
      </c>
      <c r="Y279" s="9">
        <f>(24/12)*Taula42[[#This Row],[Mesos del contracte en vigor durant l´any 2024]]</f>
        <v>0</v>
      </c>
      <c r="Z279" s="9">
        <f>(4/12)*Taula42[[#This Row],[Mesos del contracte en vigor durant l´any 2024]]</f>
        <v>0</v>
      </c>
      <c r="AA279" s="9">
        <f>(64/12)*Taula42[[#This Row],[Mesos del contracte en vigor durant l´any 2024]]</f>
        <v>0</v>
      </c>
      <c r="AB279" s="4"/>
      <c r="AC279" s="175">
        <f t="shared" si="24"/>
        <v>0</v>
      </c>
      <c r="AE279" s="13"/>
      <c r="AG279" s="26">
        <f>IF(Taula42[[#This Row],[Núm. d''ordre]]&lt;&gt;"",1,0)</f>
        <v>0</v>
      </c>
      <c r="AI279" s="26" t="e">
        <f>IF(#REF!&lt;400,1,0)</f>
        <v>#REF!</v>
      </c>
      <c r="AJ279" s="26" t="e">
        <f>IF(#REF!&gt;=400,1,0)</f>
        <v>#REF!</v>
      </c>
      <c r="AL279" s="26">
        <f>IF(Taula42[[#This Row],[Núm. d''ordre]]&gt;0,1,0)</f>
        <v>1</v>
      </c>
      <c r="AN279" s="174">
        <f t="shared" si="25"/>
        <v>0</v>
      </c>
      <c r="AO279" s="174">
        <f t="shared" si="26"/>
        <v>0</v>
      </c>
      <c r="AP279" s="174">
        <f t="shared" si="27"/>
        <v>0</v>
      </c>
      <c r="AR279" s="173">
        <f t="shared" si="28"/>
        <v>0</v>
      </c>
      <c r="AS279" s="173">
        <f t="shared" si="29"/>
        <v>0</v>
      </c>
      <c r="BQ279" s="10"/>
      <c r="BR279" s="10"/>
      <c r="BS279" s="10"/>
    </row>
    <row r="280" spans="1:71" ht="13.5" customHeight="1" x14ac:dyDescent="0.25">
      <c r="A280" s="9"/>
      <c r="B280" s="13" t="str">
        <f>IF($C280&lt;&gt;"",MAX($B$7:B279)+1,"")</f>
        <v/>
      </c>
      <c r="C280" s="187"/>
      <c r="D280" s="186"/>
      <c r="E280" s="185"/>
      <c r="F280" s="184"/>
      <c r="G280" s="184"/>
      <c r="H280" s="183"/>
      <c r="I280" s="182"/>
      <c r="J280" s="181"/>
      <c r="K280" s="180"/>
      <c r="L280" s="194"/>
      <c r="M280" s="194"/>
      <c r="N28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80" s="364"/>
      <c r="P280" s="364"/>
      <c r="Q280" s="364"/>
      <c r="R280" s="362"/>
      <c r="S280" s="178"/>
      <c r="T280" s="177"/>
      <c r="U280" s="4"/>
      <c r="V280" s="176" t="e">
        <f>IF(#REF!&lt;#REF!,"No assoleix el mínim d'hores d'atenció anual","Atenció mínima assolida amb èxit")</f>
        <v>#REF!</v>
      </c>
      <c r="W280" s="4"/>
      <c r="X280" s="9">
        <f>(12/12)*Taula42[[#This Row],[Mesos del contracte en vigor durant l´any 2024]]</f>
        <v>0</v>
      </c>
      <c r="Y280" s="9">
        <f>(24/12)*Taula42[[#This Row],[Mesos del contracte en vigor durant l´any 2024]]</f>
        <v>0</v>
      </c>
      <c r="Z280" s="9">
        <f>(4/12)*Taula42[[#This Row],[Mesos del contracte en vigor durant l´any 2024]]</f>
        <v>0</v>
      </c>
      <c r="AA280" s="9">
        <f>(64/12)*Taula42[[#This Row],[Mesos del contracte en vigor durant l´any 2024]]</f>
        <v>0</v>
      </c>
      <c r="AB280" s="4"/>
      <c r="AC280" s="175">
        <f t="shared" si="24"/>
        <v>0</v>
      </c>
      <c r="AE280" s="13"/>
      <c r="AG280" s="26">
        <f>IF(Taula42[[#This Row],[Núm. d''ordre]]&lt;&gt;"",1,0)</f>
        <v>0</v>
      </c>
      <c r="AI280" s="26" t="e">
        <f>IF(#REF!&lt;400,1,0)</f>
        <v>#REF!</v>
      </c>
      <c r="AJ280" s="26" t="e">
        <f>IF(#REF!&gt;=400,1,0)</f>
        <v>#REF!</v>
      </c>
      <c r="AL280" s="26">
        <f>IF(Taula42[[#This Row],[Núm. d''ordre]]&gt;0,1,0)</f>
        <v>1</v>
      </c>
      <c r="AN280" s="174">
        <f t="shared" si="25"/>
        <v>0</v>
      </c>
      <c r="AO280" s="174">
        <f t="shared" si="26"/>
        <v>0</v>
      </c>
      <c r="AP280" s="174">
        <f t="shared" si="27"/>
        <v>0</v>
      </c>
      <c r="AR280" s="173">
        <f t="shared" si="28"/>
        <v>0</v>
      </c>
      <c r="AS280" s="173">
        <f t="shared" si="29"/>
        <v>0</v>
      </c>
      <c r="BQ280" s="10"/>
      <c r="BR280" s="10"/>
      <c r="BS280" s="10"/>
    </row>
    <row r="281" spans="1:71" ht="13.5" customHeight="1" x14ac:dyDescent="0.25">
      <c r="A281" s="9"/>
      <c r="B281" s="13" t="str">
        <f>IF($C281&lt;&gt;"",MAX($B$7:B280)+1,"")</f>
        <v/>
      </c>
      <c r="C281" s="187"/>
      <c r="D281" s="186"/>
      <c r="E281" s="185"/>
      <c r="F281" s="184"/>
      <c r="G281" s="184"/>
      <c r="H281" s="183"/>
      <c r="I281" s="182"/>
      <c r="J281" s="181"/>
      <c r="K281" s="180"/>
      <c r="L281" s="194"/>
      <c r="M281" s="194"/>
      <c r="N28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81" s="364"/>
      <c r="P281" s="364"/>
      <c r="Q281" s="364"/>
      <c r="R281" s="362"/>
      <c r="S281" s="178"/>
      <c r="T281" s="177"/>
      <c r="U281" s="4"/>
      <c r="V281" s="188" t="e">
        <f>IF(#REF!&lt;#REF!,"No assoleix el mínim d'hores d'atenció anual","Atenció mínima assolida amb èxit")</f>
        <v>#REF!</v>
      </c>
      <c r="W281" s="4"/>
      <c r="X281" s="9">
        <f>(12/12)*Taula42[[#This Row],[Mesos del contracte en vigor durant l´any 2024]]</f>
        <v>0</v>
      </c>
      <c r="Y281" s="9">
        <f>(24/12)*Taula42[[#This Row],[Mesos del contracte en vigor durant l´any 2024]]</f>
        <v>0</v>
      </c>
      <c r="Z281" s="9">
        <f>(4/12)*Taula42[[#This Row],[Mesos del contracte en vigor durant l´any 2024]]</f>
        <v>0</v>
      </c>
      <c r="AA281" s="9">
        <f>(64/12)*Taula42[[#This Row],[Mesos del contracte en vigor durant l´any 2024]]</f>
        <v>0</v>
      </c>
      <c r="AB281" s="4"/>
      <c r="AC281" s="175">
        <f t="shared" si="24"/>
        <v>0</v>
      </c>
      <c r="AE281" s="13"/>
      <c r="AG281" s="26">
        <f>IF(Taula42[[#This Row],[Núm. d''ordre]]&lt;&gt;"",1,0)</f>
        <v>0</v>
      </c>
      <c r="AI281" s="26" t="e">
        <f>IF(#REF!&lt;400,1,0)</f>
        <v>#REF!</v>
      </c>
      <c r="AJ281" s="26" t="e">
        <f>IF(#REF!&gt;=400,1,0)</f>
        <v>#REF!</v>
      </c>
      <c r="AL281" s="26">
        <f>IF(Taula42[[#This Row],[Núm. d''ordre]]&gt;0,1,0)</f>
        <v>1</v>
      </c>
      <c r="AN281" s="174">
        <f t="shared" si="25"/>
        <v>0</v>
      </c>
      <c r="AO281" s="174">
        <f t="shared" si="26"/>
        <v>0</v>
      </c>
      <c r="AP281" s="174">
        <f t="shared" si="27"/>
        <v>0</v>
      </c>
      <c r="AR281" s="173">
        <f t="shared" si="28"/>
        <v>0</v>
      </c>
      <c r="AS281" s="173">
        <f t="shared" si="29"/>
        <v>0</v>
      </c>
      <c r="BQ281" s="10"/>
      <c r="BR281" s="10"/>
      <c r="BS281" s="10"/>
    </row>
    <row r="282" spans="1:71" ht="13.5" customHeight="1" x14ac:dyDescent="0.25">
      <c r="A282" s="9"/>
      <c r="B282" s="13" t="str">
        <f>IF($C282&lt;&gt;"",MAX($B$7:B281)+1,"")</f>
        <v/>
      </c>
      <c r="C282" s="187"/>
      <c r="D282" s="186"/>
      <c r="E282" s="185"/>
      <c r="F282" s="184"/>
      <c r="G282" s="184"/>
      <c r="H282" s="183"/>
      <c r="I282" s="182"/>
      <c r="J282" s="181"/>
      <c r="K282" s="180"/>
      <c r="L282" s="194"/>
      <c r="M282" s="194"/>
      <c r="N28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82" s="364"/>
      <c r="P282" s="364"/>
      <c r="Q282" s="364"/>
      <c r="R282" s="362"/>
      <c r="S282" s="178"/>
      <c r="T282" s="177"/>
      <c r="U282" s="4"/>
      <c r="V282" s="176" t="e">
        <f>IF(#REF!&lt;#REF!,"No assoleix el mínim d'hores d'atenció anual","Atenció mínima assolida amb èxit")</f>
        <v>#REF!</v>
      </c>
      <c r="W282" s="4"/>
      <c r="X282" s="9">
        <f>(12/12)*Taula42[[#This Row],[Mesos del contracte en vigor durant l´any 2024]]</f>
        <v>0</v>
      </c>
      <c r="Y282" s="9">
        <f>(24/12)*Taula42[[#This Row],[Mesos del contracte en vigor durant l´any 2024]]</f>
        <v>0</v>
      </c>
      <c r="Z282" s="9">
        <f>(4/12)*Taula42[[#This Row],[Mesos del contracte en vigor durant l´any 2024]]</f>
        <v>0</v>
      </c>
      <c r="AA282" s="9">
        <f>(64/12)*Taula42[[#This Row],[Mesos del contracte en vigor durant l´any 2024]]</f>
        <v>0</v>
      </c>
      <c r="AB282" s="4"/>
      <c r="AC282" s="175">
        <f t="shared" si="24"/>
        <v>0</v>
      </c>
      <c r="AE282" s="13"/>
      <c r="AG282" s="26">
        <f>IF(Taula42[[#This Row],[Núm. d''ordre]]&lt;&gt;"",1,0)</f>
        <v>0</v>
      </c>
      <c r="AI282" s="26" t="e">
        <f>IF(#REF!&lt;400,1,0)</f>
        <v>#REF!</v>
      </c>
      <c r="AJ282" s="26" t="e">
        <f>IF(#REF!&gt;=400,1,0)</f>
        <v>#REF!</v>
      </c>
      <c r="AL282" s="26">
        <f>IF(Taula42[[#This Row],[Núm. d''ordre]]&gt;0,1,0)</f>
        <v>1</v>
      </c>
      <c r="AN282" s="174">
        <f t="shared" si="25"/>
        <v>0</v>
      </c>
      <c r="AO282" s="174">
        <f t="shared" si="26"/>
        <v>0</v>
      </c>
      <c r="AP282" s="174">
        <f t="shared" si="27"/>
        <v>0</v>
      </c>
      <c r="AR282" s="173">
        <f t="shared" si="28"/>
        <v>0</v>
      </c>
      <c r="AS282" s="173">
        <f t="shared" si="29"/>
        <v>0</v>
      </c>
      <c r="BQ282" s="10"/>
      <c r="BR282" s="10"/>
      <c r="BS282" s="10"/>
    </row>
    <row r="283" spans="1:71" ht="13.5" customHeight="1" x14ac:dyDescent="0.25">
      <c r="A283" s="9"/>
      <c r="B283" s="13" t="str">
        <f>IF($C283&lt;&gt;"",MAX($B$7:B282)+1,"")</f>
        <v/>
      </c>
      <c r="C283" s="187"/>
      <c r="D283" s="186"/>
      <c r="E283" s="185"/>
      <c r="F283" s="184"/>
      <c r="G283" s="184"/>
      <c r="H283" s="183"/>
      <c r="I283" s="182"/>
      <c r="J283" s="181"/>
      <c r="K283" s="180"/>
      <c r="L283" s="194"/>
      <c r="M283" s="194"/>
      <c r="N28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83" s="364"/>
      <c r="P283" s="364"/>
      <c r="Q283" s="364"/>
      <c r="R283" s="362"/>
      <c r="S283" s="178"/>
      <c r="T283" s="177"/>
      <c r="U283" s="4"/>
      <c r="V283" s="188" t="e">
        <f>IF(#REF!&lt;#REF!,"No assoleix el mínim d'hores d'atenció anual","Atenció mínima assolida amb èxit")</f>
        <v>#REF!</v>
      </c>
      <c r="W283" s="4"/>
      <c r="X283" s="9">
        <f>(12/12)*Taula42[[#This Row],[Mesos del contracte en vigor durant l´any 2024]]</f>
        <v>0</v>
      </c>
      <c r="Y283" s="9">
        <f>(24/12)*Taula42[[#This Row],[Mesos del contracte en vigor durant l´any 2024]]</f>
        <v>0</v>
      </c>
      <c r="Z283" s="9">
        <f>(4/12)*Taula42[[#This Row],[Mesos del contracte en vigor durant l´any 2024]]</f>
        <v>0</v>
      </c>
      <c r="AA283" s="9">
        <f>(64/12)*Taula42[[#This Row],[Mesos del contracte en vigor durant l´any 2024]]</f>
        <v>0</v>
      </c>
      <c r="AB283" s="4"/>
      <c r="AC283" s="175">
        <f t="shared" si="24"/>
        <v>0</v>
      </c>
      <c r="AE283" s="13"/>
      <c r="AG283" s="26">
        <f>IF(Taula42[[#This Row],[Núm. d''ordre]]&lt;&gt;"",1,0)</f>
        <v>0</v>
      </c>
      <c r="AI283" s="26" t="e">
        <f>IF(#REF!&lt;400,1,0)</f>
        <v>#REF!</v>
      </c>
      <c r="AJ283" s="26" t="e">
        <f>IF(#REF!&gt;=400,1,0)</f>
        <v>#REF!</v>
      </c>
      <c r="AL283" s="26">
        <f>IF(Taula42[[#This Row],[Núm. d''ordre]]&gt;0,1,0)</f>
        <v>1</v>
      </c>
      <c r="AN283" s="174">
        <f t="shared" si="25"/>
        <v>0</v>
      </c>
      <c r="AO283" s="174">
        <f t="shared" si="26"/>
        <v>0</v>
      </c>
      <c r="AP283" s="174">
        <f t="shared" si="27"/>
        <v>0</v>
      </c>
      <c r="AR283" s="173">
        <f t="shared" si="28"/>
        <v>0</v>
      </c>
      <c r="AS283" s="173">
        <f t="shared" si="29"/>
        <v>0</v>
      </c>
      <c r="BQ283" s="10"/>
      <c r="BR283" s="10"/>
      <c r="BS283" s="10"/>
    </row>
    <row r="284" spans="1:71" ht="13.5" customHeight="1" x14ac:dyDescent="0.25">
      <c r="A284" s="9"/>
      <c r="B284" s="13" t="str">
        <f>IF($C284&lt;&gt;"",MAX($B$7:B283)+1,"")</f>
        <v/>
      </c>
      <c r="C284" s="187"/>
      <c r="D284" s="186"/>
      <c r="E284" s="185"/>
      <c r="F284" s="184"/>
      <c r="G284" s="184"/>
      <c r="H284" s="183"/>
      <c r="I284" s="182"/>
      <c r="J284" s="181"/>
      <c r="K284" s="180"/>
      <c r="L284" s="194"/>
      <c r="M284" s="194"/>
      <c r="N28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84" s="364"/>
      <c r="P284" s="364"/>
      <c r="Q284" s="364"/>
      <c r="R284" s="362"/>
      <c r="S284" s="178"/>
      <c r="T284" s="177"/>
      <c r="U284" s="4"/>
      <c r="V284" s="176" t="e">
        <f>IF(#REF!&lt;#REF!,"No assoleix el mínim d'hores d'atenció anual","Atenció mínima assolida amb èxit")</f>
        <v>#REF!</v>
      </c>
      <c r="W284" s="4"/>
      <c r="X284" s="9">
        <f>(12/12)*Taula42[[#This Row],[Mesos del contracte en vigor durant l´any 2024]]</f>
        <v>0</v>
      </c>
      <c r="Y284" s="9">
        <f>(24/12)*Taula42[[#This Row],[Mesos del contracte en vigor durant l´any 2024]]</f>
        <v>0</v>
      </c>
      <c r="Z284" s="9">
        <f>(4/12)*Taula42[[#This Row],[Mesos del contracte en vigor durant l´any 2024]]</f>
        <v>0</v>
      </c>
      <c r="AA284" s="9">
        <f>(64/12)*Taula42[[#This Row],[Mesos del contracte en vigor durant l´any 2024]]</f>
        <v>0</v>
      </c>
      <c r="AB284" s="4"/>
      <c r="AC284" s="175">
        <f t="shared" si="24"/>
        <v>0</v>
      </c>
      <c r="AE284" s="13"/>
      <c r="AG284" s="26">
        <f>IF(Taula42[[#This Row],[Núm. d''ordre]]&lt;&gt;"",1,0)</f>
        <v>0</v>
      </c>
      <c r="AI284" s="26" t="e">
        <f>IF(#REF!&lt;400,1,0)</f>
        <v>#REF!</v>
      </c>
      <c r="AJ284" s="26" t="e">
        <f>IF(#REF!&gt;=400,1,0)</f>
        <v>#REF!</v>
      </c>
      <c r="AL284" s="26">
        <f>IF(Taula42[[#This Row],[Núm. d''ordre]]&gt;0,1,0)</f>
        <v>1</v>
      </c>
      <c r="AN284" s="174">
        <f t="shared" si="25"/>
        <v>0</v>
      </c>
      <c r="AO284" s="174">
        <f t="shared" si="26"/>
        <v>0</v>
      </c>
      <c r="AP284" s="174">
        <f t="shared" si="27"/>
        <v>0</v>
      </c>
      <c r="AR284" s="173">
        <f t="shared" si="28"/>
        <v>0</v>
      </c>
      <c r="AS284" s="173">
        <f t="shared" si="29"/>
        <v>0</v>
      </c>
      <c r="BQ284" s="10"/>
      <c r="BR284" s="10"/>
      <c r="BS284" s="10"/>
    </row>
    <row r="285" spans="1:71" ht="13.5" customHeight="1" x14ac:dyDescent="0.25">
      <c r="A285" s="9"/>
      <c r="B285" s="13" t="str">
        <f>IF($C285&lt;&gt;"",MAX($B$7:B284)+1,"")</f>
        <v/>
      </c>
      <c r="C285" s="187"/>
      <c r="D285" s="186"/>
      <c r="E285" s="185"/>
      <c r="F285" s="184"/>
      <c r="G285" s="184"/>
      <c r="H285" s="183"/>
      <c r="I285" s="182"/>
      <c r="J285" s="181"/>
      <c r="K285" s="180"/>
      <c r="L285" s="194"/>
      <c r="M285" s="194"/>
      <c r="N28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85" s="364"/>
      <c r="P285" s="364"/>
      <c r="Q285" s="364"/>
      <c r="R285" s="362"/>
      <c r="S285" s="178"/>
      <c r="T285" s="177"/>
      <c r="U285" s="4"/>
      <c r="V285" s="188" t="e">
        <f>IF(#REF!&lt;#REF!,"No assoleix el mínim d'hores d'atenció anual","Atenció mínima assolida amb èxit")</f>
        <v>#REF!</v>
      </c>
      <c r="W285" s="4"/>
      <c r="X285" s="9">
        <f>(12/12)*Taula42[[#This Row],[Mesos del contracte en vigor durant l´any 2024]]</f>
        <v>0</v>
      </c>
      <c r="Y285" s="9">
        <f>(24/12)*Taula42[[#This Row],[Mesos del contracte en vigor durant l´any 2024]]</f>
        <v>0</v>
      </c>
      <c r="Z285" s="9">
        <f>(4/12)*Taula42[[#This Row],[Mesos del contracte en vigor durant l´any 2024]]</f>
        <v>0</v>
      </c>
      <c r="AA285" s="9">
        <f>(64/12)*Taula42[[#This Row],[Mesos del contracte en vigor durant l´any 2024]]</f>
        <v>0</v>
      </c>
      <c r="AB285" s="4"/>
      <c r="AC285" s="175">
        <f t="shared" si="24"/>
        <v>0</v>
      </c>
      <c r="AE285" s="13"/>
      <c r="AG285" s="26">
        <f>IF(Taula42[[#This Row],[Núm. d''ordre]]&lt;&gt;"",1,0)</f>
        <v>0</v>
      </c>
      <c r="AI285" s="26" t="e">
        <f>IF(#REF!&lt;400,1,0)</f>
        <v>#REF!</v>
      </c>
      <c r="AJ285" s="26" t="e">
        <f>IF(#REF!&gt;=400,1,0)</f>
        <v>#REF!</v>
      </c>
      <c r="AL285" s="26">
        <f>IF(Taula42[[#This Row],[Núm. d''ordre]]&gt;0,1,0)</f>
        <v>1</v>
      </c>
      <c r="AN285" s="174">
        <f t="shared" si="25"/>
        <v>0</v>
      </c>
      <c r="AO285" s="174">
        <f t="shared" si="26"/>
        <v>0</v>
      </c>
      <c r="AP285" s="174">
        <f t="shared" si="27"/>
        <v>0</v>
      </c>
      <c r="AR285" s="173">
        <f t="shared" si="28"/>
        <v>0</v>
      </c>
      <c r="AS285" s="173">
        <f t="shared" si="29"/>
        <v>0</v>
      </c>
      <c r="BQ285" s="10"/>
      <c r="BR285" s="10"/>
      <c r="BS285" s="10"/>
    </row>
    <row r="286" spans="1:71" ht="13.5" customHeight="1" x14ac:dyDescent="0.25">
      <c r="A286" s="9"/>
      <c r="B286" s="13" t="str">
        <f>IF($C286&lt;&gt;"",MAX($B$7:B285)+1,"")</f>
        <v/>
      </c>
      <c r="C286" s="187"/>
      <c r="D286" s="186"/>
      <c r="E286" s="185"/>
      <c r="F286" s="184"/>
      <c r="G286" s="184"/>
      <c r="H286" s="183"/>
      <c r="I286" s="182"/>
      <c r="J286" s="181"/>
      <c r="K286" s="180"/>
      <c r="L286" s="194"/>
      <c r="M286" s="194"/>
      <c r="N28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86" s="364"/>
      <c r="P286" s="364"/>
      <c r="Q286" s="364"/>
      <c r="R286" s="362"/>
      <c r="S286" s="178"/>
      <c r="T286" s="177"/>
      <c r="U286" s="4"/>
      <c r="V286" s="176" t="e">
        <f>IF(#REF!&lt;#REF!,"No assoleix el mínim d'hores d'atenció anual","Atenció mínima assolida amb èxit")</f>
        <v>#REF!</v>
      </c>
      <c r="W286" s="4"/>
      <c r="X286" s="9">
        <f>(12/12)*Taula42[[#This Row],[Mesos del contracte en vigor durant l´any 2024]]</f>
        <v>0</v>
      </c>
      <c r="Y286" s="9">
        <f>(24/12)*Taula42[[#This Row],[Mesos del contracte en vigor durant l´any 2024]]</f>
        <v>0</v>
      </c>
      <c r="Z286" s="9">
        <f>(4/12)*Taula42[[#This Row],[Mesos del contracte en vigor durant l´any 2024]]</f>
        <v>0</v>
      </c>
      <c r="AA286" s="9">
        <f>(64/12)*Taula42[[#This Row],[Mesos del contracte en vigor durant l´any 2024]]</f>
        <v>0</v>
      </c>
      <c r="AB286" s="4"/>
      <c r="AC286" s="175">
        <f t="shared" si="24"/>
        <v>0</v>
      </c>
      <c r="AE286" s="13"/>
      <c r="AG286" s="26">
        <f>IF(Taula42[[#This Row],[Núm. d''ordre]]&lt;&gt;"",1,0)</f>
        <v>0</v>
      </c>
      <c r="AI286" s="26" t="e">
        <f>IF(#REF!&lt;400,1,0)</f>
        <v>#REF!</v>
      </c>
      <c r="AJ286" s="26" t="e">
        <f>IF(#REF!&gt;=400,1,0)</f>
        <v>#REF!</v>
      </c>
      <c r="AL286" s="26">
        <f>IF(Taula42[[#This Row],[Núm. d''ordre]]&gt;0,1,0)</f>
        <v>1</v>
      </c>
      <c r="AN286" s="174">
        <f t="shared" si="25"/>
        <v>0</v>
      </c>
      <c r="AO286" s="174">
        <f t="shared" si="26"/>
        <v>0</v>
      </c>
      <c r="AP286" s="174">
        <f t="shared" si="27"/>
        <v>0</v>
      </c>
      <c r="AR286" s="173">
        <f t="shared" si="28"/>
        <v>0</v>
      </c>
      <c r="AS286" s="173">
        <f t="shared" si="29"/>
        <v>0</v>
      </c>
      <c r="BQ286" s="10"/>
      <c r="BR286" s="10"/>
      <c r="BS286" s="10"/>
    </row>
    <row r="287" spans="1:71" ht="13.5" customHeight="1" x14ac:dyDescent="0.25">
      <c r="A287" s="9"/>
      <c r="B287" s="13" t="str">
        <f>IF($C287&lt;&gt;"",MAX($B$7:B286)+1,"")</f>
        <v/>
      </c>
      <c r="C287" s="187"/>
      <c r="D287" s="186"/>
      <c r="E287" s="185"/>
      <c r="F287" s="184"/>
      <c r="G287" s="184"/>
      <c r="H287" s="183"/>
      <c r="I287" s="182"/>
      <c r="J287" s="181"/>
      <c r="K287" s="180"/>
      <c r="L287" s="194"/>
      <c r="M287" s="194"/>
      <c r="N28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87" s="364"/>
      <c r="P287" s="364"/>
      <c r="Q287" s="364"/>
      <c r="R287" s="362"/>
      <c r="S287" s="178"/>
      <c r="T287" s="177"/>
      <c r="U287" s="4"/>
      <c r="V287" s="188" t="e">
        <f>IF(#REF!&lt;#REF!,"No assoleix el mínim d'hores d'atenció anual","Atenció mínima assolida amb èxit")</f>
        <v>#REF!</v>
      </c>
      <c r="W287" s="4"/>
      <c r="X287" s="9">
        <f>(12/12)*Taula42[[#This Row],[Mesos del contracte en vigor durant l´any 2024]]</f>
        <v>0</v>
      </c>
      <c r="Y287" s="9">
        <f>(24/12)*Taula42[[#This Row],[Mesos del contracte en vigor durant l´any 2024]]</f>
        <v>0</v>
      </c>
      <c r="Z287" s="9">
        <f>(4/12)*Taula42[[#This Row],[Mesos del contracte en vigor durant l´any 2024]]</f>
        <v>0</v>
      </c>
      <c r="AA287" s="9">
        <f>(64/12)*Taula42[[#This Row],[Mesos del contracte en vigor durant l´any 2024]]</f>
        <v>0</v>
      </c>
      <c r="AB287" s="4"/>
      <c r="AC287" s="175">
        <f t="shared" si="24"/>
        <v>0</v>
      </c>
      <c r="AE287" s="13"/>
      <c r="AG287" s="26">
        <f>IF(Taula42[[#This Row],[Núm. d''ordre]]&lt;&gt;"",1,0)</f>
        <v>0</v>
      </c>
      <c r="AI287" s="26" t="e">
        <f>IF(#REF!&lt;400,1,0)</f>
        <v>#REF!</v>
      </c>
      <c r="AJ287" s="26" t="e">
        <f>IF(#REF!&gt;=400,1,0)</f>
        <v>#REF!</v>
      </c>
      <c r="AL287" s="26">
        <f>IF(Taula42[[#This Row],[Núm. d''ordre]]&gt;0,1,0)</f>
        <v>1</v>
      </c>
      <c r="AN287" s="174">
        <f t="shared" si="25"/>
        <v>0</v>
      </c>
      <c r="AO287" s="174">
        <f t="shared" si="26"/>
        <v>0</v>
      </c>
      <c r="AP287" s="174">
        <f t="shared" si="27"/>
        <v>0</v>
      </c>
      <c r="AR287" s="173">
        <f t="shared" si="28"/>
        <v>0</v>
      </c>
      <c r="AS287" s="173">
        <f t="shared" si="29"/>
        <v>0</v>
      </c>
      <c r="BQ287" s="10"/>
      <c r="BR287" s="10"/>
      <c r="BS287" s="10"/>
    </row>
    <row r="288" spans="1:71" ht="13.5" customHeight="1" x14ac:dyDescent="0.25">
      <c r="A288" s="9"/>
      <c r="B288" s="13" t="str">
        <f>IF($C288&lt;&gt;"",MAX($B$7:B287)+1,"")</f>
        <v/>
      </c>
      <c r="C288" s="187"/>
      <c r="D288" s="186"/>
      <c r="E288" s="185"/>
      <c r="F288" s="184"/>
      <c r="G288" s="184"/>
      <c r="H288" s="183"/>
      <c r="I288" s="182"/>
      <c r="J288" s="181"/>
      <c r="K288" s="180"/>
      <c r="L288" s="194"/>
      <c r="M288" s="194"/>
      <c r="N28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88" s="364"/>
      <c r="P288" s="364"/>
      <c r="Q288" s="364"/>
      <c r="R288" s="362"/>
      <c r="S288" s="178"/>
      <c r="T288" s="177"/>
      <c r="U288" s="4"/>
      <c r="V288" s="176" t="e">
        <f>IF(#REF!&lt;#REF!,"No assoleix el mínim d'hores d'atenció anual","Atenció mínima assolida amb èxit")</f>
        <v>#REF!</v>
      </c>
      <c r="W288" s="4"/>
      <c r="X288" s="9">
        <f>(12/12)*Taula42[[#This Row],[Mesos del contracte en vigor durant l´any 2024]]</f>
        <v>0</v>
      </c>
      <c r="Y288" s="9">
        <f>(24/12)*Taula42[[#This Row],[Mesos del contracte en vigor durant l´any 2024]]</f>
        <v>0</v>
      </c>
      <c r="Z288" s="9">
        <f>(4/12)*Taula42[[#This Row],[Mesos del contracte en vigor durant l´any 2024]]</f>
        <v>0</v>
      </c>
      <c r="AA288" s="9">
        <f>(64/12)*Taula42[[#This Row],[Mesos del contracte en vigor durant l´any 2024]]</f>
        <v>0</v>
      </c>
      <c r="AB288" s="4"/>
      <c r="AC288" s="175">
        <f t="shared" si="24"/>
        <v>0</v>
      </c>
      <c r="AE288" s="13"/>
      <c r="AG288" s="26">
        <f>IF(Taula42[[#This Row],[Núm. d''ordre]]&lt;&gt;"",1,0)</f>
        <v>0</v>
      </c>
      <c r="AI288" s="26" t="e">
        <f>IF(#REF!&lt;400,1,0)</f>
        <v>#REF!</v>
      </c>
      <c r="AJ288" s="26" t="e">
        <f>IF(#REF!&gt;=400,1,0)</f>
        <v>#REF!</v>
      </c>
      <c r="AL288" s="26">
        <f>IF(Taula42[[#This Row],[Núm. d''ordre]]&gt;0,1,0)</f>
        <v>1</v>
      </c>
      <c r="AN288" s="174">
        <f t="shared" si="25"/>
        <v>0</v>
      </c>
      <c r="AO288" s="174">
        <f t="shared" si="26"/>
        <v>0</v>
      </c>
      <c r="AP288" s="174">
        <f t="shared" si="27"/>
        <v>0</v>
      </c>
      <c r="AR288" s="173">
        <f t="shared" si="28"/>
        <v>0</v>
      </c>
      <c r="AS288" s="173">
        <f t="shared" si="29"/>
        <v>0</v>
      </c>
      <c r="BQ288" s="10"/>
      <c r="BR288" s="10"/>
      <c r="BS288" s="10"/>
    </row>
    <row r="289" spans="1:71" ht="13.5" customHeight="1" x14ac:dyDescent="0.25">
      <c r="A289" s="9"/>
      <c r="B289" s="13" t="str">
        <f>IF($C289&lt;&gt;"",MAX($B$7:B288)+1,"")</f>
        <v/>
      </c>
      <c r="C289" s="187"/>
      <c r="D289" s="186"/>
      <c r="E289" s="185"/>
      <c r="F289" s="184"/>
      <c r="G289" s="184"/>
      <c r="H289" s="183"/>
      <c r="I289" s="182"/>
      <c r="J289" s="181"/>
      <c r="K289" s="180"/>
      <c r="L289" s="194"/>
      <c r="M289" s="194"/>
      <c r="N28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89" s="364"/>
      <c r="P289" s="364"/>
      <c r="Q289" s="364"/>
      <c r="R289" s="362"/>
      <c r="S289" s="178"/>
      <c r="T289" s="177"/>
      <c r="U289" s="4"/>
      <c r="V289" s="188" t="e">
        <f>IF(#REF!&lt;#REF!,"No assoleix el mínim d'hores d'atenció anual","Atenció mínima assolida amb èxit")</f>
        <v>#REF!</v>
      </c>
      <c r="W289" s="4"/>
      <c r="X289" s="9">
        <f>(12/12)*Taula42[[#This Row],[Mesos del contracte en vigor durant l´any 2024]]</f>
        <v>0</v>
      </c>
      <c r="Y289" s="9">
        <f>(24/12)*Taula42[[#This Row],[Mesos del contracte en vigor durant l´any 2024]]</f>
        <v>0</v>
      </c>
      <c r="Z289" s="9">
        <f>(4/12)*Taula42[[#This Row],[Mesos del contracte en vigor durant l´any 2024]]</f>
        <v>0</v>
      </c>
      <c r="AA289" s="9">
        <f>(64/12)*Taula42[[#This Row],[Mesos del contracte en vigor durant l´any 2024]]</f>
        <v>0</v>
      </c>
      <c r="AB289" s="4"/>
      <c r="AC289" s="175">
        <f t="shared" si="24"/>
        <v>0</v>
      </c>
      <c r="AE289" s="13"/>
      <c r="AG289" s="26">
        <f>IF(Taula42[[#This Row],[Núm. d''ordre]]&lt;&gt;"",1,0)</f>
        <v>0</v>
      </c>
      <c r="AI289" s="26" t="e">
        <f>IF(#REF!&lt;400,1,0)</f>
        <v>#REF!</v>
      </c>
      <c r="AJ289" s="26" t="e">
        <f>IF(#REF!&gt;=400,1,0)</f>
        <v>#REF!</v>
      </c>
      <c r="AL289" s="26">
        <f>IF(Taula42[[#This Row],[Núm. d''ordre]]&gt;0,1,0)</f>
        <v>1</v>
      </c>
      <c r="AN289" s="174">
        <f t="shared" si="25"/>
        <v>0</v>
      </c>
      <c r="AO289" s="174">
        <f t="shared" si="26"/>
        <v>0</v>
      </c>
      <c r="AP289" s="174">
        <f t="shared" si="27"/>
        <v>0</v>
      </c>
      <c r="AR289" s="173">
        <f t="shared" si="28"/>
        <v>0</v>
      </c>
      <c r="AS289" s="173">
        <f t="shared" si="29"/>
        <v>0</v>
      </c>
      <c r="BQ289" s="10"/>
      <c r="BR289" s="10"/>
      <c r="BS289" s="10"/>
    </row>
    <row r="290" spans="1:71" ht="13.5" customHeight="1" x14ac:dyDescent="0.25">
      <c r="A290" s="9"/>
      <c r="B290" s="13" t="str">
        <f>IF($C290&lt;&gt;"",MAX($B$7:B289)+1,"")</f>
        <v/>
      </c>
      <c r="C290" s="187"/>
      <c r="D290" s="186"/>
      <c r="E290" s="185"/>
      <c r="F290" s="184"/>
      <c r="G290" s="184"/>
      <c r="H290" s="183"/>
      <c r="I290" s="182"/>
      <c r="J290" s="181"/>
      <c r="K290" s="180"/>
      <c r="L290" s="194"/>
      <c r="M290" s="194"/>
      <c r="N29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90" s="364"/>
      <c r="P290" s="364"/>
      <c r="Q290" s="364"/>
      <c r="R290" s="362"/>
      <c r="S290" s="178"/>
      <c r="T290" s="177"/>
      <c r="U290" s="4"/>
      <c r="V290" s="176" t="e">
        <f>IF(#REF!&lt;#REF!,"No assoleix el mínim d'hores d'atenció anual","Atenció mínima assolida amb èxit")</f>
        <v>#REF!</v>
      </c>
      <c r="W290" s="4"/>
      <c r="X290" s="9">
        <f>(12/12)*Taula42[[#This Row],[Mesos del contracte en vigor durant l´any 2024]]</f>
        <v>0</v>
      </c>
      <c r="Y290" s="9">
        <f>(24/12)*Taula42[[#This Row],[Mesos del contracte en vigor durant l´any 2024]]</f>
        <v>0</v>
      </c>
      <c r="Z290" s="9">
        <f>(4/12)*Taula42[[#This Row],[Mesos del contracte en vigor durant l´any 2024]]</f>
        <v>0</v>
      </c>
      <c r="AA290" s="9">
        <f>(64/12)*Taula42[[#This Row],[Mesos del contracte en vigor durant l´any 2024]]</f>
        <v>0</v>
      </c>
      <c r="AB290" s="4"/>
      <c r="AC290" s="175">
        <f t="shared" si="24"/>
        <v>0</v>
      </c>
      <c r="AE290" s="13"/>
      <c r="AG290" s="26">
        <f>IF(Taula42[[#This Row],[Núm. d''ordre]]&lt;&gt;"",1,0)</f>
        <v>0</v>
      </c>
      <c r="AI290" s="26" t="e">
        <f>IF(#REF!&lt;400,1,0)</f>
        <v>#REF!</v>
      </c>
      <c r="AJ290" s="26" t="e">
        <f>IF(#REF!&gt;=400,1,0)</f>
        <v>#REF!</v>
      </c>
      <c r="AL290" s="26">
        <f>IF(Taula42[[#This Row],[Núm. d''ordre]]&gt;0,1,0)</f>
        <v>1</v>
      </c>
      <c r="AN290" s="174">
        <f t="shared" si="25"/>
        <v>0</v>
      </c>
      <c r="AO290" s="174">
        <f t="shared" si="26"/>
        <v>0</v>
      </c>
      <c r="AP290" s="174">
        <f t="shared" si="27"/>
        <v>0</v>
      </c>
      <c r="AR290" s="173">
        <f t="shared" si="28"/>
        <v>0</v>
      </c>
      <c r="AS290" s="173">
        <f t="shared" si="29"/>
        <v>0</v>
      </c>
      <c r="BQ290" s="10"/>
      <c r="BR290" s="10"/>
      <c r="BS290" s="10"/>
    </row>
    <row r="291" spans="1:71" ht="13.5" customHeight="1" x14ac:dyDescent="0.25">
      <c r="A291" s="9"/>
      <c r="B291" s="13" t="str">
        <f>IF($C291&lt;&gt;"",MAX($B$7:B290)+1,"")</f>
        <v/>
      </c>
      <c r="C291" s="187"/>
      <c r="D291" s="186"/>
      <c r="E291" s="185"/>
      <c r="F291" s="184"/>
      <c r="G291" s="184"/>
      <c r="H291" s="183"/>
      <c r="I291" s="182"/>
      <c r="J291" s="181"/>
      <c r="K291" s="180"/>
      <c r="L291" s="194"/>
      <c r="M291" s="194"/>
      <c r="N29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91" s="364"/>
      <c r="P291" s="364"/>
      <c r="Q291" s="364"/>
      <c r="R291" s="362"/>
      <c r="S291" s="178"/>
      <c r="T291" s="177"/>
      <c r="U291" s="4"/>
      <c r="V291" s="188" t="e">
        <f>IF(#REF!&lt;#REF!,"No assoleix el mínim d'hores d'atenció anual","Atenció mínima assolida amb èxit")</f>
        <v>#REF!</v>
      </c>
      <c r="W291" s="4"/>
      <c r="X291" s="9">
        <f>(12/12)*Taula42[[#This Row],[Mesos del contracte en vigor durant l´any 2024]]</f>
        <v>0</v>
      </c>
      <c r="Y291" s="9">
        <f>(24/12)*Taula42[[#This Row],[Mesos del contracte en vigor durant l´any 2024]]</f>
        <v>0</v>
      </c>
      <c r="Z291" s="9">
        <f>(4/12)*Taula42[[#This Row],[Mesos del contracte en vigor durant l´any 2024]]</f>
        <v>0</v>
      </c>
      <c r="AA291" s="9">
        <f>(64/12)*Taula42[[#This Row],[Mesos del contracte en vigor durant l´any 2024]]</f>
        <v>0</v>
      </c>
      <c r="AB291" s="4"/>
      <c r="AC291" s="175">
        <f t="shared" si="24"/>
        <v>0</v>
      </c>
      <c r="AE291" s="13"/>
      <c r="AG291" s="26">
        <f>IF(Taula42[[#This Row],[Núm. d''ordre]]&lt;&gt;"",1,0)</f>
        <v>0</v>
      </c>
      <c r="AI291" s="26" t="e">
        <f>IF(#REF!&lt;400,1,0)</f>
        <v>#REF!</v>
      </c>
      <c r="AJ291" s="26" t="e">
        <f>IF(#REF!&gt;=400,1,0)</f>
        <v>#REF!</v>
      </c>
      <c r="AL291" s="26">
        <f>IF(Taula42[[#This Row],[Núm. d''ordre]]&gt;0,1,0)</f>
        <v>1</v>
      </c>
      <c r="AN291" s="174">
        <f t="shared" si="25"/>
        <v>0</v>
      </c>
      <c r="AO291" s="174">
        <f t="shared" si="26"/>
        <v>0</v>
      </c>
      <c r="AP291" s="174">
        <f t="shared" si="27"/>
        <v>0</v>
      </c>
      <c r="AR291" s="173">
        <f t="shared" si="28"/>
        <v>0</v>
      </c>
      <c r="AS291" s="173">
        <f t="shared" si="29"/>
        <v>0</v>
      </c>
      <c r="BQ291" s="10"/>
      <c r="BR291" s="10"/>
      <c r="BS291" s="10"/>
    </row>
    <row r="292" spans="1:71" ht="13.5" customHeight="1" x14ac:dyDescent="0.25">
      <c r="A292" s="9"/>
      <c r="B292" s="13" t="str">
        <f>IF($C292&lt;&gt;"",MAX($B$7:B291)+1,"")</f>
        <v/>
      </c>
      <c r="C292" s="187"/>
      <c r="D292" s="186"/>
      <c r="E292" s="185"/>
      <c r="F292" s="184"/>
      <c r="G292" s="184"/>
      <c r="H292" s="183"/>
      <c r="I292" s="182"/>
      <c r="J292" s="181"/>
      <c r="K292" s="180"/>
      <c r="L292" s="194"/>
      <c r="M292" s="194"/>
      <c r="N29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92" s="364"/>
      <c r="P292" s="364"/>
      <c r="Q292" s="364"/>
      <c r="R292" s="362"/>
      <c r="S292" s="178"/>
      <c r="T292" s="177"/>
      <c r="U292" s="4"/>
      <c r="V292" s="176" t="e">
        <f>IF(#REF!&lt;#REF!,"No assoleix el mínim d'hores d'atenció anual","Atenció mínima assolida amb èxit")</f>
        <v>#REF!</v>
      </c>
      <c r="W292" s="4"/>
      <c r="X292" s="9">
        <f>(12/12)*Taula42[[#This Row],[Mesos del contracte en vigor durant l´any 2024]]</f>
        <v>0</v>
      </c>
      <c r="Y292" s="9">
        <f>(24/12)*Taula42[[#This Row],[Mesos del contracte en vigor durant l´any 2024]]</f>
        <v>0</v>
      </c>
      <c r="Z292" s="9">
        <f>(4/12)*Taula42[[#This Row],[Mesos del contracte en vigor durant l´any 2024]]</f>
        <v>0</v>
      </c>
      <c r="AA292" s="9">
        <f>(64/12)*Taula42[[#This Row],[Mesos del contracte en vigor durant l´any 2024]]</f>
        <v>0</v>
      </c>
      <c r="AB292" s="4"/>
      <c r="AC292" s="175">
        <f t="shared" si="24"/>
        <v>0</v>
      </c>
      <c r="AE292" s="13"/>
      <c r="AG292" s="26">
        <f>IF(Taula42[[#This Row],[Núm. d''ordre]]&lt;&gt;"",1,0)</f>
        <v>0</v>
      </c>
      <c r="AI292" s="26" t="e">
        <f>IF(#REF!&lt;400,1,0)</f>
        <v>#REF!</v>
      </c>
      <c r="AJ292" s="26" t="e">
        <f>IF(#REF!&gt;=400,1,0)</f>
        <v>#REF!</v>
      </c>
      <c r="AL292" s="26">
        <f>IF(Taula42[[#This Row],[Núm. d''ordre]]&gt;0,1,0)</f>
        <v>1</v>
      </c>
      <c r="AN292" s="174">
        <f t="shared" si="25"/>
        <v>0</v>
      </c>
      <c r="AO292" s="174">
        <f t="shared" si="26"/>
        <v>0</v>
      </c>
      <c r="AP292" s="174">
        <f t="shared" si="27"/>
        <v>0</v>
      </c>
      <c r="AR292" s="173">
        <f t="shared" si="28"/>
        <v>0</v>
      </c>
      <c r="AS292" s="173">
        <f t="shared" si="29"/>
        <v>0</v>
      </c>
      <c r="BQ292" s="10"/>
      <c r="BR292" s="10"/>
      <c r="BS292" s="10"/>
    </row>
    <row r="293" spans="1:71" ht="13.5" customHeight="1" x14ac:dyDescent="0.25">
      <c r="A293" s="9"/>
      <c r="B293" s="13" t="str">
        <f>IF($C293&lt;&gt;"",MAX($B$7:B292)+1,"")</f>
        <v/>
      </c>
      <c r="C293" s="187"/>
      <c r="D293" s="186"/>
      <c r="E293" s="185"/>
      <c r="F293" s="184"/>
      <c r="G293" s="184"/>
      <c r="H293" s="183"/>
      <c r="I293" s="182"/>
      <c r="J293" s="181"/>
      <c r="K293" s="180"/>
      <c r="L293" s="194"/>
      <c r="M293" s="194"/>
      <c r="N29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93" s="364"/>
      <c r="P293" s="364"/>
      <c r="Q293" s="364"/>
      <c r="R293" s="362"/>
      <c r="S293" s="178"/>
      <c r="T293" s="177"/>
      <c r="U293" s="4"/>
      <c r="V293" s="188" t="e">
        <f>IF(#REF!&lt;#REF!,"No assoleix el mínim d'hores d'atenció anual","Atenció mínima assolida amb èxit")</f>
        <v>#REF!</v>
      </c>
      <c r="W293" s="4"/>
      <c r="X293" s="9">
        <f>(12/12)*Taula42[[#This Row],[Mesos del contracte en vigor durant l´any 2024]]</f>
        <v>0</v>
      </c>
      <c r="Y293" s="9">
        <f>(24/12)*Taula42[[#This Row],[Mesos del contracte en vigor durant l´any 2024]]</f>
        <v>0</v>
      </c>
      <c r="Z293" s="9">
        <f>(4/12)*Taula42[[#This Row],[Mesos del contracte en vigor durant l´any 2024]]</f>
        <v>0</v>
      </c>
      <c r="AA293" s="9">
        <f>(64/12)*Taula42[[#This Row],[Mesos del contracte en vigor durant l´any 2024]]</f>
        <v>0</v>
      </c>
      <c r="AB293" s="4"/>
      <c r="AC293" s="175">
        <f t="shared" si="24"/>
        <v>0</v>
      </c>
      <c r="AE293" s="13"/>
      <c r="AG293" s="26">
        <f>IF(Taula42[[#This Row],[Núm. d''ordre]]&lt;&gt;"",1,0)</f>
        <v>0</v>
      </c>
      <c r="AI293" s="26" t="e">
        <f>IF(#REF!&lt;400,1,0)</f>
        <v>#REF!</v>
      </c>
      <c r="AJ293" s="26" t="e">
        <f>IF(#REF!&gt;=400,1,0)</f>
        <v>#REF!</v>
      </c>
      <c r="AL293" s="26">
        <f>IF(Taula42[[#This Row],[Núm. d''ordre]]&gt;0,1,0)</f>
        <v>1</v>
      </c>
      <c r="AN293" s="174">
        <f t="shared" si="25"/>
        <v>0</v>
      </c>
      <c r="AO293" s="174">
        <f t="shared" si="26"/>
        <v>0</v>
      </c>
      <c r="AP293" s="174">
        <f t="shared" si="27"/>
        <v>0</v>
      </c>
      <c r="AR293" s="173">
        <f t="shared" si="28"/>
        <v>0</v>
      </c>
      <c r="AS293" s="173">
        <f t="shared" si="29"/>
        <v>0</v>
      </c>
      <c r="BQ293" s="10"/>
      <c r="BR293" s="10"/>
      <c r="BS293" s="10"/>
    </row>
    <row r="294" spans="1:71" ht="13.5" customHeight="1" x14ac:dyDescent="0.25">
      <c r="A294" s="9"/>
      <c r="B294" s="13" t="str">
        <f>IF($C294&lt;&gt;"",MAX($B$7:B293)+1,"")</f>
        <v/>
      </c>
      <c r="C294" s="187"/>
      <c r="D294" s="186"/>
      <c r="E294" s="185"/>
      <c r="F294" s="184"/>
      <c r="G294" s="184"/>
      <c r="H294" s="183"/>
      <c r="I294" s="182"/>
      <c r="J294" s="181"/>
      <c r="K294" s="180"/>
      <c r="L294" s="194"/>
      <c r="M294" s="194"/>
      <c r="N29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94" s="364"/>
      <c r="P294" s="364"/>
      <c r="Q294" s="364"/>
      <c r="R294" s="362"/>
      <c r="S294" s="178"/>
      <c r="T294" s="177"/>
      <c r="U294" s="4"/>
      <c r="V294" s="176" t="e">
        <f>IF(#REF!&lt;#REF!,"No assoleix el mínim d'hores d'atenció anual","Atenció mínima assolida amb èxit")</f>
        <v>#REF!</v>
      </c>
      <c r="W294" s="4"/>
      <c r="X294" s="9">
        <f>(12/12)*Taula42[[#This Row],[Mesos del contracte en vigor durant l´any 2024]]</f>
        <v>0</v>
      </c>
      <c r="Y294" s="9">
        <f>(24/12)*Taula42[[#This Row],[Mesos del contracte en vigor durant l´any 2024]]</f>
        <v>0</v>
      </c>
      <c r="Z294" s="9">
        <f>(4/12)*Taula42[[#This Row],[Mesos del contracte en vigor durant l´any 2024]]</f>
        <v>0</v>
      </c>
      <c r="AA294" s="9">
        <f>(64/12)*Taula42[[#This Row],[Mesos del contracte en vigor durant l´any 2024]]</f>
        <v>0</v>
      </c>
      <c r="AB294" s="4"/>
      <c r="AC294" s="175">
        <f t="shared" si="24"/>
        <v>0</v>
      </c>
      <c r="AE294" s="13"/>
      <c r="AG294" s="26">
        <f>IF(Taula42[[#This Row],[Núm. d''ordre]]&lt;&gt;"",1,0)</f>
        <v>0</v>
      </c>
      <c r="AI294" s="26" t="e">
        <f>IF(#REF!&lt;400,1,0)</f>
        <v>#REF!</v>
      </c>
      <c r="AJ294" s="26" t="e">
        <f>IF(#REF!&gt;=400,1,0)</f>
        <v>#REF!</v>
      </c>
      <c r="AL294" s="26">
        <f>IF(Taula42[[#This Row],[Núm. d''ordre]]&gt;0,1,0)</f>
        <v>1</v>
      </c>
      <c r="AN294" s="174">
        <f t="shared" si="25"/>
        <v>0</v>
      </c>
      <c r="AO294" s="174">
        <f t="shared" si="26"/>
        <v>0</v>
      </c>
      <c r="AP294" s="174">
        <f t="shared" si="27"/>
        <v>0</v>
      </c>
      <c r="AR294" s="173">
        <f t="shared" si="28"/>
        <v>0</v>
      </c>
      <c r="AS294" s="173">
        <f t="shared" si="29"/>
        <v>0</v>
      </c>
      <c r="BQ294" s="10"/>
      <c r="BR294" s="10"/>
      <c r="BS294" s="10"/>
    </row>
    <row r="295" spans="1:71" ht="13.5" customHeight="1" x14ac:dyDescent="0.25">
      <c r="A295" s="9"/>
      <c r="B295" s="13" t="str">
        <f>IF($C295&lt;&gt;"",MAX($B$7:B294)+1,"")</f>
        <v/>
      </c>
      <c r="C295" s="187"/>
      <c r="D295" s="186"/>
      <c r="E295" s="185"/>
      <c r="F295" s="184"/>
      <c r="G295" s="184"/>
      <c r="H295" s="183"/>
      <c r="I295" s="182"/>
      <c r="J295" s="181"/>
      <c r="K295" s="180"/>
      <c r="L295" s="194"/>
      <c r="M295" s="194"/>
      <c r="N29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95" s="364"/>
      <c r="P295" s="364"/>
      <c r="Q295" s="364"/>
      <c r="R295" s="362"/>
      <c r="S295" s="178"/>
      <c r="T295" s="177"/>
      <c r="U295" s="4"/>
      <c r="V295" s="188" t="e">
        <f>IF(#REF!&lt;#REF!,"No assoleix el mínim d'hores d'atenció anual","Atenció mínima assolida amb èxit")</f>
        <v>#REF!</v>
      </c>
      <c r="W295" s="4"/>
      <c r="X295" s="9">
        <f>(12/12)*Taula42[[#This Row],[Mesos del contracte en vigor durant l´any 2024]]</f>
        <v>0</v>
      </c>
      <c r="Y295" s="9">
        <f>(24/12)*Taula42[[#This Row],[Mesos del contracte en vigor durant l´any 2024]]</f>
        <v>0</v>
      </c>
      <c r="Z295" s="9">
        <f>(4/12)*Taula42[[#This Row],[Mesos del contracte en vigor durant l´any 2024]]</f>
        <v>0</v>
      </c>
      <c r="AA295" s="9">
        <f>(64/12)*Taula42[[#This Row],[Mesos del contracte en vigor durant l´any 2024]]</f>
        <v>0</v>
      </c>
      <c r="AB295" s="4"/>
      <c r="AC295" s="175">
        <f t="shared" si="24"/>
        <v>0</v>
      </c>
      <c r="AE295" s="13"/>
      <c r="AG295" s="26">
        <f>IF(Taula42[[#This Row],[Núm. d''ordre]]&lt;&gt;"",1,0)</f>
        <v>0</v>
      </c>
      <c r="AI295" s="26" t="e">
        <f>IF(#REF!&lt;400,1,0)</f>
        <v>#REF!</v>
      </c>
      <c r="AJ295" s="26" t="e">
        <f>IF(#REF!&gt;=400,1,0)</f>
        <v>#REF!</v>
      </c>
      <c r="AL295" s="26">
        <f>IF(Taula42[[#This Row],[Núm. d''ordre]]&gt;0,1,0)</f>
        <v>1</v>
      </c>
      <c r="AN295" s="174">
        <f t="shared" si="25"/>
        <v>0</v>
      </c>
      <c r="AO295" s="174">
        <f t="shared" si="26"/>
        <v>0</v>
      </c>
      <c r="AP295" s="174">
        <f t="shared" si="27"/>
        <v>0</v>
      </c>
      <c r="AR295" s="173">
        <f t="shared" si="28"/>
        <v>0</v>
      </c>
      <c r="AS295" s="173">
        <f t="shared" si="29"/>
        <v>0</v>
      </c>
      <c r="BQ295" s="10"/>
      <c r="BR295" s="10"/>
      <c r="BS295" s="10"/>
    </row>
    <row r="296" spans="1:71" ht="13.5" customHeight="1" x14ac:dyDescent="0.25">
      <c r="A296" s="9"/>
      <c r="B296" s="13" t="str">
        <f>IF($C296&lt;&gt;"",MAX($B$7:B295)+1,"")</f>
        <v/>
      </c>
      <c r="C296" s="187"/>
      <c r="D296" s="186"/>
      <c r="E296" s="185"/>
      <c r="F296" s="184"/>
      <c r="G296" s="184"/>
      <c r="H296" s="183"/>
      <c r="I296" s="182"/>
      <c r="J296" s="181"/>
      <c r="K296" s="180"/>
      <c r="L296" s="194"/>
      <c r="M296" s="194"/>
      <c r="N29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96" s="364"/>
      <c r="P296" s="364"/>
      <c r="Q296" s="364"/>
      <c r="R296" s="362"/>
      <c r="S296" s="178"/>
      <c r="T296" s="177"/>
      <c r="U296" s="4"/>
      <c r="V296" s="176" t="e">
        <f>IF(#REF!&lt;#REF!,"No assoleix el mínim d'hores d'atenció anual","Atenció mínima assolida amb èxit")</f>
        <v>#REF!</v>
      </c>
      <c r="W296" s="4"/>
      <c r="X296" s="9">
        <f>(12/12)*Taula42[[#This Row],[Mesos del contracte en vigor durant l´any 2024]]</f>
        <v>0</v>
      </c>
      <c r="Y296" s="9">
        <f>(24/12)*Taula42[[#This Row],[Mesos del contracte en vigor durant l´any 2024]]</f>
        <v>0</v>
      </c>
      <c r="Z296" s="9">
        <f>(4/12)*Taula42[[#This Row],[Mesos del contracte en vigor durant l´any 2024]]</f>
        <v>0</v>
      </c>
      <c r="AA296" s="9">
        <f>(64/12)*Taula42[[#This Row],[Mesos del contracte en vigor durant l´any 2024]]</f>
        <v>0</v>
      </c>
      <c r="AB296" s="4"/>
      <c r="AC296" s="175">
        <f t="shared" si="24"/>
        <v>0</v>
      </c>
      <c r="AE296" s="13"/>
      <c r="AG296" s="26">
        <f>IF(Taula42[[#This Row],[Núm. d''ordre]]&lt;&gt;"",1,0)</f>
        <v>0</v>
      </c>
      <c r="AI296" s="26" t="e">
        <f>IF(#REF!&lt;400,1,0)</f>
        <v>#REF!</v>
      </c>
      <c r="AJ296" s="26" t="e">
        <f>IF(#REF!&gt;=400,1,0)</f>
        <v>#REF!</v>
      </c>
      <c r="AL296" s="26">
        <f>IF(Taula42[[#This Row],[Núm. d''ordre]]&gt;0,1,0)</f>
        <v>1</v>
      </c>
      <c r="AN296" s="174">
        <f t="shared" si="25"/>
        <v>0</v>
      </c>
      <c r="AO296" s="174">
        <f t="shared" si="26"/>
        <v>0</v>
      </c>
      <c r="AP296" s="174">
        <f t="shared" si="27"/>
        <v>0</v>
      </c>
      <c r="AR296" s="173">
        <f t="shared" si="28"/>
        <v>0</v>
      </c>
      <c r="AS296" s="173">
        <f t="shared" si="29"/>
        <v>0</v>
      </c>
      <c r="BQ296" s="10"/>
      <c r="BR296" s="10"/>
      <c r="BS296" s="10"/>
    </row>
    <row r="297" spans="1:71" ht="13.5" customHeight="1" x14ac:dyDescent="0.25">
      <c r="A297" s="9"/>
      <c r="B297" s="13" t="str">
        <f>IF($C297&lt;&gt;"",MAX($B$7:B296)+1,"")</f>
        <v/>
      </c>
      <c r="C297" s="187"/>
      <c r="D297" s="186"/>
      <c r="E297" s="185"/>
      <c r="F297" s="184"/>
      <c r="G297" s="184"/>
      <c r="H297" s="183"/>
      <c r="I297" s="182"/>
      <c r="J297" s="181"/>
      <c r="K297" s="180"/>
      <c r="L297" s="194"/>
      <c r="M297" s="194"/>
      <c r="N29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97" s="364"/>
      <c r="P297" s="364"/>
      <c r="Q297" s="364"/>
      <c r="R297" s="362"/>
      <c r="S297" s="178"/>
      <c r="T297" s="177"/>
      <c r="U297" s="4"/>
      <c r="V297" s="188" t="e">
        <f>IF(#REF!&lt;#REF!,"No assoleix el mínim d'hores d'atenció anual","Atenció mínima assolida amb èxit")</f>
        <v>#REF!</v>
      </c>
      <c r="W297" s="4"/>
      <c r="X297" s="9">
        <f>(12/12)*Taula42[[#This Row],[Mesos del contracte en vigor durant l´any 2024]]</f>
        <v>0</v>
      </c>
      <c r="Y297" s="9">
        <f>(24/12)*Taula42[[#This Row],[Mesos del contracte en vigor durant l´any 2024]]</f>
        <v>0</v>
      </c>
      <c r="Z297" s="9">
        <f>(4/12)*Taula42[[#This Row],[Mesos del contracte en vigor durant l´any 2024]]</f>
        <v>0</v>
      </c>
      <c r="AA297" s="9">
        <f>(64/12)*Taula42[[#This Row],[Mesos del contracte en vigor durant l´any 2024]]</f>
        <v>0</v>
      </c>
      <c r="AB297" s="4"/>
      <c r="AC297" s="175">
        <f t="shared" si="24"/>
        <v>0</v>
      </c>
      <c r="AE297" s="13"/>
      <c r="AG297" s="26">
        <f>IF(Taula42[[#This Row],[Núm. d''ordre]]&lt;&gt;"",1,0)</f>
        <v>0</v>
      </c>
      <c r="AI297" s="26" t="e">
        <f>IF(#REF!&lt;400,1,0)</f>
        <v>#REF!</v>
      </c>
      <c r="AJ297" s="26" t="e">
        <f>IF(#REF!&gt;=400,1,0)</f>
        <v>#REF!</v>
      </c>
      <c r="AL297" s="26">
        <f>IF(Taula42[[#This Row],[Núm. d''ordre]]&gt;0,1,0)</f>
        <v>1</v>
      </c>
      <c r="AN297" s="174">
        <f t="shared" si="25"/>
        <v>0</v>
      </c>
      <c r="AO297" s="174">
        <f t="shared" si="26"/>
        <v>0</v>
      </c>
      <c r="AP297" s="174">
        <f t="shared" si="27"/>
        <v>0</v>
      </c>
      <c r="AR297" s="173">
        <f t="shared" si="28"/>
        <v>0</v>
      </c>
      <c r="AS297" s="173">
        <f t="shared" si="29"/>
        <v>0</v>
      </c>
      <c r="BQ297" s="10"/>
      <c r="BR297" s="10"/>
      <c r="BS297" s="10"/>
    </row>
    <row r="298" spans="1:71" ht="13.5" customHeight="1" x14ac:dyDescent="0.25">
      <c r="A298" s="9"/>
      <c r="B298" s="13" t="str">
        <f>IF($C298&lt;&gt;"",MAX($B$7:B297)+1,"")</f>
        <v/>
      </c>
      <c r="C298" s="187"/>
      <c r="D298" s="186"/>
      <c r="E298" s="185"/>
      <c r="F298" s="184"/>
      <c r="G298" s="184"/>
      <c r="H298" s="183"/>
      <c r="I298" s="182"/>
      <c r="J298" s="181"/>
      <c r="K298" s="180"/>
      <c r="L298" s="194"/>
      <c r="M298" s="194"/>
      <c r="N29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98" s="364"/>
      <c r="P298" s="364"/>
      <c r="Q298" s="364"/>
      <c r="R298" s="362"/>
      <c r="S298" s="178"/>
      <c r="T298" s="177"/>
      <c r="U298" s="4"/>
      <c r="V298" s="176" t="e">
        <f>IF(#REF!&lt;#REF!,"No assoleix el mínim d'hores d'atenció anual","Atenció mínima assolida amb èxit")</f>
        <v>#REF!</v>
      </c>
      <c r="W298" s="4"/>
      <c r="X298" s="9">
        <f>(12/12)*Taula42[[#This Row],[Mesos del contracte en vigor durant l´any 2024]]</f>
        <v>0</v>
      </c>
      <c r="Y298" s="9">
        <f>(24/12)*Taula42[[#This Row],[Mesos del contracte en vigor durant l´any 2024]]</f>
        <v>0</v>
      </c>
      <c r="Z298" s="9">
        <f>(4/12)*Taula42[[#This Row],[Mesos del contracte en vigor durant l´any 2024]]</f>
        <v>0</v>
      </c>
      <c r="AA298" s="9">
        <f>(64/12)*Taula42[[#This Row],[Mesos del contracte en vigor durant l´any 2024]]</f>
        <v>0</v>
      </c>
      <c r="AB298" s="4"/>
      <c r="AC298" s="175">
        <f t="shared" si="24"/>
        <v>0</v>
      </c>
      <c r="AE298" s="13"/>
      <c r="AG298" s="26">
        <f>IF(Taula42[[#This Row],[Núm. d''ordre]]&lt;&gt;"",1,0)</f>
        <v>0</v>
      </c>
      <c r="AI298" s="26" t="e">
        <f>IF(#REF!&lt;400,1,0)</f>
        <v>#REF!</v>
      </c>
      <c r="AJ298" s="26" t="e">
        <f>IF(#REF!&gt;=400,1,0)</f>
        <v>#REF!</v>
      </c>
      <c r="AL298" s="26">
        <f>IF(Taula42[[#This Row],[Núm. d''ordre]]&gt;0,1,0)</f>
        <v>1</v>
      </c>
      <c r="AN298" s="174">
        <f t="shared" si="25"/>
        <v>0</v>
      </c>
      <c r="AO298" s="174">
        <f t="shared" si="26"/>
        <v>0</v>
      </c>
      <c r="AP298" s="174">
        <f t="shared" si="27"/>
        <v>0</v>
      </c>
      <c r="AR298" s="173">
        <f t="shared" si="28"/>
        <v>0</v>
      </c>
      <c r="AS298" s="173">
        <f t="shared" si="29"/>
        <v>0</v>
      </c>
      <c r="BQ298" s="10"/>
      <c r="BR298" s="10"/>
      <c r="BS298" s="10"/>
    </row>
    <row r="299" spans="1:71" ht="13.5" customHeight="1" x14ac:dyDescent="0.25">
      <c r="A299" s="9"/>
      <c r="B299" s="13" t="str">
        <f>IF($C299&lt;&gt;"",MAX($B$7:B298)+1,"")</f>
        <v/>
      </c>
      <c r="C299" s="187"/>
      <c r="D299" s="186"/>
      <c r="E299" s="185"/>
      <c r="F299" s="184"/>
      <c r="G299" s="184"/>
      <c r="H299" s="183"/>
      <c r="I299" s="182"/>
      <c r="J299" s="181"/>
      <c r="K299" s="180"/>
      <c r="L299" s="194"/>
      <c r="M299" s="194"/>
      <c r="N29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299" s="364"/>
      <c r="P299" s="364"/>
      <c r="Q299" s="364"/>
      <c r="R299" s="362"/>
      <c r="S299" s="178"/>
      <c r="T299" s="177"/>
      <c r="U299" s="4"/>
      <c r="V299" s="188" t="e">
        <f>IF(#REF!&lt;#REF!,"No assoleix el mínim d'hores d'atenció anual","Atenció mínima assolida amb èxit")</f>
        <v>#REF!</v>
      </c>
      <c r="W299" s="4"/>
      <c r="X299" s="9">
        <f>(12/12)*Taula42[[#This Row],[Mesos del contracte en vigor durant l´any 2024]]</f>
        <v>0</v>
      </c>
      <c r="Y299" s="9">
        <f>(24/12)*Taula42[[#This Row],[Mesos del contracte en vigor durant l´any 2024]]</f>
        <v>0</v>
      </c>
      <c r="Z299" s="9">
        <f>(4/12)*Taula42[[#This Row],[Mesos del contracte en vigor durant l´any 2024]]</f>
        <v>0</v>
      </c>
      <c r="AA299" s="9">
        <f>(64/12)*Taula42[[#This Row],[Mesos del contracte en vigor durant l´any 2024]]</f>
        <v>0</v>
      </c>
      <c r="AB299" s="4"/>
      <c r="AC299" s="175">
        <f t="shared" si="24"/>
        <v>0</v>
      </c>
      <c r="AE299" s="13"/>
      <c r="AG299" s="26">
        <f>IF(Taula42[[#This Row],[Núm. d''ordre]]&lt;&gt;"",1,0)</f>
        <v>0</v>
      </c>
      <c r="AI299" s="26" t="e">
        <f>IF(#REF!&lt;400,1,0)</f>
        <v>#REF!</v>
      </c>
      <c r="AJ299" s="26" t="e">
        <f>IF(#REF!&gt;=400,1,0)</f>
        <v>#REF!</v>
      </c>
      <c r="AL299" s="26">
        <f>IF(Taula42[[#This Row],[Núm. d''ordre]]&gt;0,1,0)</f>
        <v>1</v>
      </c>
      <c r="AN299" s="174">
        <f t="shared" si="25"/>
        <v>0</v>
      </c>
      <c r="AO299" s="174">
        <f t="shared" si="26"/>
        <v>0</v>
      </c>
      <c r="AP299" s="174">
        <f t="shared" si="27"/>
        <v>0</v>
      </c>
      <c r="AR299" s="173">
        <f t="shared" si="28"/>
        <v>0</v>
      </c>
      <c r="AS299" s="173">
        <f t="shared" si="29"/>
        <v>0</v>
      </c>
      <c r="BQ299" s="10"/>
      <c r="BR299" s="10"/>
      <c r="BS299" s="10"/>
    </row>
    <row r="300" spans="1:71" ht="13.5" customHeight="1" x14ac:dyDescent="0.25">
      <c r="A300" s="9"/>
      <c r="B300" s="13" t="str">
        <f>IF($C300&lt;&gt;"",MAX($B$7:B299)+1,"")</f>
        <v/>
      </c>
      <c r="C300" s="187"/>
      <c r="D300" s="186"/>
      <c r="E300" s="185"/>
      <c r="F300" s="184"/>
      <c r="G300" s="184"/>
      <c r="H300" s="183"/>
      <c r="I300" s="182"/>
      <c r="J300" s="181"/>
      <c r="K300" s="180"/>
      <c r="L300" s="194"/>
      <c r="M300" s="194"/>
      <c r="N30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00" s="364"/>
      <c r="P300" s="364"/>
      <c r="Q300" s="364"/>
      <c r="R300" s="362"/>
      <c r="S300" s="178"/>
      <c r="T300" s="189"/>
      <c r="U300" s="4"/>
      <c r="V300" s="176" t="e">
        <f>IF(#REF!&lt;#REF!,"No assoleix el mínim d'hores d'atenció anual","Atenció mínima assolida amb èxit")</f>
        <v>#REF!</v>
      </c>
      <c r="W300" s="4"/>
      <c r="X300" s="9">
        <f>(12/12)*Taula42[[#This Row],[Mesos del contracte en vigor durant l´any 2024]]</f>
        <v>0</v>
      </c>
      <c r="Y300" s="9">
        <f>(24/12)*Taula42[[#This Row],[Mesos del contracte en vigor durant l´any 2024]]</f>
        <v>0</v>
      </c>
      <c r="Z300" s="9">
        <f>(4/12)*Taula42[[#This Row],[Mesos del contracte en vigor durant l´any 2024]]</f>
        <v>0</v>
      </c>
      <c r="AA300" s="9">
        <f>(64/12)*Taula42[[#This Row],[Mesos del contracte en vigor durant l´any 2024]]</f>
        <v>0</v>
      </c>
      <c r="AB300" s="4"/>
      <c r="AC300" s="175">
        <f t="shared" si="24"/>
        <v>0</v>
      </c>
      <c r="AE300" s="13"/>
      <c r="AG300" s="26">
        <f>IF(Taula42[[#This Row],[Núm. d''ordre]]&lt;&gt;"",1,0)</f>
        <v>0</v>
      </c>
      <c r="AI300" s="26" t="e">
        <f>IF(#REF!&lt;400,1,0)</f>
        <v>#REF!</v>
      </c>
      <c r="AJ300" s="26" t="e">
        <f>IF(#REF!&gt;=400,1,0)</f>
        <v>#REF!</v>
      </c>
      <c r="AL300" s="26">
        <f>IF(Taula42[[#This Row],[Núm. d''ordre]]&gt;0,1,0)</f>
        <v>1</v>
      </c>
      <c r="AN300" s="174">
        <f t="shared" si="25"/>
        <v>0</v>
      </c>
      <c r="AO300" s="174">
        <f t="shared" si="26"/>
        <v>0</v>
      </c>
      <c r="AP300" s="174">
        <f t="shared" si="27"/>
        <v>0</v>
      </c>
      <c r="AR300" s="173">
        <f t="shared" si="28"/>
        <v>0</v>
      </c>
      <c r="AS300" s="173">
        <f t="shared" si="29"/>
        <v>0</v>
      </c>
      <c r="BQ300" s="10"/>
      <c r="BR300" s="10"/>
      <c r="BS300" s="10"/>
    </row>
    <row r="301" spans="1:71" ht="13.5" customHeight="1" x14ac:dyDescent="0.25">
      <c r="A301" s="9"/>
      <c r="B301" s="13" t="str">
        <f>IF($C301&lt;&gt;"",MAX($B$7:B300)+1,"")</f>
        <v/>
      </c>
      <c r="C301" s="187"/>
      <c r="D301" s="186"/>
      <c r="E301" s="185"/>
      <c r="F301" s="184"/>
      <c r="G301" s="184"/>
      <c r="H301" s="183"/>
      <c r="I301" s="182"/>
      <c r="J301" s="181"/>
      <c r="K301" s="180"/>
      <c r="L301" s="194"/>
      <c r="M301" s="194"/>
      <c r="N30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01" s="364"/>
      <c r="P301" s="364"/>
      <c r="Q301" s="364"/>
      <c r="R301" s="362"/>
      <c r="S301" s="178"/>
      <c r="T301" s="189"/>
      <c r="U301" s="4"/>
      <c r="V301" s="188" t="e">
        <f>IF(#REF!&lt;#REF!,"No assoleix el mínim d'hores d'atenció anual","Atenció mínima assolida amb èxit")</f>
        <v>#REF!</v>
      </c>
      <c r="W301" s="4"/>
      <c r="X301" s="9">
        <f>(12/12)*Taula42[[#This Row],[Mesos del contracte en vigor durant l´any 2024]]</f>
        <v>0</v>
      </c>
      <c r="Y301" s="9">
        <f>(24/12)*Taula42[[#This Row],[Mesos del contracte en vigor durant l´any 2024]]</f>
        <v>0</v>
      </c>
      <c r="Z301" s="9">
        <f>(4/12)*Taula42[[#This Row],[Mesos del contracte en vigor durant l´any 2024]]</f>
        <v>0</v>
      </c>
      <c r="AA301" s="9">
        <f>(64/12)*Taula42[[#This Row],[Mesos del contracte en vigor durant l´any 2024]]</f>
        <v>0</v>
      </c>
      <c r="AB301" s="4"/>
      <c r="AC301" s="175">
        <f t="shared" si="24"/>
        <v>0</v>
      </c>
      <c r="AE301" s="13"/>
      <c r="AG301" s="26">
        <f>IF(Taula42[[#This Row],[Núm. d''ordre]]&lt;&gt;"",1,0)</f>
        <v>0</v>
      </c>
      <c r="AI301" s="26" t="e">
        <f>IF(#REF!&lt;400,1,0)</f>
        <v>#REF!</v>
      </c>
      <c r="AJ301" s="26" t="e">
        <f>IF(#REF!&gt;=400,1,0)</f>
        <v>#REF!</v>
      </c>
      <c r="AL301" s="26">
        <f>IF(Taula42[[#This Row],[Núm. d''ordre]]&gt;0,1,0)</f>
        <v>1</v>
      </c>
      <c r="AN301" s="174">
        <f t="shared" si="25"/>
        <v>0</v>
      </c>
      <c r="AO301" s="174">
        <f t="shared" si="26"/>
        <v>0</v>
      </c>
      <c r="AP301" s="174">
        <f t="shared" si="27"/>
        <v>0</v>
      </c>
      <c r="AR301" s="173">
        <f t="shared" si="28"/>
        <v>0</v>
      </c>
      <c r="AS301" s="173">
        <f t="shared" si="29"/>
        <v>0</v>
      </c>
      <c r="BQ301" s="10"/>
      <c r="BR301" s="10"/>
      <c r="BS301" s="10"/>
    </row>
    <row r="302" spans="1:71" ht="13.5" customHeight="1" x14ac:dyDescent="0.25">
      <c r="A302" s="9"/>
      <c r="B302" s="13" t="str">
        <f>IF($C302&lt;&gt;"",MAX($B$7:B301)+1,"")</f>
        <v/>
      </c>
      <c r="C302" s="187"/>
      <c r="D302" s="186"/>
      <c r="E302" s="185"/>
      <c r="F302" s="184"/>
      <c r="G302" s="184"/>
      <c r="H302" s="183"/>
      <c r="I302" s="182"/>
      <c r="J302" s="181"/>
      <c r="K302" s="180"/>
      <c r="L302" s="194"/>
      <c r="M302" s="194"/>
      <c r="N30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02" s="364"/>
      <c r="P302" s="364"/>
      <c r="Q302" s="364"/>
      <c r="R302" s="362"/>
      <c r="S302" s="178"/>
      <c r="T302" s="189"/>
      <c r="U302" s="4"/>
      <c r="V302" s="176" t="e">
        <f>IF(#REF!&lt;#REF!,"No assoleix el mínim d'hores d'atenció anual","Atenció mínima assolida amb èxit")</f>
        <v>#REF!</v>
      </c>
      <c r="W302" s="4"/>
      <c r="X302" s="9">
        <f>(12/12)*Taula42[[#This Row],[Mesos del contracte en vigor durant l´any 2024]]</f>
        <v>0</v>
      </c>
      <c r="Y302" s="9">
        <f>(24/12)*Taula42[[#This Row],[Mesos del contracte en vigor durant l´any 2024]]</f>
        <v>0</v>
      </c>
      <c r="Z302" s="9">
        <f>(4/12)*Taula42[[#This Row],[Mesos del contracte en vigor durant l´any 2024]]</f>
        <v>0</v>
      </c>
      <c r="AA302" s="9">
        <f>(64/12)*Taula42[[#This Row],[Mesos del contracte en vigor durant l´any 2024]]</f>
        <v>0</v>
      </c>
      <c r="AB302" s="4"/>
      <c r="AC302" s="175">
        <f t="shared" si="24"/>
        <v>0</v>
      </c>
      <c r="AE302" s="13"/>
      <c r="AG302" s="26">
        <f>IF(Taula42[[#This Row],[Núm. d''ordre]]&lt;&gt;"",1,0)</f>
        <v>0</v>
      </c>
      <c r="AI302" s="26" t="e">
        <f>IF(#REF!&lt;400,1,0)</f>
        <v>#REF!</v>
      </c>
      <c r="AJ302" s="26" t="e">
        <f>IF(#REF!&gt;=400,1,0)</f>
        <v>#REF!</v>
      </c>
      <c r="AL302" s="26">
        <f>IF(Taula42[[#This Row],[Núm. d''ordre]]&gt;0,1,0)</f>
        <v>1</v>
      </c>
      <c r="AN302" s="174">
        <f t="shared" si="25"/>
        <v>0</v>
      </c>
      <c r="AO302" s="174">
        <f t="shared" si="26"/>
        <v>0</v>
      </c>
      <c r="AP302" s="174">
        <f t="shared" si="27"/>
        <v>0</v>
      </c>
      <c r="AR302" s="173">
        <f t="shared" si="28"/>
        <v>0</v>
      </c>
      <c r="AS302" s="173">
        <f t="shared" si="29"/>
        <v>0</v>
      </c>
      <c r="BQ302" s="10"/>
      <c r="BR302" s="10"/>
      <c r="BS302" s="10"/>
    </row>
    <row r="303" spans="1:71" ht="13.5" customHeight="1" x14ac:dyDescent="0.25">
      <c r="A303" s="9"/>
      <c r="B303" s="13" t="str">
        <f>IF($C303&lt;&gt;"",MAX($B$7:B302)+1,"")</f>
        <v/>
      </c>
      <c r="C303" s="187"/>
      <c r="D303" s="186"/>
      <c r="E303" s="185"/>
      <c r="F303" s="184"/>
      <c r="G303" s="184"/>
      <c r="H303" s="183"/>
      <c r="I303" s="182"/>
      <c r="J303" s="181"/>
      <c r="K303" s="180"/>
      <c r="L303" s="194"/>
      <c r="M303" s="194"/>
      <c r="N30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03" s="364"/>
      <c r="P303" s="364"/>
      <c r="Q303" s="364"/>
      <c r="R303" s="362"/>
      <c r="S303" s="178"/>
      <c r="T303" s="189"/>
      <c r="U303" s="4"/>
      <c r="V303" s="188" t="e">
        <f>IF(#REF!&lt;#REF!,"No assoleix el mínim d'hores d'atenció anual","Atenció mínima assolida amb èxit")</f>
        <v>#REF!</v>
      </c>
      <c r="W303" s="4"/>
      <c r="X303" s="9">
        <f>(12/12)*Taula42[[#This Row],[Mesos del contracte en vigor durant l´any 2024]]</f>
        <v>0</v>
      </c>
      <c r="Y303" s="9">
        <f>(24/12)*Taula42[[#This Row],[Mesos del contracte en vigor durant l´any 2024]]</f>
        <v>0</v>
      </c>
      <c r="Z303" s="9">
        <f>(4/12)*Taula42[[#This Row],[Mesos del contracte en vigor durant l´any 2024]]</f>
        <v>0</v>
      </c>
      <c r="AA303" s="9">
        <f>(64/12)*Taula42[[#This Row],[Mesos del contracte en vigor durant l´any 2024]]</f>
        <v>0</v>
      </c>
      <c r="AB303" s="4"/>
      <c r="AC303" s="175">
        <f t="shared" si="24"/>
        <v>0</v>
      </c>
      <c r="AE303" s="13"/>
      <c r="AG303" s="26">
        <f>IF(Taula42[[#This Row],[Núm. d''ordre]]&lt;&gt;"",1,0)</f>
        <v>0</v>
      </c>
      <c r="AI303" s="26" t="e">
        <f>IF(#REF!&lt;400,1,0)</f>
        <v>#REF!</v>
      </c>
      <c r="AJ303" s="26" t="e">
        <f>IF(#REF!&gt;=400,1,0)</f>
        <v>#REF!</v>
      </c>
      <c r="AL303" s="26">
        <f>IF(Taula42[[#This Row],[Núm. d''ordre]]&gt;0,1,0)</f>
        <v>1</v>
      </c>
      <c r="AN303" s="174">
        <f t="shared" si="25"/>
        <v>0</v>
      </c>
      <c r="AO303" s="174">
        <f t="shared" si="26"/>
        <v>0</v>
      </c>
      <c r="AP303" s="174">
        <f t="shared" si="27"/>
        <v>0</v>
      </c>
      <c r="AR303" s="173">
        <f t="shared" si="28"/>
        <v>0</v>
      </c>
      <c r="AS303" s="173">
        <f t="shared" si="29"/>
        <v>0</v>
      </c>
      <c r="BQ303" s="10"/>
      <c r="BR303" s="10"/>
      <c r="BS303" s="10"/>
    </row>
    <row r="304" spans="1:71" ht="13.5" customHeight="1" x14ac:dyDescent="0.25">
      <c r="A304" s="9"/>
      <c r="B304" s="13" t="str">
        <f>IF($C304&lt;&gt;"",MAX($B$7:B303)+1,"")</f>
        <v/>
      </c>
      <c r="C304" s="187"/>
      <c r="D304" s="186"/>
      <c r="E304" s="185"/>
      <c r="F304" s="184"/>
      <c r="G304" s="184"/>
      <c r="H304" s="183"/>
      <c r="I304" s="182"/>
      <c r="J304" s="181"/>
      <c r="K304" s="180"/>
      <c r="L304" s="194"/>
      <c r="M304" s="194"/>
      <c r="N30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04" s="364"/>
      <c r="P304" s="364"/>
      <c r="Q304" s="364"/>
      <c r="R304" s="362"/>
      <c r="S304" s="178"/>
      <c r="T304" s="189"/>
      <c r="U304" s="4"/>
      <c r="V304" s="176" t="e">
        <f>IF(#REF!&lt;#REF!,"No assoleix el mínim d'hores d'atenció anual","Atenció mínima assolida amb èxit")</f>
        <v>#REF!</v>
      </c>
      <c r="W304" s="4"/>
      <c r="X304" s="9">
        <f>(12/12)*Taula42[[#This Row],[Mesos del contracte en vigor durant l´any 2024]]</f>
        <v>0</v>
      </c>
      <c r="Y304" s="9">
        <f>(24/12)*Taula42[[#This Row],[Mesos del contracte en vigor durant l´any 2024]]</f>
        <v>0</v>
      </c>
      <c r="Z304" s="9">
        <f>(4/12)*Taula42[[#This Row],[Mesos del contracte en vigor durant l´any 2024]]</f>
        <v>0</v>
      </c>
      <c r="AA304" s="9">
        <f>(64/12)*Taula42[[#This Row],[Mesos del contracte en vigor durant l´any 2024]]</f>
        <v>0</v>
      </c>
      <c r="AB304" s="4"/>
      <c r="AC304" s="175">
        <f t="shared" si="24"/>
        <v>0</v>
      </c>
      <c r="AE304" s="13"/>
      <c r="AG304" s="26">
        <f>IF(Taula42[[#This Row],[Núm. d''ordre]]&lt;&gt;"",1,0)</f>
        <v>0</v>
      </c>
      <c r="AI304" s="26" t="e">
        <f>IF(#REF!&lt;400,1,0)</f>
        <v>#REF!</v>
      </c>
      <c r="AJ304" s="26" t="e">
        <f>IF(#REF!&gt;=400,1,0)</f>
        <v>#REF!</v>
      </c>
      <c r="AL304" s="26">
        <f>IF(Taula42[[#This Row],[Núm. d''ordre]]&gt;0,1,0)</f>
        <v>1</v>
      </c>
      <c r="AN304" s="174">
        <f t="shared" si="25"/>
        <v>0</v>
      </c>
      <c r="AO304" s="174">
        <f t="shared" si="26"/>
        <v>0</v>
      </c>
      <c r="AP304" s="174">
        <f t="shared" si="27"/>
        <v>0</v>
      </c>
      <c r="AR304" s="173">
        <f t="shared" si="28"/>
        <v>0</v>
      </c>
      <c r="AS304" s="173">
        <f t="shared" si="29"/>
        <v>0</v>
      </c>
      <c r="BQ304" s="10"/>
      <c r="BR304" s="10"/>
      <c r="BS304" s="10"/>
    </row>
    <row r="305" spans="1:71" ht="13.5" customHeight="1" x14ac:dyDescent="0.25">
      <c r="A305" s="9"/>
      <c r="B305" s="13" t="str">
        <f>IF($C305&lt;&gt;"",MAX($B$7:B304)+1,"")</f>
        <v/>
      </c>
      <c r="C305" s="187"/>
      <c r="D305" s="186"/>
      <c r="E305" s="185"/>
      <c r="F305" s="184"/>
      <c r="G305" s="184"/>
      <c r="H305" s="183"/>
      <c r="I305" s="182"/>
      <c r="J305" s="181"/>
      <c r="K305" s="180"/>
      <c r="L305" s="194"/>
      <c r="M305" s="194"/>
      <c r="N30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05" s="364"/>
      <c r="P305" s="364"/>
      <c r="Q305" s="364"/>
      <c r="R305" s="362"/>
      <c r="S305" s="178"/>
      <c r="T305" s="189"/>
      <c r="U305" s="4"/>
      <c r="V305" s="188" t="e">
        <f>IF(#REF!&lt;#REF!,"No assoleix el mínim d'hores d'atenció anual","Atenció mínima assolida amb èxit")</f>
        <v>#REF!</v>
      </c>
      <c r="W305" s="4"/>
      <c r="X305" s="9">
        <f>(12/12)*Taula42[[#This Row],[Mesos del contracte en vigor durant l´any 2024]]</f>
        <v>0</v>
      </c>
      <c r="Y305" s="9">
        <f>(24/12)*Taula42[[#This Row],[Mesos del contracte en vigor durant l´any 2024]]</f>
        <v>0</v>
      </c>
      <c r="Z305" s="9">
        <f>(4/12)*Taula42[[#This Row],[Mesos del contracte en vigor durant l´any 2024]]</f>
        <v>0</v>
      </c>
      <c r="AA305" s="9">
        <f>(64/12)*Taula42[[#This Row],[Mesos del contracte en vigor durant l´any 2024]]</f>
        <v>0</v>
      </c>
      <c r="AB305" s="4"/>
      <c r="AC305" s="175">
        <f t="shared" si="24"/>
        <v>0</v>
      </c>
      <c r="AE305" s="13"/>
      <c r="AG305" s="26">
        <f>IF(Taula42[[#This Row],[Núm. d''ordre]]&lt;&gt;"",1,0)</f>
        <v>0</v>
      </c>
      <c r="AI305" s="26" t="e">
        <f>IF(#REF!&lt;400,1,0)</f>
        <v>#REF!</v>
      </c>
      <c r="AJ305" s="26" t="e">
        <f>IF(#REF!&gt;=400,1,0)</f>
        <v>#REF!</v>
      </c>
      <c r="AL305" s="26">
        <f>IF(Taula42[[#This Row],[Núm. d''ordre]]&gt;0,1,0)</f>
        <v>1</v>
      </c>
      <c r="AN305" s="174">
        <f t="shared" si="25"/>
        <v>0</v>
      </c>
      <c r="AO305" s="174">
        <f t="shared" si="26"/>
        <v>0</v>
      </c>
      <c r="AP305" s="174">
        <f t="shared" si="27"/>
        <v>0</v>
      </c>
      <c r="AR305" s="173">
        <f t="shared" si="28"/>
        <v>0</v>
      </c>
      <c r="AS305" s="173">
        <f t="shared" si="29"/>
        <v>0</v>
      </c>
      <c r="BQ305" s="10"/>
      <c r="BR305" s="10"/>
      <c r="BS305" s="10"/>
    </row>
    <row r="306" spans="1:71" ht="13.5" customHeight="1" x14ac:dyDescent="0.25">
      <c r="A306" s="9"/>
      <c r="B306" s="13" t="str">
        <f>IF($C306&lt;&gt;"",MAX($B$7:B305)+1,"")</f>
        <v/>
      </c>
      <c r="C306" s="187"/>
      <c r="D306" s="186"/>
      <c r="E306" s="185"/>
      <c r="F306" s="184"/>
      <c r="G306" s="184"/>
      <c r="H306" s="183"/>
      <c r="I306" s="182"/>
      <c r="J306" s="181"/>
      <c r="K306" s="180"/>
      <c r="L306" s="194"/>
      <c r="M306" s="194"/>
      <c r="N30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06" s="364"/>
      <c r="P306" s="364"/>
      <c r="Q306" s="364"/>
      <c r="R306" s="362"/>
      <c r="S306" s="178"/>
      <c r="T306" s="177"/>
      <c r="U306" s="4"/>
      <c r="V306" s="176" t="e">
        <f>IF(#REF!&lt;#REF!,"No assoleix el mínim d'hores d'atenció anual","Atenció mínima assolida amb èxit")</f>
        <v>#REF!</v>
      </c>
      <c r="W306" s="4"/>
      <c r="X306" s="9">
        <f>(12/12)*Taula42[[#This Row],[Mesos del contracte en vigor durant l´any 2024]]</f>
        <v>0</v>
      </c>
      <c r="Y306" s="9">
        <f>(24/12)*Taula42[[#This Row],[Mesos del contracte en vigor durant l´any 2024]]</f>
        <v>0</v>
      </c>
      <c r="Z306" s="9">
        <f>(4/12)*Taula42[[#This Row],[Mesos del contracte en vigor durant l´any 2024]]</f>
        <v>0</v>
      </c>
      <c r="AA306" s="9">
        <f>(64/12)*Taula42[[#This Row],[Mesos del contracte en vigor durant l´any 2024]]</f>
        <v>0</v>
      </c>
      <c r="AB306" s="4"/>
      <c r="AC306" s="175">
        <f t="shared" si="24"/>
        <v>0</v>
      </c>
      <c r="AE306" s="13"/>
      <c r="AG306" s="26">
        <f>IF(Taula42[[#This Row],[Núm. d''ordre]]&lt;&gt;"",1,0)</f>
        <v>0</v>
      </c>
      <c r="AI306" s="26" t="e">
        <f>IF(#REF!&lt;400,1,0)</f>
        <v>#REF!</v>
      </c>
      <c r="AJ306" s="26" t="e">
        <f>IF(#REF!&gt;=400,1,0)</f>
        <v>#REF!</v>
      </c>
      <c r="AL306" s="26">
        <f>IF(Taula42[[#This Row],[Núm. d''ordre]]&gt;0,1,0)</f>
        <v>1</v>
      </c>
      <c r="AN306" s="174">
        <f t="shared" si="25"/>
        <v>0</v>
      </c>
      <c r="AO306" s="174">
        <f t="shared" si="26"/>
        <v>0</v>
      </c>
      <c r="AP306" s="174">
        <f t="shared" si="27"/>
        <v>0</v>
      </c>
      <c r="AR306" s="173">
        <f t="shared" si="28"/>
        <v>0</v>
      </c>
      <c r="AS306" s="173">
        <f t="shared" si="29"/>
        <v>0</v>
      </c>
      <c r="BQ306" s="10"/>
      <c r="BR306" s="10"/>
      <c r="BS306" s="10"/>
    </row>
    <row r="307" spans="1:71" ht="13.5" customHeight="1" x14ac:dyDescent="0.25">
      <c r="A307" s="9"/>
      <c r="B307" s="13" t="str">
        <f>IF($C307&lt;&gt;"",MAX($B$7:B306)+1,"")</f>
        <v/>
      </c>
      <c r="C307" s="187"/>
      <c r="D307" s="186"/>
      <c r="E307" s="185"/>
      <c r="F307" s="184"/>
      <c r="G307" s="184"/>
      <c r="H307" s="183"/>
      <c r="I307" s="182"/>
      <c r="J307" s="181"/>
      <c r="K307" s="180"/>
      <c r="L307" s="194"/>
      <c r="M307" s="194"/>
      <c r="N30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07" s="364"/>
      <c r="P307" s="364"/>
      <c r="Q307" s="364"/>
      <c r="R307" s="362"/>
      <c r="S307" s="178"/>
      <c r="T307" s="177"/>
      <c r="U307" s="4"/>
      <c r="V307" s="188" t="e">
        <f>IF(#REF!&lt;#REF!,"No assoleix el mínim d'hores d'atenció anual","Atenció mínima assolida amb èxit")</f>
        <v>#REF!</v>
      </c>
      <c r="W307" s="4"/>
      <c r="X307" s="9">
        <f>(12/12)*Taula42[[#This Row],[Mesos del contracte en vigor durant l´any 2024]]</f>
        <v>0</v>
      </c>
      <c r="Y307" s="9">
        <f>(24/12)*Taula42[[#This Row],[Mesos del contracte en vigor durant l´any 2024]]</f>
        <v>0</v>
      </c>
      <c r="Z307" s="9">
        <f>(4/12)*Taula42[[#This Row],[Mesos del contracte en vigor durant l´any 2024]]</f>
        <v>0</v>
      </c>
      <c r="AA307" s="9">
        <f>(64/12)*Taula42[[#This Row],[Mesos del contracte en vigor durant l´any 2024]]</f>
        <v>0</v>
      </c>
      <c r="AB307" s="4"/>
      <c r="AC307" s="175">
        <f t="shared" si="24"/>
        <v>0</v>
      </c>
      <c r="AE307" s="13"/>
      <c r="AG307" s="26">
        <f>IF(Taula42[[#This Row],[Núm. d''ordre]]&lt;&gt;"",1,0)</f>
        <v>0</v>
      </c>
      <c r="AI307" s="26" t="e">
        <f>IF(#REF!&lt;400,1,0)</f>
        <v>#REF!</v>
      </c>
      <c r="AJ307" s="26" t="e">
        <f>IF(#REF!&gt;=400,1,0)</f>
        <v>#REF!</v>
      </c>
      <c r="AL307" s="26">
        <f>IF(Taula42[[#This Row],[Núm. d''ordre]]&gt;0,1,0)</f>
        <v>1</v>
      </c>
      <c r="AN307" s="174">
        <f t="shared" si="25"/>
        <v>0</v>
      </c>
      <c r="AO307" s="174">
        <f t="shared" si="26"/>
        <v>0</v>
      </c>
      <c r="AP307" s="174">
        <f t="shared" si="27"/>
        <v>0</v>
      </c>
      <c r="AR307" s="173">
        <f t="shared" si="28"/>
        <v>0</v>
      </c>
      <c r="AS307" s="173">
        <f t="shared" si="29"/>
        <v>0</v>
      </c>
      <c r="BQ307" s="10"/>
      <c r="BR307" s="10"/>
      <c r="BS307" s="10"/>
    </row>
    <row r="308" spans="1:71" ht="13.5" customHeight="1" x14ac:dyDescent="0.25">
      <c r="A308" s="9"/>
      <c r="B308" s="13" t="str">
        <f>IF($C308&lt;&gt;"",MAX($B$7:B307)+1,"")</f>
        <v/>
      </c>
      <c r="C308" s="187"/>
      <c r="D308" s="186"/>
      <c r="E308" s="185"/>
      <c r="F308" s="184"/>
      <c r="G308" s="184"/>
      <c r="H308" s="183"/>
      <c r="I308" s="182"/>
      <c r="J308" s="181"/>
      <c r="K308" s="180"/>
      <c r="L308" s="194"/>
      <c r="M308" s="194"/>
      <c r="N30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08" s="364"/>
      <c r="P308" s="364"/>
      <c r="Q308" s="364"/>
      <c r="R308" s="362"/>
      <c r="S308" s="178"/>
      <c r="T308" s="177"/>
      <c r="U308" s="4"/>
      <c r="V308" s="176" t="e">
        <f>IF(#REF!&lt;#REF!,"No assoleix el mínim d'hores d'atenció anual","Atenció mínima assolida amb èxit")</f>
        <v>#REF!</v>
      </c>
      <c r="W308" s="4"/>
      <c r="X308" s="9">
        <f>(12/12)*Taula42[[#This Row],[Mesos del contracte en vigor durant l´any 2024]]</f>
        <v>0</v>
      </c>
      <c r="Y308" s="9">
        <f>(24/12)*Taula42[[#This Row],[Mesos del contracte en vigor durant l´any 2024]]</f>
        <v>0</v>
      </c>
      <c r="Z308" s="9">
        <f>(4/12)*Taula42[[#This Row],[Mesos del contracte en vigor durant l´any 2024]]</f>
        <v>0</v>
      </c>
      <c r="AA308" s="9">
        <f>(64/12)*Taula42[[#This Row],[Mesos del contracte en vigor durant l´any 2024]]</f>
        <v>0</v>
      </c>
      <c r="AB308" s="4"/>
      <c r="AC308" s="175">
        <f t="shared" si="24"/>
        <v>0</v>
      </c>
      <c r="AE308" s="13"/>
      <c r="AG308" s="26">
        <f>IF(Taula42[[#This Row],[Núm. d''ordre]]&lt;&gt;"",1,0)</f>
        <v>0</v>
      </c>
      <c r="AI308" s="26" t="e">
        <f>IF(#REF!&lt;400,1,0)</f>
        <v>#REF!</v>
      </c>
      <c r="AJ308" s="26" t="e">
        <f>IF(#REF!&gt;=400,1,0)</f>
        <v>#REF!</v>
      </c>
      <c r="AL308" s="26">
        <f>IF(Taula42[[#This Row],[Núm. d''ordre]]&gt;0,1,0)</f>
        <v>1</v>
      </c>
      <c r="AN308" s="174">
        <f t="shared" si="25"/>
        <v>0</v>
      </c>
      <c r="AO308" s="174">
        <f t="shared" si="26"/>
        <v>0</v>
      </c>
      <c r="AP308" s="174">
        <f t="shared" si="27"/>
        <v>0</v>
      </c>
      <c r="AR308" s="173">
        <f t="shared" si="28"/>
        <v>0</v>
      </c>
      <c r="AS308" s="173">
        <f t="shared" si="29"/>
        <v>0</v>
      </c>
      <c r="BQ308" s="10"/>
      <c r="BR308" s="10"/>
      <c r="BS308" s="10"/>
    </row>
    <row r="309" spans="1:71" ht="13.5" customHeight="1" x14ac:dyDescent="0.25">
      <c r="A309" s="9"/>
      <c r="B309" s="13" t="str">
        <f>IF($C309&lt;&gt;"",MAX($B$7:B308)+1,"")</f>
        <v/>
      </c>
      <c r="C309" s="187"/>
      <c r="D309" s="186"/>
      <c r="E309" s="185"/>
      <c r="F309" s="184"/>
      <c r="G309" s="184"/>
      <c r="H309" s="183"/>
      <c r="I309" s="182"/>
      <c r="J309" s="181"/>
      <c r="K309" s="180"/>
      <c r="L309" s="194"/>
      <c r="M309" s="194"/>
      <c r="N30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09" s="364"/>
      <c r="P309" s="364"/>
      <c r="Q309" s="364"/>
      <c r="R309" s="362"/>
      <c r="S309" s="178"/>
      <c r="T309" s="177"/>
      <c r="U309" s="4"/>
      <c r="V309" s="188" t="e">
        <f>IF(#REF!&lt;#REF!,"No assoleix el mínim d'hores d'atenció anual","Atenció mínima assolida amb èxit")</f>
        <v>#REF!</v>
      </c>
      <c r="W309" s="4"/>
      <c r="X309" s="9">
        <f>(12/12)*Taula42[[#This Row],[Mesos del contracte en vigor durant l´any 2024]]</f>
        <v>0</v>
      </c>
      <c r="Y309" s="9">
        <f>(24/12)*Taula42[[#This Row],[Mesos del contracte en vigor durant l´any 2024]]</f>
        <v>0</v>
      </c>
      <c r="Z309" s="9">
        <f>(4/12)*Taula42[[#This Row],[Mesos del contracte en vigor durant l´any 2024]]</f>
        <v>0</v>
      </c>
      <c r="AA309" s="9">
        <f>(64/12)*Taula42[[#This Row],[Mesos del contracte en vigor durant l´any 2024]]</f>
        <v>0</v>
      </c>
      <c r="AB309" s="4"/>
      <c r="AC309" s="175">
        <f t="shared" si="24"/>
        <v>0</v>
      </c>
      <c r="AE309" s="13"/>
      <c r="AG309" s="26">
        <f>IF(Taula42[[#This Row],[Núm. d''ordre]]&lt;&gt;"",1,0)</f>
        <v>0</v>
      </c>
      <c r="AI309" s="26" t="e">
        <f>IF(#REF!&lt;400,1,0)</f>
        <v>#REF!</v>
      </c>
      <c r="AJ309" s="26" t="e">
        <f>IF(#REF!&gt;=400,1,0)</f>
        <v>#REF!</v>
      </c>
      <c r="AL309" s="26">
        <f>IF(Taula42[[#This Row],[Núm. d''ordre]]&gt;0,1,0)</f>
        <v>1</v>
      </c>
      <c r="AN309" s="174">
        <f t="shared" si="25"/>
        <v>0</v>
      </c>
      <c r="AO309" s="174">
        <f t="shared" si="26"/>
        <v>0</v>
      </c>
      <c r="AP309" s="174">
        <f t="shared" si="27"/>
        <v>0</v>
      </c>
      <c r="AR309" s="173">
        <f t="shared" si="28"/>
        <v>0</v>
      </c>
      <c r="AS309" s="173">
        <f t="shared" si="29"/>
        <v>0</v>
      </c>
      <c r="BQ309" s="10"/>
      <c r="BR309" s="10"/>
      <c r="BS309" s="10"/>
    </row>
    <row r="310" spans="1:71" ht="13.5" customHeight="1" x14ac:dyDescent="0.25">
      <c r="A310" s="9"/>
      <c r="B310" s="13" t="str">
        <f>IF($C310&lt;&gt;"",MAX($B$7:B309)+1,"")</f>
        <v/>
      </c>
      <c r="C310" s="187"/>
      <c r="D310" s="186"/>
      <c r="E310" s="185"/>
      <c r="F310" s="184"/>
      <c r="G310" s="184"/>
      <c r="H310" s="183"/>
      <c r="I310" s="182"/>
      <c r="J310" s="181"/>
      <c r="K310" s="180"/>
      <c r="L310" s="194"/>
      <c r="M310" s="194"/>
      <c r="N31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10" s="364"/>
      <c r="P310" s="364"/>
      <c r="Q310" s="364"/>
      <c r="R310" s="362"/>
      <c r="S310" s="178"/>
      <c r="T310" s="177"/>
      <c r="U310" s="4"/>
      <c r="V310" s="176" t="e">
        <f>IF(#REF!&lt;#REF!,"No assoleix el mínim d'hores d'atenció anual","Atenció mínima assolida amb èxit")</f>
        <v>#REF!</v>
      </c>
      <c r="W310" s="4"/>
      <c r="X310" s="9">
        <f>(12/12)*Taula42[[#This Row],[Mesos del contracte en vigor durant l´any 2024]]</f>
        <v>0</v>
      </c>
      <c r="Y310" s="9">
        <f>(24/12)*Taula42[[#This Row],[Mesos del contracte en vigor durant l´any 2024]]</f>
        <v>0</v>
      </c>
      <c r="Z310" s="9">
        <f>(4/12)*Taula42[[#This Row],[Mesos del contracte en vigor durant l´any 2024]]</f>
        <v>0</v>
      </c>
      <c r="AA310" s="9">
        <f>(64/12)*Taula42[[#This Row],[Mesos del contracte en vigor durant l´any 2024]]</f>
        <v>0</v>
      </c>
      <c r="AB310" s="4"/>
      <c r="AC310" s="175">
        <f t="shared" si="24"/>
        <v>0</v>
      </c>
      <c r="AE310" s="13"/>
      <c r="AG310" s="26">
        <f>IF(Taula42[[#This Row],[Núm. d''ordre]]&lt;&gt;"",1,0)</f>
        <v>0</v>
      </c>
      <c r="AI310" s="26" t="e">
        <f>IF(#REF!&lt;400,1,0)</f>
        <v>#REF!</v>
      </c>
      <c r="AJ310" s="26" t="e">
        <f>IF(#REF!&gt;=400,1,0)</f>
        <v>#REF!</v>
      </c>
      <c r="AL310" s="26">
        <f>IF(Taula42[[#This Row],[Núm. d''ordre]]&gt;0,1,0)</f>
        <v>1</v>
      </c>
      <c r="AN310" s="174">
        <f t="shared" si="25"/>
        <v>0</v>
      </c>
      <c r="AO310" s="174">
        <f t="shared" si="26"/>
        <v>0</v>
      </c>
      <c r="AP310" s="174">
        <f t="shared" si="27"/>
        <v>0</v>
      </c>
      <c r="AR310" s="173">
        <f t="shared" si="28"/>
        <v>0</v>
      </c>
      <c r="AS310" s="173">
        <f t="shared" si="29"/>
        <v>0</v>
      </c>
      <c r="BQ310" s="10"/>
      <c r="BR310" s="10"/>
      <c r="BS310" s="10"/>
    </row>
    <row r="311" spans="1:71" ht="13.5" customHeight="1" x14ac:dyDescent="0.25">
      <c r="A311" s="9"/>
      <c r="B311" s="13" t="str">
        <f>IF($C311&lt;&gt;"",MAX($B$7:B310)+1,"")</f>
        <v/>
      </c>
      <c r="C311" s="187"/>
      <c r="D311" s="186"/>
      <c r="E311" s="185"/>
      <c r="F311" s="184"/>
      <c r="G311" s="184"/>
      <c r="H311" s="183"/>
      <c r="I311" s="182"/>
      <c r="J311" s="181"/>
      <c r="K311" s="180"/>
      <c r="L311" s="194"/>
      <c r="M311" s="194"/>
      <c r="N31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11" s="364"/>
      <c r="P311" s="364"/>
      <c r="Q311" s="364"/>
      <c r="R311" s="362"/>
      <c r="S311" s="178"/>
      <c r="T311" s="177"/>
      <c r="U311" s="4"/>
      <c r="V311" s="188" t="e">
        <f>IF(#REF!&lt;#REF!,"No assoleix el mínim d'hores d'atenció anual","Atenció mínima assolida amb èxit")</f>
        <v>#REF!</v>
      </c>
      <c r="W311" s="4"/>
      <c r="X311" s="9">
        <f>(12/12)*Taula42[[#This Row],[Mesos del contracte en vigor durant l´any 2024]]</f>
        <v>0</v>
      </c>
      <c r="Y311" s="9">
        <f>(24/12)*Taula42[[#This Row],[Mesos del contracte en vigor durant l´any 2024]]</f>
        <v>0</v>
      </c>
      <c r="Z311" s="9">
        <f>(4/12)*Taula42[[#This Row],[Mesos del contracte en vigor durant l´any 2024]]</f>
        <v>0</v>
      </c>
      <c r="AA311" s="9">
        <f>(64/12)*Taula42[[#This Row],[Mesos del contracte en vigor durant l´any 2024]]</f>
        <v>0</v>
      </c>
      <c r="AB311" s="4"/>
      <c r="AC311" s="175">
        <f t="shared" si="24"/>
        <v>0</v>
      </c>
      <c r="AE311" s="13"/>
      <c r="AG311" s="26">
        <f>IF(Taula42[[#This Row],[Núm. d''ordre]]&lt;&gt;"",1,0)</f>
        <v>0</v>
      </c>
      <c r="AI311" s="26" t="e">
        <f>IF(#REF!&lt;400,1,0)</f>
        <v>#REF!</v>
      </c>
      <c r="AJ311" s="26" t="e">
        <f>IF(#REF!&gt;=400,1,0)</f>
        <v>#REF!</v>
      </c>
      <c r="AL311" s="26">
        <f>IF(Taula42[[#This Row],[Núm. d''ordre]]&gt;0,1,0)</f>
        <v>1</v>
      </c>
      <c r="AN311" s="174">
        <f t="shared" si="25"/>
        <v>0</v>
      </c>
      <c r="AO311" s="174">
        <f t="shared" si="26"/>
        <v>0</v>
      </c>
      <c r="AP311" s="174">
        <f t="shared" si="27"/>
        <v>0</v>
      </c>
      <c r="AR311" s="173">
        <f t="shared" si="28"/>
        <v>0</v>
      </c>
      <c r="AS311" s="173">
        <f t="shared" si="29"/>
        <v>0</v>
      </c>
      <c r="BQ311" s="10"/>
      <c r="BR311" s="10"/>
      <c r="BS311" s="10"/>
    </row>
    <row r="312" spans="1:71" ht="13.5" customHeight="1" x14ac:dyDescent="0.25">
      <c r="A312" s="9"/>
      <c r="B312" s="13" t="str">
        <f>IF($C312&lt;&gt;"",MAX($B$7:B311)+1,"")</f>
        <v/>
      </c>
      <c r="C312" s="187"/>
      <c r="D312" s="186"/>
      <c r="E312" s="185"/>
      <c r="F312" s="184"/>
      <c r="G312" s="184"/>
      <c r="H312" s="183"/>
      <c r="I312" s="182"/>
      <c r="J312" s="181"/>
      <c r="K312" s="180"/>
      <c r="L312" s="194"/>
      <c r="M312" s="194"/>
      <c r="N31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12" s="364"/>
      <c r="P312" s="364"/>
      <c r="Q312" s="364"/>
      <c r="R312" s="362"/>
      <c r="S312" s="178"/>
      <c r="T312" s="177"/>
      <c r="U312" s="4"/>
      <c r="V312" s="176" t="e">
        <f>IF(#REF!&lt;#REF!,"No assoleix el mínim d'hores d'atenció anual","Atenció mínima assolida amb èxit")</f>
        <v>#REF!</v>
      </c>
      <c r="W312" s="4"/>
      <c r="X312" s="9">
        <f>(12/12)*Taula42[[#This Row],[Mesos del contracte en vigor durant l´any 2024]]</f>
        <v>0</v>
      </c>
      <c r="Y312" s="9">
        <f>(24/12)*Taula42[[#This Row],[Mesos del contracte en vigor durant l´any 2024]]</f>
        <v>0</v>
      </c>
      <c r="Z312" s="9">
        <f>(4/12)*Taula42[[#This Row],[Mesos del contracte en vigor durant l´any 2024]]</f>
        <v>0</v>
      </c>
      <c r="AA312" s="9">
        <f>(64/12)*Taula42[[#This Row],[Mesos del contracte en vigor durant l´any 2024]]</f>
        <v>0</v>
      </c>
      <c r="AB312" s="4"/>
      <c r="AC312" s="175">
        <f t="shared" si="24"/>
        <v>0</v>
      </c>
      <c r="AE312" s="13"/>
      <c r="AG312" s="26">
        <f>IF(Taula42[[#This Row],[Núm. d''ordre]]&lt;&gt;"",1,0)</f>
        <v>0</v>
      </c>
      <c r="AI312" s="26" t="e">
        <f>IF(#REF!&lt;400,1,0)</f>
        <v>#REF!</v>
      </c>
      <c r="AJ312" s="26" t="e">
        <f>IF(#REF!&gt;=400,1,0)</f>
        <v>#REF!</v>
      </c>
      <c r="AL312" s="26">
        <f>IF(Taula42[[#This Row],[Núm. d''ordre]]&gt;0,1,0)</f>
        <v>1</v>
      </c>
      <c r="AN312" s="174">
        <f t="shared" si="25"/>
        <v>0</v>
      </c>
      <c r="AO312" s="174">
        <f t="shared" si="26"/>
        <v>0</v>
      </c>
      <c r="AP312" s="174">
        <f t="shared" si="27"/>
        <v>0</v>
      </c>
      <c r="AR312" s="173">
        <f t="shared" si="28"/>
        <v>0</v>
      </c>
      <c r="AS312" s="173">
        <f t="shared" si="29"/>
        <v>0</v>
      </c>
      <c r="BQ312" s="10"/>
      <c r="BR312" s="10"/>
      <c r="BS312" s="10"/>
    </row>
    <row r="313" spans="1:71" ht="13.5" customHeight="1" x14ac:dyDescent="0.25">
      <c r="A313" s="9"/>
      <c r="B313" s="13" t="str">
        <f>IF($C313&lt;&gt;"",MAX($B$7:B312)+1,"")</f>
        <v/>
      </c>
      <c r="C313" s="187"/>
      <c r="D313" s="186"/>
      <c r="E313" s="185"/>
      <c r="F313" s="184"/>
      <c r="G313" s="184"/>
      <c r="H313" s="183"/>
      <c r="I313" s="182"/>
      <c r="J313" s="181"/>
      <c r="K313" s="180"/>
      <c r="L313" s="194"/>
      <c r="M313" s="194"/>
      <c r="N31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13" s="364"/>
      <c r="P313" s="364"/>
      <c r="Q313" s="364"/>
      <c r="R313" s="362"/>
      <c r="S313" s="178"/>
      <c r="T313" s="177"/>
      <c r="U313" s="4"/>
      <c r="V313" s="188" t="e">
        <f>IF(#REF!&lt;#REF!,"No assoleix el mínim d'hores d'atenció anual","Atenció mínima assolida amb èxit")</f>
        <v>#REF!</v>
      </c>
      <c r="W313" s="4"/>
      <c r="X313" s="9">
        <f>(12/12)*Taula42[[#This Row],[Mesos del contracte en vigor durant l´any 2024]]</f>
        <v>0</v>
      </c>
      <c r="Y313" s="9">
        <f>(24/12)*Taula42[[#This Row],[Mesos del contracte en vigor durant l´any 2024]]</f>
        <v>0</v>
      </c>
      <c r="Z313" s="9">
        <f>(4/12)*Taula42[[#This Row],[Mesos del contracte en vigor durant l´any 2024]]</f>
        <v>0</v>
      </c>
      <c r="AA313" s="9">
        <f>(64/12)*Taula42[[#This Row],[Mesos del contracte en vigor durant l´any 2024]]</f>
        <v>0</v>
      </c>
      <c r="AB313" s="4"/>
      <c r="AC313" s="175">
        <f t="shared" si="24"/>
        <v>0</v>
      </c>
      <c r="AE313" s="13"/>
      <c r="AG313" s="26">
        <f>IF(Taula42[[#This Row],[Núm. d''ordre]]&lt;&gt;"",1,0)</f>
        <v>0</v>
      </c>
      <c r="AI313" s="26" t="e">
        <f>IF(#REF!&lt;400,1,0)</f>
        <v>#REF!</v>
      </c>
      <c r="AJ313" s="26" t="e">
        <f>IF(#REF!&gt;=400,1,0)</f>
        <v>#REF!</v>
      </c>
      <c r="AL313" s="26">
        <f>IF(Taula42[[#This Row],[Núm. d''ordre]]&gt;0,1,0)</f>
        <v>1</v>
      </c>
      <c r="AN313" s="174">
        <f t="shared" si="25"/>
        <v>0</v>
      </c>
      <c r="AO313" s="174">
        <f t="shared" si="26"/>
        <v>0</v>
      </c>
      <c r="AP313" s="174">
        <f t="shared" si="27"/>
        <v>0</v>
      </c>
      <c r="AR313" s="173">
        <f t="shared" si="28"/>
        <v>0</v>
      </c>
      <c r="AS313" s="173">
        <f t="shared" si="29"/>
        <v>0</v>
      </c>
      <c r="BQ313" s="10"/>
      <c r="BR313" s="10"/>
      <c r="BS313" s="10"/>
    </row>
    <row r="314" spans="1:71" ht="13.5" customHeight="1" x14ac:dyDescent="0.25">
      <c r="A314" s="9"/>
      <c r="B314" s="13" t="str">
        <f>IF($C314&lt;&gt;"",MAX($B$7:B313)+1,"")</f>
        <v/>
      </c>
      <c r="C314" s="187"/>
      <c r="D314" s="186"/>
      <c r="E314" s="185"/>
      <c r="F314" s="184"/>
      <c r="G314" s="184"/>
      <c r="H314" s="183"/>
      <c r="I314" s="182"/>
      <c r="J314" s="181"/>
      <c r="K314" s="180"/>
      <c r="L314" s="194"/>
      <c r="M314" s="194"/>
      <c r="N31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14" s="364"/>
      <c r="P314" s="364"/>
      <c r="Q314" s="364"/>
      <c r="R314" s="362"/>
      <c r="S314" s="178"/>
      <c r="T314" s="177"/>
      <c r="U314" s="4"/>
      <c r="V314" s="176" t="e">
        <f>IF(#REF!&lt;#REF!,"No assoleix el mínim d'hores d'atenció anual","Atenció mínima assolida amb èxit")</f>
        <v>#REF!</v>
      </c>
      <c r="W314" s="4"/>
      <c r="X314" s="9">
        <f>(12/12)*Taula42[[#This Row],[Mesos del contracte en vigor durant l´any 2024]]</f>
        <v>0</v>
      </c>
      <c r="Y314" s="9">
        <f>(24/12)*Taula42[[#This Row],[Mesos del contracte en vigor durant l´any 2024]]</f>
        <v>0</v>
      </c>
      <c r="Z314" s="9">
        <f>(4/12)*Taula42[[#This Row],[Mesos del contracte en vigor durant l´any 2024]]</f>
        <v>0</v>
      </c>
      <c r="AA314" s="9">
        <f>(64/12)*Taula42[[#This Row],[Mesos del contracte en vigor durant l´any 2024]]</f>
        <v>0</v>
      </c>
      <c r="AB314" s="4"/>
      <c r="AC314" s="175">
        <f t="shared" si="24"/>
        <v>0</v>
      </c>
      <c r="AE314" s="13"/>
      <c r="AG314" s="26">
        <f>IF(Taula42[[#This Row],[Núm. d''ordre]]&lt;&gt;"",1,0)</f>
        <v>0</v>
      </c>
      <c r="AI314" s="26" t="e">
        <f>IF(#REF!&lt;400,1,0)</f>
        <v>#REF!</v>
      </c>
      <c r="AJ314" s="26" t="e">
        <f>IF(#REF!&gt;=400,1,0)</f>
        <v>#REF!</v>
      </c>
      <c r="AL314" s="26">
        <f>IF(Taula42[[#This Row],[Núm. d''ordre]]&gt;0,1,0)</f>
        <v>1</v>
      </c>
      <c r="AN314" s="174">
        <f t="shared" si="25"/>
        <v>0</v>
      </c>
      <c r="AO314" s="174">
        <f t="shared" si="26"/>
        <v>0</v>
      </c>
      <c r="AP314" s="174">
        <f t="shared" si="27"/>
        <v>0</v>
      </c>
      <c r="AR314" s="173">
        <f t="shared" si="28"/>
        <v>0</v>
      </c>
      <c r="AS314" s="173">
        <f t="shared" si="29"/>
        <v>0</v>
      </c>
      <c r="BQ314" s="10"/>
      <c r="BR314" s="10"/>
      <c r="BS314" s="10"/>
    </row>
    <row r="315" spans="1:71" ht="13.5" customHeight="1" x14ac:dyDescent="0.25">
      <c r="A315" s="9"/>
      <c r="B315" s="13" t="str">
        <f>IF($C315&lt;&gt;"",MAX($B$7:B314)+1,"")</f>
        <v/>
      </c>
      <c r="C315" s="187"/>
      <c r="D315" s="186"/>
      <c r="E315" s="185"/>
      <c r="F315" s="184"/>
      <c r="G315" s="184"/>
      <c r="H315" s="183"/>
      <c r="I315" s="182"/>
      <c r="J315" s="181"/>
      <c r="K315" s="180"/>
      <c r="L315" s="194"/>
      <c r="M315" s="194"/>
      <c r="N31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15" s="364"/>
      <c r="P315" s="364"/>
      <c r="Q315" s="364"/>
      <c r="R315" s="362"/>
      <c r="S315" s="178"/>
      <c r="T315" s="177"/>
      <c r="U315" s="4"/>
      <c r="V315" s="188" t="e">
        <f>IF(#REF!&lt;#REF!,"No assoleix el mínim d'hores d'atenció anual","Atenció mínima assolida amb èxit")</f>
        <v>#REF!</v>
      </c>
      <c r="W315" s="4"/>
      <c r="X315" s="9">
        <f>(12/12)*Taula42[[#This Row],[Mesos del contracte en vigor durant l´any 2024]]</f>
        <v>0</v>
      </c>
      <c r="Y315" s="9">
        <f>(24/12)*Taula42[[#This Row],[Mesos del contracte en vigor durant l´any 2024]]</f>
        <v>0</v>
      </c>
      <c r="Z315" s="9">
        <f>(4/12)*Taula42[[#This Row],[Mesos del contracte en vigor durant l´any 2024]]</f>
        <v>0</v>
      </c>
      <c r="AA315" s="9">
        <f>(64/12)*Taula42[[#This Row],[Mesos del contracte en vigor durant l´any 2024]]</f>
        <v>0</v>
      </c>
      <c r="AB315" s="4"/>
      <c r="AC315" s="175">
        <f t="shared" si="24"/>
        <v>0</v>
      </c>
      <c r="AE315" s="13"/>
      <c r="AG315" s="26">
        <f>IF(Taula42[[#This Row],[Núm. d''ordre]]&lt;&gt;"",1,0)</f>
        <v>0</v>
      </c>
      <c r="AI315" s="26" t="e">
        <f>IF(#REF!&lt;400,1,0)</f>
        <v>#REF!</v>
      </c>
      <c r="AJ315" s="26" t="e">
        <f>IF(#REF!&gt;=400,1,0)</f>
        <v>#REF!</v>
      </c>
      <c r="AL315" s="26">
        <f>IF(Taula42[[#This Row],[Núm. d''ordre]]&gt;0,1,0)</f>
        <v>1</v>
      </c>
      <c r="AN315" s="174">
        <f t="shared" si="25"/>
        <v>0</v>
      </c>
      <c r="AO315" s="174">
        <f t="shared" si="26"/>
        <v>0</v>
      </c>
      <c r="AP315" s="174">
        <f t="shared" si="27"/>
        <v>0</v>
      </c>
      <c r="AR315" s="173">
        <f t="shared" si="28"/>
        <v>0</v>
      </c>
      <c r="AS315" s="173">
        <f t="shared" si="29"/>
        <v>0</v>
      </c>
      <c r="BQ315" s="10"/>
      <c r="BR315" s="10"/>
      <c r="BS315" s="10"/>
    </row>
    <row r="316" spans="1:71" ht="13.5" customHeight="1" x14ac:dyDescent="0.25">
      <c r="A316" s="9"/>
      <c r="B316" s="13" t="str">
        <f>IF($C316&lt;&gt;"",MAX($B$7:B315)+1,"")</f>
        <v/>
      </c>
      <c r="C316" s="187"/>
      <c r="D316" s="186"/>
      <c r="E316" s="185"/>
      <c r="F316" s="184"/>
      <c r="G316" s="184"/>
      <c r="H316" s="183"/>
      <c r="I316" s="182"/>
      <c r="J316" s="181"/>
      <c r="K316" s="180"/>
      <c r="L316" s="194"/>
      <c r="M316" s="194"/>
      <c r="N31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16" s="364"/>
      <c r="P316" s="364"/>
      <c r="Q316" s="364"/>
      <c r="R316" s="362"/>
      <c r="S316" s="178"/>
      <c r="T316" s="177"/>
      <c r="U316" s="4"/>
      <c r="V316" s="176" t="e">
        <f>IF(#REF!&lt;#REF!,"No assoleix el mínim d'hores d'atenció anual","Atenció mínima assolida amb èxit")</f>
        <v>#REF!</v>
      </c>
      <c r="W316" s="4"/>
      <c r="X316" s="9">
        <f>(12/12)*Taula42[[#This Row],[Mesos del contracte en vigor durant l´any 2024]]</f>
        <v>0</v>
      </c>
      <c r="Y316" s="9">
        <f>(24/12)*Taula42[[#This Row],[Mesos del contracte en vigor durant l´any 2024]]</f>
        <v>0</v>
      </c>
      <c r="Z316" s="9">
        <f>(4/12)*Taula42[[#This Row],[Mesos del contracte en vigor durant l´any 2024]]</f>
        <v>0</v>
      </c>
      <c r="AA316" s="9">
        <f>(64/12)*Taula42[[#This Row],[Mesos del contracte en vigor durant l´any 2024]]</f>
        <v>0</v>
      </c>
      <c r="AB316" s="4"/>
      <c r="AC316" s="175">
        <f t="shared" si="24"/>
        <v>0</v>
      </c>
      <c r="AE316" s="13"/>
      <c r="AG316" s="26">
        <f>IF(Taula42[[#This Row],[Núm. d''ordre]]&lt;&gt;"",1,0)</f>
        <v>0</v>
      </c>
      <c r="AI316" s="26" t="e">
        <f>IF(#REF!&lt;400,1,0)</f>
        <v>#REF!</v>
      </c>
      <c r="AJ316" s="26" t="e">
        <f>IF(#REF!&gt;=400,1,0)</f>
        <v>#REF!</v>
      </c>
      <c r="AL316" s="26">
        <f>IF(Taula42[[#This Row],[Núm. d''ordre]]&gt;0,1,0)</f>
        <v>1</v>
      </c>
      <c r="AN316" s="174">
        <f t="shared" si="25"/>
        <v>0</v>
      </c>
      <c r="AO316" s="174">
        <f t="shared" si="26"/>
        <v>0</v>
      </c>
      <c r="AP316" s="174">
        <f t="shared" si="27"/>
        <v>0</v>
      </c>
      <c r="AR316" s="173">
        <f t="shared" si="28"/>
        <v>0</v>
      </c>
      <c r="AS316" s="173">
        <f t="shared" si="29"/>
        <v>0</v>
      </c>
      <c r="BQ316" s="10"/>
      <c r="BR316" s="10"/>
      <c r="BS316" s="10"/>
    </row>
    <row r="317" spans="1:71" ht="13.5" customHeight="1" x14ac:dyDescent="0.25">
      <c r="A317" s="9"/>
      <c r="B317" s="13" t="str">
        <f>IF($C317&lt;&gt;"",MAX($B$7:B316)+1,"")</f>
        <v/>
      </c>
      <c r="C317" s="187"/>
      <c r="D317" s="186"/>
      <c r="E317" s="185"/>
      <c r="F317" s="184"/>
      <c r="G317" s="184"/>
      <c r="H317" s="183"/>
      <c r="I317" s="182"/>
      <c r="J317" s="181"/>
      <c r="K317" s="180"/>
      <c r="L317" s="194"/>
      <c r="M317" s="194"/>
      <c r="N31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17" s="364"/>
      <c r="P317" s="364"/>
      <c r="Q317" s="364"/>
      <c r="R317" s="362"/>
      <c r="S317" s="178"/>
      <c r="T317" s="177"/>
      <c r="U317" s="4"/>
      <c r="V317" s="188" t="e">
        <f>IF(#REF!&lt;#REF!,"No assoleix el mínim d'hores d'atenció anual","Atenció mínima assolida amb èxit")</f>
        <v>#REF!</v>
      </c>
      <c r="W317" s="4"/>
      <c r="X317" s="9">
        <f>(12/12)*Taula42[[#This Row],[Mesos del contracte en vigor durant l´any 2024]]</f>
        <v>0</v>
      </c>
      <c r="Y317" s="9">
        <f>(24/12)*Taula42[[#This Row],[Mesos del contracte en vigor durant l´any 2024]]</f>
        <v>0</v>
      </c>
      <c r="Z317" s="9">
        <f>(4/12)*Taula42[[#This Row],[Mesos del contracte en vigor durant l´any 2024]]</f>
        <v>0</v>
      </c>
      <c r="AA317" s="9">
        <f>(64/12)*Taula42[[#This Row],[Mesos del contracte en vigor durant l´any 2024]]</f>
        <v>0</v>
      </c>
      <c r="AB317" s="4"/>
      <c r="AC317" s="175">
        <f t="shared" si="24"/>
        <v>0</v>
      </c>
      <c r="AE317" s="13"/>
      <c r="AG317" s="26">
        <f>IF(Taula42[[#This Row],[Núm. d''ordre]]&lt;&gt;"",1,0)</f>
        <v>0</v>
      </c>
      <c r="AI317" s="26" t="e">
        <f>IF(#REF!&lt;400,1,0)</f>
        <v>#REF!</v>
      </c>
      <c r="AJ317" s="26" t="e">
        <f>IF(#REF!&gt;=400,1,0)</f>
        <v>#REF!</v>
      </c>
      <c r="AL317" s="26">
        <f>IF(Taula42[[#This Row],[Núm. d''ordre]]&gt;0,1,0)</f>
        <v>1</v>
      </c>
      <c r="AN317" s="174">
        <f t="shared" si="25"/>
        <v>0</v>
      </c>
      <c r="AO317" s="174">
        <f t="shared" si="26"/>
        <v>0</v>
      </c>
      <c r="AP317" s="174">
        <f t="shared" si="27"/>
        <v>0</v>
      </c>
      <c r="AR317" s="173">
        <f t="shared" si="28"/>
        <v>0</v>
      </c>
      <c r="AS317" s="173">
        <f t="shared" si="29"/>
        <v>0</v>
      </c>
      <c r="BQ317" s="10"/>
      <c r="BR317" s="10"/>
      <c r="BS317" s="10"/>
    </row>
    <row r="318" spans="1:71" ht="13.5" customHeight="1" x14ac:dyDescent="0.25">
      <c r="A318" s="9"/>
      <c r="B318" s="13" t="str">
        <f>IF($C318&lt;&gt;"",MAX($B$7:B317)+1,"")</f>
        <v/>
      </c>
      <c r="C318" s="187"/>
      <c r="D318" s="186"/>
      <c r="E318" s="185"/>
      <c r="F318" s="184"/>
      <c r="G318" s="184"/>
      <c r="H318" s="183"/>
      <c r="I318" s="182"/>
      <c r="J318" s="181"/>
      <c r="K318" s="180"/>
      <c r="L318" s="194"/>
      <c r="M318" s="194"/>
      <c r="N31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18" s="364"/>
      <c r="P318" s="364"/>
      <c r="Q318" s="364"/>
      <c r="R318" s="362"/>
      <c r="S318" s="178"/>
      <c r="T318" s="177"/>
      <c r="U318" s="4"/>
      <c r="V318" s="176" t="e">
        <f>IF(#REF!&lt;#REF!,"No assoleix el mínim d'hores d'atenció anual","Atenció mínima assolida amb èxit")</f>
        <v>#REF!</v>
      </c>
      <c r="W318" s="4"/>
      <c r="X318" s="9">
        <f>(12/12)*Taula42[[#This Row],[Mesos del contracte en vigor durant l´any 2024]]</f>
        <v>0</v>
      </c>
      <c r="Y318" s="9">
        <f>(24/12)*Taula42[[#This Row],[Mesos del contracte en vigor durant l´any 2024]]</f>
        <v>0</v>
      </c>
      <c r="Z318" s="9">
        <f>(4/12)*Taula42[[#This Row],[Mesos del contracte en vigor durant l´any 2024]]</f>
        <v>0</v>
      </c>
      <c r="AA318" s="9">
        <f>(64/12)*Taula42[[#This Row],[Mesos del contracte en vigor durant l´any 2024]]</f>
        <v>0</v>
      </c>
      <c r="AB318" s="4"/>
      <c r="AC318" s="175">
        <f t="shared" si="24"/>
        <v>0</v>
      </c>
      <c r="AE318" s="13"/>
      <c r="AG318" s="26">
        <f>IF(Taula42[[#This Row],[Núm. d''ordre]]&lt;&gt;"",1,0)</f>
        <v>0</v>
      </c>
      <c r="AI318" s="26" t="e">
        <f>IF(#REF!&lt;400,1,0)</f>
        <v>#REF!</v>
      </c>
      <c r="AJ318" s="26" t="e">
        <f>IF(#REF!&gt;=400,1,0)</f>
        <v>#REF!</v>
      </c>
      <c r="AL318" s="26">
        <f>IF(Taula42[[#This Row],[Núm. d''ordre]]&gt;0,1,0)</f>
        <v>1</v>
      </c>
      <c r="AN318" s="174">
        <f t="shared" si="25"/>
        <v>0</v>
      </c>
      <c r="AO318" s="174">
        <f t="shared" si="26"/>
        <v>0</v>
      </c>
      <c r="AP318" s="174">
        <f t="shared" si="27"/>
        <v>0</v>
      </c>
      <c r="AR318" s="173">
        <f t="shared" si="28"/>
        <v>0</v>
      </c>
      <c r="AS318" s="173">
        <f t="shared" si="29"/>
        <v>0</v>
      </c>
      <c r="BQ318" s="10"/>
      <c r="BR318" s="10"/>
      <c r="BS318" s="10"/>
    </row>
    <row r="319" spans="1:71" ht="13.5" customHeight="1" x14ac:dyDescent="0.25">
      <c r="A319" s="9"/>
      <c r="B319" s="13" t="str">
        <f>IF($C319&lt;&gt;"",MAX($B$7:B318)+1,"")</f>
        <v/>
      </c>
      <c r="C319" s="187"/>
      <c r="D319" s="186"/>
      <c r="E319" s="185"/>
      <c r="F319" s="184"/>
      <c r="G319" s="184"/>
      <c r="H319" s="183"/>
      <c r="I319" s="182"/>
      <c r="J319" s="181"/>
      <c r="K319" s="180"/>
      <c r="L319" s="194"/>
      <c r="M319" s="194"/>
      <c r="N31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19" s="364"/>
      <c r="P319" s="364"/>
      <c r="Q319" s="364"/>
      <c r="R319" s="362"/>
      <c r="S319" s="178"/>
      <c r="T319" s="177"/>
      <c r="U319" s="4"/>
      <c r="V319" s="188" t="e">
        <f>IF(#REF!&lt;#REF!,"No assoleix el mínim d'hores d'atenció anual","Atenció mínima assolida amb èxit")</f>
        <v>#REF!</v>
      </c>
      <c r="W319" s="4"/>
      <c r="X319" s="9">
        <f>(12/12)*Taula42[[#This Row],[Mesos del contracte en vigor durant l´any 2024]]</f>
        <v>0</v>
      </c>
      <c r="Y319" s="9">
        <f>(24/12)*Taula42[[#This Row],[Mesos del contracte en vigor durant l´any 2024]]</f>
        <v>0</v>
      </c>
      <c r="Z319" s="9">
        <f>(4/12)*Taula42[[#This Row],[Mesos del contracte en vigor durant l´any 2024]]</f>
        <v>0</v>
      </c>
      <c r="AA319" s="9">
        <f>(64/12)*Taula42[[#This Row],[Mesos del contracte en vigor durant l´any 2024]]</f>
        <v>0</v>
      </c>
      <c r="AB319" s="4"/>
      <c r="AC319" s="175">
        <f t="shared" si="24"/>
        <v>0</v>
      </c>
      <c r="AE319" s="13"/>
      <c r="AG319" s="26">
        <f>IF(Taula42[[#This Row],[Núm. d''ordre]]&lt;&gt;"",1,0)</f>
        <v>0</v>
      </c>
      <c r="AI319" s="26" t="e">
        <f>IF(#REF!&lt;400,1,0)</f>
        <v>#REF!</v>
      </c>
      <c r="AJ319" s="26" t="e">
        <f>IF(#REF!&gt;=400,1,0)</f>
        <v>#REF!</v>
      </c>
      <c r="AL319" s="26">
        <f>IF(Taula42[[#This Row],[Núm. d''ordre]]&gt;0,1,0)</f>
        <v>1</v>
      </c>
      <c r="AN319" s="174">
        <f t="shared" si="25"/>
        <v>0</v>
      </c>
      <c r="AO319" s="174">
        <f t="shared" si="26"/>
        <v>0</v>
      </c>
      <c r="AP319" s="174">
        <f t="shared" si="27"/>
        <v>0</v>
      </c>
      <c r="AR319" s="173">
        <f t="shared" si="28"/>
        <v>0</v>
      </c>
      <c r="AS319" s="173">
        <f t="shared" si="29"/>
        <v>0</v>
      </c>
      <c r="BQ319" s="10"/>
      <c r="BR319" s="10"/>
      <c r="BS319" s="10"/>
    </row>
    <row r="320" spans="1:71" ht="13.5" customHeight="1" x14ac:dyDescent="0.25">
      <c r="A320" s="9"/>
      <c r="B320" s="13" t="str">
        <f>IF($C320&lt;&gt;"",MAX($B$7:B319)+1,"")</f>
        <v/>
      </c>
      <c r="C320" s="187"/>
      <c r="D320" s="186"/>
      <c r="E320" s="185"/>
      <c r="F320" s="184"/>
      <c r="G320" s="184"/>
      <c r="H320" s="183"/>
      <c r="I320" s="182"/>
      <c r="J320" s="181"/>
      <c r="K320" s="180"/>
      <c r="L320" s="194"/>
      <c r="M320" s="194"/>
      <c r="N32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20" s="364"/>
      <c r="P320" s="364"/>
      <c r="Q320" s="364"/>
      <c r="R320" s="362"/>
      <c r="S320" s="178"/>
      <c r="T320" s="177"/>
      <c r="U320" s="4"/>
      <c r="V320" s="176" t="e">
        <f>IF(#REF!&lt;#REF!,"No assoleix el mínim d'hores d'atenció anual","Atenció mínima assolida amb èxit")</f>
        <v>#REF!</v>
      </c>
      <c r="W320" s="4"/>
      <c r="X320" s="9">
        <f>(12/12)*Taula42[[#This Row],[Mesos del contracte en vigor durant l´any 2024]]</f>
        <v>0</v>
      </c>
      <c r="Y320" s="9">
        <f>(24/12)*Taula42[[#This Row],[Mesos del contracte en vigor durant l´any 2024]]</f>
        <v>0</v>
      </c>
      <c r="Z320" s="9">
        <f>(4/12)*Taula42[[#This Row],[Mesos del contracte en vigor durant l´any 2024]]</f>
        <v>0</v>
      </c>
      <c r="AA320" s="9">
        <f>(64/12)*Taula42[[#This Row],[Mesos del contracte en vigor durant l´any 2024]]</f>
        <v>0</v>
      </c>
      <c r="AB320" s="4"/>
      <c r="AC320" s="175">
        <f t="shared" si="24"/>
        <v>0</v>
      </c>
      <c r="AE320" s="13"/>
      <c r="AG320" s="26">
        <f>IF(Taula42[[#This Row],[Núm. d''ordre]]&lt;&gt;"",1,0)</f>
        <v>0</v>
      </c>
      <c r="AI320" s="26" t="e">
        <f>IF(#REF!&lt;400,1,0)</f>
        <v>#REF!</v>
      </c>
      <c r="AJ320" s="26" t="e">
        <f>IF(#REF!&gt;=400,1,0)</f>
        <v>#REF!</v>
      </c>
      <c r="AL320" s="26">
        <f>IF(Taula42[[#This Row],[Núm. d''ordre]]&gt;0,1,0)</f>
        <v>1</v>
      </c>
      <c r="AN320" s="174">
        <f t="shared" si="25"/>
        <v>0</v>
      </c>
      <c r="AO320" s="174">
        <f t="shared" si="26"/>
        <v>0</v>
      </c>
      <c r="AP320" s="174">
        <f t="shared" si="27"/>
        <v>0</v>
      </c>
      <c r="AR320" s="173">
        <f t="shared" si="28"/>
        <v>0</v>
      </c>
      <c r="AS320" s="173">
        <f t="shared" si="29"/>
        <v>0</v>
      </c>
      <c r="BQ320" s="10"/>
      <c r="BR320" s="10"/>
      <c r="BS320" s="10"/>
    </row>
    <row r="321" spans="1:71" ht="13.5" customHeight="1" x14ac:dyDescent="0.25">
      <c r="A321" s="9"/>
      <c r="B321" s="13" t="str">
        <f>IF($C321&lt;&gt;"",MAX($B$7:B320)+1,"")</f>
        <v/>
      </c>
      <c r="C321" s="187"/>
      <c r="D321" s="186"/>
      <c r="E321" s="185"/>
      <c r="F321" s="184"/>
      <c r="G321" s="184"/>
      <c r="H321" s="183"/>
      <c r="I321" s="182"/>
      <c r="J321" s="181"/>
      <c r="K321" s="180"/>
      <c r="L321" s="194"/>
      <c r="M321" s="194"/>
      <c r="N32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21" s="364"/>
      <c r="P321" s="364"/>
      <c r="Q321" s="364"/>
      <c r="R321" s="362"/>
      <c r="S321" s="178"/>
      <c r="T321" s="177"/>
      <c r="U321" s="4"/>
      <c r="V321" s="188" t="e">
        <f>IF(#REF!&lt;#REF!,"No assoleix el mínim d'hores d'atenció anual","Atenció mínima assolida amb èxit")</f>
        <v>#REF!</v>
      </c>
      <c r="W321" s="4"/>
      <c r="X321" s="9">
        <f>(12/12)*Taula42[[#This Row],[Mesos del contracte en vigor durant l´any 2024]]</f>
        <v>0</v>
      </c>
      <c r="Y321" s="9">
        <f>(24/12)*Taula42[[#This Row],[Mesos del contracte en vigor durant l´any 2024]]</f>
        <v>0</v>
      </c>
      <c r="Z321" s="9">
        <f>(4/12)*Taula42[[#This Row],[Mesos del contracte en vigor durant l´any 2024]]</f>
        <v>0</v>
      </c>
      <c r="AA321" s="9">
        <f>(64/12)*Taula42[[#This Row],[Mesos del contracte en vigor durant l´any 2024]]</f>
        <v>0</v>
      </c>
      <c r="AB321" s="4"/>
      <c r="AC321" s="175">
        <f t="shared" si="24"/>
        <v>0</v>
      </c>
      <c r="AE321" s="13"/>
      <c r="AG321" s="26">
        <f>IF(Taula42[[#This Row],[Núm. d''ordre]]&lt;&gt;"",1,0)</f>
        <v>0</v>
      </c>
      <c r="AI321" s="26" t="e">
        <f>IF(#REF!&lt;400,1,0)</f>
        <v>#REF!</v>
      </c>
      <c r="AJ321" s="26" t="e">
        <f>IF(#REF!&gt;=400,1,0)</f>
        <v>#REF!</v>
      </c>
      <c r="AL321" s="26">
        <f>IF(Taula42[[#This Row],[Núm. d''ordre]]&gt;0,1,0)</f>
        <v>1</v>
      </c>
      <c r="AN321" s="174">
        <f t="shared" si="25"/>
        <v>0</v>
      </c>
      <c r="AO321" s="174">
        <f t="shared" si="26"/>
        <v>0</v>
      </c>
      <c r="AP321" s="174">
        <f t="shared" si="27"/>
        <v>0</v>
      </c>
      <c r="AR321" s="173">
        <f t="shared" si="28"/>
        <v>0</v>
      </c>
      <c r="AS321" s="173">
        <f t="shared" si="29"/>
        <v>0</v>
      </c>
      <c r="BQ321" s="10"/>
      <c r="BR321" s="10"/>
      <c r="BS321" s="10"/>
    </row>
    <row r="322" spans="1:71" ht="13.5" customHeight="1" x14ac:dyDescent="0.25">
      <c r="A322" s="9"/>
      <c r="B322" s="13" t="str">
        <f>IF($C322&lt;&gt;"",MAX($B$7:B321)+1,"")</f>
        <v/>
      </c>
      <c r="C322" s="187"/>
      <c r="D322" s="186"/>
      <c r="E322" s="185"/>
      <c r="F322" s="184"/>
      <c r="G322" s="184"/>
      <c r="H322" s="183"/>
      <c r="I322" s="182"/>
      <c r="J322" s="181"/>
      <c r="K322" s="180"/>
      <c r="L322" s="194"/>
      <c r="M322" s="194"/>
      <c r="N32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22" s="364"/>
      <c r="P322" s="364"/>
      <c r="Q322" s="364"/>
      <c r="R322" s="362"/>
      <c r="S322" s="178"/>
      <c r="T322" s="177"/>
      <c r="U322" s="4"/>
      <c r="V322" s="176" t="e">
        <f>IF(#REF!&lt;#REF!,"No assoleix el mínim d'hores d'atenció anual","Atenció mínima assolida amb èxit")</f>
        <v>#REF!</v>
      </c>
      <c r="W322" s="4"/>
      <c r="X322" s="9">
        <f>(12/12)*Taula42[[#This Row],[Mesos del contracte en vigor durant l´any 2024]]</f>
        <v>0</v>
      </c>
      <c r="Y322" s="9">
        <f>(24/12)*Taula42[[#This Row],[Mesos del contracte en vigor durant l´any 2024]]</f>
        <v>0</v>
      </c>
      <c r="Z322" s="9">
        <f>(4/12)*Taula42[[#This Row],[Mesos del contracte en vigor durant l´any 2024]]</f>
        <v>0</v>
      </c>
      <c r="AA322" s="9">
        <f>(64/12)*Taula42[[#This Row],[Mesos del contracte en vigor durant l´any 2024]]</f>
        <v>0</v>
      </c>
      <c r="AB322" s="4"/>
      <c r="AC322" s="175">
        <f t="shared" si="24"/>
        <v>0</v>
      </c>
      <c r="AE322" s="13"/>
      <c r="AG322" s="26">
        <f>IF(Taula42[[#This Row],[Núm. d''ordre]]&lt;&gt;"",1,0)</f>
        <v>0</v>
      </c>
      <c r="AI322" s="26" t="e">
        <f>IF(#REF!&lt;400,1,0)</f>
        <v>#REF!</v>
      </c>
      <c r="AJ322" s="26" t="e">
        <f>IF(#REF!&gt;=400,1,0)</f>
        <v>#REF!</v>
      </c>
      <c r="AL322" s="26">
        <f>IF(Taula42[[#This Row],[Núm. d''ordre]]&gt;0,1,0)</f>
        <v>1</v>
      </c>
      <c r="AN322" s="174">
        <f t="shared" si="25"/>
        <v>0</v>
      </c>
      <c r="AO322" s="174">
        <f t="shared" si="26"/>
        <v>0</v>
      </c>
      <c r="AP322" s="174">
        <f t="shared" si="27"/>
        <v>0</v>
      </c>
      <c r="AR322" s="173">
        <f t="shared" si="28"/>
        <v>0</v>
      </c>
      <c r="AS322" s="173">
        <f t="shared" si="29"/>
        <v>0</v>
      </c>
      <c r="BQ322" s="10"/>
      <c r="BR322" s="10"/>
      <c r="BS322" s="10"/>
    </row>
    <row r="323" spans="1:71" ht="13.5" customHeight="1" x14ac:dyDescent="0.25">
      <c r="A323" s="9"/>
      <c r="B323" s="13" t="str">
        <f>IF($C323&lt;&gt;"",MAX($B$7:B322)+1,"")</f>
        <v/>
      </c>
      <c r="C323" s="187"/>
      <c r="D323" s="186"/>
      <c r="E323" s="185"/>
      <c r="F323" s="184"/>
      <c r="G323" s="184"/>
      <c r="H323" s="183"/>
      <c r="I323" s="182"/>
      <c r="J323" s="181"/>
      <c r="K323" s="180"/>
      <c r="L323" s="194"/>
      <c r="M323" s="194"/>
      <c r="N32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23" s="364"/>
      <c r="P323" s="364"/>
      <c r="Q323" s="364"/>
      <c r="R323" s="362"/>
      <c r="S323" s="178"/>
      <c r="T323" s="177"/>
      <c r="U323" s="4"/>
      <c r="V323" s="188" t="e">
        <f>IF(#REF!&lt;#REF!,"No assoleix el mínim d'hores d'atenció anual","Atenció mínima assolida amb èxit")</f>
        <v>#REF!</v>
      </c>
      <c r="W323" s="4"/>
      <c r="X323" s="9">
        <f>(12/12)*Taula42[[#This Row],[Mesos del contracte en vigor durant l´any 2024]]</f>
        <v>0</v>
      </c>
      <c r="Y323" s="9">
        <f>(24/12)*Taula42[[#This Row],[Mesos del contracte en vigor durant l´any 2024]]</f>
        <v>0</v>
      </c>
      <c r="Z323" s="9">
        <f>(4/12)*Taula42[[#This Row],[Mesos del contracte en vigor durant l´any 2024]]</f>
        <v>0</v>
      </c>
      <c r="AA323" s="9">
        <f>(64/12)*Taula42[[#This Row],[Mesos del contracte en vigor durant l´any 2024]]</f>
        <v>0</v>
      </c>
      <c r="AB323" s="4"/>
      <c r="AC323" s="175">
        <f t="shared" si="24"/>
        <v>0</v>
      </c>
      <c r="AE323" s="13"/>
      <c r="AG323" s="26">
        <f>IF(Taula42[[#This Row],[Núm. d''ordre]]&lt;&gt;"",1,0)</f>
        <v>0</v>
      </c>
      <c r="AI323" s="26" t="e">
        <f>IF(#REF!&lt;400,1,0)</f>
        <v>#REF!</v>
      </c>
      <c r="AJ323" s="26" t="e">
        <f>IF(#REF!&gt;=400,1,0)</f>
        <v>#REF!</v>
      </c>
      <c r="AL323" s="26">
        <f>IF(Taula42[[#This Row],[Núm. d''ordre]]&gt;0,1,0)</f>
        <v>1</v>
      </c>
      <c r="AN323" s="174">
        <f t="shared" si="25"/>
        <v>0</v>
      </c>
      <c r="AO323" s="174">
        <f t="shared" si="26"/>
        <v>0</v>
      </c>
      <c r="AP323" s="174">
        <f t="shared" si="27"/>
        <v>0</v>
      </c>
      <c r="AR323" s="173">
        <f t="shared" si="28"/>
        <v>0</v>
      </c>
      <c r="AS323" s="173">
        <f t="shared" si="29"/>
        <v>0</v>
      </c>
      <c r="BQ323" s="10"/>
      <c r="BR323" s="10"/>
      <c r="BS323" s="10"/>
    </row>
    <row r="324" spans="1:71" ht="13.5" customHeight="1" x14ac:dyDescent="0.25">
      <c r="A324" s="9"/>
      <c r="B324" s="13" t="str">
        <f>IF($C324&lt;&gt;"",MAX($B$7:B323)+1,"")</f>
        <v/>
      </c>
      <c r="C324" s="187"/>
      <c r="D324" s="186"/>
      <c r="E324" s="185"/>
      <c r="F324" s="184"/>
      <c r="G324" s="184"/>
      <c r="H324" s="183"/>
      <c r="I324" s="182"/>
      <c r="J324" s="181"/>
      <c r="K324" s="180"/>
      <c r="L324" s="194"/>
      <c r="M324" s="194"/>
      <c r="N32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24" s="364"/>
      <c r="P324" s="364"/>
      <c r="Q324" s="364"/>
      <c r="R324" s="362"/>
      <c r="S324" s="178"/>
      <c r="T324" s="177"/>
      <c r="U324" s="4"/>
      <c r="V324" s="176" t="e">
        <f>IF(#REF!&lt;#REF!,"No assoleix el mínim d'hores d'atenció anual","Atenció mínima assolida amb èxit")</f>
        <v>#REF!</v>
      </c>
      <c r="W324" s="4"/>
      <c r="X324" s="9">
        <f>(12/12)*Taula42[[#This Row],[Mesos del contracte en vigor durant l´any 2024]]</f>
        <v>0</v>
      </c>
      <c r="Y324" s="9">
        <f>(24/12)*Taula42[[#This Row],[Mesos del contracte en vigor durant l´any 2024]]</f>
        <v>0</v>
      </c>
      <c r="Z324" s="9">
        <f>(4/12)*Taula42[[#This Row],[Mesos del contracte en vigor durant l´any 2024]]</f>
        <v>0</v>
      </c>
      <c r="AA324" s="9">
        <f>(64/12)*Taula42[[#This Row],[Mesos del contracte en vigor durant l´any 2024]]</f>
        <v>0</v>
      </c>
      <c r="AB324" s="4"/>
      <c r="AC324" s="175">
        <f t="shared" si="24"/>
        <v>0</v>
      </c>
      <c r="AE324" s="13"/>
      <c r="AG324" s="26">
        <f>IF(Taula42[[#This Row],[Núm. d''ordre]]&lt;&gt;"",1,0)</f>
        <v>0</v>
      </c>
      <c r="AI324" s="26" t="e">
        <f>IF(#REF!&lt;400,1,0)</f>
        <v>#REF!</v>
      </c>
      <c r="AJ324" s="26" t="e">
        <f>IF(#REF!&gt;=400,1,0)</f>
        <v>#REF!</v>
      </c>
      <c r="AL324" s="26">
        <f>IF(Taula42[[#This Row],[Núm. d''ordre]]&gt;0,1,0)</f>
        <v>1</v>
      </c>
      <c r="AN324" s="174">
        <f t="shared" si="25"/>
        <v>0</v>
      </c>
      <c r="AO324" s="174">
        <f t="shared" si="26"/>
        <v>0</v>
      </c>
      <c r="AP324" s="174">
        <f t="shared" si="27"/>
        <v>0</v>
      </c>
      <c r="AR324" s="173">
        <f t="shared" si="28"/>
        <v>0</v>
      </c>
      <c r="AS324" s="173">
        <f t="shared" si="29"/>
        <v>0</v>
      </c>
      <c r="BQ324" s="10"/>
      <c r="BR324" s="10"/>
      <c r="BS324" s="10"/>
    </row>
    <row r="325" spans="1:71" ht="13.5" customHeight="1" x14ac:dyDescent="0.25">
      <c r="A325" s="9"/>
      <c r="B325" s="13" t="str">
        <f>IF($C325&lt;&gt;"",MAX($B$7:B324)+1,"")</f>
        <v/>
      </c>
      <c r="C325" s="187"/>
      <c r="D325" s="186"/>
      <c r="E325" s="185"/>
      <c r="F325" s="184"/>
      <c r="G325" s="184"/>
      <c r="H325" s="183"/>
      <c r="I325" s="182"/>
      <c r="J325" s="181"/>
      <c r="K325" s="180"/>
      <c r="L325" s="194"/>
      <c r="M325" s="194"/>
      <c r="N32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25" s="364"/>
      <c r="P325" s="364"/>
      <c r="Q325" s="364"/>
      <c r="R325" s="362"/>
      <c r="S325" s="178"/>
      <c r="T325" s="177"/>
      <c r="U325" s="4"/>
      <c r="V325" s="188" t="e">
        <f>IF(#REF!&lt;#REF!,"No assoleix el mínim d'hores d'atenció anual","Atenció mínima assolida amb èxit")</f>
        <v>#REF!</v>
      </c>
      <c r="W325" s="4"/>
      <c r="X325" s="9">
        <f>(12/12)*Taula42[[#This Row],[Mesos del contracte en vigor durant l´any 2024]]</f>
        <v>0</v>
      </c>
      <c r="Y325" s="9">
        <f>(24/12)*Taula42[[#This Row],[Mesos del contracte en vigor durant l´any 2024]]</f>
        <v>0</v>
      </c>
      <c r="Z325" s="9">
        <f>(4/12)*Taula42[[#This Row],[Mesos del contracte en vigor durant l´any 2024]]</f>
        <v>0</v>
      </c>
      <c r="AA325" s="9">
        <f>(64/12)*Taula42[[#This Row],[Mesos del contracte en vigor durant l´any 2024]]</f>
        <v>0</v>
      </c>
      <c r="AB325" s="4"/>
      <c r="AC325" s="175">
        <f t="shared" si="24"/>
        <v>0</v>
      </c>
      <c r="AE325" s="13"/>
      <c r="AG325" s="26">
        <f>IF(Taula42[[#This Row],[Núm. d''ordre]]&lt;&gt;"",1,0)</f>
        <v>0</v>
      </c>
      <c r="AI325" s="26" t="e">
        <f>IF(#REF!&lt;400,1,0)</f>
        <v>#REF!</v>
      </c>
      <c r="AJ325" s="26" t="e">
        <f>IF(#REF!&gt;=400,1,0)</f>
        <v>#REF!</v>
      </c>
      <c r="AL325" s="26">
        <f>IF(Taula42[[#This Row],[Núm. d''ordre]]&gt;0,1,0)</f>
        <v>1</v>
      </c>
      <c r="AN325" s="174">
        <f t="shared" si="25"/>
        <v>0</v>
      </c>
      <c r="AO325" s="174">
        <f t="shared" si="26"/>
        <v>0</v>
      </c>
      <c r="AP325" s="174">
        <f t="shared" si="27"/>
        <v>0</v>
      </c>
      <c r="AR325" s="173">
        <f t="shared" si="28"/>
        <v>0</v>
      </c>
      <c r="AS325" s="173">
        <f t="shared" si="29"/>
        <v>0</v>
      </c>
      <c r="BQ325" s="10"/>
      <c r="BR325" s="10"/>
      <c r="BS325" s="10"/>
    </row>
    <row r="326" spans="1:71" ht="13.5" customHeight="1" x14ac:dyDescent="0.25">
      <c r="A326" s="9"/>
      <c r="B326" s="13" t="str">
        <f>IF($C326&lt;&gt;"",MAX($B$7:B325)+1,"")</f>
        <v/>
      </c>
      <c r="C326" s="187"/>
      <c r="D326" s="186"/>
      <c r="E326" s="185"/>
      <c r="F326" s="184"/>
      <c r="G326" s="184"/>
      <c r="H326" s="183"/>
      <c r="I326" s="182"/>
      <c r="J326" s="181"/>
      <c r="K326" s="180"/>
      <c r="L326" s="194"/>
      <c r="M326" s="194"/>
      <c r="N32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26" s="364"/>
      <c r="P326" s="364"/>
      <c r="Q326" s="364"/>
      <c r="R326" s="362"/>
      <c r="S326" s="178"/>
      <c r="T326" s="177"/>
      <c r="U326" s="4"/>
      <c r="V326" s="176" t="e">
        <f>IF(#REF!&lt;#REF!,"No assoleix el mínim d'hores d'atenció anual","Atenció mínima assolida amb èxit")</f>
        <v>#REF!</v>
      </c>
      <c r="W326" s="4"/>
      <c r="X326" s="9">
        <f>(12/12)*Taula42[[#This Row],[Mesos del contracte en vigor durant l´any 2024]]</f>
        <v>0</v>
      </c>
      <c r="Y326" s="9">
        <f>(24/12)*Taula42[[#This Row],[Mesos del contracte en vigor durant l´any 2024]]</f>
        <v>0</v>
      </c>
      <c r="Z326" s="9">
        <f>(4/12)*Taula42[[#This Row],[Mesos del contracte en vigor durant l´any 2024]]</f>
        <v>0</v>
      </c>
      <c r="AA326" s="9">
        <f>(64/12)*Taula42[[#This Row],[Mesos del contracte en vigor durant l´any 2024]]</f>
        <v>0</v>
      </c>
      <c r="AB326" s="4"/>
      <c r="AC326" s="175">
        <f t="shared" si="24"/>
        <v>0</v>
      </c>
      <c r="AE326" s="13"/>
      <c r="AG326" s="26">
        <f>IF(Taula42[[#This Row],[Núm. d''ordre]]&lt;&gt;"",1,0)</f>
        <v>0</v>
      </c>
      <c r="AI326" s="26" t="e">
        <f>IF(#REF!&lt;400,1,0)</f>
        <v>#REF!</v>
      </c>
      <c r="AJ326" s="26" t="e">
        <f>IF(#REF!&gt;=400,1,0)</f>
        <v>#REF!</v>
      </c>
      <c r="AL326" s="26">
        <f>IF(Taula42[[#This Row],[Núm. d''ordre]]&gt;0,1,0)</f>
        <v>1</v>
      </c>
      <c r="AN326" s="174">
        <f t="shared" si="25"/>
        <v>0</v>
      </c>
      <c r="AO326" s="174">
        <f t="shared" si="26"/>
        <v>0</v>
      </c>
      <c r="AP326" s="174">
        <f t="shared" si="27"/>
        <v>0</v>
      </c>
      <c r="AR326" s="173">
        <f t="shared" si="28"/>
        <v>0</v>
      </c>
      <c r="AS326" s="173">
        <f t="shared" si="29"/>
        <v>0</v>
      </c>
      <c r="BQ326" s="10"/>
      <c r="BR326" s="10"/>
      <c r="BS326" s="10"/>
    </row>
    <row r="327" spans="1:71" ht="13.5" customHeight="1" x14ac:dyDescent="0.25">
      <c r="A327" s="9"/>
      <c r="B327" s="13" t="str">
        <f>IF($C327&lt;&gt;"",MAX($B$7:B326)+1,"")</f>
        <v/>
      </c>
      <c r="C327" s="187"/>
      <c r="D327" s="186"/>
      <c r="E327" s="185"/>
      <c r="F327" s="184"/>
      <c r="G327" s="184"/>
      <c r="H327" s="183"/>
      <c r="I327" s="182"/>
      <c r="J327" s="181"/>
      <c r="K327" s="180"/>
      <c r="L327" s="194"/>
      <c r="M327" s="194"/>
      <c r="N32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27" s="364"/>
      <c r="P327" s="364"/>
      <c r="Q327" s="364"/>
      <c r="R327" s="362"/>
      <c r="S327" s="178"/>
      <c r="T327" s="177"/>
      <c r="U327" s="4"/>
      <c r="V327" s="188" t="e">
        <f>IF(#REF!&lt;#REF!,"No assoleix el mínim d'hores d'atenció anual","Atenció mínima assolida amb èxit")</f>
        <v>#REF!</v>
      </c>
      <c r="W327" s="4"/>
      <c r="X327" s="9">
        <f>(12/12)*Taula42[[#This Row],[Mesos del contracte en vigor durant l´any 2024]]</f>
        <v>0</v>
      </c>
      <c r="Y327" s="9">
        <f>(24/12)*Taula42[[#This Row],[Mesos del contracte en vigor durant l´any 2024]]</f>
        <v>0</v>
      </c>
      <c r="Z327" s="9">
        <f>(4/12)*Taula42[[#This Row],[Mesos del contracte en vigor durant l´any 2024]]</f>
        <v>0</v>
      </c>
      <c r="AA327" s="9">
        <f>(64/12)*Taula42[[#This Row],[Mesos del contracte en vigor durant l´any 2024]]</f>
        <v>0</v>
      </c>
      <c r="AB327" s="4"/>
      <c r="AC327" s="175">
        <f t="shared" ref="AC327:AC390" si="30">IF(AG327=1,2763.41,0)</f>
        <v>0</v>
      </c>
      <c r="AE327" s="13"/>
      <c r="AG327" s="26">
        <f>IF(Taula42[[#This Row],[Núm. d''ordre]]&lt;&gt;"",1,0)</f>
        <v>0</v>
      </c>
      <c r="AI327" s="26" t="e">
        <f>IF(#REF!&lt;400,1,0)</f>
        <v>#REF!</v>
      </c>
      <c r="AJ327" s="26" t="e">
        <f>IF(#REF!&gt;=400,1,0)</f>
        <v>#REF!</v>
      </c>
      <c r="AL327" s="26">
        <f>IF(Taula42[[#This Row],[Núm. d''ordre]]&gt;0,1,0)</f>
        <v>1</v>
      </c>
      <c r="AN327" s="174">
        <f t="shared" ref="AN327:AN390" si="31">IF(G327="Home",1,0)</f>
        <v>0</v>
      </c>
      <c r="AO327" s="174">
        <f t="shared" ref="AO327:AO390" si="32">IF(G327="Dona",1,0)</f>
        <v>0</v>
      </c>
      <c r="AP327" s="174">
        <f t="shared" ref="AP327:AP390" si="33">IF(G327="No binari",1,0)</f>
        <v>0</v>
      </c>
      <c r="AR327" s="173">
        <f t="shared" ref="AR327:AR390" si="34">IF(F327="Home",1,0)</f>
        <v>0</v>
      </c>
      <c r="AS327" s="173">
        <f t="shared" ref="AS327:AS390" si="35">IF(F327="Dona",1,0)</f>
        <v>0</v>
      </c>
      <c r="BQ327" s="10"/>
      <c r="BR327" s="10"/>
      <c r="BS327" s="10"/>
    </row>
    <row r="328" spans="1:71" ht="13.5" customHeight="1" x14ac:dyDescent="0.25">
      <c r="A328" s="9"/>
      <c r="B328" s="13" t="str">
        <f>IF($C328&lt;&gt;"",MAX($B$7:B327)+1,"")</f>
        <v/>
      </c>
      <c r="C328" s="187"/>
      <c r="D328" s="186"/>
      <c r="E328" s="185"/>
      <c r="F328" s="184"/>
      <c r="G328" s="184"/>
      <c r="H328" s="183"/>
      <c r="I328" s="182"/>
      <c r="J328" s="181"/>
      <c r="K328" s="180"/>
      <c r="L328" s="194"/>
      <c r="M328" s="194"/>
      <c r="N32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28" s="364"/>
      <c r="P328" s="364"/>
      <c r="Q328" s="364"/>
      <c r="R328" s="362"/>
      <c r="S328" s="178"/>
      <c r="T328" s="177"/>
      <c r="U328" s="4"/>
      <c r="V328" s="176" t="e">
        <f>IF(#REF!&lt;#REF!,"No assoleix el mínim d'hores d'atenció anual","Atenció mínima assolida amb èxit")</f>
        <v>#REF!</v>
      </c>
      <c r="W328" s="4"/>
      <c r="X328" s="9">
        <f>(12/12)*Taula42[[#This Row],[Mesos del contracte en vigor durant l´any 2024]]</f>
        <v>0</v>
      </c>
      <c r="Y328" s="9">
        <f>(24/12)*Taula42[[#This Row],[Mesos del contracte en vigor durant l´any 2024]]</f>
        <v>0</v>
      </c>
      <c r="Z328" s="9">
        <f>(4/12)*Taula42[[#This Row],[Mesos del contracte en vigor durant l´any 2024]]</f>
        <v>0</v>
      </c>
      <c r="AA328" s="9">
        <f>(64/12)*Taula42[[#This Row],[Mesos del contracte en vigor durant l´any 2024]]</f>
        <v>0</v>
      </c>
      <c r="AB328" s="4"/>
      <c r="AC328" s="175">
        <f t="shared" si="30"/>
        <v>0</v>
      </c>
      <c r="AE328" s="13"/>
      <c r="AG328" s="26">
        <f>IF(Taula42[[#This Row],[Núm. d''ordre]]&lt;&gt;"",1,0)</f>
        <v>0</v>
      </c>
      <c r="AI328" s="26" t="e">
        <f>IF(#REF!&lt;400,1,0)</f>
        <v>#REF!</v>
      </c>
      <c r="AJ328" s="26" t="e">
        <f>IF(#REF!&gt;=400,1,0)</f>
        <v>#REF!</v>
      </c>
      <c r="AL328" s="26">
        <f>IF(Taula42[[#This Row],[Núm. d''ordre]]&gt;0,1,0)</f>
        <v>1</v>
      </c>
      <c r="AN328" s="174">
        <f t="shared" si="31"/>
        <v>0</v>
      </c>
      <c r="AO328" s="174">
        <f t="shared" si="32"/>
        <v>0</v>
      </c>
      <c r="AP328" s="174">
        <f t="shared" si="33"/>
        <v>0</v>
      </c>
      <c r="AR328" s="173">
        <f t="shared" si="34"/>
        <v>0</v>
      </c>
      <c r="AS328" s="173">
        <f t="shared" si="35"/>
        <v>0</v>
      </c>
      <c r="BQ328" s="10"/>
      <c r="BR328" s="10"/>
      <c r="BS328" s="10"/>
    </row>
    <row r="329" spans="1:71" ht="13.5" customHeight="1" x14ac:dyDescent="0.25">
      <c r="A329" s="9"/>
      <c r="B329" s="13" t="str">
        <f>IF($C329&lt;&gt;"",MAX($B$7:B328)+1,"")</f>
        <v/>
      </c>
      <c r="C329" s="187"/>
      <c r="D329" s="186"/>
      <c r="E329" s="185"/>
      <c r="F329" s="184"/>
      <c r="G329" s="184"/>
      <c r="H329" s="183"/>
      <c r="I329" s="182"/>
      <c r="J329" s="181"/>
      <c r="K329" s="180"/>
      <c r="L329" s="194"/>
      <c r="M329" s="194"/>
      <c r="N32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29" s="364"/>
      <c r="P329" s="364"/>
      <c r="Q329" s="364"/>
      <c r="R329" s="362"/>
      <c r="S329" s="178"/>
      <c r="T329" s="177"/>
      <c r="U329" s="4"/>
      <c r="V329" s="188" t="e">
        <f>IF(#REF!&lt;#REF!,"No assoleix el mínim d'hores d'atenció anual","Atenció mínima assolida amb èxit")</f>
        <v>#REF!</v>
      </c>
      <c r="W329" s="4"/>
      <c r="X329" s="9">
        <f>(12/12)*Taula42[[#This Row],[Mesos del contracte en vigor durant l´any 2024]]</f>
        <v>0</v>
      </c>
      <c r="Y329" s="9">
        <f>(24/12)*Taula42[[#This Row],[Mesos del contracte en vigor durant l´any 2024]]</f>
        <v>0</v>
      </c>
      <c r="Z329" s="9">
        <f>(4/12)*Taula42[[#This Row],[Mesos del contracte en vigor durant l´any 2024]]</f>
        <v>0</v>
      </c>
      <c r="AA329" s="9">
        <f>(64/12)*Taula42[[#This Row],[Mesos del contracte en vigor durant l´any 2024]]</f>
        <v>0</v>
      </c>
      <c r="AB329" s="4"/>
      <c r="AC329" s="175">
        <f t="shared" si="30"/>
        <v>0</v>
      </c>
      <c r="AE329" s="13"/>
      <c r="AG329" s="26">
        <f>IF(Taula42[[#This Row],[Núm. d''ordre]]&lt;&gt;"",1,0)</f>
        <v>0</v>
      </c>
      <c r="AI329" s="26" t="e">
        <f>IF(#REF!&lt;400,1,0)</f>
        <v>#REF!</v>
      </c>
      <c r="AJ329" s="26" t="e">
        <f>IF(#REF!&gt;=400,1,0)</f>
        <v>#REF!</v>
      </c>
      <c r="AL329" s="26">
        <f>IF(Taula42[[#This Row],[Núm. d''ordre]]&gt;0,1,0)</f>
        <v>1</v>
      </c>
      <c r="AN329" s="174">
        <f t="shared" si="31"/>
        <v>0</v>
      </c>
      <c r="AO329" s="174">
        <f t="shared" si="32"/>
        <v>0</v>
      </c>
      <c r="AP329" s="174">
        <f t="shared" si="33"/>
        <v>0</v>
      </c>
      <c r="AR329" s="173">
        <f t="shared" si="34"/>
        <v>0</v>
      </c>
      <c r="AS329" s="173">
        <f t="shared" si="35"/>
        <v>0</v>
      </c>
      <c r="BQ329" s="10"/>
      <c r="BR329" s="10"/>
      <c r="BS329" s="10"/>
    </row>
    <row r="330" spans="1:71" ht="13.5" customHeight="1" x14ac:dyDescent="0.25">
      <c r="A330" s="9"/>
      <c r="B330" s="13" t="str">
        <f>IF($C330&lt;&gt;"",MAX($B$7:B329)+1,"")</f>
        <v/>
      </c>
      <c r="C330" s="187"/>
      <c r="D330" s="186"/>
      <c r="E330" s="185"/>
      <c r="F330" s="184"/>
      <c r="G330" s="184"/>
      <c r="H330" s="183"/>
      <c r="I330" s="182"/>
      <c r="J330" s="181"/>
      <c r="K330" s="180"/>
      <c r="L330" s="194"/>
      <c r="M330" s="194"/>
      <c r="N33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30" s="364"/>
      <c r="P330" s="364"/>
      <c r="Q330" s="364"/>
      <c r="R330" s="362"/>
      <c r="S330" s="178"/>
      <c r="T330" s="177"/>
      <c r="U330" s="4"/>
      <c r="V330" s="176" t="e">
        <f>IF(#REF!&lt;#REF!,"No assoleix el mínim d'hores d'atenció anual","Atenció mínima assolida amb èxit")</f>
        <v>#REF!</v>
      </c>
      <c r="W330" s="4"/>
      <c r="X330" s="9">
        <f>(12/12)*Taula42[[#This Row],[Mesos del contracte en vigor durant l´any 2024]]</f>
        <v>0</v>
      </c>
      <c r="Y330" s="9">
        <f>(24/12)*Taula42[[#This Row],[Mesos del contracte en vigor durant l´any 2024]]</f>
        <v>0</v>
      </c>
      <c r="Z330" s="9">
        <f>(4/12)*Taula42[[#This Row],[Mesos del contracte en vigor durant l´any 2024]]</f>
        <v>0</v>
      </c>
      <c r="AA330" s="9">
        <f>(64/12)*Taula42[[#This Row],[Mesos del contracte en vigor durant l´any 2024]]</f>
        <v>0</v>
      </c>
      <c r="AB330" s="4"/>
      <c r="AC330" s="175">
        <f t="shared" si="30"/>
        <v>0</v>
      </c>
      <c r="AE330" s="13"/>
      <c r="AG330" s="26">
        <f>IF(Taula42[[#This Row],[Núm. d''ordre]]&lt;&gt;"",1,0)</f>
        <v>0</v>
      </c>
      <c r="AI330" s="26" t="e">
        <f>IF(#REF!&lt;400,1,0)</f>
        <v>#REF!</v>
      </c>
      <c r="AJ330" s="26" t="e">
        <f>IF(#REF!&gt;=400,1,0)</f>
        <v>#REF!</v>
      </c>
      <c r="AL330" s="26">
        <f>IF(Taula42[[#This Row],[Núm. d''ordre]]&gt;0,1,0)</f>
        <v>1</v>
      </c>
      <c r="AN330" s="174">
        <f t="shared" si="31"/>
        <v>0</v>
      </c>
      <c r="AO330" s="174">
        <f t="shared" si="32"/>
        <v>0</v>
      </c>
      <c r="AP330" s="174">
        <f t="shared" si="33"/>
        <v>0</v>
      </c>
      <c r="AR330" s="173">
        <f t="shared" si="34"/>
        <v>0</v>
      </c>
      <c r="AS330" s="173">
        <f t="shared" si="35"/>
        <v>0</v>
      </c>
      <c r="BQ330" s="10"/>
      <c r="BR330" s="10"/>
      <c r="BS330" s="10"/>
    </row>
    <row r="331" spans="1:71" ht="13.5" customHeight="1" x14ac:dyDescent="0.25">
      <c r="A331" s="9"/>
      <c r="B331" s="13" t="str">
        <f>IF($C331&lt;&gt;"",MAX($B$7:B330)+1,"")</f>
        <v/>
      </c>
      <c r="C331" s="187"/>
      <c r="D331" s="186"/>
      <c r="E331" s="185"/>
      <c r="F331" s="184"/>
      <c r="G331" s="184"/>
      <c r="H331" s="183"/>
      <c r="I331" s="182"/>
      <c r="J331" s="181"/>
      <c r="K331" s="180"/>
      <c r="L331" s="194"/>
      <c r="M331" s="194"/>
      <c r="N33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31" s="364"/>
      <c r="P331" s="364"/>
      <c r="Q331" s="364"/>
      <c r="R331" s="362"/>
      <c r="S331" s="178"/>
      <c r="T331" s="177"/>
      <c r="U331" s="4"/>
      <c r="V331" s="188" t="e">
        <f>IF(#REF!&lt;#REF!,"No assoleix el mínim d'hores d'atenció anual","Atenció mínima assolida amb èxit")</f>
        <v>#REF!</v>
      </c>
      <c r="W331" s="4"/>
      <c r="X331" s="9">
        <f>(12/12)*Taula42[[#This Row],[Mesos del contracte en vigor durant l´any 2024]]</f>
        <v>0</v>
      </c>
      <c r="Y331" s="9">
        <f>(24/12)*Taula42[[#This Row],[Mesos del contracte en vigor durant l´any 2024]]</f>
        <v>0</v>
      </c>
      <c r="Z331" s="9">
        <f>(4/12)*Taula42[[#This Row],[Mesos del contracte en vigor durant l´any 2024]]</f>
        <v>0</v>
      </c>
      <c r="AA331" s="9">
        <f>(64/12)*Taula42[[#This Row],[Mesos del contracte en vigor durant l´any 2024]]</f>
        <v>0</v>
      </c>
      <c r="AB331" s="4"/>
      <c r="AC331" s="175">
        <f t="shared" si="30"/>
        <v>0</v>
      </c>
      <c r="AE331" s="13"/>
      <c r="AG331" s="26">
        <f>IF(Taula42[[#This Row],[Núm. d''ordre]]&lt;&gt;"",1,0)</f>
        <v>0</v>
      </c>
      <c r="AI331" s="26" t="e">
        <f>IF(#REF!&lt;400,1,0)</f>
        <v>#REF!</v>
      </c>
      <c r="AJ331" s="26" t="e">
        <f>IF(#REF!&gt;=400,1,0)</f>
        <v>#REF!</v>
      </c>
      <c r="AL331" s="26">
        <f>IF(Taula42[[#This Row],[Núm. d''ordre]]&gt;0,1,0)</f>
        <v>1</v>
      </c>
      <c r="AN331" s="174">
        <f t="shared" si="31"/>
        <v>0</v>
      </c>
      <c r="AO331" s="174">
        <f t="shared" si="32"/>
        <v>0</v>
      </c>
      <c r="AP331" s="174">
        <f t="shared" si="33"/>
        <v>0</v>
      </c>
      <c r="AR331" s="173">
        <f t="shared" si="34"/>
        <v>0</v>
      </c>
      <c r="AS331" s="173">
        <f t="shared" si="35"/>
        <v>0</v>
      </c>
      <c r="BQ331" s="10"/>
      <c r="BR331" s="10"/>
      <c r="BS331" s="10"/>
    </row>
    <row r="332" spans="1:71" ht="13.5" customHeight="1" x14ac:dyDescent="0.25">
      <c r="A332" s="9"/>
      <c r="B332" s="13" t="str">
        <f>IF($C332&lt;&gt;"",MAX($B$7:B331)+1,"")</f>
        <v/>
      </c>
      <c r="C332" s="187"/>
      <c r="D332" s="186"/>
      <c r="E332" s="185"/>
      <c r="F332" s="184"/>
      <c r="G332" s="184"/>
      <c r="H332" s="183"/>
      <c r="I332" s="182"/>
      <c r="J332" s="181"/>
      <c r="K332" s="180"/>
      <c r="L332" s="194"/>
      <c r="M332" s="194"/>
      <c r="N33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32" s="364"/>
      <c r="P332" s="364"/>
      <c r="Q332" s="364"/>
      <c r="R332" s="362"/>
      <c r="S332" s="178"/>
      <c r="T332" s="177"/>
      <c r="U332" s="4"/>
      <c r="V332" s="176" t="e">
        <f>IF(#REF!&lt;#REF!,"No assoleix el mínim d'hores d'atenció anual","Atenció mínima assolida amb èxit")</f>
        <v>#REF!</v>
      </c>
      <c r="W332" s="4"/>
      <c r="X332" s="9">
        <f>(12/12)*Taula42[[#This Row],[Mesos del contracte en vigor durant l´any 2024]]</f>
        <v>0</v>
      </c>
      <c r="Y332" s="9">
        <f>(24/12)*Taula42[[#This Row],[Mesos del contracte en vigor durant l´any 2024]]</f>
        <v>0</v>
      </c>
      <c r="Z332" s="9">
        <f>(4/12)*Taula42[[#This Row],[Mesos del contracte en vigor durant l´any 2024]]</f>
        <v>0</v>
      </c>
      <c r="AA332" s="9">
        <f>(64/12)*Taula42[[#This Row],[Mesos del contracte en vigor durant l´any 2024]]</f>
        <v>0</v>
      </c>
      <c r="AB332" s="4"/>
      <c r="AC332" s="175">
        <f t="shared" si="30"/>
        <v>0</v>
      </c>
      <c r="AE332" s="13"/>
      <c r="AG332" s="26">
        <f>IF(Taula42[[#This Row],[Núm. d''ordre]]&lt;&gt;"",1,0)</f>
        <v>0</v>
      </c>
      <c r="AI332" s="26" t="e">
        <f>IF(#REF!&lt;400,1,0)</f>
        <v>#REF!</v>
      </c>
      <c r="AJ332" s="26" t="e">
        <f>IF(#REF!&gt;=400,1,0)</f>
        <v>#REF!</v>
      </c>
      <c r="AL332" s="26">
        <f>IF(Taula42[[#This Row],[Núm. d''ordre]]&gt;0,1,0)</f>
        <v>1</v>
      </c>
      <c r="AN332" s="174">
        <f t="shared" si="31"/>
        <v>0</v>
      </c>
      <c r="AO332" s="174">
        <f t="shared" si="32"/>
        <v>0</v>
      </c>
      <c r="AP332" s="174">
        <f t="shared" si="33"/>
        <v>0</v>
      </c>
      <c r="AR332" s="173">
        <f t="shared" si="34"/>
        <v>0</v>
      </c>
      <c r="AS332" s="173">
        <f t="shared" si="35"/>
        <v>0</v>
      </c>
      <c r="BQ332" s="10"/>
      <c r="BR332" s="10"/>
      <c r="BS332" s="10"/>
    </row>
    <row r="333" spans="1:71" ht="13.5" customHeight="1" x14ac:dyDescent="0.25">
      <c r="A333" s="9"/>
      <c r="B333" s="13" t="str">
        <f>IF($C333&lt;&gt;"",MAX($B$7:B332)+1,"")</f>
        <v/>
      </c>
      <c r="C333" s="187"/>
      <c r="D333" s="186"/>
      <c r="E333" s="185"/>
      <c r="F333" s="184"/>
      <c r="G333" s="184"/>
      <c r="H333" s="183"/>
      <c r="I333" s="182"/>
      <c r="J333" s="181"/>
      <c r="K333" s="180"/>
      <c r="L333" s="194"/>
      <c r="M333" s="194"/>
      <c r="N33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33" s="364"/>
      <c r="P333" s="364"/>
      <c r="Q333" s="364"/>
      <c r="R333" s="362"/>
      <c r="S333" s="178"/>
      <c r="T333" s="177"/>
      <c r="U333" s="4"/>
      <c r="V333" s="188" t="e">
        <f>IF(#REF!&lt;#REF!,"No assoleix el mínim d'hores d'atenció anual","Atenció mínima assolida amb èxit")</f>
        <v>#REF!</v>
      </c>
      <c r="W333" s="4"/>
      <c r="X333" s="9">
        <f>(12/12)*Taula42[[#This Row],[Mesos del contracte en vigor durant l´any 2024]]</f>
        <v>0</v>
      </c>
      <c r="Y333" s="9">
        <f>(24/12)*Taula42[[#This Row],[Mesos del contracte en vigor durant l´any 2024]]</f>
        <v>0</v>
      </c>
      <c r="Z333" s="9">
        <f>(4/12)*Taula42[[#This Row],[Mesos del contracte en vigor durant l´any 2024]]</f>
        <v>0</v>
      </c>
      <c r="AA333" s="9">
        <f>(64/12)*Taula42[[#This Row],[Mesos del contracte en vigor durant l´any 2024]]</f>
        <v>0</v>
      </c>
      <c r="AB333" s="4"/>
      <c r="AC333" s="175">
        <f t="shared" si="30"/>
        <v>0</v>
      </c>
      <c r="AE333" s="13"/>
      <c r="AG333" s="26">
        <f>IF(Taula42[[#This Row],[Núm. d''ordre]]&lt;&gt;"",1,0)</f>
        <v>0</v>
      </c>
      <c r="AI333" s="26" t="e">
        <f>IF(#REF!&lt;400,1,0)</f>
        <v>#REF!</v>
      </c>
      <c r="AJ333" s="26" t="e">
        <f>IF(#REF!&gt;=400,1,0)</f>
        <v>#REF!</v>
      </c>
      <c r="AL333" s="26">
        <f>IF(Taula42[[#This Row],[Núm. d''ordre]]&gt;0,1,0)</f>
        <v>1</v>
      </c>
      <c r="AN333" s="174">
        <f t="shared" si="31"/>
        <v>0</v>
      </c>
      <c r="AO333" s="174">
        <f t="shared" si="32"/>
        <v>0</v>
      </c>
      <c r="AP333" s="174">
        <f t="shared" si="33"/>
        <v>0</v>
      </c>
      <c r="AR333" s="173">
        <f t="shared" si="34"/>
        <v>0</v>
      </c>
      <c r="AS333" s="173">
        <f t="shared" si="35"/>
        <v>0</v>
      </c>
      <c r="BQ333" s="10"/>
      <c r="BR333" s="10"/>
      <c r="BS333" s="10"/>
    </row>
    <row r="334" spans="1:71" ht="13.5" customHeight="1" x14ac:dyDescent="0.25">
      <c r="A334" s="9"/>
      <c r="B334" s="13" t="str">
        <f>IF($C334&lt;&gt;"",MAX($B$7:B333)+1,"")</f>
        <v/>
      </c>
      <c r="C334" s="187"/>
      <c r="D334" s="186"/>
      <c r="E334" s="185"/>
      <c r="F334" s="184"/>
      <c r="G334" s="184"/>
      <c r="H334" s="183"/>
      <c r="I334" s="182"/>
      <c r="J334" s="181"/>
      <c r="K334" s="180"/>
      <c r="L334" s="194"/>
      <c r="M334" s="194"/>
      <c r="N33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34" s="364"/>
      <c r="P334" s="364"/>
      <c r="Q334" s="364"/>
      <c r="R334" s="362"/>
      <c r="S334" s="178"/>
      <c r="T334" s="177"/>
      <c r="U334" s="4"/>
      <c r="V334" s="176" t="e">
        <f>IF(#REF!&lt;#REF!,"No assoleix el mínim d'hores d'atenció anual","Atenció mínima assolida amb èxit")</f>
        <v>#REF!</v>
      </c>
      <c r="W334" s="4"/>
      <c r="X334" s="9">
        <f>(12/12)*Taula42[[#This Row],[Mesos del contracte en vigor durant l´any 2024]]</f>
        <v>0</v>
      </c>
      <c r="Y334" s="9">
        <f>(24/12)*Taula42[[#This Row],[Mesos del contracte en vigor durant l´any 2024]]</f>
        <v>0</v>
      </c>
      <c r="Z334" s="9">
        <f>(4/12)*Taula42[[#This Row],[Mesos del contracte en vigor durant l´any 2024]]</f>
        <v>0</v>
      </c>
      <c r="AA334" s="9">
        <f>(64/12)*Taula42[[#This Row],[Mesos del contracte en vigor durant l´any 2024]]</f>
        <v>0</v>
      </c>
      <c r="AB334" s="4"/>
      <c r="AC334" s="175">
        <f t="shared" si="30"/>
        <v>0</v>
      </c>
      <c r="AE334" s="13"/>
      <c r="AG334" s="26">
        <f>IF(Taula42[[#This Row],[Núm. d''ordre]]&lt;&gt;"",1,0)</f>
        <v>0</v>
      </c>
      <c r="AI334" s="26" t="e">
        <f>IF(#REF!&lt;400,1,0)</f>
        <v>#REF!</v>
      </c>
      <c r="AJ334" s="26" t="e">
        <f>IF(#REF!&gt;=400,1,0)</f>
        <v>#REF!</v>
      </c>
      <c r="AL334" s="26">
        <f>IF(Taula42[[#This Row],[Núm. d''ordre]]&gt;0,1,0)</f>
        <v>1</v>
      </c>
      <c r="AN334" s="174">
        <f t="shared" si="31"/>
        <v>0</v>
      </c>
      <c r="AO334" s="174">
        <f t="shared" si="32"/>
        <v>0</v>
      </c>
      <c r="AP334" s="174">
        <f t="shared" si="33"/>
        <v>0</v>
      </c>
      <c r="AR334" s="173">
        <f t="shared" si="34"/>
        <v>0</v>
      </c>
      <c r="AS334" s="173">
        <f t="shared" si="35"/>
        <v>0</v>
      </c>
      <c r="BQ334" s="10"/>
      <c r="BR334" s="10"/>
      <c r="BS334" s="10"/>
    </row>
    <row r="335" spans="1:71" ht="13.5" customHeight="1" x14ac:dyDescent="0.25">
      <c r="A335" s="9"/>
      <c r="B335" s="13" t="str">
        <f>IF($C335&lt;&gt;"",MAX($B$7:B334)+1,"")</f>
        <v/>
      </c>
      <c r="C335" s="187"/>
      <c r="D335" s="186"/>
      <c r="E335" s="185"/>
      <c r="F335" s="184"/>
      <c r="G335" s="184"/>
      <c r="H335" s="183"/>
      <c r="I335" s="182"/>
      <c r="J335" s="181"/>
      <c r="K335" s="180"/>
      <c r="L335" s="194"/>
      <c r="M335" s="194"/>
      <c r="N33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35" s="364"/>
      <c r="P335" s="364"/>
      <c r="Q335" s="364"/>
      <c r="R335" s="362"/>
      <c r="S335" s="178"/>
      <c r="T335" s="177"/>
      <c r="U335" s="4"/>
      <c r="V335" s="188" t="e">
        <f>IF(#REF!&lt;#REF!,"No assoleix el mínim d'hores d'atenció anual","Atenció mínima assolida amb èxit")</f>
        <v>#REF!</v>
      </c>
      <c r="W335" s="4"/>
      <c r="X335" s="9">
        <f>(12/12)*Taula42[[#This Row],[Mesos del contracte en vigor durant l´any 2024]]</f>
        <v>0</v>
      </c>
      <c r="Y335" s="9">
        <f>(24/12)*Taula42[[#This Row],[Mesos del contracte en vigor durant l´any 2024]]</f>
        <v>0</v>
      </c>
      <c r="Z335" s="9">
        <f>(4/12)*Taula42[[#This Row],[Mesos del contracte en vigor durant l´any 2024]]</f>
        <v>0</v>
      </c>
      <c r="AA335" s="9">
        <f>(64/12)*Taula42[[#This Row],[Mesos del contracte en vigor durant l´any 2024]]</f>
        <v>0</v>
      </c>
      <c r="AB335" s="4"/>
      <c r="AC335" s="175">
        <f t="shared" si="30"/>
        <v>0</v>
      </c>
      <c r="AE335" s="13"/>
      <c r="AG335" s="26">
        <f>IF(Taula42[[#This Row],[Núm. d''ordre]]&lt;&gt;"",1,0)</f>
        <v>0</v>
      </c>
      <c r="AI335" s="26" t="e">
        <f>IF(#REF!&lt;400,1,0)</f>
        <v>#REF!</v>
      </c>
      <c r="AJ335" s="26" t="e">
        <f>IF(#REF!&gt;=400,1,0)</f>
        <v>#REF!</v>
      </c>
      <c r="AL335" s="26">
        <f>IF(Taula42[[#This Row],[Núm. d''ordre]]&gt;0,1,0)</f>
        <v>1</v>
      </c>
      <c r="AN335" s="174">
        <f t="shared" si="31"/>
        <v>0</v>
      </c>
      <c r="AO335" s="174">
        <f t="shared" si="32"/>
        <v>0</v>
      </c>
      <c r="AP335" s="174">
        <f t="shared" si="33"/>
        <v>0</v>
      </c>
      <c r="AR335" s="173">
        <f t="shared" si="34"/>
        <v>0</v>
      </c>
      <c r="AS335" s="173">
        <f t="shared" si="35"/>
        <v>0</v>
      </c>
      <c r="BQ335" s="10"/>
      <c r="BR335" s="10"/>
      <c r="BS335" s="10"/>
    </row>
    <row r="336" spans="1:71" ht="13.5" customHeight="1" x14ac:dyDescent="0.25">
      <c r="A336" s="9"/>
      <c r="B336" s="13" t="str">
        <f>IF($C336&lt;&gt;"",MAX($B$7:B335)+1,"")</f>
        <v/>
      </c>
      <c r="C336" s="187"/>
      <c r="D336" s="186"/>
      <c r="E336" s="185"/>
      <c r="F336" s="184"/>
      <c r="G336" s="184"/>
      <c r="H336" s="183"/>
      <c r="I336" s="182"/>
      <c r="J336" s="181"/>
      <c r="K336" s="180"/>
      <c r="L336" s="194"/>
      <c r="M336" s="194"/>
      <c r="N33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36" s="364"/>
      <c r="P336" s="364"/>
      <c r="Q336" s="364"/>
      <c r="R336" s="362"/>
      <c r="S336" s="178"/>
      <c r="T336" s="177"/>
      <c r="U336" s="4"/>
      <c r="V336" s="176" t="e">
        <f>IF(#REF!&lt;#REF!,"No assoleix el mínim d'hores d'atenció anual","Atenció mínima assolida amb èxit")</f>
        <v>#REF!</v>
      </c>
      <c r="W336" s="4"/>
      <c r="X336" s="9">
        <f>(12/12)*Taula42[[#This Row],[Mesos del contracte en vigor durant l´any 2024]]</f>
        <v>0</v>
      </c>
      <c r="Y336" s="9">
        <f>(24/12)*Taula42[[#This Row],[Mesos del contracte en vigor durant l´any 2024]]</f>
        <v>0</v>
      </c>
      <c r="Z336" s="9">
        <f>(4/12)*Taula42[[#This Row],[Mesos del contracte en vigor durant l´any 2024]]</f>
        <v>0</v>
      </c>
      <c r="AA336" s="9">
        <f>(64/12)*Taula42[[#This Row],[Mesos del contracte en vigor durant l´any 2024]]</f>
        <v>0</v>
      </c>
      <c r="AB336" s="4"/>
      <c r="AC336" s="175">
        <f t="shared" si="30"/>
        <v>0</v>
      </c>
      <c r="AE336" s="13"/>
      <c r="AG336" s="26">
        <f>IF(Taula42[[#This Row],[Núm. d''ordre]]&lt;&gt;"",1,0)</f>
        <v>0</v>
      </c>
      <c r="AI336" s="26" t="e">
        <f>IF(#REF!&lt;400,1,0)</f>
        <v>#REF!</v>
      </c>
      <c r="AJ336" s="26" t="e">
        <f>IF(#REF!&gt;=400,1,0)</f>
        <v>#REF!</v>
      </c>
      <c r="AL336" s="26">
        <f>IF(Taula42[[#This Row],[Núm. d''ordre]]&gt;0,1,0)</f>
        <v>1</v>
      </c>
      <c r="AN336" s="174">
        <f t="shared" si="31"/>
        <v>0</v>
      </c>
      <c r="AO336" s="174">
        <f t="shared" si="32"/>
        <v>0</v>
      </c>
      <c r="AP336" s="174">
        <f t="shared" si="33"/>
        <v>0</v>
      </c>
      <c r="AR336" s="173">
        <f t="shared" si="34"/>
        <v>0</v>
      </c>
      <c r="AS336" s="173">
        <f t="shared" si="35"/>
        <v>0</v>
      </c>
      <c r="BQ336" s="10"/>
      <c r="BR336" s="10"/>
      <c r="BS336" s="10"/>
    </row>
    <row r="337" spans="1:71" ht="13.5" customHeight="1" x14ac:dyDescent="0.25">
      <c r="A337" s="9"/>
      <c r="B337" s="13" t="str">
        <f>IF($C337&lt;&gt;"",MAX($B$7:B336)+1,"")</f>
        <v/>
      </c>
      <c r="C337" s="187"/>
      <c r="D337" s="186"/>
      <c r="E337" s="185"/>
      <c r="F337" s="184"/>
      <c r="G337" s="184"/>
      <c r="H337" s="183"/>
      <c r="I337" s="182"/>
      <c r="J337" s="181"/>
      <c r="K337" s="180"/>
      <c r="L337" s="194"/>
      <c r="M337" s="194"/>
      <c r="N33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37" s="364"/>
      <c r="P337" s="364"/>
      <c r="Q337" s="364"/>
      <c r="R337" s="362"/>
      <c r="S337" s="178"/>
      <c r="T337" s="177"/>
      <c r="U337" s="4"/>
      <c r="V337" s="188" t="e">
        <f>IF(#REF!&lt;#REF!,"No assoleix el mínim d'hores d'atenció anual","Atenció mínima assolida amb èxit")</f>
        <v>#REF!</v>
      </c>
      <c r="W337" s="4"/>
      <c r="X337" s="9">
        <f>(12/12)*Taula42[[#This Row],[Mesos del contracte en vigor durant l´any 2024]]</f>
        <v>0</v>
      </c>
      <c r="Y337" s="9">
        <f>(24/12)*Taula42[[#This Row],[Mesos del contracte en vigor durant l´any 2024]]</f>
        <v>0</v>
      </c>
      <c r="Z337" s="9">
        <f>(4/12)*Taula42[[#This Row],[Mesos del contracte en vigor durant l´any 2024]]</f>
        <v>0</v>
      </c>
      <c r="AA337" s="9">
        <f>(64/12)*Taula42[[#This Row],[Mesos del contracte en vigor durant l´any 2024]]</f>
        <v>0</v>
      </c>
      <c r="AB337" s="4"/>
      <c r="AC337" s="175">
        <f t="shared" si="30"/>
        <v>0</v>
      </c>
      <c r="AE337" s="13"/>
      <c r="AG337" s="26">
        <f>IF(Taula42[[#This Row],[Núm. d''ordre]]&lt;&gt;"",1,0)</f>
        <v>0</v>
      </c>
      <c r="AI337" s="26" t="e">
        <f>IF(#REF!&lt;400,1,0)</f>
        <v>#REF!</v>
      </c>
      <c r="AJ337" s="26" t="e">
        <f>IF(#REF!&gt;=400,1,0)</f>
        <v>#REF!</v>
      </c>
      <c r="AL337" s="26">
        <f>IF(Taula42[[#This Row],[Núm. d''ordre]]&gt;0,1,0)</f>
        <v>1</v>
      </c>
      <c r="AN337" s="174">
        <f t="shared" si="31"/>
        <v>0</v>
      </c>
      <c r="AO337" s="174">
        <f t="shared" si="32"/>
        <v>0</v>
      </c>
      <c r="AP337" s="174">
        <f t="shared" si="33"/>
        <v>0</v>
      </c>
      <c r="AR337" s="173">
        <f t="shared" si="34"/>
        <v>0</v>
      </c>
      <c r="AS337" s="173">
        <f t="shared" si="35"/>
        <v>0</v>
      </c>
      <c r="BQ337" s="10"/>
      <c r="BR337" s="10"/>
      <c r="BS337" s="10"/>
    </row>
    <row r="338" spans="1:71" ht="13.5" customHeight="1" x14ac:dyDescent="0.25">
      <c r="A338" s="9"/>
      <c r="B338" s="13" t="str">
        <f>IF($C338&lt;&gt;"",MAX($B$7:B337)+1,"")</f>
        <v/>
      </c>
      <c r="C338" s="187"/>
      <c r="D338" s="186"/>
      <c r="E338" s="185"/>
      <c r="F338" s="184"/>
      <c r="G338" s="184"/>
      <c r="H338" s="183"/>
      <c r="I338" s="182"/>
      <c r="J338" s="181"/>
      <c r="K338" s="180"/>
      <c r="L338" s="194"/>
      <c r="M338" s="194"/>
      <c r="N33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38" s="364"/>
      <c r="P338" s="364"/>
      <c r="Q338" s="364"/>
      <c r="R338" s="362"/>
      <c r="S338" s="178"/>
      <c r="T338" s="177"/>
      <c r="U338" s="4"/>
      <c r="V338" s="176" t="e">
        <f>IF(#REF!&lt;#REF!,"No assoleix el mínim d'hores d'atenció anual","Atenció mínima assolida amb èxit")</f>
        <v>#REF!</v>
      </c>
      <c r="W338" s="4"/>
      <c r="X338" s="9">
        <f>(12/12)*Taula42[[#This Row],[Mesos del contracte en vigor durant l´any 2024]]</f>
        <v>0</v>
      </c>
      <c r="Y338" s="9">
        <f>(24/12)*Taula42[[#This Row],[Mesos del contracte en vigor durant l´any 2024]]</f>
        <v>0</v>
      </c>
      <c r="Z338" s="9">
        <f>(4/12)*Taula42[[#This Row],[Mesos del contracte en vigor durant l´any 2024]]</f>
        <v>0</v>
      </c>
      <c r="AA338" s="9">
        <f>(64/12)*Taula42[[#This Row],[Mesos del contracte en vigor durant l´any 2024]]</f>
        <v>0</v>
      </c>
      <c r="AB338" s="4"/>
      <c r="AC338" s="175">
        <f t="shared" si="30"/>
        <v>0</v>
      </c>
      <c r="AE338" s="13"/>
      <c r="AG338" s="26">
        <f>IF(Taula42[[#This Row],[Núm. d''ordre]]&lt;&gt;"",1,0)</f>
        <v>0</v>
      </c>
      <c r="AI338" s="26" t="e">
        <f>IF(#REF!&lt;400,1,0)</f>
        <v>#REF!</v>
      </c>
      <c r="AJ338" s="26" t="e">
        <f>IF(#REF!&gt;=400,1,0)</f>
        <v>#REF!</v>
      </c>
      <c r="AL338" s="26">
        <f>IF(Taula42[[#This Row],[Núm. d''ordre]]&gt;0,1,0)</f>
        <v>1</v>
      </c>
      <c r="AN338" s="174">
        <f t="shared" si="31"/>
        <v>0</v>
      </c>
      <c r="AO338" s="174">
        <f t="shared" si="32"/>
        <v>0</v>
      </c>
      <c r="AP338" s="174">
        <f t="shared" si="33"/>
        <v>0</v>
      </c>
      <c r="AR338" s="173">
        <f t="shared" si="34"/>
        <v>0</v>
      </c>
      <c r="AS338" s="173">
        <f t="shared" si="35"/>
        <v>0</v>
      </c>
      <c r="BQ338" s="10"/>
      <c r="BR338" s="10"/>
      <c r="BS338" s="10"/>
    </row>
    <row r="339" spans="1:71" ht="13.5" customHeight="1" x14ac:dyDescent="0.25">
      <c r="A339" s="9"/>
      <c r="B339" s="13" t="str">
        <f>IF($C339&lt;&gt;"",MAX($B$7:B338)+1,"")</f>
        <v/>
      </c>
      <c r="C339" s="187"/>
      <c r="D339" s="186"/>
      <c r="E339" s="185"/>
      <c r="F339" s="184"/>
      <c r="G339" s="184"/>
      <c r="H339" s="183"/>
      <c r="I339" s="182"/>
      <c r="J339" s="181"/>
      <c r="K339" s="180"/>
      <c r="L339" s="194"/>
      <c r="M339" s="194"/>
      <c r="N33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39" s="364"/>
      <c r="P339" s="364"/>
      <c r="Q339" s="364"/>
      <c r="R339" s="362"/>
      <c r="S339" s="178"/>
      <c r="T339" s="177"/>
      <c r="U339" s="4"/>
      <c r="V339" s="188" t="e">
        <f>IF(#REF!&lt;#REF!,"No assoleix el mínim d'hores d'atenció anual","Atenció mínima assolida amb èxit")</f>
        <v>#REF!</v>
      </c>
      <c r="W339" s="4"/>
      <c r="X339" s="9">
        <f>(12/12)*Taula42[[#This Row],[Mesos del contracte en vigor durant l´any 2024]]</f>
        <v>0</v>
      </c>
      <c r="Y339" s="9">
        <f>(24/12)*Taula42[[#This Row],[Mesos del contracte en vigor durant l´any 2024]]</f>
        <v>0</v>
      </c>
      <c r="Z339" s="9">
        <f>(4/12)*Taula42[[#This Row],[Mesos del contracte en vigor durant l´any 2024]]</f>
        <v>0</v>
      </c>
      <c r="AA339" s="9">
        <f>(64/12)*Taula42[[#This Row],[Mesos del contracte en vigor durant l´any 2024]]</f>
        <v>0</v>
      </c>
      <c r="AB339" s="4"/>
      <c r="AC339" s="175">
        <f t="shared" si="30"/>
        <v>0</v>
      </c>
      <c r="AE339" s="13"/>
      <c r="AG339" s="26">
        <f>IF(Taula42[[#This Row],[Núm. d''ordre]]&lt;&gt;"",1,0)</f>
        <v>0</v>
      </c>
      <c r="AI339" s="26" t="e">
        <f>IF(#REF!&lt;400,1,0)</f>
        <v>#REF!</v>
      </c>
      <c r="AJ339" s="26" t="e">
        <f>IF(#REF!&gt;=400,1,0)</f>
        <v>#REF!</v>
      </c>
      <c r="AL339" s="26">
        <f>IF(Taula42[[#This Row],[Núm. d''ordre]]&gt;0,1,0)</f>
        <v>1</v>
      </c>
      <c r="AN339" s="174">
        <f t="shared" si="31"/>
        <v>0</v>
      </c>
      <c r="AO339" s="174">
        <f t="shared" si="32"/>
        <v>0</v>
      </c>
      <c r="AP339" s="174">
        <f t="shared" si="33"/>
        <v>0</v>
      </c>
      <c r="AR339" s="173">
        <f t="shared" si="34"/>
        <v>0</v>
      </c>
      <c r="AS339" s="173">
        <f t="shared" si="35"/>
        <v>0</v>
      </c>
      <c r="BQ339" s="10"/>
      <c r="BR339" s="10"/>
      <c r="BS339" s="10"/>
    </row>
    <row r="340" spans="1:71" ht="13.5" customHeight="1" x14ac:dyDescent="0.25">
      <c r="A340" s="9"/>
      <c r="B340" s="13" t="str">
        <f>IF($C340&lt;&gt;"",MAX($B$7:B339)+1,"")</f>
        <v/>
      </c>
      <c r="C340" s="187"/>
      <c r="D340" s="186"/>
      <c r="E340" s="185"/>
      <c r="F340" s="184"/>
      <c r="G340" s="184"/>
      <c r="H340" s="183"/>
      <c r="I340" s="182"/>
      <c r="J340" s="181"/>
      <c r="K340" s="180"/>
      <c r="L340" s="194"/>
      <c r="M340" s="194"/>
      <c r="N34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40" s="364"/>
      <c r="P340" s="364"/>
      <c r="Q340" s="364"/>
      <c r="R340" s="362"/>
      <c r="S340" s="178"/>
      <c r="T340" s="177"/>
      <c r="U340" s="4"/>
      <c r="V340" s="176" t="e">
        <f>IF(#REF!&lt;#REF!,"No assoleix el mínim d'hores d'atenció anual","Atenció mínima assolida amb èxit")</f>
        <v>#REF!</v>
      </c>
      <c r="W340" s="4"/>
      <c r="X340" s="9">
        <f>(12/12)*Taula42[[#This Row],[Mesos del contracte en vigor durant l´any 2024]]</f>
        <v>0</v>
      </c>
      <c r="Y340" s="9">
        <f>(24/12)*Taula42[[#This Row],[Mesos del contracte en vigor durant l´any 2024]]</f>
        <v>0</v>
      </c>
      <c r="Z340" s="9">
        <f>(4/12)*Taula42[[#This Row],[Mesos del contracte en vigor durant l´any 2024]]</f>
        <v>0</v>
      </c>
      <c r="AA340" s="9">
        <f>(64/12)*Taula42[[#This Row],[Mesos del contracte en vigor durant l´any 2024]]</f>
        <v>0</v>
      </c>
      <c r="AB340" s="4"/>
      <c r="AC340" s="175">
        <f t="shared" si="30"/>
        <v>0</v>
      </c>
      <c r="AE340" s="13"/>
      <c r="AG340" s="26">
        <f>IF(Taula42[[#This Row],[Núm. d''ordre]]&lt;&gt;"",1,0)</f>
        <v>0</v>
      </c>
      <c r="AI340" s="26" t="e">
        <f>IF(#REF!&lt;400,1,0)</f>
        <v>#REF!</v>
      </c>
      <c r="AJ340" s="26" t="e">
        <f>IF(#REF!&gt;=400,1,0)</f>
        <v>#REF!</v>
      </c>
      <c r="AL340" s="26">
        <f>IF(Taula42[[#This Row],[Núm. d''ordre]]&gt;0,1,0)</f>
        <v>1</v>
      </c>
      <c r="AN340" s="174">
        <f t="shared" si="31"/>
        <v>0</v>
      </c>
      <c r="AO340" s="174">
        <f t="shared" si="32"/>
        <v>0</v>
      </c>
      <c r="AP340" s="174">
        <f t="shared" si="33"/>
        <v>0</v>
      </c>
      <c r="AR340" s="173">
        <f t="shared" si="34"/>
        <v>0</v>
      </c>
      <c r="AS340" s="173">
        <f t="shared" si="35"/>
        <v>0</v>
      </c>
      <c r="BQ340" s="10"/>
      <c r="BR340" s="10"/>
      <c r="BS340" s="10"/>
    </row>
    <row r="341" spans="1:71" ht="13.5" customHeight="1" x14ac:dyDescent="0.25">
      <c r="A341" s="9"/>
      <c r="B341" s="13" t="str">
        <f>IF($C341&lt;&gt;"",MAX($B$7:B340)+1,"")</f>
        <v/>
      </c>
      <c r="C341" s="187"/>
      <c r="D341" s="186"/>
      <c r="E341" s="185"/>
      <c r="F341" s="184"/>
      <c r="G341" s="184"/>
      <c r="H341" s="183"/>
      <c r="I341" s="182"/>
      <c r="J341" s="181"/>
      <c r="K341" s="180"/>
      <c r="L341" s="194"/>
      <c r="M341" s="194"/>
      <c r="N34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41" s="364"/>
      <c r="P341" s="364"/>
      <c r="Q341" s="364"/>
      <c r="R341" s="362"/>
      <c r="S341" s="178"/>
      <c r="T341" s="177"/>
      <c r="U341" s="4"/>
      <c r="V341" s="188" t="e">
        <f>IF(#REF!&lt;#REF!,"No assoleix el mínim d'hores d'atenció anual","Atenció mínima assolida amb èxit")</f>
        <v>#REF!</v>
      </c>
      <c r="W341" s="4"/>
      <c r="X341" s="9">
        <f>(12/12)*Taula42[[#This Row],[Mesos del contracte en vigor durant l´any 2024]]</f>
        <v>0</v>
      </c>
      <c r="Y341" s="9">
        <f>(24/12)*Taula42[[#This Row],[Mesos del contracte en vigor durant l´any 2024]]</f>
        <v>0</v>
      </c>
      <c r="Z341" s="9">
        <f>(4/12)*Taula42[[#This Row],[Mesos del contracte en vigor durant l´any 2024]]</f>
        <v>0</v>
      </c>
      <c r="AA341" s="9">
        <f>(64/12)*Taula42[[#This Row],[Mesos del contracte en vigor durant l´any 2024]]</f>
        <v>0</v>
      </c>
      <c r="AB341" s="4"/>
      <c r="AC341" s="175">
        <f t="shared" si="30"/>
        <v>0</v>
      </c>
      <c r="AE341" s="13"/>
      <c r="AG341" s="26">
        <f>IF(Taula42[[#This Row],[Núm. d''ordre]]&lt;&gt;"",1,0)</f>
        <v>0</v>
      </c>
      <c r="AI341" s="26" t="e">
        <f>IF(#REF!&lt;400,1,0)</f>
        <v>#REF!</v>
      </c>
      <c r="AJ341" s="26" t="e">
        <f>IF(#REF!&gt;=400,1,0)</f>
        <v>#REF!</v>
      </c>
      <c r="AL341" s="26">
        <f>IF(Taula42[[#This Row],[Núm. d''ordre]]&gt;0,1,0)</f>
        <v>1</v>
      </c>
      <c r="AN341" s="174">
        <f t="shared" si="31"/>
        <v>0</v>
      </c>
      <c r="AO341" s="174">
        <f t="shared" si="32"/>
        <v>0</v>
      </c>
      <c r="AP341" s="174">
        <f t="shared" si="33"/>
        <v>0</v>
      </c>
      <c r="AR341" s="173">
        <f t="shared" si="34"/>
        <v>0</v>
      </c>
      <c r="AS341" s="173">
        <f t="shared" si="35"/>
        <v>0</v>
      </c>
      <c r="BQ341" s="10"/>
      <c r="BR341" s="10"/>
      <c r="BS341" s="10"/>
    </row>
    <row r="342" spans="1:71" ht="13.5" customHeight="1" x14ac:dyDescent="0.25">
      <c r="A342" s="9"/>
      <c r="B342" s="13" t="str">
        <f>IF($C342&lt;&gt;"",MAX($B$7:B341)+1,"")</f>
        <v/>
      </c>
      <c r="C342" s="187"/>
      <c r="D342" s="186"/>
      <c r="E342" s="185"/>
      <c r="F342" s="184"/>
      <c r="G342" s="184"/>
      <c r="H342" s="183"/>
      <c r="I342" s="182"/>
      <c r="J342" s="181"/>
      <c r="K342" s="180"/>
      <c r="L342" s="194"/>
      <c r="M342" s="194"/>
      <c r="N34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42" s="364"/>
      <c r="P342" s="364"/>
      <c r="Q342" s="364"/>
      <c r="R342" s="362"/>
      <c r="S342" s="178"/>
      <c r="T342" s="177"/>
      <c r="U342" s="4"/>
      <c r="V342" s="176" t="e">
        <f>IF(#REF!&lt;#REF!,"No assoleix el mínim d'hores d'atenció anual","Atenció mínima assolida amb èxit")</f>
        <v>#REF!</v>
      </c>
      <c r="W342" s="4"/>
      <c r="X342" s="9">
        <f>(12/12)*Taula42[[#This Row],[Mesos del contracte en vigor durant l´any 2024]]</f>
        <v>0</v>
      </c>
      <c r="Y342" s="9">
        <f>(24/12)*Taula42[[#This Row],[Mesos del contracte en vigor durant l´any 2024]]</f>
        <v>0</v>
      </c>
      <c r="Z342" s="9">
        <f>(4/12)*Taula42[[#This Row],[Mesos del contracte en vigor durant l´any 2024]]</f>
        <v>0</v>
      </c>
      <c r="AA342" s="9">
        <f>(64/12)*Taula42[[#This Row],[Mesos del contracte en vigor durant l´any 2024]]</f>
        <v>0</v>
      </c>
      <c r="AB342" s="4"/>
      <c r="AC342" s="175">
        <f t="shared" si="30"/>
        <v>0</v>
      </c>
      <c r="AE342" s="13"/>
      <c r="AG342" s="26">
        <f>IF(Taula42[[#This Row],[Núm. d''ordre]]&lt;&gt;"",1,0)</f>
        <v>0</v>
      </c>
      <c r="AI342" s="26" t="e">
        <f>IF(#REF!&lt;400,1,0)</f>
        <v>#REF!</v>
      </c>
      <c r="AJ342" s="26" t="e">
        <f>IF(#REF!&gt;=400,1,0)</f>
        <v>#REF!</v>
      </c>
      <c r="AL342" s="26">
        <f>IF(Taula42[[#This Row],[Núm. d''ordre]]&gt;0,1,0)</f>
        <v>1</v>
      </c>
      <c r="AN342" s="174">
        <f t="shared" si="31"/>
        <v>0</v>
      </c>
      <c r="AO342" s="174">
        <f t="shared" si="32"/>
        <v>0</v>
      </c>
      <c r="AP342" s="174">
        <f t="shared" si="33"/>
        <v>0</v>
      </c>
      <c r="AR342" s="173">
        <f t="shared" si="34"/>
        <v>0</v>
      </c>
      <c r="AS342" s="173">
        <f t="shared" si="35"/>
        <v>0</v>
      </c>
      <c r="BQ342" s="10"/>
      <c r="BR342" s="10"/>
      <c r="BS342" s="10"/>
    </row>
    <row r="343" spans="1:71" ht="13.5" customHeight="1" x14ac:dyDescent="0.25">
      <c r="A343" s="9"/>
      <c r="B343" s="13" t="str">
        <f>IF($C343&lt;&gt;"",MAX($B$7:B342)+1,"")</f>
        <v/>
      </c>
      <c r="C343" s="187"/>
      <c r="D343" s="186"/>
      <c r="E343" s="185"/>
      <c r="F343" s="184"/>
      <c r="G343" s="184"/>
      <c r="H343" s="183"/>
      <c r="I343" s="182"/>
      <c r="J343" s="181"/>
      <c r="K343" s="180"/>
      <c r="L343" s="194"/>
      <c r="M343" s="194"/>
      <c r="N34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43" s="364"/>
      <c r="P343" s="364"/>
      <c r="Q343" s="364"/>
      <c r="R343" s="362"/>
      <c r="S343" s="178"/>
      <c r="T343" s="177"/>
      <c r="U343" s="4"/>
      <c r="V343" s="188" t="e">
        <f>IF(#REF!&lt;#REF!,"No assoleix el mínim d'hores d'atenció anual","Atenció mínima assolida amb èxit")</f>
        <v>#REF!</v>
      </c>
      <c r="W343" s="4"/>
      <c r="X343" s="9">
        <f>(12/12)*Taula42[[#This Row],[Mesos del contracte en vigor durant l´any 2024]]</f>
        <v>0</v>
      </c>
      <c r="Y343" s="9">
        <f>(24/12)*Taula42[[#This Row],[Mesos del contracte en vigor durant l´any 2024]]</f>
        <v>0</v>
      </c>
      <c r="Z343" s="9">
        <f>(4/12)*Taula42[[#This Row],[Mesos del contracte en vigor durant l´any 2024]]</f>
        <v>0</v>
      </c>
      <c r="AA343" s="9">
        <f>(64/12)*Taula42[[#This Row],[Mesos del contracte en vigor durant l´any 2024]]</f>
        <v>0</v>
      </c>
      <c r="AB343" s="4"/>
      <c r="AC343" s="175">
        <f t="shared" si="30"/>
        <v>0</v>
      </c>
      <c r="AE343" s="13"/>
      <c r="AG343" s="26">
        <f>IF(Taula42[[#This Row],[Núm. d''ordre]]&lt;&gt;"",1,0)</f>
        <v>0</v>
      </c>
      <c r="AI343" s="26" t="e">
        <f>IF(#REF!&lt;400,1,0)</f>
        <v>#REF!</v>
      </c>
      <c r="AJ343" s="26" t="e">
        <f>IF(#REF!&gt;=400,1,0)</f>
        <v>#REF!</v>
      </c>
      <c r="AL343" s="26">
        <f>IF(Taula42[[#This Row],[Núm. d''ordre]]&gt;0,1,0)</f>
        <v>1</v>
      </c>
      <c r="AN343" s="174">
        <f t="shared" si="31"/>
        <v>0</v>
      </c>
      <c r="AO343" s="174">
        <f t="shared" si="32"/>
        <v>0</v>
      </c>
      <c r="AP343" s="174">
        <f t="shared" si="33"/>
        <v>0</v>
      </c>
      <c r="AR343" s="173">
        <f t="shared" si="34"/>
        <v>0</v>
      </c>
      <c r="AS343" s="173">
        <f t="shared" si="35"/>
        <v>0</v>
      </c>
      <c r="BQ343" s="10"/>
      <c r="BR343" s="10"/>
      <c r="BS343" s="10"/>
    </row>
    <row r="344" spans="1:71" ht="13.5" customHeight="1" x14ac:dyDescent="0.25">
      <c r="A344" s="9"/>
      <c r="B344" s="13" t="str">
        <f>IF($C344&lt;&gt;"",MAX($B$7:B343)+1,"")</f>
        <v/>
      </c>
      <c r="C344" s="187"/>
      <c r="D344" s="186"/>
      <c r="E344" s="185"/>
      <c r="F344" s="184"/>
      <c r="G344" s="184"/>
      <c r="H344" s="183"/>
      <c r="I344" s="182"/>
      <c r="J344" s="181"/>
      <c r="K344" s="180"/>
      <c r="L344" s="194"/>
      <c r="M344" s="194"/>
      <c r="N34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44" s="364"/>
      <c r="P344" s="364"/>
      <c r="Q344" s="364"/>
      <c r="R344" s="362"/>
      <c r="S344" s="178"/>
      <c r="T344" s="177"/>
      <c r="U344" s="4"/>
      <c r="V344" s="176" t="e">
        <f>IF(#REF!&lt;#REF!,"No assoleix el mínim d'hores d'atenció anual","Atenció mínima assolida amb èxit")</f>
        <v>#REF!</v>
      </c>
      <c r="W344" s="4"/>
      <c r="X344" s="9">
        <f>(12/12)*Taula42[[#This Row],[Mesos del contracte en vigor durant l´any 2024]]</f>
        <v>0</v>
      </c>
      <c r="Y344" s="9">
        <f>(24/12)*Taula42[[#This Row],[Mesos del contracte en vigor durant l´any 2024]]</f>
        <v>0</v>
      </c>
      <c r="Z344" s="9">
        <f>(4/12)*Taula42[[#This Row],[Mesos del contracte en vigor durant l´any 2024]]</f>
        <v>0</v>
      </c>
      <c r="AA344" s="9">
        <f>(64/12)*Taula42[[#This Row],[Mesos del contracte en vigor durant l´any 2024]]</f>
        <v>0</v>
      </c>
      <c r="AB344" s="4"/>
      <c r="AC344" s="175">
        <f t="shared" si="30"/>
        <v>0</v>
      </c>
      <c r="AE344" s="13"/>
      <c r="AG344" s="26">
        <f>IF(Taula42[[#This Row],[Núm. d''ordre]]&lt;&gt;"",1,0)</f>
        <v>0</v>
      </c>
      <c r="AI344" s="26" t="e">
        <f>IF(#REF!&lt;400,1,0)</f>
        <v>#REF!</v>
      </c>
      <c r="AJ344" s="26" t="e">
        <f>IF(#REF!&gt;=400,1,0)</f>
        <v>#REF!</v>
      </c>
      <c r="AL344" s="26">
        <f>IF(Taula42[[#This Row],[Núm. d''ordre]]&gt;0,1,0)</f>
        <v>1</v>
      </c>
      <c r="AN344" s="174">
        <f t="shared" si="31"/>
        <v>0</v>
      </c>
      <c r="AO344" s="174">
        <f t="shared" si="32"/>
        <v>0</v>
      </c>
      <c r="AP344" s="174">
        <f t="shared" si="33"/>
        <v>0</v>
      </c>
      <c r="AR344" s="173">
        <f t="shared" si="34"/>
        <v>0</v>
      </c>
      <c r="AS344" s="173">
        <f t="shared" si="35"/>
        <v>0</v>
      </c>
      <c r="BQ344" s="10"/>
      <c r="BR344" s="10"/>
      <c r="BS344" s="10"/>
    </row>
    <row r="345" spans="1:71" ht="13.5" customHeight="1" x14ac:dyDescent="0.25">
      <c r="A345" s="9"/>
      <c r="B345" s="13" t="str">
        <f>IF($C345&lt;&gt;"",MAX($B$7:B344)+1,"")</f>
        <v/>
      </c>
      <c r="C345" s="187"/>
      <c r="D345" s="186"/>
      <c r="E345" s="185"/>
      <c r="F345" s="184"/>
      <c r="G345" s="184"/>
      <c r="H345" s="183"/>
      <c r="I345" s="182"/>
      <c r="J345" s="181"/>
      <c r="K345" s="180"/>
      <c r="L345" s="194"/>
      <c r="M345" s="194"/>
      <c r="N34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45" s="364"/>
      <c r="P345" s="364"/>
      <c r="Q345" s="364"/>
      <c r="R345" s="362"/>
      <c r="S345" s="178"/>
      <c r="T345" s="177"/>
      <c r="U345" s="4"/>
      <c r="V345" s="188" t="e">
        <f>IF(#REF!&lt;#REF!,"No assoleix el mínim d'hores d'atenció anual","Atenció mínima assolida amb èxit")</f>
        <v>#REF!</v>
      </c>
      <c r="W345" s="4"/>
      <c r="X345" s="9">
        <f>(12/12)*Taula42[[#This Row],[Mesos del contracte en vigor durant l´any 2024]]</f>
        <v>0</v>
      </c>
      <c r="Y345" s="9">
        <f>(24/12)*Taula42[[#This Row],[Mesos del contracte en vigor durant l´any 2024]]</f>
        <v>0</v>
      </c>
      <c r="Z345" s="9">
        <f>(4/12)*Taula42[[#This Row],[Mesos del contracte en vigor durant l´any 2024]]</f>
        <v>0</v>
      </c>
      <c r="AA345" s="9">
        <f>(64/12)*Taula42[[#This Row],[Mesos del contracte en vigor durant l´any 2024]]</f>
        <v>0</v>
      </c>
      <c r="AB345" s="4"/>
      <c r="AC345" s="175">
        <f t="shared" si="30"/>
        <v>0</v>
      </c>
      <c r="AE345" s="13"/>
      <c r="AG345" s="26">
        <f>IF(Taula42[[#This Row],[Núm. d''ordre]]&lt;&gt;"",1,0)</f>
        <v>0</v>
      </c>
      <c r="AI345" s="26" t="e">
        <f>IF(#REF!&lt;400,1,0)</f>
        <v>#REF!</v>
      </c>
      <c r="AJ345" s="26" t="e">
        <f>IF(#REF!&gt;=400,1,0)</f>
        <v>#REF!</v>
      </c>
      <c r="AL345" s="26">
        <f>IF(Taula42[[#This Row],[Núm. d''ordre]]&gt;0,1,0)</f>
        <v>1</v>
      </c>
      <c r="AN345" s="174">
        <f t="shared" si="31"/>
        <v>0</v>
      </c>
      <c r="AO345" s="174">
        <f t="shared" si="32"/>
        <v>0</v>
      </c>
      <c r="AP345" s="174">
        <f t="shared" si="33"/>
        <v>0</v>
      </c>
      <c r="AR345" s="173">
        <f t="shared" si="34"/>
        <v>0</v>
      </c>
      <c r="AS345" s="173">
        <f t="shared" si="35"/>
        <v>0</v>
      </c>
      <c r="BQ345" s="10"/>
      <c r="BR345" s="10"/>
      <c r="BS345" s="10"/>
    </row>
    <row r="346" spans="1:71" ht="13.5" customHeight="1" x14ac:dyDescent="0.25">
      <c r="A346" s="9"/>
      <c r="B346" s="13" t="str">
        <f>IF($C346&lt;&gt;"",MAX($B$7:B345)+1,"")</f>
        <v/>
      </c>
      <c r="C346" s="187"/>
      <c r="D346" s="186"/>
      <c r="E346" s="185"/>
      <c r="F346" s="184"/>
      <c r="G346" s="184"/>
      <c r="H346" s="183"/>
      <c r="I346" s="182"/>
      <c r="J346" s="181"/>
      <c r="K346" s="180"/>
      <c r="L346" s="194"/>
      <c r="M346" s="194"/>
      <c r="N34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46" s="364"/>
      <c r="P346" s="364"/>
      <c r="Q346" s="364"/>
      <c r="R346" s="362"/>
      <c r="S346" s="178"/>
      <c r="T346" s="177"/>
      <c r="U346" s="4"/>
      <c r="V346" s="176" t="e">
        <f>IF(#REF!&lt;#REF!,"No assoleix el mínim d'hores d'atenció anual","Atenció mínima assolida amb èxit")</f>
        <v>#REF!</v>
      </c>
      <c r="W346" s="4"/>
      <c r="X346" s="9">
        <f>(12/12)*Taula42[[#This Row],[Mesos del contracte en vigor durant l´any 2024]]</f>
        <v>0</v>
      </c>
      <c r="Y346" s="9">
        <f>(24/12)*Taula42[[#This Row],[Mesos del contracte en vigor durant l´any 2024]]</f>
        <v>0</v>
      </c>
      <c r="Z346" s="9">
        <f>(4/12)*Taula42[[#This Row],[Mesos del contracte en vigor durant l´any 2024]]</f>
        <v>0</v>
      </c>
      <c r="AA346" s="9">
        <f>(64/12)*Taula42[[#This Row],[Mesos del contracte en vigor durant l´any 2024]]</f>
        <v>0</v>
      </c>
      <c r="AB346" s="4"/>
      <c r="AC346" s="175">
        <f t="shared" si="30"/>
        <v>0</v>
      </c>
      <c r="AE346" s="13"/>
      <c r="AG346" s="26">
        <f>IF(Taula42[[#This Row],[Núm. d''ordre]]&lt;&gt;"",1,0)</f>
        <v>0</v>
      </c>
      <c r="AI346" s="26" t="e">
        <f>IF(#REF!&lt;400,1,0)</f>
        <v>#REF!</v>
      </c>
      <c r="AJ346" s="26" t="e">
        <f>IF(#REF!&gt;=400,1,0)</f>
        <v>#REF!</v>
      </c>
      <c r="AL346" s="26">
        <f>IF(Taula42[[#This Row],[Núm. d''ordre]]&gt;0,1,0)</f>
        <v>1</v>
      </c>
      <c r="AN346" s="174">
        <f t="shared" si="31"/>
        <v>0</v>
      </c>
      <c r="AO346" s="174">
        <f t="shared" si="32"/>
        <v>0</v>
      </c>
      <c r="AP346" s="174">
        <f t="shared" si="33"/>
        <v>0</v>
      </c>
      <c r="AR346" s="173">
        <f t="shared" si="34"/>
        <v>0</v>
      </c>
      <c r="AS346" s="173">
        <f t="shared" si="35"/>
        <v>0</v>
      </c>
      <c r="BQ346" s="10"/>
      <c r="BR346" s="10"/>
      <c r="BS346" s="10"/>
    </row>
    <row r="347" spans="1:71" ht="13.5" customHeight="1" x14ac:dyDescent="0.25">
      <c r="A347" s="9"/>
      <c r="B347" s="13" t="str">
        <f>IF($C347&lt;&gt;"",MAX($B$7:B346)+1,"")</f>
        <v/>
      </c>
      <c r="C347" s="187"/>
      <c r="D347" s="186"/>
      <c r="E347" s="185"/>
      <c r="F347" s="184"/>
      <c r="G347" s="184"/>
      <c r="H347" s="183"/>
      <c r="I347" s="182"/>
      <c r="J347" s="181"/>
      <c r="K347" s="180"/>
      <c r="L347" s="194"/>
      <c r="M347" s="194"/>
      <c r="N34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47" s="364"/>
      <c r="P347" s="364"/>
      <c r="Q347" s="364"/>
      <c r="R347" s="362"/>
      <c r="S347" s="178"/>
      <c r="T347" s="177"/>
      <c r="U347" s="4"/>
      <c r="V347" s="188" t="e">
        <f>IF(#REF!&lt;#REF!,"No assoleix el mínim d'hores d'atenció anual","Atenció mínima assolida amb èxit")</f>
        <v>#REF!</v>
      </c>
      <c r="W347" s="4"/>
      <c r="X347" s="9">
        <f>(12/12)*Taula42[[#This Row],[Mesos del contracte en vigor durant l´any 2024]]</f>
        <v>0</v>
      </c>
      <c r="Y347" s="9">
        <f>(24/12)*Taula42[[#This Row],[Mesos del contracte en vigor durant l´any 2024]]</f>
        <v>0</v>
      </c>
      <c r="Z347" s="9">
        <f>(4/12)*Taula42[[#This Row],[Mesos del contracte en vigor durant l´any 2024]]</f>
        <v>0</v>
      </c>
      <c r="AA347" s="9">
        <f>(64/12)*Taula42[[#This Row],[Mesos del contracte en vigor durant l´any 2024]]</f>
        <v>0</v>
      </c>
      <c r="AB347" s="4"/>
      <c r="AC347" s="175">
        <f t="shared" si="30"/>
        <v>0</v>
      </c>
      <c r="AE347" s="13"/>
      <c r="AG347" s="26">
        <f>IF(Taula42[[#This Row],[Núm. d''ordre]]&lt;&gt;"",1,0)</f>
        <v>0</v>
      </c>
      <c r="AI347" s="26" t="e">
        <f>IF(#REF!&lt;400,1,0)</f>
        <v>#REF!</v>
      </c>
      <c r="AJ347" s="26" t="e">
        <f>IF(#REF!&gt;=400,1,0)</f>
        <v>#REF!</v>
      </c>
      <c r="AL347" s="26">
        <f>IF(Taula42[[#This Row],[Núm. d''ordre]]&gt;0,1,0)</f>
        <v>1</v>
      </c>
      <c r="AN347" s="174">
        <f t="shared" si="31"/>
        <v>0</v>
      </c>
      <c r="AO347" s="174">
        <f t="shared" si="32"/>
        <v>0</v>
      </c>
      <c r="AP347" s="174">
        <f t="shared" si="33"/>
        <v>0</v>
      </c>
      <c r="AR347" s="173">
        <f t="shared" si="34"/>
        <v>0</v>
      </c>
      <c r="AS347" s="173">
        <f t="shared" si="35"/>
        <v>0</v>
      </c>
      <c r="BQ347" s="10"/>
      <c r="BR347" s="10"/>
      <c r="BS347" s="10"/>
    </row>
    <row r="348" spans="1:71" ht="13.5" customHeight="1" x14ac:dyDescent="0.25">
      <c r="A348" s="9"/>
      <c r="B348" s="13" t="str">
        <f>IF($C348&lt;&gt;"",MAX($B$7:B347)+1,"")</f>
        <v/>
      </c>
      <c r="C348" s="187"/>
      <c r="D348" s="186"/>
      <c r="E348" s="185"/>
      <c r="F348" s="184"/>
      <c r="G348" s="184"/>
      <c r="H348" s="183"/>
      <c r="I348" s="182"/>
      <c r="J348" s="181"/>
      <c r="K348" s="180"/>
      <c r="L348" s="194"/>
      <c r="M348" s="194"/>
      <c r="N34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48" s="364"/>
      <c r="P348" s="364"/>
      <c r="Q348" s="364"/>
      <c r="R348" s="362"/>
      <c r="S348" s="178"/>
      <c r="T348" s="177"/>
      <c r="U348" s="4"/>
      <c r="V348" s="176" t="e">
        <f>IF(#REF!&lt;#REF!,"No assoleix el mínim d'hores d'atenció anual","Atenció mínima assolida amb èxit")</f>
        <v>#REF!</v>
      </c>
      <c r="W348" s="4"/>
      <c r="X348" s="9">
        <f>(12/12)*Taula42[[#This Row],[Mesos del contracte en vigor durant l´any 2024]]</f>
        <v>0</v>
      </c>
      <c r="Y348" s="9">
        <f>(24/12)*Taula42[[#This Row],[Mesos del contracte en vigor durant l´any 2024]]</f>
        <v>0</v>
      </c>
      <c r="Z348" s="9">
        <f>(4/12)*Taula42[[#This Row],[Mesos del contracte en vigor durant l´any 2024]]</f>
        <v>0</v>
      </c>
      <c r="AA348" s="9">
        <f>(64/12)*Taula42[[#This Row],[Mesos del contracte en vigor durant l´any 2024]]</f>
        <v>0</v>
      </c>
      <c r="AB348" s="4"/>
      <c r="AC348" s="175">
        <f t="shared" si="30"/>
        <v>0</v>
      </c>
      <c r="AE348" s="13"/>
      <c r="AG348" s="26">
        <f>IF(Taula42[[#This Row],[Núm. d''ordre]]&lt;&gt;"",1,0)</f>
        <v>0</v>
      </c>
      <c r="AI348" s="26" t="e">
        <f>IF(#REF!&lt;400,1,0)</f>
        <v>#REF!</v>
      </c>
      <c r="AJ348" s="26" t="e">
        <f>IF(#REF!&gt;=400,1,0)</f>
        <v>#REF!</v>
      </c>
      <c r="AL348" s="26">
        <f>IF(Taula42[[#This Row],[Núm. d''ordre]]&gt;0,1,0)</f>
        <v>1</v>
      </c>
      <c r="AN348" s="174">
        <f t="shared" si="31"/>
        <v>0</v>
      </c>
      <c r="AO348" s="174">
        <f t="shared" si="32"/>
        <v>0</v>
      </c>
      <c r="AP348" s="174">
        <f t="shared" si="33"/>
        <v>0</v>
      </c>
      <c r="AR348" s="173">
        <f t="shared" si="34"/>
        <v>0</v>
      </c>
      <c r="AS348" s="173">
        <f t="shared" si="35"/>
        <v>0</v>
      </c>
      <c r="BQ348" s="10"/>
      <c r="BR348" s="10"/>
      <c r="BS348" s="10"/>
    </row>
    <row r="349" spans="1:71" ht="13.5" customHeight="1" x14ac:dyDescent="0.25">
      <c r="A349" s="9"/>
      <c r="B349" s="13" t="str">
        <f>IF($C349&lt;&gt;"",MAX($B$7:B348)+1,"")</f>
        <v/>
      </c>
      <c r="C349" s="187"/>
      <c r="D349" s="186"/>
      <c r="E349" s="185"/>
      <c r="F349" s="184"/>
      <c r="G349" s="184"/>
      <c r="H349" s="183"/>
      <c r="I349" s="182"/>
      <c r="J349" s="181"/>
      <c r="K349" s="180"/>
      <c r="L349" s="194"/>
      <c r="M349" s="194"/>
      <c r="N34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49" s="364"/>
      <c r="P349" s="364"/>
      <c r="Q349" s="364"/>
      <c r="R349" s="362"/>
      <c r="S349" s="178"/>
      <c r="T349" s="177"/>
      <c r="U349" s="4"/>
      <c r="V349" s="188" t="e">
        <f>IF(#REF!&lt;#REF!,"No assoleix el mínim d'hores d'atenció anual","Atenció mínima assolida amb èxit")</f>
        <v>#REF!</v>
      </c>
      <c r="W349" s="4"/>
      <c r="X349" s="9">
        <f>(12/12)*Taula42[[#This Row],[Mesos del contracte en vigor durant l´any 2024]]</f>
        <v>0</v>
      </c>
      <c r="Y349" s="9">
        <f>(24/12)*Taula42[[#This Row],[Mesos del contracte en vigor durant l´any 2024]]</f>
        <v>0</v>
      </c>
      <c r="Z349" s="9">
        <f>(4/12)*Taula42[[#This Row],[Mesos del contracte en vigor durant l´any 2024]]</f>
        <v>0</v>
      </c>
      <c r="AA349" s="9">
        <f>(64/12)*Taula42[[#This Row],[Mesos del contracte en vigor durant l´any 2024]]</f>
        <v>0</v>
      </c>
      <c r="AB349" s="4"/>
      <c r="AC349" s="175">
        <f t="shared" si="30"/>
        <v>0</v>
      </c>
      <c r="AE349" s="13"/>
      <c r="AG349" s="26">
        <f>IF(Taula42[[#This Row],[Núm. d''ordre]]&lt;&gt;"",1,0)</f>
        <v>0</v>
      </c>
      <c r="AI349" s="26" t="e">
        <f>IF(#REF!&lt;400,1,0)</f>
        <v>#REF!</v>
      </c>
      <c r="AJ349" s="26" t="e">
        <f>IF(#REF!&gt;=400,1,0)</f>
        <v>#REF!</v>
      </c>
      <c r="AL349" s="26">
        <f>IF(Taula42[[#This Row],[Núm. d''ordre]]&gt;0,1,0)</f>
        <v>1</v>
      </c>
      <c r="AN349" s="174">
        <f t="shared" si="31"/>
        <v>0</v>
      </c>
      <c r="AO349" s="174">
        <f t="shared" si="32"/>
        <v>0</v>
      </c>
      <c r="AP349" s="174">
        <f t="shared" si="33"/>
        <v>0</v>
      </c>
      <c r="AR349" s="173">
        <f t="shared" si="34"/>
        <v>0</v>
      </c>
      <c r="AS349" s="173">
        <f t="shared" si="35"/>
        <v>0</v>
      </c>
      <c r="BQ349" s="10"/>
      <c r="BR349" s="10"/>
      <c r="BS349" s="10"/>
    </row>
    <row r="350" spans="1:71" ht="13.5" customHeight="1" x14ac:dyDescent="0.25">
      <c r="A350" s="9"/>
      <c r="B350" s="13" t="str">
        <f>IF($C350&lt;&gt;"",MAX($B$7:B349)+1,"")</f>
        <v/>
      </c>
      <c r="C350" s="187"/>
      <c r="D350" s="186"/>
      <c r="E350" s="185"/>
      <c r="F350" s="184"/>
      <c r="G350" s="184"/>
      <c r="H350" s="183"/>
      <c r="I350" s="182"/>
      <c r="J350" s="181"/>
      <c r="K350" s="180"/>
      <c r="L350" s="194"/>
      <c r="M350" s="194"/>
      <c r="N35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50" s="364"/>
      <c r="P350" s="364"/>
      <c r="Q350" s="364"/>
      <c r="R350" s="362"/>
      <c r="S350" s="178"/>
      <c r="T350" s="177"/>
      <c r="U350" s="4"/>
      <c r="V350" s="176" t="e">
        <f>IF(#REF!&lt;#REF!,"No assoleix el mínim d'hores d'atenció anual","Atenció mínima assolida amb èxit")</f>
        <v>#REF!</v>
      </c>
      <c r="W350" s="4"/>
      <c r="X350" s="9">
        <f>(12/12)*Taula42[[#This Row],[Mesos del contracte en vigor durant l´any 2024]]</f>
        <v>0</v>
      </c>
      <c r="Y350" s="9">
        <f>(24/12)*Taula42[[#This Row],[Mesos del contracte en vigor durant l´any 2024]]</f>
        <v>0</v>
      </c>
      <c r="Z350" s="9">
        <f>(4/12)*Taula42[[#This Row],[Mesos del contracte en vigor durant l´any 2024]]</f>
        <v>0</v>
      </c>
      <c r="AA350" s="9">
        <f>(64/12)*Taula42[[#This Row],[Mesos del contracte en vigor durant l´any 2024]]</f>
        <v>0</v>
      </c>
      <c r="AB350" s="4"/>
      <c r="AC350" s="175">
        <f t="shared" si="30"/>
        <v>0</v>
      </c>
      <c r="AE350" s="13"/>
      <c r="AG350" s="26">
        <f>IF(Taula42[[#This Row],[Núm. d''ordre]]&lt;&gt;"",1,0)</f>
        <v>0</v>
      </c>
      <c r="AI350" s="26" t="e">
        <f>IF(#REF!&lt;400,1,0)</f>
        <v>#REF!</v>
      </c>
      <c r="AJ350" s="26" t="e">
        <f>IF(#REF!&gt;=400,1,0)</f>
        <v>#REF!</v>
      </c>
      <c r="AL350" s="26">
        <f>IF(Taula42[[#This Row],[Núm. d''ordre]]&gt;0,1,0)</f>
        <v>1</v>
      </c>
      <c r="AN350" s="174">
        <f t="shared" si="31"/>
        <v>0</v>
      </c>
      <c r="AO350" s="174">
        <f t="shared" si="32"/>
        <v>0</v>
      </c>
      <c r="AP350" s="174">
        <f t="shared" si="33"/>
        <v>0</v>
      </c>
      <c r="AR350" s="173">
        <f t="shared" si="34"/>
        <v>0</v>
      </c>
      <c r="AS350" s="173">
        <f t="shared" si="35"/>
        <v>0</v>
      </c>
      <c r="BQ350" s="10"/>
      <c r="BR350" s="10"/>
      <c r="BS350" s="10"/>
    </row>
    <row r="351" spans="1:71" ht="13.5" customHeight="1" x14ac:dyDescent="0.25">
      <c r="A351" s="9"/>
      <c r="B351" s="13" t="str">
        <f>IF($C351&lt;&gt;"",MAX($B$7:B350)+1,"")</f>
        <v/>
      </c>
      <c r="C351" s="187"/>
      <c r="D351" s="186"/>
      <c r="E351" s="185"/>
      <c r="F351" s="184"/>
      <c r="G351" s="184"/>
      <c r="H351" s="183"/>
      <c r="I351" s="182"/>
      <c r="J351" s="181"/>
      <c r="K351" s="180"/>
      <c r="L351" s="194"/>
      <c r="M351" s="194"/>
      <c r="N35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51" s="364"/>
      <c r="P351" s="364"/>
      <c r="Q351" s="364"/>
      <c r="R351" s="362"/>
      <c r="S351" s="178"/>
      <c r="T351" s="177"/>
      <c r="U351" s="4"/>
      <c r="V351" s="188" t="e">
        <f>IF(#REF!&lt;#REF!,"No assoleix el mínim d'hores d'atenció anual","Atenció mínima assolida amb èxit")</f>
        <v>#REF!</v>
      </c>
      <c r="W351" s="4"/>
      <c r="X351" s="9">
        <f>(12/12)*Taula42[[#This Row],[Mesos del contracte en vigor durant l´any 2024]]</f>
        <v>0</v>
      </c>
      <c r="Y351" s="9">
        <f>(24/12)*Taula42[[#This Row],[Mesos del contracte en vigor durant l´any 2024]]</f>
        <v>0</v>
      </c>
      <c r="Z351" s="9">
        <f>(4/12)*Taula42[[#This Row],[Mesos del contracte en vigor durant l´any 2024]]</f>
        <v>0</v>
      </c>
      <c r="AA351" s="9">
        <f>(64/12)*Taula42[[#This Row],[Mesos del contracte en vigor durant l´any 2024]]</f>
        <v>0</v>
      </c>
      <c r="AB351" s="4"/>
      <c r="AC351" s="175">
        <f t="shared" si="30"/>
        <v>0</v>
      </c>
      <c r="AE351" s="13"/>
      <c r="AG351" s="26">
        <f>IF(Taula42[[#This Row],[Núm. d''ordre]]&lt;&gt;"",1,0)</f>
        <v>0</v>
      </c>
      <c r="AI351" s="26" t="e">
        <f>IF(#REF!&lt;400,1,0)</f>
        <v>#REF!</v>
      </c>
      <c r="AJ351" s="26" t="e">
        <f>IF(#REF!&gt;=400,1,0)</f>
        <v>#REF!</v>
      </c>
      <c r="AL351" s="26">
        <f>IF(Taula42[[#This Row],[Núm. d''ordre]]&gt;0,1,0)</f>
        <v>1</v>
      </c>
      <c r="AN351" s="174">
        <f t="shared" si="31"/>
        <v>0</v>
      </c>
      <c r="AO351" s="174">
        <f t="shared" si="32"/>
        <v>0</v>
      </c>
      <c r="AP351" s="174">
        <f t="shared" si="33"/>
        <v>0</v>
      </c>
      <c r="AR351" s="173">
        <f t="shared" si="34"/>
        <v>0</v>
      </c>
      <c r="AS351" s="173">
        <f t="shared" si="35"/>
        <v>0</v>
      </c>
      <c r="BQ351" s="10"/>
      <c r="BR351" s="10"/>
      <c r="BS351" s="10"/>
    </row>
    <row r="352" spans="1:71" ht="13.5" customHeight="1" x14ac:dyDescent="0.25">
      <c r="A352" s="9"/>
      <c r="B352" s="13" t="str">
        <f>IF($C352&lt;&gt;"",MAX($B$7:B351)+1,"")</f>
        <v/>
      </c>
      <c r="C352" s="187"/>
      <c r="D352" s="186"/>
      <c r="E352" s="185"/>
      <c r="F352" s="184"/>
      <c r="G352" s="184"/>
      <c r="H352" s="183"/>
      <c r="I352" s="182"/>
      <c r="J352" s="181"/>
      <c r="K352" s="180"/>
      <c r="L352" s="194"/>
      <c r="M352" s="194"/>
      <c r="N35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52" s="364"/>
      <c r="P352" s="364"/>
      <c r="Q352" s="364"/>
      <c r="R352" s="362"/>
      <c r="S352" s="178"/>
      <c r="T352" s="177"/>
      <c r="U352" s="4"/>
      <c r="V352" s="176" t="e">
        <f>IF(#REF!&lt;#REF!,"No assoleix el mínim d'hores d'atenció anual","Atenció mínima assolida amb èxit")</f>
        <v>#REF!</v>
      </c>
      <c r="W352" s="4"/>
      <c r="X352" s="9">
        <f>(12/12)*Taula42[[#This Row],[Mesos del contracte en vigor durant l´any 2024]]</f>
        <v>0</v>
      </c>
      <c r="Y352" s="9">
        <f>(24/12)*Taula42[[#This Row],[Mesos del contracte en vigor durant l´any 2024]]</f>
        <v>0</v>
      </c>
      <c r="Z352" s="9">
        <f>(4/12)*Taula42[[#This Row],[Mesos del contracte en vigor durant l´any 2024]]</f>
        <v>0</v>
      </c>
      <c r="AA352" s="9">
        <f>(64/12)*Taula42[[#This Row],[Mesos del contracte en vigor durant l´any 2024]]</f>
        <v>0</v>
      </c>
      <c r="AB352" s="4"/>
      <c r="AC352" s="175">
        <f t="shared" si="30"/>
        <v>0</v>
      </c>
      <c r="AE352" s="13"/>
      <c r="AG352" s="26">
        <f>IF(Taula42[[#This Row],[Núm. d''ordre]]&lt;&gt;"",1,0)</f>
        <v>0</v>
      </c>
      <c r="AI352" s="26" t="e">
        <f>IF(#REF!&lt;400,1,0)</f>
        <v>#REF!</v>
      </c>
      <c r="AJ352" s="26" t="e">
        <f>IF(#REF!&gt;=400,1,0)</f>
        <v>#REF!</v>
      </c>
      <c r="AL352" s="26">
        <f>IF(Taula42[[#This Row],[Núm. d''ordre]]&gt;0,1,0)</f>
        <v>1</v>
      </c>
      <c r="AN352" s="174">
        <f t="shared" si="31"/>
        <v>0</v>
      </c>
      <c r="AO352" s="174">
        <f t="shared" si="32"/>
        <v>0</v>
      </c>
      <c r="AP352" s="174">
        <f t="shared" si="33"/>
        <v>0</v>
      </c>
      <c r="AR352" s="173">
        <f t="shared" si="34"/>
        <v>0</v>
      </c>
      <c r="AS352" s="173">
        <f t="shared" si="35"/>
        <v>0</v>
      </c>
      <c r="BQ352" s="10"/>
      <c r="BR352" s="10"/>
      <c r="BS352" s="10"/>
    </row>
    <row r="353" spans="1:71" ht="13.5" customHeight="1" x14ac:dyDescent="0.25">
      <c r="A353" s="9"/>
      <c r="B353" s="13" t="str">
        <f>IF($C353&lt;&gt;"",MAX($B$7:B352)+1,"")</f>
        <v/>
      </c>
      <c r="C353" s="187"/>
      <c r="D353" s="186"/>
      <c r="E353" s="185"/>
      <c r="F353" s="184"/>
      <c r="G353" s="184"/>
      <c r="H353" s="183"/>
      <c r="I353" s="182"/>
      <c r="J353" s="181"/>
      <c r="K353" s="180"/>
      <c r="L353" s="194"/>
      <c r="M353" s="194"/>
      <c r="N35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53" s="364"/>
      <c r="P353" s="364"/>
      <c r="Q353" s="364"/>
      <c r="R353" s="362"/>
      <c r="S353" s="178"/>
      <c r="T353" s="177"/>
      <c r="U353" s="4"/>
      <c r="V353" s="188" t="e">
        <f>IF(#REF!&lt;#REF!,"No assoleix el mínim d'hores d'atenció anual","Atenció mínima assolida amb èxit")</f>
        <v>#REF!</v>
      </c>
      <c r="W353" s="4"/>
      <c r="X353" s="9">
        <f>(12/12)*Taula42[[#This Row],[Mesos del contracte en vigor durant l´any 2024]]</f>
        <v>0</v>
      </c>
      <c r="Y353" s="9">
        <f>(24/12)*Taula42[[#This Row],[Mesos del contracte en vigor durant l´any 2024]]</f>
        <v>0</v>
      </c>
      <c r="Z353" s="9">
        <f>(4/12)*Taula42[[#This Row],[Mesos del contracte en vigor durant l´any 2024]]</f>
        <v>0</v>
      </c>
      <c r="AA353" s="9">
        <f>(64/12)*Taula42[[#This Row],[Mesos del contracte en vigor durant l´any 2024]]</f>
        <v>0</v>
      </c>
      <c r="AB353" s="4"/>
      <c r="AC353" s="175">
        <f t="shared" si="30"/>
        <v>0</v>
      </c>
      <c r="AE353" s="13"/>
      <c r="AG353" s="26">
        <f>IF(Taula42[[#This Row],[Núm. d''ordre]]&lt;&gt;"",1,0)</f>
        <v>0</v>
      </c>
      <c r="AI353" s="26" t="e">
        <f>IF(#REF!&lt;400,1,0)</f>
        <v>#REF!</v>
      </c>
      <c r="AJ353" s="26" t="e">
        <f>IF(#REF!&gt;=400,1,0)</f>
        <v>#REF!</v>
      </c>
      <c r="AL353" s="26">
        <f>IF(Taula42[[#This Row],[Núm. d''ordre]]&gt;0,1,0)</f>
        <v>1</v>
      </c>
      <c r="AN353" s="174">
        <f t="shared" si="31"/>
        <v>0</v>
      </c>
      <c r="AO353" s="174">
        <f t="shared" si="32"/>
        <v>0</v>
      </c>
      <c r="AP353" s="174">
        <f t="shared" si="33"/>
        <v>0</v>
      </c>
      <c r="AR353" s="173">
        <f t="shared" si="34"/>
        <v>0</v>
      </c>
      <c r="AS353" s="173">
        <f t="shared" si="35"/>
        <v>0</v>
      </c>
      <c r="BQ353" s="10"/>
      <c r="BR353" s="10"/>
      <c r="BS353" s="10"/>
    </row>
    <row r="354" spans="1:71" ht="13.5" customHeight="1" x14ac:dyDescent="0.25">
      <c r="A354" s="9"/>
      <c r="B354" s="13" t="str">
        <f>IF($C354&lt;&gt;"",MAX($B$7:B353)+1,"")</f>
        <v/>
      </c>
      <c r="C354" s="187"/>
      <c r="D354" s="186"/>
      <c r="E354" s="185"/>
      <c r="F354" s="184"/>
      <c r="G354" s="184"/>
      <c r="H354" s="183"/>
      <c r="I354" s="182"/>
      <c r="J354" s="181"/>
      <c r="K354" s="180"/>
      <c r="L354" s="194"/>
      <c r="M354" s="194"/>
      <c r="N35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54" s="364"/>
      <c r="P354" s="364"/>
      <c r="Q354" s="364"/>
      <c r="R354" s="362"/>
      <c r="S354" s="178"/>
      <c r="T354" s="177"/>
      <c r="U354" s="4"/>
      <c r="V354" s="176" t="e">
        <f>IF(#REF!&lt;#REF!,"No assoleix el mínim d'hores d'atenció anual","Atenció mínima assolida amb èxit")</f>
        <v>#REF!</v>
      </c>
      <c r="W354" s="4"/>
      <c r="X354" s="9">
        <f>(12/12)*Taula42[[#This Row],[Mesos del contracte en vigor durant l´any 2024]]</f>
        <v>0</v>
      </c>
      <c r="Y354" s="9">
        <f>(24/12)*Taula42[[#This Row],[Mesos del contracte en vigor durant l´any 2024]]</f>
        <v>0</v>
      </c>
      <c r="Z354" s="9">
        <f>(4/12)*Taula42[[#This Row],[Mesos del contracte en vigor durant l´any 2024]]</f>
        <v>0</v>
      </c>
      <c r="AA354" s="9">
        <f>(64/12)*Taula42[[#This Row],[Mesos del contracte en vigor durant l´any 2024]]</f>
        <v>0</v>
      </c>
      <c r="AB354" s="4"/>
      <c r="AC354" s="175">
        <f t="shared" si="30"/>
        <v>0</v>
      </c>
      <c r="AE354" s="13"/>
      <c r="AG354" s="26">
        <f>IF(Taula42[[#This Row],[Núm. d''ordre]]&lt;&gt;"",1,0)</f>
        <v>0</v>
      </c>
      <c r="AI354" s="26" t="e">
        <f>IF(#REF!&lt;400,1,0)</f>
        <v>#REF!</v>
      </c>
      <c r="AJ354" s="26" t="e">
        <f>IF(#REF!&gt;=400,1,0)</f>
        <v>#REF!</v>
      </c>
      <c r="AL354" s="26">
        <f>IF(Taula42[[#This Row],[Núm. d''ordre]]&gt;0,1,0)</f>
        <v>1</v>
      </c>
      <c r="AN354" s="174">
        <f t="shared" si="31"/>
        <v>0</v>
      </c>
      <c r="AO354" s="174">
        <f t="shared" si="32"/>
        <v>0</v>
      </c>
      <c r="AP354" s="174">
        <f t="shared" si="33"/>
        <v>0</v>
      </c>
      <c r="AR354" s="173">
        <f t="shared" si="34"/>
        <v>0</v>
      </c>
      <c r="AS354" s="173">
        <f t="shared" si="35"/>
        <v>0</v>
      </c>
      <c r="BQ354" s="10"/>
      <c r="BR354" s="10"/>
      <c r="BS354" s="10"/>
    </row>
    <row r="355" spans="1:71" ht="13.5" customHeight="1" x14ac:dyDescent="0.25">
      <c r="A355" s="9"/>
      <c r="B355" s="13" t="str">
        <f>IF($C355&lt;&gt;"",MAX($B$7:B354)+1,"")</f>
        <v/>
      </c>
      <c r="C355" s="187"/>
      <c r="D355" s="186"/>
      <c r="E355" s="185"/>
      <c r="F355" s="184"/>
      <c r="G355" s="184"/>
      <c r="H355" s="183"/>
      <c r="I355" s="182"/>
      <c r="J355" s="181"/>
      <c r="K355" s="180"/>
      <c r="L355" s="194"/>
      <c r="M355" s="194"/>
      <c r="N35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55" s="364"/>
      <c r="P355" s="364"/>
      <c r="Q355" s="364"/>
      <c r="R355" s="362"/>
      <c r="S355" s="178"/>
      <c r="T355" s="177"/>
      <c r="U355" s="4"/>
      <c r="V355" s="188" t="e">
        <f>IF(#REF!&lt;#REF!,"No assoleix el mínim d'hores d'atenció anual","Atenció mínima assolida amb èxit")</f>
        <v>#REF!</v>
      </c>
      <c r="W355" s="4"/>
      <c r="X355" s="9">
        <f>(12/12)*Taula42[[#This Row],[Mesos del contracte en vigor durant l´any 2024]]</f>
        <v>0</v>
      </c>
      <c r="Y355" s="9">
        <f>(24/12)*Taula42[[#This Row],[Mesos del contracte en vigor durant l´any 2024]]</f>
        <v>0</v>
      </c>
      <c r="Z355" s="9">
        <f>(4/12)*Taula42[[#This Row],[Mesos del contracte en vigor durant l´any 2024]]</f>
        <v>0</v>
      </c>
      <c r="AA355" s="9">
        <f>(64/12)*Taula42[[#This Row],[Mesos del contracte en vigor durant l´any 2024]]</f>
        <v>0</v>
      </c>
      <c r="AB355" s="4"/>
      <c r="AC355" s="175">
        <f t="shared" si="30"/>
        <v>0</v>
      </c>
      <c r="AE355" s="13"/>
      <c r="AG355" s="26">
        <f>IF(Taula42[[#This Row],[Núm. d''ordre]]&lt;&gt;"",1,0)</f>
        <v>0</v>
      </c>
      <c r="AI355" s="26" t="e">
        <f>IF(#REF!&lt;400,1,0)</f>
        <v>#REF!</v>
      </c>
      <c r="AJ355" s="26" t="e">
        <f>IF(#REF!&gt;=400,1,0)</f>
        <v>#REF!</v>
      </c>
      <c r="AL355" s="26">
        <f>IF(Taula42[[#This Row],[Núm. d''ordre]]&gt;0,1,0)</f>
        <v>1</v>
      </c>
      <c r="AN355" s="174">
        <f t="shared" si="31"/>
        <v>0</v>
      </c>
      <c r="AO355" s="174">
        <f t="shared" si="32"/>
        <v>0</v>
      </c>
      <c r="AP355" s="174">
        <f t="shared" si="33"/>
        <v>0</v>
      </c>
      <c r="AR355" s="173">
        <f t="shared" si="34"/>
        <v>0</v>
      </c>
      <c r="AS355" s="173">
        <f t="shared" si="35"/>
        <v>0</v>
      </c>
      <c r="BQ355" s="10"/>
      <c r="BR355" s="10"/>
      <c r="BS355" s="10"/>
    </row>
    <row r="356" spans="1:71" ht="13.5" customHeight="1" x14ac:dyDescent="0.25">
      <c r="A356" s="9"/>
      <c r="B356" s="13" t="str">
        <f>IF($C356&lt;&gt;"",MAX($B$7:B355)+1,"")</f>
        <v/>
      </c>
      <c r="C356" s="187"/>
      <c r="D356" s="186"/>
      <c r="E356" s="185"/>
      <c r="F356" s="184"/>
      <c r="G356" s="184"/>
      <c r="H356" s="183"/>
      <c r="I356" s="182"/>
      <c r="J356" s="181"/>
      <c r="K356" s="180"/>
      <c r="L356" s="194"/>
      <c r="M356" s="194"/>
      <c r="N35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56" s="364"/>
      <c r="P356" s="364"/>
      <c r="Q356" s="364"/>
      <c r="R356" s="362"/>
      <c r="S356" s="178"/>
      <c r="T356" s="177"/>
      <c r="U356" s="4"/>
      <c r="V356" s="176" t="e">
        <f>IF(#REF!&lt;#REF!,"No assoleix el mínim d'hores d'atenció anual","Atenció mínima assolida amb èxit")</f>
        <v>#REF!</v>
      </c>
      <c r="W356" s="4"/>
      <c r="X356" s="9">
        <f>(12/12)*Taula42[[#This Row],[Mesos del contracte en vigor durant l´any 2024]]</f>
        <v>0</v>
      </c>
      <c r="Y356" s="9">
        <f>(24/12)*Taula42[[#This Row],[Mesos del contracte en vigor durant l´any 2024]]</f>
        <v>0</v>
      </c>
      <c r="Z356" s="9">
        <f>(4/12)*Taula42[[#This Row],[Mesos del contracte en vigor durant l´any 2024]]</f>
        <v>0</v>
      </c>
      <c r="AA356" s="9">
        <f>(64/12)*Taula42[[#This Row],[Mesos del contracte en vigor durant l´any 2024]]</f>
        <v>0</v>
      </c>
      <c r="AB356" s="4"/>
      <c r="AC356" s="175">
        <f t="shared" si="30"/>
        <v>0</v>
      </c>
      <c r="AE356" s="13"/>
      <c r="AG356" s="26">
        <f>IF(Taula42[[#This Row],[Núm. d''ordre]]&lt;&gt;"",1,0)</f>
        <v>0</v>
      </c>
      <c r="AI356" s="26" t="e">
        <f>IF(#REF!&lt;400,1,0)</f>
        <v>#REF!</v>
      </c>
      <c r="AJ356" s="26" t="e">
        <f>IF(#REF!&gt;=400,1,0)</f>
        <v>#REF!</v>
      </c>
      <c r="AL356" s="26">
        <f>IF(Taula42[[#This Row],[Núm. d''ordre]]&gt;0,1,0)</f>
        <v>1</v>
      </c>
      <c r="AN356" s="174">
        <f t="shared" si="31"/>
        <v>0</v>
      </c>
      <c r="AO356" s="174">
        <f t="shared" si="32"/>
        <v>0</v>
      </c>
      <c r="AP356" s="174">
        <f t="shared" si="33"/>
        <v>0</v>
      </c>
      <c r="AR356" s="173">
        <f t="shared" si="34"/>
        <v>0</v>
      </c>
      <c r="AS356" s="173">
        <f t="shared" si="35"/>
        <v>0</v>
      </c>
      <c r="BQ356" s="10"/>
      <c r="BR356" s="10"/>
      <c r="BS356" s="10"/>
    </row>
    <row r="357" spans="1:71" ht="13.5" customHeight="1" x14ac:dyDescent="0.25">
      <c r="A357" s="9"/>
      <c r="B357" s="13" t="str">
        <f>IF($C357&lt;&gt;"",MAX($B$7:B356)+1,"")</f>
        <v/>
      </c>
      <c r="C357" s="187"/>
      <c r="D357" s="186"/>
      <c r="E357" s="185"/>
      <c r="F357" s="184"/>
      <c r="G357" s="184"/>
      <c r="H357" s="183"/>
      <c r="I357" s="182"/>
      <c r="J357" s="181"/>
      <c r="K357" s="180"/>
      <c r="L357" s="194"/>
      <c r="M357" s="194"/>
      <c r="N35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57" s="364"/>
      <c r="P357" s="364"/>
      <c r="Q357" s="364"/>
      <c r="R357" s="362"/>
      <c r="S357" s="178"/>
      <c r="T357" s="177"/>
      <c r="U357" s="4"/>
      <c r="V357" s="188" t="e">
        <f>IF(#REF!&lt;#REF!,"No assoleix el mínim d'hores d'atenció anual","Atenció mínima assolida amb èxit")</f>
        <v>#REF!</v>
      </c>
      <c r="W357" s="4"/>
      <c r="X357" s="9">
        <f>(12/12)*Taula42[[#This Row],[Mesos del contracte en vigor durant l´any 2024]]</f>
        <v>0</v>
      </c>
      <c r="Y357" s="9">
        <f>(24/12)*Taula42[[#This Row],[Mesos del contracte en vigor durant l´any 2024]]</f>
        <v>0</v>
      </c>
      <c r="Z357" s="9">
        <f>(4/12)*Taula42[[#This Row],[Mesos del contracte en vigor durant l´any 2024]]</f>
        <v>0</v>
      </c>
      <c r="AA357" s="9">
        <f>(64/12)*Taula42[[#This Row],[Mesos del contracte en vigor durant l´any 2024]]</f>
        <v>0</v>
      </c>
      <c r="AB357" s="4"/>
      <c r="AC357" s="175">
        <f t="shared" si="30"/>
        <v>0</v>
      </c>
      <c r="AE357" s="13"/>
      <c r="AG357" s="26">
        <f>IF(Taula42[[#This Row],[Núm. d''ordre]]&lt;&gt;"",1,0)</f>
        <v>0</v>
      </c>
      <c r="AI357" s="26" t="e">
        <f>IF(#REF!&lt;400,1,0)</f>
        <v>#REF!</v>
      </c>
      <c r="AJ357" s="26" t="e">
        <f>IF(#REF!&gt;=400,1,0)</f>
        <v>#REF!</v>
      </c>
      <c r="AL357" s="26">
        <f>IF(Taula42[[#This Row],[Núm. d''ordre]]&gt;0,1,0)</f>
        <v>1</v>
      </c>
      <c r="AN357" s="174">
        <f t="shared" si="31"/>
        <v>0</v>
      </c>
      <c r="AO357" s="174">
        <f t="shared" si="32"/>
        <v>0</v>
      </c>
      <c r="AP357" s="174">
        <f t="shared" si="33"/>
        <v>0</v>
      </c>
      <c r="AR357" s="173">
        <f t="shared" si="34"/>
        <v>0</v>
      </c>
      <c r="AS357" s="173">
        <f t="shared" si="35"/>
        <v>0</v>
      </c>
      <c r="BQ357" s="10"/>
      <c r="BR357" s="10"/>
      <c r="BS357" s="10"/>
    </row>
    <row r="358" spans="1:71" ht="13.5" customHeight="1" x14ac:dyDescent="0.25">
      <c r="A358" s="9"/>
      <c r="B358" s="13" t="str">
        <f>IF($C358&lt;&gt;"",MAX($B$7:B357)+1,"")</f>
        <v/>
      </c>
      <c r="C358" s="187"/>
      <c r="D358" s="186"/>
      <c r="E358" s="185"/>
      <c r="F358" s="184"/>
      <c r="G358" s="184"/>
      <c r="H358" s="183"/>
      <c r="I358" s="182"/>
      <c r="J358" s="181"/>
      <c r="K358" s="180"/>
      <c r="L358" s="194"/>
      <c r="M358" s="194"/>
      <c r="N35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58" s="364"/>
      <c r="P358" s="364"/>
      <c r="Q358" s="364"/>
      <c r="R358" s="362"/>
      <c r="S358" s="178"/>
      <c r="T358" s="177"/>
      <c r="U358" s="4"/>
      <c r="V358" s="176" t="e">
        <f>IF(#REF!&lt;#REF!,"No assoleix el mínim d'hores d'atenció anual","Atenció mínima assolida amb èxit")</f>
        <v>#REF!</v>
      </c>
      <c r="W358" s="4"/>
      <c r="X358" s="9">
        <f>(12/12)*Taula42[[#This Row],[Mesos del contracte en vigor durant l´any 2024]]</f>
        <v>0</v>
      </c>
      <c r="Y358" s="9">
        <f>(24/12)*Taula42[[#This Row],[Mesos del contracte en vigor durant l´any 2024]]</f>
        <v>0</v>
      </c>
      <c r="Z358" s="9">
        <f>(4/12)*Taula42[[#This Row],[Mesos del contracte en vigor durant l´any 2024]]</f>
        <v>0</v>
      </c>
      <c r="AA358" s="9">
        <f>(64/12)*Taula42[[#This Row],[Mesos del contracte en vigor durant l´any 2024]]</f>
        <v>0</v>
      </c>
      <c r="AB358" s="4"/>
      <c r="AC358" s="175">
        <f t="shared" si="30"/>
        <v>0</v>
      </c>
      <c r="AE358" s="13"/>
      <c r="AG358" s="26">
        <f>IF(Taula42[[#This Row],[Núm. d''ordre]]&lt;&gt;"",1,0)</f>
        <v>0</v>
      </c>
      <c r="AI358" s="26" t="e">
        <f>IF(#REF!&lt;400,1,0)</f>
        <v>#REF!</v>
      </c>
      <c r="AJ358" s="26" t="e">
        <f>IF(#REF!&gt;=400,1,0)</f>
        <v>#REF!</v>
      </c>
      <c r="AL358" s="26">
        <f>IF(Taula42[[#This Row],[Núm. d''ordre]]&gt;0,1,0)</f>
        <v>1</v>
      </c>
      <c r="AN358" s="174">
        <f t="shared" si="31"/>
        <v>0</v>
      </c>
      <c r="AO358" s="174">
        <f t="shared" si="32"/>
        <v>0</v>
      </c>
      <c r="AP358" s="174">
        <f t="shared" si="33"/>
        <v>0</v>
      </c>
      <c r="AR358" s="173">
        <f t="shared" si="34"/>
        <v>0</v>
      </c>
      <c r="AS358" s="173">
        <f t="shared" si="35"/>
        <v>0</v>
      </c>
      <c r="BQ358" s="10"/>
      <c r="BR358" s="10"/>
      <c r="BS358" s="10"/>
    </row>
    <row r="359" spans="1:71" ht="13.5" customHeight="1" x14ac:dyDescent="0.25">
      <c r="A359" s="9"/>
      <c r="B359" s="13" t="str">
        <f>IF($C359&lt;&gt;"",MAX($B$7:B358)+1,"")</f>
        <v/>
      </c>
      <c r="C359" s="187"/>
      <c r="D359" s="186"/>
      <c r="E359" s="185"/>
      <c r="F359" s="184"/>
      <c r="G359" s="184"/>
      <c r="H359" s="183"/>
      <c r="I359" s="182"/>
      <c r="J359" s="181"/>
      <c r="K359" s="180"/>
      <c r="L359" s="194"/>
      <c r="M359" s="194"/>
      <c r="N35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59" s="364"/>
      <c r="P359" s="364"/>
      <c r="Q359" s="364"/>
      <c r="R359" s="362"/>
      <c r="S359" s="178"/>
      <c r="T359" s="177"/>
      <c r="U359" s="4"/>
      <c r="V359" s="188" t="e">
        <f>IF(#REF!&lt;#REF!,"No assoleix el mínim d'hores d'atenció anual","Atenció mínima assolida amb èxit")</f>
        <v>#REF!</v>
      </c>
      <c r="W359" s="4"/>
      <c r="X359" s="9">
        <f>(12/12)*Taula42[[#This Row],[Mesos del contracte en vigor durant l´any 2024]]</f>
        <v>0</v>
      </c>
      <c r="Y359" s="9">
        <f>(24/12)*Taula42[[#This Row],[Mesos del contracte en vigor durant l´any 2024]]</f>
        <v>0</v>
      </c>
      <c r="Z359" s="9">
        <f>(4/12)*Taula42[[#This Row],[Mesos del contracte en vigor durant l´any 2024]]</f>
        <v>0</v>
      </c>
      <c r="AA359" s="9">
        <f>(64/12)*Taula42[[#This Row],[Mesos del contracte en vigor durant l´any 2024]]</f>
        <v>0</v>
      </c>
      <c r="AB359" s="4"/>
      <c r="AC359" s="175">
        <f t="shared" si="30"/>
        <v>0</v>
      </c>
      <c r="AE359" s="13"/>
      <c r="AG359" s="26">
        <f>IF(Taula42[[#This Row],[Núm. d''ordre]]&lt;&gt;"",1,0)</f>
        <v>0</v>
      </c>
      <c r="AI359" s="26" t="e">
        <f>IF(#REF!&lt;400,1,0)</f>
        <v>#REF!</v>
      </c>
      <c r="AJ359" s="26" t="e">
        <f>IF(#REF!&gt;=400,1,0)</f>
        <v>#REF!</v>
      </c>
      <c r="AL359" s="26">
        <f>IF(Taula42[[#This Row],[Núm. d''ordre]]&gt;0,1,0)</f>
        <v>1</v>
      </c>
      <c r="AN359" s="174">
        <f t="shared" si="31"/>
        <v>0</v>
      </c>
      <c r="AO359" s="174">
        <f t="shared" si="32"/>
        <v>0</v>
      </c>
      <c r="AP359" s="174">
        <f t="shared" si="33"/>
        <v>0</v>
      </c>
      <c r="AR359" s="173">
        <f t="shared" si="34"/>
        <v>0</v>
      </c>
      <c r="AS359" s="173">
        <f t="shared" si="35"/>
        <v>0</v>
      </c>
      <c r="BQ359" s="10"/>
      <c r="BR359" s="10"/>
      <c r="BS359" s="10"/>
    </row>
    <row r="360" spans="1:71" ht="13.5" customHeight="1" x14ac:dyDescent="0.25">
      <c r="A360" s="9"/>
      <c r="B360" s="13" t="str">
        <f>IF($C360&lt;&gt;"",MAX($B$7:B359)+1,"")</f>
        <v/>
      </c>
      <c r="C360" s="187"/>
      <c r="D360" s="186"/>
      <c r="E360" s="185"/>
      <c r="F360" s="184"/>
      <c r="G360" s="184"/>
      <c r="H360" s="183"/>
      <c r="I360" s="182"/>
      <c r="J360" s="181"/>
      <c r="K360" s="180"/>
      <c r="L360" s="194"/>
      <c r="M360" s="194"/>
      <c r="N36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60" s="364"/>
      <c r="P360" s="364"/>
      <c r="Q360" s="364"/>
      <c r="R360" s="362"/>
      <c r="S360" s="178"/>
      <c r="T360" s="177"/>
      <c r="U360" s="4"/>
      <c r="V360" s="176" t="e">
        <f>IF(#REF!&lt;#REF!,"No assoleix el mínim d'hores d'atenció anual","Atenció mínima assolida amb èxit")</f>
        <v>#REF!</v>
      </c>
      <c r="W360" s="4"/>
      <c r="X360" s="9">
        <f>(12/12)*Taula42[[#This Row],[Mesos del contracte en vigor durant l´any 2024]]</f>
        <v>0</v>
      </c>
      <c r="Y360" s="9">
        <f>(24/12)*Taula42[[#This Row],[Mesos del contracte en vigor durant l´any 2024]]</f>
        <v>0</v>
      </c>
      <c r="Z360" s="9">
        <f>(4/12)*Taula42[[#This Row],[Mesos del contracte en vigor durant l´any 2024]]</f>
        <v>0</v>
      </c>
      <c r="AA360" s="9">
        <f>(64/12)*Taula42[[#This Row],[Mesos del contracte en vigor durant l´any 2024]]</f>
        <v>0</v>
      </c>
      <c r="AB360" s="4"/>
      <c r="AC360" s="175">
        <f t="shared" si="30"/>
        <v>0</v>
      </c>
      <c r="AE360" s="13"/>
      <c r="AG360" s="26">
        <f>IF(Taula42[[#This Row],[Núm. d''ordre]]&lt;&gt;"",1,0)</f>
        <v>0</v>
      </c>
      <c r="AI360" s="26" t="e">
        <f>IF(#REF!&lt;400,1,0)</f>
        <v>#REF!</v>
      </c>
      <c r="AJ360" s="26" t="e">
        <f>IF(#REF!&gt;=400,1,0)</f>
        <v>#REF!</v>
      </c>
      <c r="AL360" s="26">
        <f>IF(Taula42[[#This Row],[Núm. d''ordre]]&gt;0,1,0)</f>
        <v>1</v>
      </c>
      <c r="AN360" s="174">
        <f t="shared" si="31"/>
        <v>0</v>
      </c>
      <c r="AO360" s="174">
        <f t="shared" si="32"/>
        <v>0</v>
      </c>
      <c r="AP360" s="174">
        <f t="shared" si="33"/>
        <v>0</v>
      </c>
      <c r="AR360" s="173">
        <f t="shared" si="34"/>
        <v>0</v>
      </c>
      <c r="AS360" s="173">
        <f t="shared" si="35"/>
        <v>0</v>
      </c>
      <c r="BQ360" s="10"/>
      <c r="BR360" s="10"/>
      <c r="BS360" s="10"/>
    </row>
    <row r="361" spans="1:71" ht="13.5" customHeight="1" x14ac:dyDescent="0.25">
      <c r="A361" s="9"/>
      <c r="B361" s="13" t="str">
        <f>IF($C361&lt;&gt;"",MAX($B$7:B360)+1,"")</f>
        <v/>
      </c>
      <c r="C361" s="187"/>
      <c r="D361" s="186"/>
      <c r="E361" s="185"/>
      <c r="F361" s="184"/>
      <c r="G361" s="184"/>
      <c r="H361" s="183"/>
      <c r="I361" s="182"/>
      <c r="J361" s="181"/>
      <c r="K361" s="180"/>
      <c r="L361" s="194"/>
      <c r="M361" s="194"/>
      <c r="N36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61" s="364"/>
      <c r="P361" s="364"/>
      <c r="Q361" s="364"/>
      <c r="R361" s="362"/>
      <c r="S361" s="178"/>
      <c r="T361" s="177"/>
      <c r="U361" s="4"/>
      <c r="V361" s="188" t="e">
        <f>IF(#REF!&lt;#REF!,"No assoleix el mínim d'hores d'atenció anual","Atenció mínima assolida amb èxit")</f>
        <v>#REF!</v>
      </c>
      <c r="W361" s="4"/>
      <c r="X361" s="9">
        <f>(12/12)*Taula42[[#This Row],[Mesos del contracte en vigor durant l´any 2024]]</f>
        <v>0</v>
      </c>
      <c r="Y361" s="9">
        <f>(24/12)*Taula42[[#This Row],[Mesos del contracte en vigor durant l´any 2024]]</f>
        <v>0</v>
      </c>
      <c r="Z361" s="9">
        <f>(4/12)*Taula42[[#This Row],[Mesos del contracte en vigor durant l´any 2024]]</f>
        <v>0</v>
      </c>
      <c r="AA361" s="9">
        <f>(64/12)*Taula42[[#This Row],[Mesos del contracte en vigor durant l´any 2024]]</f>
        <v>0</v>
      </c>
      <c r="AB361" s="4"/>
      <c r="AC361" s="175">
        <f t="shared" si="30"/>
        <v>0</v>
      </c>
      <c r="AE361" s="13"/>
      <c r="AG361" s="26">
        <f>IF(Taula42[[#This Row],[Núm. d''ordre]]&lt;&gt;"",1,0)</f>
        <v>0</v>
      </c>
      <c r="AI361" s="26" t="e">
        <f>IF(#REF!&lt;400,1,0)</f>
        <v>#REF!</v>
      </c>
      <c r="AJ361" s="26" t="e">
        <f>IF(#REF!&gt;=400,1,0)</f>
        <v>#REF!</v>
      </c>
      <c r="AL361" s="26">
        <f>IF(Taula42[[#This Row],[Núm. d''ordre]]&gt;0,1,0)</f>
        <v>1</v>
      </c>
      <c r="AN361" s="174">
        <f t="shared" si="31"/>
        <v>0</v>
      </c>
      <c r="AO361" s="174">
        <f t="shared" si="32"/>
        <v>0</v>
      </c>
      <c r="AP361" s="174">
        <f t="shared" si="33"/>
        <v>0</v>
      </c>
      <c r="AR361" s="173">
        <f t="shared" si="34"/>
        <v>0</v>
      </c>
      <c r="AS361" s="173">
        <f t="shared" si="35"/>
        <v>0</v>
      </c>
      <c r="BQ361" s="10"/>
      <c r="BR361" s="10"/>
      <c r="BS361" s="10"/>
    </row>
    <row r="362" spans="1:71" ht="13.5" customHeight="1" x14ac:dyDescent="0.25">
      <c r="A362" s="9"/>
      <c r="B362" s="13" t="str">
        <f>IF($C362&lt;&gt;"",MAX($B$7:B361)+1,"")</f>
        <v/>
      </c>
      <c r="C362" s="187"/>
      <c r="D362" s="186"/>
      <c r="E362" s="185"/>
      <c r="F362" s="184"/>
      <c r="G362" s="184"/>
      <c r="H362" s="183"/>
      <c r="I362" s="182"/>
      <c r="J362" s="181"/>
      <c r="K362" s="180"/>
      <c r="L362" s="194"/>
      <c r="M362" s="194"/>
      <c r="N36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62" s="364"/>
      <c r="P362" s="364"/>
      <c r="Q362" s="364"/>
      <c r="R362" s="362"/>
      <c r="S362" s="178"/>
      <c r="T362" s="177"/>
      <c r="U362" s="4"/>
      <c r="V362" s="176" t="e">
        <f>IF(#REF!&lt;#REF!,"No assoleix el mínim d'hores d'atenció anual","Atenció mínima assolida amb èxit")</f>
        <v>#REF!</v>
      </c>
      <c r="W362" s="4"/>
      <c r="X362" s="9">
        <f>(12/12)*Taula42[[#This Row],[Mesos del contracte en vigor durant l´any 2024]]</f>
        <v>0</v>
      </c>
      <c r="Y362" s="9">
        <f>(24/12)*Taula42[[#This Row],[Mesos del contracte en vigor durant l´any 2024]]</f>
        <v>0</v>
      </c>
      <c r="Z362" s="9">
        <f>(4/12)*Taula42[[#This Row],[Mesos del contracte en vigor durant l´any 2024]]</f>
        <v>0</v>
      </c>
      <c r="AA362" s="9">
        <f>(64/12)*Taula42[[#This Row],[Mesos del contracte en vigor durant l´any 2024]]</f>
        <v>0</v>
      </c>
      <c r="AB362" s="4"/>
      <c r="AC362" s="175">
        <f t="shared" si="30"/>
        <v>0</v>
      </c>
      <c r="AE362" s="13"/>
      <c r="AG362" s="26">
        <f>IF(Taula42[[#This Row],[Núm. d''ordre]]&lt;&gt;"",1,0)</f>
        <v>0</v>
      </c>
      <c r="AI362" s="26" t="e">
        <f>IF(#REF!&lt;400,1,0)</f>
        <v>#REF!</v>
      </c>
      <c r="AJ362" s="26" t="e">
        <f>IF(#REF!&gt;=400,1,0)</f>
        <v>#REF!</v>
      </c>
      <c r="AL362" s="26">
        <f>IF(Taula42[[#This Row],[Núm. d''ordre]]&gt;0,1,0)</f>
        <v>1</v>
      </c>
      <c r="AN362" s="174">
        <f t="shared" si="31"/>
        <v>0</v>
      </c>
      <c r="AO362" s="174">
        <f t="shared" si="32"/>
        <v>0</v>
      </c>
      <c r="AP362" s="174">
        <f t="shared" si="33"/>
        <v>0</v>
      </c>
      <c r="AR362" s="173">
        <f t="shared" si="34"/>
        <v>0</v>
      </c>
      <c r="AS362" s="173">
        <f t="shared" si="35"/>
        <v>0</v>
      </c>
      <c r="BQ362" s="10"/>
      <c r="BR362" s="10"/>
      <c r="BS362" s="10"/>
    </row>
    <row r="363" spans="1:71" ht="13.5" customHeight="1" x14ac:dyDescent="0.25">
      <c r="A363" s="9"/>
      <c r="B363" s="13" t="str">
        <f>IF($C363&lt;&gt;"",MAX($B$7:B362)+1,"")</f>
        <v/>
      </c>
      <c r="C363" s="187"/>
      <c r="D363" s="186"/>
      <c r="E363" s="185"/>
      <c r="F363" s="184"/>
      <c r="G363" s="184"/>
      <c r="H363" s="183"/>
      <c r="I363" s="182"/>
      <c r="J363" s="181"/>
      <c r="K363" s="180"/>
      <c r="L363" s="194"/>
      <c r="M363" s="194"/>
      <c r="N36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63" s="364"/>
      <c r="P363" s="364"/>
      <c r="Q363" s="364"/>
      <c r="R363" s="362"/>
      <c r="S363" s="178"/>
      <c r="T363" s="177"/>
      <c r="U363" s="4"/>
      <c r="V363" s="188" t="e">
        <f>IF(#REF!&lt;#REF!,"No assoleix el mínim d'hores d'atenció anual","Atenció mínima assolida amb èxit")</f>
        <v>#REF!</v>
      </c>
      <c r="W363" s="4"/>
      <c r="X363" s="9">
        <f>(12/12)*Taula42[[#This Row],[Mesos del contracte en vigor durant l´any 2024]]</f>
        <v>0</v>
      </c>
      <c r="Y363" s="9">
        <f>(24/12)*Taula42[[#This Row],[Mesos del contracte en vigor durant l´any 2024]]</f>
        <v>0</v>
      </c>
      <c r="Z363" s="9">
        <f>(4/12)*Taula42[[#This Row],[Mesos del contracte en vigor durant l´any 2024]]</f>
        <v>0</v>
      </c>
      <c r="AA363" s="9">
        <f>(64/12)*Taula42[[#This Row],[Mesos del contracte en vigor durant l´any 2024]]</f>
        <v>0</v>
      </c>
      <c r="AB363" s="4"/>
      <c r="AC363" s="175">
        <f t="shared" si="30"/>
        <v>0</v>
      </c>
      <c r="AE363" s="13"/>
      <c r="AG363" s="26">
        <f>IF(Taula42[[#This Row],[Núm. d''ordre]]&lt;&gt;"",1,0)</f>
        <v>0</v>
      </c>
      <c r="AI363" s="26" t="e">
        <f>IF(#REF!&lt;400,1,0)</f>
        <v>#REF!</v>
      </c>
      <c r="AJ363" s="26" t="e">
        <f>IF(#REF!&gt;=400,1,0)</f>
        <v>#REF!</v>
      </c>
      <c r="AL363" s="26">
        <f>IF(Taula42[[#This Row],[Núm. d''ordre]]&gt;0,1,0)</f>
        <v>1</v>
      </c>
      <c r="AN363" s="174">
        <f t="shared" si="31"/>
        <v>0</v>
      </c>
      <c r="AO363" s="174">
        <f t="shared" si="32"/>
        <v>0</v>
      </c>
      <c r="AP363" s="174">
        <f t="shared" si="33"/>
        <v>0</v>
      </c>
      <c r="AR363" s="173">
        <f t="shared" si="34"/>
        <v>0</v>
      </c>
      <c r="AS363" s="173">
        <f t="shared" si="35"/>
        <v>0</v>
      </c>
      <c r="BQ363" s="10"/>
      <c r="BR363" s="10"/>
      <c r="BS363" s="10"/>
    </row>
    <row r="364" spans="1:71" ht="13.5" customHeight="1" x14ac:dyDescent="0.25">
      <c r="A364" s="9"/>
      <c r="B364" s="13" t="str">
        <f>IF($C364&lt;&gt;"",MAX($B$7:B363)+1,"")</f>
        <v/>
      </c>
      <c r="C364" s="187"/>
      <c r="D364" s="186"/>
      <c r="E364" s="185"/>
      <c r="F364" s="184"/>
      <c r="G364" s="184"/>
      <c r="H364" s="183"/>
      <c r="I364" s="182"/>
      <c r="J364" s="181"/>
      <c r="K364" s="180"/>
      <c r="L364" s="194"/>
      <c r="M364" s="194"/>
      <c r="N36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64" s="364"/>
      <c r="P364" s="364"/>
      <c r="Q364" s="364"/>
      <c r="R364" s="362"/>
      <c r="S364" s="178"/>
      <c r="T364" s="177"/>
      <c r="U364" s="4"/>
      <c r="V364" s="176" t="e">
        <f>IF(#REF!&lt;#REF!,"No assoleix el mínim d'hores d'atenció anual","Atenció mínima assolida amb èxit")</f>
        <v>#REF!</v>
      </c>
      <c r="W364" s="4"/>
      <c r="X364" s="9">
        <f>(12/12)*Taula42[[#This Row],[Mesos del contracte en vigor durant l´any 2024]]</f>
        <v>0</v>
      </c>
      <c r="Y364" s="9">
        <f>(24/12)*Taula42[[#This Row],[Mesos del contracte en vigor durant l´any 2024]]</f>
        <v>0</v>
      </c>
      <c r="Z364" s="9">
        <f>(4/12)*Taula42[[#This Row],[Mesos del contracte en vigor durant l´any 2024]]</f>
        <v>0</v>
      </c>
      <c r="AA364" s="9">
        <f>(64/12)*Taula42[[#This Row],[Mesos del contracte en vigor durant l´any 2024]]</f>
        <v>0</v>
      </c>
      <c r="AB364" s="4"/>
      <c r="AC364" s="175">
        <f t="shared" si="30"/>
        <v>0</v>
      </c>
      <c r="AE364" s="13"/>
      <c r="AG364" s="26">
        <f>IF(Taula42[[#This Row],[Núm. d''ordre]]&lt;&gt;"",1,0)</f>
        <v>0</v>
      </c>
      <c r="AI364" s="26" t="e">
        <f>IF(#REF!&lt;400,1,0)</f>
        <v>#REF!</v>
      </c>
      <c r="AJ364" s="26" t="e">
        <f>IF(#REF!&gt;=400,1,0)</f>
        <v>#REF!</v>
      </c>
      <c r="AL364" s="26">
        <f>IF(Taula42[[#This Row],[Núm. d''ordre]]&gt;0,1,0)</f>
        <v>1</v>
      </c>
      <c r="AN364" s="174">
        <f t="shared" si="31"/>
        <v>0</v>
      </c>
      <c r="AO364" s="174">
        <f t="shared" si="32"/>
        <v>0</v>
      </c>
      <c r="AP364" s="174">
        <f t="shared" si="33"/>
        <v>0</v>
      </c>
      <c r="AR364" s="173">
        <f t="shared" si="34"/>
        <v>0</v>
      </c>
      <c r="AS364" s="173">
        <f t="shared" si="35"/>
        <v>0</v>
      </c>
      <c r="BQ364" s="10"/>
      <c r="BR364" s="10"/>
      <c r="BS364" s="10"/>
    </row>
    <row r="365" spans="1:71" ht="13.5" customHeight="1" x14ac:dyDescent="0.25">
      <c r="A365" s="9"/>
      <c r="B365" s="13" t="str">
        <f>IF($C365&lt;&gt;"",MAX($B$7:B364)+1,"")</f>
        <v/>
      </c>
      <c r="C365" s="187"/>
      <c r="D365" s="186"/>
      <c r="E365" s="185"/>
      <c r="F365" s="184"/>
      <c r="G365" s="184"/>
      <c r="H365" s="183"/>
      <c r="I365" s="182"/>
      <c r="J365" s="181"/>
      <c r="K365" s="180"/>
      <c r="L365" s="194"/>
      <c r="M365" s="194"/>
      <c r="N36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65" s="364"/>
      <c r="P365" s="364"/>
      <c r="Q365" s="364"/>
      <c r="R365" s="362"/>
      <c r="S365" s="178"/>
      <c r="T365" s="177"/>
      <c r="U365" s="4"/>
      <c r="V365" s="188" t="e">
        <f>IF(#REF!&lt;#REF!,"No assoleix el mínim d'hores d'atenció anual","Atenció mínima assolida amb èxit")</f>
        <v>#REF!</v>
      </c>
      <c r="W365" s="4"/>
      <c r="X365" s="9">
        <f>(12/12)*Taula42[[#This Row],[Mesos del contracte en vigor durant l´any 2024]]</f>
        <v>0</v>
      </c>
      <c r="Y365" s="9">
        <f>(24/12)*Taula42[[#This Row],[Mesos del contracte en vigor durant l´any 2024]]</f>
        <v>0</v>
      </c>
      <c r="Z365" s="9">
        <f>(4/12)*Taula42[[#This Row],[Mesos del contracte en vigor durant l´any 2024]]</f>
        <v>0</v>
      </c>
      <c r="AA365" s="9">
        <f>(64/12)*Taula42[[#This Row],[Mesos del contracte en vigor durant l´any 2024]]</f>
        <v>0</v>
      </c>
      <c r="AB365" s="4"/>
      <c r="AC365" s="175">
        <f t="shared" si="30"/>
        <v>0</v>
      </c>
      <c r="AE365" s="13"/>
      <c r="AG365" s="26">
        <f>IF(Taula42[[#This Row],[Núm. d''ordre]]&lt;&gt;"",1,0)</f>
        <v>0</v>
      </c>
      <c r="AI365" s="26" t="e">
        <f>IF(#REF!&lt;400,1,0)</f>
        <v>#REF!</v>
      </c>
      <c r="AJ365" s="26" t="e">
        <f>IF(#REF!&gt;=400,1,0)</f>
        <v>#REF!</v>
      </c>
      <c r="AL365" s="26">
        <f>IF(Taula42[[#This Row],[Núm. d''ordre]]&gt;0,1,0)</f>
        <v>1</v>
      </c>
      <c r="AN365" s="174">
        <f t="shared" si="31"/>
        <v>0</v>
      </c>
      <c r="AO365" s="174">
        <f t="shared" si="32"/>
        <v>0</v>
      </c>
      <c r="AP365" s="174">
        <f t="shared" si="33"/>
        <v>0</v>
      </c>
      <c r="AR365" s="173">
        <f t="shared" si="34"/>
        <v>0</v>
      </c>
      <c r="AS365" s="173">
        <f t="shared" si="35"/>
        <v>0</v>
      </c>
      <c r="BQ365" s="10"/>
      <c r="BR365" s="10"/>
      <c r="BS365" s="10"/>
    </row>
    <row r="366" spans="1:71" ht="13.5" customHeight="1" x14ac:dyDescent="0.25">
      <c r="A366" s="9"/>
      <c r="B366" s="13" t="str">
        <f>IF($C366&lt;&gt;"",MAX($B$7:B365)+1,"")</f>
        <v/>
      </c>
      <c r="C366" s="187"/>
      <c r="D366" s="186"/>
      <c r="E366" s="185"/>
      <c r="F366" s="184"/>
      <c r="G366" s="184"/>
      <c r="H366" s="183"/>
      <c r="I366" s="182"/>
      <c r="J366" s="181"/>
      <c r="K366" s="180"/>
      <c r="L366" s="194"/>
      <c r="M366" s="194"/>
      <c r="N36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66" s="364"/>
      <c r="P366" s="364"/>
      <c r="Q366" s="364"/>
      <c r="R366" s="362"/>
      <c r="S366" s="178"/>
      <c r="T366" s="177"/>
      <c r="U366" s="4"/>
      <c r="V366" s="176" t="e">
        <f>IF(#REF!&lt;#REF!,"No assoleix el mínim d'hores d'atenció anual","Atenció mínima assolida amb èxit")</f>
        <v>#REF!</v>
      </c>
      <c r="W366" s="4"/>
      <c r="X366" s="9">
        <f>(12/12)*Taula42[[#This Row],[Mesos del contracte en vigor durant l´any 2024]]</f>
        <v>0</v>
      </c>
      <c r="Y366" s="9">
        <f>(24/12)*Taula42[[#This Row],[Mesos del contracte en vigor durant l´any 2024]]</f>
        <v>0</v>
      </c>
      <c r="Z366" s="9">
        <f>(4/12)*Taula42[[#This Row],[Mesos del contracte en vigor durant l´any 2024]]</f>
        <v>0</v>
      </c>
      <c r="AA366" s="9">
        <f>(64/12)*Taula42[[#This Row],[Mesos del contracte en vigor durant l´any 2024]]</f>
        <v>0</v>
      </c>
      <c r="AB366" s="4"/>
      <c r="AC366" s="175">
        <f t="shared" si="30"/>
        <v>0</v>
      </c>
      <c r="AE366" s="13"/>
      <c r="AG366" s="26">
        <f>IF(Taula42[[#This Row],[Núm. d''ordre]]&lt;&gt;"",1,0)</f>
        <v>0</v>
      </c>
      <c r="AI366" s="26" t="e">
        <f>IF(#REF!&lt;400,1,0)</f>
        <v>#REF!</v>
      </c>
      <c r="AJ366" s="26" t="e">
        <f>IF(#REF!&gt;=400,1,0)</f>
        <v>#REF!</v>
      </c>
      <c r="AL366" s="26">
        <f>IF(Taula42[[#This Row],[Núm. d''ordre]]&gt;0,1,0)</f>
        <v>1</v>
      </c>
      <c r="AN366" s="174">
        <f t="shared" si="31"/>
        <v>0</v>
      </c>
      <c r="AO366" s="174">
        <f t="shared" si="32"/>
        <v>0</v>
      </c>
      <c r="AP366" s="174">
        <f t="shared" si="33"/>
        <v>0</v>
      </c>
      <c r="AR366" s="173">
        <f t="shared" si="34"/>
        <v>0</v>
      </c>
      <c r="AS366" s="173">
        <f t="shared" si="35"/>
        <v>0</v>
      </c>
      <c r="BQ366" s="10"/>
      <c r="BR366" s="10"/>
      <c r="BS366" s="10"/>
    </row>
    <row r="367" spans="1:71" ht="13.5" customHeight="1" x14ac:dyDescent="0.25">
      <c r="A367" s="9"/>
      <c r="B367" s="13" t="str">
        <f>IF($C367&lt;&gt;"",MAX($B$7:B366)+1,"")</f>
        <v/>
      </c>
      <c r="C367" s="187"/>
      <c r="D367" s="186"/>
      <c r="E367" s="185"/>
      <c r="F367" s="184"/>
      <c r="G367" s="184"/>
      <c r="H367" s="183"/>
      <c r="I367" s="182"/>
      <c r="J367" s="181"/>
      <c r="K367" s="180"/>
      <c r="L367" s="194"/>
      <c r="M367" s="194"/>
      <c r="N36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67" s="364"/>
      <c r="P367" s="364"/>
      <c r="Q367" s="364"/>
      <c r="R367" s="362"/>
      <c r="S367" s="178"/>
      <c r="T367" s="177"/>
      <c r="U367" s="4"/>
      <c r="V367" s="188" t="e">
        <f>IF(#REF!&lt;#REF!,"No assoleix el mínim d'hores d'atenció anual","Atenció mínima assolida amb èxit")</f>
        <v>#REF!</v>
      </c>
      <c r="W367" s="4"/>
      <c r="X367" s="9">
        <f>(12/12)*Taula42[[#This Row],[Mesos del contracte en vigor durant l´any 2024]]</f>
        <v>0</v>
      </c>
      <c r="Y367" s="9">
        <f>(24/12)*Taula42[[#This Row],[Mesos del contracte en vigor durant l´any 2024]]</f>
        <v>0</v>
      </c>
      <c r="Z367" s="9">
        <f>(4/12)*Taula42[[#This Row],[Mesos del contracte en vigor durant l´any 2024]]</f>
        <v>0</v>
      </c>
      <c r="AA367" s="9">
        <f>(64/12)*Taula42[[#This Row],[Mesos del contracte en vigor durant l´any 2024]]</f>
        <v>0</v>
      </c>
      <c r="AB367" s="4"/>
      <c r="AC367" s="175">
        <f t="shared" si="30"/>
        <v>0</v>
      </c>
      <c r="AE367" s="13"/>
      <c r="AG367" s="26">
        <f>IF(Taula42[[#This Row],[Núm. d''ordre]]&lt;&gt;"",1,0)</f>
        <v>0</v>
      </c>
      <c r="AI367" s="26" t="e">
        <f>IF(#REF!&lt;400,1,0)</f>
        <v>#REF!</v>
      </c>
      <c r="AJ367" s="26" t="e">
        <f>IF(#REF!&gt;=400,1,0)</f>
        <v>#REF!</v>
      </c>
      <c r="AL367" s="26">
        <f>IF(Taula42[[#This Row],[Núm. d''ordre]]&gt;0,1,0)</f>
        <v>1</v>
      </c>
      <c r="AN367" s="174">
        <f t="shared" si="31"/>
        <v>0</v>
      </c>
      <c r="AO367" s="174">
        <f t="shared" si="32"/>
        <v>0</v>
      </c>
      <c r="AP367" s="174">
        <f t="shared" si="33"/>
        <v>0</v>
      </c>
      <c r="AR367" s="173">
        <f t="shared" si="34"/>
        <v>0</v>
      </c>
      <c r="AS367" s="173">
        <f t="shared" si="35"/>
        <v>0</v>
      </c>
      <c r="BQ367" s="10"/>
      <c r="BR367" s="10"/>
      <c r="BS367" s="10"/>
    </row>
    <row r="368" spans="1:71" ht="13.5" customHeight="1" x14ac:dyDescent="0.25">
      <c r="A368" s="9"/>
      <c r="B368" s="13" t="str">
        <f>IF($C368&lt;&gt;"",MAX($B$7:B367)+1,"")</f>
        <v/>
      </c>
      <c r="C368" s="187"/>
      <c r="D368" s="186"/>
      <c r="E368" s="185"/>
      <c r="F368" s="184"/>
      <c r="G368" s="184"/>
      <c r="H368" s="183"/>
      <c r="I368" s="182"/>
      <c r="J368" s="181"/>
      <c r="K368" s="180"/>
      <c r="L368" s="194"/>
      <c r="M368" s="194"/>
      <c r="N36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68" s="364"/>
      <c r="P368" s="364"/>
      <c r="Q368" s="364"/>
      <c r="R368" s="362"/>
      <c r="S368" s="178"/>
      <c r="T368" s="177"/>
      <c r="U368" s="4"/>
      <c r="V368" s="176" t="e">
        <f>IF(#REF!&lt;#REF!,"No assoleix el mínim d'hores d'atenció anual","Atenció mínima assolida amb èxit")</f>
        <v>#REF!</v>
      </c>
      <c r="W368" s="4"/>
      <c r="X368" s="9">
        <f>(12/12)*Taula42[[#This Row],[Mesos del contracte en vigor durant l´any 2024]]</f>
        <v>0</v>
      </c>
      <c r="Y368" s="9">
        <f>(24/12)*Taula42[[#This Row],[Mesos del contracte en vigor durant l´any 2024]]</f>
        <v>0</v>
      </c>
      <c r="Z368" s="9">
        <f>(4/12)*Taula42[[#This Row],[Mesos del contracte en vigor durant l´any 2024]]</f>
        <v>0</v>
      </c>
      <c r="AA368" s="9">
        <f>(64/12)*Taula42[[#This Row],[Mesos del contracte en vigor durant l´any 2024]]</f>
        <v>0</v>
      </c>
      <c r="AB368" s="4"/>
      <c r="AC368" s="175">
        <f t="shared" si="30"/>
        <v>0</v>
      </c>
      <c r="AE368" s="13"/>
      <c r="AG368" s="26">
        <f>IF(Taula42[[#This Row],[Núm. d''ordre]]&lt;&gt;"",1,0)</f>
        <v>0</v>
      </c>
      <c r="AI368" s="26" t="e">
        <f>IF(#REF!&lt;400,1,0)</f>
        <v>#REF!</v>
      </c>
      <c r="AJ368" s="26" t="e">
        <f>IF(#REF!&gt;=400,1,0)</f>
        <v>#REF!</v>
      </c>
      <c r="AL368" s="26">
        <f>IF(Taula42[[#This Row],[Núm. d''ordre]]&gt;0,1,0)</f>
        <v>1</v>
      </c>
      <c r="AN368" s="174">
        <f t="shared" si="31"/>
        <v>0</v>
      </c>
      <c r="AO368" s="174">
        <f t="shared" si="32"/>
        <v>0</v>
      </c>
      <c r="AP368" s="174">
        <f t="shared" si="33"/>
        <v>0</v>
      </c>
      <c r="AR368" s="173">
        <f t="shared" si="34"/>
        <v>0</v>
      </c>
      <c r="AS368" s="173">
        <f t="shared" si="35"/>
        <v>0</v>
      </c>
      <c r="BQ368" s="10"/>
      <c r="BR368" s="10"/>
      <c r="BS368" s="10"/>
    </row>
    <row r="369" spans="1:71" ht="13.5" customHeight="1" x14ac:dyDescent="0.25">
      <c r="A369" s="9"/>
      <c r="B369" s="13" t="str">
        <f>IF($C369&lt;&gt;"",MAX($B$7:B368)+1,"")</f>
        <v/>
      </c>
      <c r="C369" s="187"/>
      <c r="D369" s="186"/>
      <c r="E369" s="185"/>
      <c r="F369" s="184"/>
      <c r="G369" s="184"/>
      <c r="H369" s="183"/>
      <c r="I369" s="182"/>
      <c r="J369" s="181"/>
      <c r="K369" s="180"/>
      <c r="L369" s="194"/>
      <c r="M369" s="194"/>
      <c r="N36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69" s="364"/>
      <c r="P369" s="364"/>
      <c r="Q369" s="364"/>
      <c r="R369" s="362"/>
      <c r="S369" s="178"/>
      <c r="T369" s="177"/>
      <c r="U369" s="4"/>
      <c r="V369" s="188" t="e">
        <f>IF(#REF!&lt;#REF!,"No assoleix el mínim d'hores d'atenció anual","Atenció mínima assolida amb èxit")</f>
        <v>#REF!</v>
      </c>
      <c r="W369" s="4"/>
      <c r="X369" s="9">
        <f>(12/12)*Taula42[[#This Row],[Mesos del contracte en vigor durant l´any 2024]]</f>
        <v>0</v>
      </c>
      <c r="Y369" s="9">
        <f>(24/12)*Taula42[[#This Row],[Mesos del contracte en vigor durant l´any 2024]]</f>
        <v>0</v>
      </c>
      <c r="Z369" s="9">
        <f>(4/12)*Taula42[[#This Row],[Mesos del contracte en vigor durant l´any 2024]]</f>
        <v>0</v>
      </c>
      <c r="AA369" s="9">
        <f>(64/12)*Taula42[[#This Row],[Mesos del contracte en vigor durant l´any 2024]]</f>
        <v>0</v>
      </c>
      <c r="AB369" s="4"/>
      <c r="AC369" s="175">
        <f t="shared" si="30"/>
        <v>0</v>
      </c>
      <c r="AE369" s="13"/>
      <c r="AG369" s="26">
        <f>IF(Taula42[[#This Row],[Núm. d''ordre]]&lt;&gt;"",1,0)</f>
        <v>0</v>
      </c>
      <c r="AI369" s="26" t="e">
        <f>IF(#REF!&lt;400,1,0)</f>
        <v>#REF!</v>
      </c>
      <c r="AJ369" s="26" t="e">
        <f>IF(#REF!&gt;=400,1,0)</f>
        <v>#REF!</v>
      </c>
      <c r="AL369" s="26">
        <f>IF(Taula42[[#This Row],[Núm. d''ordre]]&gt;0,1,0)</f>
        <v>1</v>
      </c>
      <c r="AN369" s="174">
        <f t="shared" si="31"/>
        <v>0</v>
      </c>
      <c r="AO369" s="174">
        <f t="shared" si="32"/>
        <v>0</v>
      </c>
      <c r="AP369" s="174">
        <f t="shared" si="33"/>
        <v>0</v>
      </c>
      <c r="AR369" s="173">
        <f t="shared" si="34"/>
        <v>0</v>
      </c>
      <c r="AS369" s="173">
        <f t="shared" si="35"/>
        <v>0</v>
      </c>
      <c r="BQ369" s="10"/>
      <c r="BR369" s="10"/>
      <c r="BS369" s="10"/>
    </row>
    <row r="370" spans="1:71" ht="13.5" customHeight="1" x14ac:dyDescent="0.25">
      <c r="A370" s="9"/>
      <c r="B370" s="13" t="str">
        <f>IF($C370&lt;&gt;"",MAX($B$7:B369)+1,"")</f>
        <v/>
      </c>
      <c r="C370" s="187"/>
      <c r="D370" s="186"/>
      <c r="E370" s="185"/>
      <c r="F370" s="184"/>
      <c r="G370" s="184"/>
      <c r="H370" s="183"/>
      <c r="I370" s="182"/>
      <c r="J370" s="181"/>
      <c r="K370" s="180"/>
      <c r="L370" s="194"/>
      <c r="M370" s="194"/>
      <c r="N37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70" s="364"/>
      <c r="P370" s="364"/>
      <c r="Q370" s="364"/>
      <c r="R370" s="362"/>
      <c r="S370" s="178"/>
      <c r="T370" s="177"/>
      <c r="U370" s="4"/>
      <c r="V370" s="176" t="e">
        <f>IF(#REF!&lt;#REF!,"No assoleix el mínim d'hores d'atenció anual","Atenció mínima assolida amb èxit")</f>
        <v>#REF!</v>
      </c>
      <c r="W370" s="4"/>
      <c r="X370" s="9">
        <f>(12/12)*Taula42[[#This Row],[Mesos del contracte en vigor durant l´any 2024]]</f>
        <v>0</v>
      </c>
      <c r="Y370" s="9">
        <f>(24/12)*Taula42[[#This Row],[Mesos del contracte en vigor durant l´any 2024]]</f>
        <v>0</v>
      </c>
      <c r="Z370" s="9">
        <f>(4/12)*Taula42[[#This Row],[Mesos del contracte en vigor durant l´any 2024]]</f>
        <v>0</v>
      </c>
      <c r="AA370" s="9">
        <f>(64/12)*Taula42[[#This Row],[Mesos del contracte en vigor durant l´any 2024]]</f>
        <v>0</v>
      </c>
      <c r="AB370" s="4"/>
      <c r="AC370" s="175">
        <f t="shared" si="30"/>
        <v>0</v>
      </c>
      <c r="AE370" s="13"/>
      <c r="AG370" s="26">
        <f>IF(Taula42[[#This Row],[Núm. d''ordre]]&lt;&gt;"",1,0)</f>
        <v>0</v>
      </c>
      <c r="AI370" s="26" t="e">
        <f>IF(#REF!&lt;400,1,0)</f>
        <v>#REF!</v>
      </c>
      <c r="AJ370" s="26" t="e">
        <f>IF(#REF!&gt;=400,1,0)</f>
        <v>#REF!</v>
      </c>
      <c r="AL370" s="26">
        <f>IF(Taula42[[#This Row],[Núm. d''ordre]]&gt;0,1,0)</f>
        <v>1</v>
      </c>
      <c r="AN370" s="174">
        <f t="shared" si="31"/>
        <v>0</v>
      </c>
      <c r="AO370" s="174">
        <f t="shared" si="32"/>
        <v>0</v>
      </c>
      <c r="AP370" s="174">
        <f t="shared" si="33"/>
        <v>0</v>
      </c>
      <c r="AR370" s="173">
        <f t="shared" si="34"/>
        <v>0</v>
      </c>
      <c r="AS370" s="173">
        <f t="shared" si="35"/>
        <v>0</v>
      </c>
      <c r="BQ370" s="10"/>
      <c r="BR370" s="10"/>
      <c r="BS370" s="10"/>
    </row>
    <row r="371" spans="1:71" ht="13.5" customHeight="1" x14ac:dyDescent="0.25">
      <c r="A371" s="9"/>
      <c r="B371" s="13" t="str">
        <f>IF($C371&lt;&gt;"",MAX($B$7:B370)+1,"")</f>
        <v/>
      </c>
      <c r="C371" s="187"/>
      <c r="D371" s="186"/>
      <c r="E371" s="185"/>
      <c r="F371" s="184"/>
      <c r="G371" s="184"/>
      <c r="H371" s="183"/>
      <c r="I371" s="182"/>
      <c r="J371" s="181"/>
      <c r="K371" s="180"/>
      <c r="L371" s="194"/>
      <c r="M371" s="194"/>
      <c r="N37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71" s="364"/>
      <c r="P371" s="364"/>
      <c r="Q371" s="364"/>
      <c r="R371" s="362"/>
      <c r="S371" s="178"/>
      <c r="T371" s="177"/>
      <c r="U371" s="4"/>
      <c r="V371" s="188" t="e">
        <f>IF(#REF!&lt;#REF!,"No assoleix el mínim d'hores d'atenció anual","Atenció mínima assolida amb èxit")</f>
        <v>#REF!</v>
      </c>
      <c r="W371" s="4"/>
      <c r="X371" s="9">
        <f>(12/12)*Taula42[[#This Row],[Mesos del contracte en vigor durant l´any 2024]]</f>
        <v>0</v>
      </c>
      <c r="Y371" s="9">
        <f>(24/12)*Taula42[[#This Row],[Mesos del contracte en vigor durant l´any 2024]]</f>
        <v>0</v>
      </c>
      <c r="Z371" s="9">
        <f>(4/12)*Taula42[[#This Row],[Mesos del contracte en vigor durant l´any 2024]]</f>
        <v>0</v>
      </c>
      <c r="AA371" s="9">
        <f>(64/12)*Taula42[[#This Row],[Mesos del contracte en vigor durant l´any 2024]]</f>
        <v>0</v>
      </c>
      <c r="AB371" s="4"/>
      <c r="AC371" s="175">
        <f t="shared" si="30"/>
        <v>0</v>
      </c>
      <c r="AE371" s="13"/>
      <c r="AG371" s="26">
        <f>IF(Taula42[[#This Row],[Núm. d''ordre]]&lt;&gt;"",1,0)</f>
        <v>0</v>
      </c>
      <c r="AI371" s="26" t="e">
        <f>IF(#REF!&lt;400,1,0)</f>
        <v>#REF!</v>
      </c>
      <c r="AJ371" s="26" t="e">
        <f>IF(#REF!&gt;=400,1,0)</f>
        <v>#REF!</v>
      </c>
      <c r="AL371" s="26">
        <f>IF(Taula42[[#This Row],[Núm. d''ordre]]&gt;0,1,0)</f>
        <v>1</v>
      </c>
      <c r="AN371" s="174">
        <f t="shared" si="31"/>
        <v>0</v>
      </c>
      <c r="AO371" s="174">
        <f t="shared" si="32"/>
        <v>0</v>
      </c>
      <c r="AP371" s="174">
        <f t="shared" si="33"/>
        <v>0</v>
      </c>
      <c r="AR371" s="173">
        <f t="shared" si="34"/>
        <v>0</v>
      </c>
      <c r="AS371" s="173">
        <f t="shared" si="35"/>
        <v>0</v>
      </c>
      <c r="BQ371" s="10"/>
      <c r="BR371" s="10"/>
      <c r="BS371" s="10"/>
    </row>
    <row r="372" spans="1:71" ht="13.5" customHeight="1" x14ac:dyDescent="0.25">
      <c r="A372" s="9"/>
      <c r="B372" s="13" t="str">
        <f>IF($C372&lt;&gt;"",MAX($B$7:B371)+1,"")</f>
        <v/>
      </c>
      <c r="C372" s="187"/>
      <c r="D372" s="186"/>
      <c r="E372" s="185"/>
      <c r="F372" s="184"/>
      <c r="G372" s="184"/>
      <c r="H372" s="183"/>
      <c r="I372" s="182"/>
      <c r="J372" s="181"/>
      <c r="K372" s="180"/>
      <c r="L372" s="194"/>
      <c r="M372" s="194"/>
      <c r="N37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72" s="364"/>
      <c r="P372" s="364"/>
      <c r="Q372" s="364"/>
      <c r="R372" s="362"/>
      <c r="S372" s="178"/>
      <c r="T372" s="177"/>
      <c r="U372" s="4"/>
      <c r="V372" s="176" t="e">
        <f>IF(#REF!&lt;#REF!,"No assoleix el mínim d'hores d'atenció anual","Atenció mínima assolida amb èxit")</f>
        <v>#REF!</v>
      </c>
      <c r="W372" s="4"/>
      <c r="X372" s="9">
        <f>(12/12)*Taula42[[#This Row],[Mesos del contracte en vigor durant l´any 2024]]</f>
        <v>0</v>
      </c>
      <c r="Y372" s="9">
        <f>(24/12)*Taula42[[#This Row],[Mesos del contracte en vigor durant l´any 2024]]</f>
        <v>0</v>
      </c>
      <c r="Z372" s="9">
        <f>(4/12)*Taula42[[#This Row],[Mesos del contracte en vigor durant l´any 2024]]</f>
        <v>0</v>
      </c>
      <c r="AA372" s="9">
        <f>(64/12)*Taula42[[#This Row],[Mesos del contracte en vigor durant l´any 2024]]</f>
        <v>0</v>
      </c>
      <c r="AB372" s="4"/>
      <c r="AC372" s="175">
        <f t="shared" si="30"/>
        <v>0</v>
      </c>
      <c r="AE372" s="13"/>
      <c r="AG372" s="26">
        <f>IF(Taula42[[#This Row],[Núm. d''ordre]]&lt;&gt;"",1,0)</f>
        <v>0</v>
      </c>
      <c r="AI372" s="26" t="e">
        <f>IF(#REF!&lt;400,1,0)</f>
        <v>#REF!</v>
      </c>
      <c r="AJ372" s="26" t="e">
        <f>IF(#REF!&gt;=400,1,0)</f>
        <v>#REF!</v>
      </c>
      <c r="AL372" s="26">
        <f>IF(Taula42[[#This Row],[Núm. d''ordre]]&gt;0,1,0)</f>
        <v>1</v>
      </c>
      <c r="AN372" s="174">
        <f t="shared" si="31"/>
        <v>0</v>
      </c>
      <c r="AO372" s="174">
        <f t="shared" si="32"/>
        <v>0</v>
      </c>
      <c r="AP372" s="174">
        <f t="shared" si="33"/>
        <v>0</v>
      </c>
      <c r="AR372" s="173">
        <f t="shared" si="34"/>
        <v>0</v>
      </c>
      <c r="AS372" s="173">
        <f t="shared" si="35"/>
        <v>0</v>
      </c>
      <c r="BQ372" s="10"/>
      <c r="BR372" s="10"/>
      <c r="BS372" s="10"/>
    </row>
    <row r="373" spans="1:71" ht="13.5" customHeight="1" x14ac:dyDescent="0.25">
      <c r="A373" s="9"/>
      <c r="B373" s="13" t="str">
        <f>IF($C373&lt;&gt;"",MAX($B$7:B372)+1,"")</f>
        <v/>
      </c>
      <c r="C373" s="187"/>
      <c r="D373" s="186"/>
      <c r="E373" s="185"/>
      <c r="F373" s="184"/>
      <c r="G373" s="184"/>
      <c r="H373" s="183"/>
      <c r="I373" s="182"/>
      <c r="J373" s="181"/>
      <c r="K373" s="180"/>
      <c r="L373" s="194"/>
      <c r="M373" s="194"/>
      <c r="N37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73" s="364"/>
      <c r="P373" s="364"/>
      <c r="Q373" s="364"/>
      <c r="R373" s="362"/>
      <c r="S373" s="178"/>
      <c r="T373" s="189"/>
      <c r="U373" s="4"/>
      <c r="V373" s="188" t="e">
        <f>IF(#REF!&lt;#REF!,"No assoleix el mínim d'hores d'atenció anual","Atenció mínima assolida amb èxit")</f>
        <v>#REF!</v>
      </c>
      <c r="W373" s="4"/>
      <c r="X373" s="9">
        <f>(12/12)*Taula42[[#This Row],[Mesos del contracte en vigor durant l´any 2024]]</f>
        <v>0</v>
      </c>
      <c r="Y373" s="9">
        <f>(24/12)*Taula42[[#This Row],[Mesos del contracte en vigor durant l´any 2024]]</f>
        <v>0</v>
      </c>
      <c r="Z373" s="9">
        <f>(4/12)*Taula42[[#This Row],[Mesos del contracte en vigor durant l´any 2024]]</f>
        <v>0</v>
      </c>
      <c r="AA373" s="9">
        <f>(64/12)*Taula42[[#This Row],[Mesos del contracte en vigor durant l´any 2024]]</f>
        <v>0</v>
      </c>
      <c r="AB373" s="4"/>
      <c r="AC373" s="175">
        <f t="shared" si="30"/>
        <v>0</v>
      </c>
      <c r="AE373" s="13"/>
      <c r="AG373" s="26">
        <f>IF(Taula42[[#This Row],[Núm. d''ordre]]&lt;&gt;"",1,0)</f>
        <v>0</v>
      </c>
      <c r="AI373" s="26" t="e">
        <f>IF(#REF!&lt;400,1,0)</f>
        <v>#REF!</v>
      </c>
      <c r="AJ373" s="26" t="e">
        <f>IF(#REF!&gt;=400,1,0)</f>
        <v>#REF!</v>
      </c>
      <c r="AL373" s="26">
        <f>IF(Taula42[[#This Row],[Núm. d''ordre]]&gt;0,1,0)</f>
        <v>1</v>
      </c>
      <c r="AN373" s="174">
        <f t="shared" si="31"/>
        <v>0</v>
      </c>
      <c r="AO373" s="174">
        <f t="shared" si="32"/>
        <v>0</v>
      </c>
      <c r="AP373" s="174">
        <f t="shared" si="33"/>
        <v>0</v>
      </c>
      <c r="AR373" s="173">
        <f t="shared" si="34"/>
        <v>0</v>
      </c>
      <c r="AS373" s="173">
        <f t="shared" si="35"/>
        <v>0</v>
      </c>
      <c r="BQ373" s="10"/>
      <c r="BR373" s="10"/>
      <c r="BS373" s="10"/>
    </row>
    <row r="374" spans="1:71" ht="13.5" customHeight="1" x14ac:dyDescent="0.25">
      <c r="A374" s="9"/>
      <c r="B374" s="13" t="str">
        <f>IF($C374&lt;&gt;"",MAX($B$7:B373)+1,"")</f>
        <v/>
      </c>
      <c r="C374" s="187"/>
      <c r="D374" s="186"/>
      <c r="E374" s="185"/>
      <c r="F374" s="184"/>
      <c r="G374" s="184"/>
      <c r="H374" s="183"/>
      <c r="I374" s="182"/>
      <c r="J374" s="181"/>
      <c r="K374" s="180"/>
      <c r="L374" s="194"/>
      <c r="M374" s="194"/>
      <c r="N37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74" s="364"/>
      <c r="P374" s="364"/>
      <c r="Q374" s="364"/>
      <c r="R374" s="362"/>
      <c r="S374" s="178"/>
      <c r="T374" s="189"/>
      <c r="U374" s="4"/>
      <c r="V374" s="176" t="e">
        <f>IF(#REF!&lt;#REF!,"No assoleix el mínim d'hores d'atenció anual","Atenció mínima assolida amb èxit")</f>
        <v>#REF!</v>
      </c>
      <c r="W374" s="4"/>
      <c r="X374" s="9">
        <f>(12/12)*Taula42[[#This Row],[Mesos del contracte en vigor durant l´any 2024]]</f>
        <v>0</v>
      </c>
      <c r="Y374" s="9">
        <f>(24/12)*Taula42[[#This Row],[Mesos del contracte en vigor durant l´any 2024]]</f>
        <v>0</v>
      </c>
      <c r="Z374" s="9">
        <f>(4/12)*Taula42[[#This Row],[Mesos del contracte en vigor durant l´any 2024]]</f>
        <v>0</v>
      </c>
      <c r="AA374" s="9">
        <f>(64/12)*Taula42[[#This Row],[Mesos del contracte en vigor durant l´any 2024]]</f>
        <v>0</v>
      </c>
      <c r="AB374" s="4"/>
      <c r="AC374" s="175">
        <f t="shared" si="30"/>
        <v>0</v>
      </c>
      <c r="AE374" s="13"/>
      <c r="AG374" s="26">
        <f>IF(Taula42[[#This Row],[Núm. d''ordre]]&lt;&gt;"",1,0)</f>
        <v>0</v>
      </c>
      <c r="AI374" s="26" t="e">
        <f>IF(#REF!&lt;400,1,0)</f>
        <v>#REF!</v>
      </c>
      <c r="AJ374" s="26" t="e">
        <f>IF(#REF!&gt;=400,1,0)</f>
        <v>#REF!</v>
      </c>
      <c r="AL374" s="26">
        <f>IF(Taula42[[#This Row],[Núm. d''ordre]]&gt;0,1,0)</f>
        <v>1</v>
      </c>
      <c r="AN374" s="174">
        <f t="shared" si="31"/>
        <v>0</v>
      </c>
      <c r="AO374" s="174">
        <f t="shared" si="32"/>
        <v>0</v>
      </c>
      <c r="AP374" s="174">
        <f t="shared" si="33"/>
        <v>0</v>
      </c>
      <c r="AR374" s="173">
        <f t="shared" si="34"/>
        <v>0</v>
      </c>
      <c r="AS374" s="173">
        <f t="shared" si="35"/>
        <v>0</v>
      </c>
      <c r="BQ374" s="10"/>
      <c r="BR374" s="10"/>
      <c r="BS374" s="10"/>
    </row>
    <row r="375" spans="1:71" ht="13.5" customHeight="1" x14ac:dyDescent="0.25">
      <c r="A375" s="9"/>
      <c r="B375" s="13" t="str">
        <f>IF($C375&lt;&gt;"",MAX($B$7:B374)+1,"")</f>
        <v/>
      </c>
      <c r="C375" s="187"/>
      <c r="D375" s="186"/>
      <c r="E375" s="185"/>
      <c r="F375" s="184"/>
      <c r="G375" s="184"/>
      <c r="H375" s="183"/>
      <c r="I375" s="182"/>
      <c r="J375" s="181"/>
      <c r="K375" s="180"/>
      <c r="L375" s="194"/>
      <c r="M375" s="194"/>
      <c r="N37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75" s="364"/>
      <c r="P375" s="364"/>
      <c r="Q375" s="364"/>
      <c r="R375" s="362"/>
      <c r="S375" s="178"/>
      <c r="T375" s="189"/>
      <c r="U375" s="4"/>
      <c r="V375" s="188" t="e">
        <f>IF(#REF!&lt;#REF!,"No assoleix el mínim d'hores d'atenció anual","Atenció mínima assolida amb èxit")</f>
        <v>#REF!</v>
      </c>
      <c r="W375" s="4"/>
      <c r="X375" s="9">
        <f>(12/12)*Taula42[[#This Row],[Mesos del contracte en vigor durant l´any 2024]]</f>
        <v>0</v>
      </c>
      <c r="Y375" s="9">
        <f>(24/12)*Taula42[[#This Row],[Mesos del contracte en vigor durant l´any 2024]]</f>
        <v>0</v>
      </c>
      <c r="Z375" s="9">
        <f>(4/12)*Taula42[[#This Row],[Mesos del contracte en vigor durant l´any 2024]]</f>
        <v>0</v>
      </c>
      <c r="AA375" s="9">
        <f>(64/12)*Taula42[[#This Row],[Mesos del contracte en vigor durant l´any 2024]]</f>
        <v>0</v>
      </c>
      <c r="AB375" s="4"/>
      <c r="AC375" s="175">
        <f t="shared" si="30"/>
        <v>0</v>
      </c>
      <c r="AE375" s="13"/>
      <c r="AG375" s="26">
        <f>IF(Taula42[[#This Row],[Núm. d''ordre]]&lt;&gt;"",1,0)</f>
        <v>0</v>
      </c>
      <c r="AI375" s="26" t="e">
        <f>IF(#REF!&lt;400,1,0)</f>
        <v>#REF!</v>
      </c>
      <c r="AJ375" s="26" t="e">
        <f>IF(#REF!&gt;=400,1,0)</f>
        <v>#REF!</v>
      </c>
      <c r="AL375" s="26">
        <f>IF(Taula42[[#This Row],[Núm. d''ordre]]&gt;0,1,0)</f>
        <v>1</v>
      </c>
      <c r="AN375" s="174">
        <f t="shared" si="31"/>
        <v>0</v>
      </c>
      <c r="AO375" s="174">
        <f t="shared" si="32"/>
        <v>0</v>
      </c>
      <c r="AP375" s="174">
        <f t="shared" si="33"/>
        <v>0</v>
      </c>
      <c r="AR375" s="173">
        <f t="shared" si="34"/>
        <v>0</v>
      </c>
      <c r="AS375" s="173">
        <f t="shared" si="35"/>
        <v>0</v>
      </c>
      <c r="BQ375" s="10"/>
      <c r="BR375" s="10"/>
      <c r="BS375" s="10"/>
    </row>
    <row r="376" spans="1:71" ht="13.5" customHeight="1" x14ac:dyDescent="0.25">
      <c r="A376" s="9"/>
      <c r="B376" s="13" t="str">
        <f>IF($C376&lt;&gt;"",MAX($B$7:B375)+1,"")</f>
        <v/>
      </c>
      <c r="C376" s="187"/>
      <c r="D376" s="186"/>
      <c r="E376" s="185"/>
      <c r="F376" s="184"/>
      <c r="G376" s="184"/>
      <c r="H376" s="183"/>
      <c r="I376" s="182"/>
      <c r="J376" s="181"/>
      <c r="K376" s="180"/>
      <c r="L376" s="194"/>
      <c r="M376" s="194"/>
      <c r="N37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76" s="364"/>
      <c r="P376" s="364"/>
      <c r="Q376" s="364"/>
      <c r="R376" s="362"/>
      <c r="S376" s="178"/>
      <c r="T376" s="189"/>
      <c r="U376" s="4"/>
      <c r="V376" s="176" t="e">
        <f>IF(#REF!&lt;#REF!,"No assoleix el mínim d'hores d'atenció anual","Atenció mínima assolida amb èxit")</f>
        <v>#REF!</v>
      </c>
      <c r="W376" s="4"/>
      <c r="X376" s="9">
        <f>(12/12)*Taula42[[#This Row],[Mesos del contracte en vigor durant l´any 2024]]</f>
        <v>0</v>
      </c>
      <c r="Y376" s="9">
        <f>(24/12)*Taula42[[#This Row],[Mesos del contracte en vigor durant l´any 2024]]</f>
        <v>0</v>
      </c>
      <c r="Z376" s="9">
        <f>(4/12)*Taula42[[#This Row],[Mesos del contracte en vigor durant l´any 2024]]</f>
        <v>0</v>
      </c>
      <c r="AA376" s="9">
        <f>(64/12)*Taula42[[#This Row],[Mesos del contracte en vigor durant l´any 2024]]</f>
        <v>0</v>
      </c>
      <c r="AB376" s="4"/>
      <c r="AC376" s="175">
        <f t="shared" si="30"/>
        <v>0</v>
      </c>
      <c r="AE376" s="13"/>
      <c r="AG376" s="26">
        <f>IF(Taula42[[#This Row],[Núm. d''ordre]]&lt;&gt;"",1,0)</f>
        <v>0</v>
      </c>
      <c r="AI376" s="26" t="e">
        <f>IF(#REF!&lt;400,1,0)</f>
        <v>#REF!</v>
      </c>
      <c r="AJ376" s="26" t="e">
        <f>IF(#REF!&gt;=400,1,0)</f>
        <v>#REF!</v>
      </c>
      <c r="AL376" s="26">
        <f>IF(Taula42[[#This Row],[Núm. d''ordre]]&gt;0,1,0)</f>
        <v>1</v>
      </c>
      <c r="AN376" s="174">
        <f t="shared" si="31"/>
        <v>0</v>
      </c>
      <c r="AO376" s="174">
        <f t="shared" si="32"/>
        <v>0</v>
      </c>
      <c r="AP376" s="174">
        <f t="shared" si="33"/>
        <v>0</v>
      </c>
      <c r="AR376" s="173">
        <f t="shared" si="34"/>
        <v>0</v>
      </c>
      <c r="AS376" s="173">
        <f t="shared" si="35"/>
        <v>0</v>
      </c>
      <c r="BQ376" s="10"/>
      <c r="BR376" s="10"/>
      <c r="BS376" s="10"/>
    </row>
    <row r="377" spans="1:71" ht="13.5" customHeight="1" x14ac:dyDescent="0.25">
      <c r="A377" s="9"/>
      <c r="B377" s="13" t="str">
        <f>IF($C377&lt;&gt;"",MAX($B$7:B376)+1,"")</f>
        <v/>
      </c>
      <c r="C377" s="187"/>
      <c r="D377" s="186"/>
      <c r="E377" s="185"/>
      <c r="F377" s="184"/>
      <c r="G377" s="184"/>
      <c r="H377" s="183"/>
      <c r="I377" s="182"/>
      <c r="J377" s="181"/>
      <c r="K377" s="180"/>
      <c r="L377" s="194"/>
      <c r="M377" s="194"/>
      <c r="N37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77" s="364"/>
      <c r="P377" s="364"/>
      <c r="Q377" s="364"/>
      <c r="R377" s="362"/>
      <c r="S377" s="178"/>
      <c r="T377" s="189"/>
      <c r="U377" s="4"/>
      <c r="V377" s="188" t="e">
        <f>IF(#REF!&lt;#REF!,"No assoleix el mínim d'hores d'atenció anual","Atenció mínima assolida amb èxit")</f>
        <v>#REF!</v>
      </c>
      <c r="W377" s="4"/>
      <c r="X377" s="9">
        <f>(12/12)*Taula42[[#This Row],[Mesos del contracte en vigor durant l´any 2024]]</f>
        <v>0</v>
      </c>
      <c r="Y377" s="9">
        <f>(24/12)*Taula42[[#This Row],[Mesos del contracte en vigor durant l´any 2024]]</f>
        <v>0</v>
      </c>
      <c r="Z377" s="9">
        <f>(4/12)*Taula42[[#This Row],[Mesos del contracte en vigor durant l´any 2024]]</f>
        <v>0</v>
      </c>
      <c r="AA377" s="9">
        <f>(64/12)*Taula42[[#This Row],[Mesos del contracte en vigor durant l´any 2024]]</f>
        <v>0</v>
      </c>
      <c r="AB377" s="4"/>
      <c r="AC377" s="175">
        <f t="shared" si="30"/>
        <v>0</v>
      </c>
      <c r="AE377" s="13"/>
      <c r="AG377" s="26">
        <f>IF(Taula42[[#This Row],[Núm. d''ordre]]&lt;&gt;"",1,0)</f>
        <v>0</v>
      </c>
      <c r="AI377" s="26" t="e">
        <f>IF(#REF!&lt;400,1,0)</f>
        <v>#REF!</v>
      </c>
      <c r="AJ377" s="26" t="e">
        <f>IF(#REF!&gt;=400,1,0)</f>
        <v>#REF!</v>
      </c>
      <c r="AL377" s="26">
        <f>IF(Taula42[[#This Row],[Núm. d''ordre]]&gt;0,1,0)</f>
        <v>1</v>
      </c>
      <c r="AN377" s="174">
        <f t="shared" si="31"/>
        <v>0</v>
      </c>
      <c r="AO377" s="174">
        <f t="shared" si="32"/>
        <v>0</v>
      </c>
      <c r="AP377" s="174">
        <f t="shared" si="33"/>
        <v>0</v>
      </c>
      <c r="AR377" s="173">
        <f t="shared" si="34"/>
        <v>0</v>
      </c>
      <c r="AS377" s="173">
        <f t="shared" si="35"/>
        <v>0</v>
      </c>
      <c r="BQ377" s="10"/>
      <c r="BR377" s="10"/>
      <c r="BS377" s="10"/>
    </row>
    <row r="378" spans="1:71" ht="13.5" customHeight="1" x14ac:dyDescent="0.25">
      <c r="A378" s="9"/>
      <c r="B378" s="13" t="str">
        <f>IF($C378&lt;&gt;"",MAX($B$7:B377)+1,"")</f>
        <v/>
      </c>
      <c r="C378" s="187"/>
      <c r="D378" s="186"/>
      <c r="E378" s="185"/>
      <c r="F378" s="184"/>
      <c r="G378" s="184"/>
      <c r="H378" s="183"/>
      <c r="I378" s="182"/>
      <c r="J378" s="181"/>
      <c r="K378" s="180"/>
      <c r="L378" s="194"/>
      <c r="M378" s="194"/>
      <c r="N37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78" s="364"/>
      <c r="P378" s="364"/>
      <c r="Q378" s="364"/>
      <c r="R378" s="362"/>
      <c r="S378" s="178"/>
      <c r="T378" s="189"/>
      <c r="U378" s="4"/>
      <c r="V378" s="176" t="e">
        <f>IF(#REF!&lt;#REF!,"No assoleix el mínim d'hores d'atenció anual","Atenció mínima assolida amb èxit")</f>
        <v>#REF!</v>
      </c>
      <c r="W378" s="4"/>
      <c r="X378" s="9">
        <f>(12/12)*Taula42[[#This Row],[Mesos del contracte en vigor durant l´any 2024]]</f>
        <v>0</v>
      </c>
      <c r="Y378" s="9">
        <f>(24/12)*Taula42[[#This Row],[Mesos del contracte en vigor durant l´any 2024]]</f>
        <v>0</v>
      </c>
      <c r="Z378" s="9">
        <f>(4/12)*Taula42[[#This Row],[Mesos del contracte en vigor durant l´any 2024]]</f>
        <v>0</v>
      </c>
      <c r="AA378" s="9">
        <f>(64/12)*Taula42[[#This Row],[Mesos del contracte en vigor durant l´any 2024]]</f>
        <v>0</v>
      </c>
      <c r="AB378" s="4"/>
      <c r="AC378" s="175">
        <f t="shared" si="30"/>
        <v>0</v>
      </c>
      <c r="AE378" s="13"/>
      <c r="AG378" s="26">
        <f>IF(Taula42[[#This Row],[Núm. d''ordre]]&lt;&gt;"",1,0)</f>
        <v>0</v>
      </c>
      <c r="AI378" s="26" t="e">
        <f>IF(#REF!&lt;400,1,0)</f>
        <v>#REF!</v>
      </c>
      <c r="AJ378" s="26" t="e">
        <f>IF(#REF!&gt;=400,1,0)</f>
        <v>#REF!</v>
      </c>
      <c r="AL378" s="26">
        <f>IF(Taula42[[#This Row],[Núm. d''ordre]]&gt;0,1,0)</f>
        <v>1</v>
      </c>
      <c r="AN378" s="174">
        <f t="shared" si="31"/>
        <v>0</v>
      </c>
      <c r="AO378" s="174">
        <f t="shared" si="32"/>
        <v>0</v>
      </c>
      <c r="AP378" s="174">
        <f t="shared" si="33"/>
        <v>0</v>
      </c>
      <c r="AR378" s="173">
        <f t="shared" si="34"/>
        <v>0</v>
      </c>
      <c r="AS378" s="173">
        <f t="shared" si="35"/>
        <v>0</v>
      </c>
      <c r="BQ378" s="10"/>
      <c r="BR378" s="10"/>
      <c r="BS378" s="10"/>
    </row>
    <row r="379" spans="1:71" ht="13.5" customHeight="1" x14ac:dyDescent="0.25">
      <c r="A379" s="9"/>
      <c r="B379" s="13" t="str">
        <f>IF($C379&lt;&gt;"",MAX($B$7:B378)+1,"")</f>
        <v/>
      </c>
      <c r="C379" s="187"/>
      <c r="D379" s="186"/>
      <c r="E379" s="185"/>
      <c r="F379" s="184"/>
      <c r="G379" s="184"/>
      <c r="H379" s="183"/>
      <c r="I379" s="182"/>
      <c r="J379" s="181"/>
      <c r="K379" s="180"/>
      <c r="L379" s="194"/>
      <c r="M379" s="194"/>
      <c r="N37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79" s="364"/>
      <c r="P379" s="364"/>
      <c r="Q379" s="364"/>
      <c r="R379" s="362"/>
      <c r="S379" s="178"/>
      <c r="T379" s="177"/>
      <c r="U379" s="4"/>
      <c r="V379" s="188" t="e">
        <f>IF(#REF!&lt;#REF!,"No assoleix el mínim d'hores d'atenció anual","Atenció mínima assolida amb èxit")</f>
        <v>#REF!</v>
      </c>
      <c r="W379" s="4"/>
      <c r="X379" s="9">
        <f>(12/12)*Taula42[[#This Row],[Mesos del contracte en vigor durant l´any 2024]]</f>
        <v>0</v>
      </c>
      <c r="Y379" s="9">
        <f>(24/12)*Taula42[[#This Row],[Mesos del contracte en vigor durant l´any 2024]]</f>
        <v>0</v>
      </c>
      <c r="Z379" s="9">
        <f>(4/12)*Taula42[[#This Row],[Mesos del contracte en vigor durant l´any 2024]]</f>
        <v>0</v>
      </c>
      <c r="AA379" s="9">
        <f>(64/12)*Taula42[[#This Row],[Mesos del contracte en vigor durant l´any 2024]]</f>
        <v>0</v>
      </c>
      <c r="AB379" s="4"/>
      <c r="AC379" s="175">
        <f t="shared" si="30"/>
        <v>0</v>
      </c>
      <c r="AE379" s="13"/>
      <c r="AG379" s="26">
        <f>IF(Taula42[[#This Row],[Núm. d''ordre]]&lt;&gt;"",1,0)</f>
        <v>0</v>
      </c>
      <c r="AI379" s="26" t="e">
        <f>IF(#REF!&lt;400,1,0)</f>
        <v>#REF!</v>
      </c>
      <c r="AJ379" s="26" t="e">
        <f>IF(#REF!&gt;=400,1,0)</f>
        <v>#REF!</v>
      </c>
      <c r="AL379" s="26">
        <f>IF(Taula42[[#This Row],[Núm. d''ordre]]&gt;0,1,0)</f>
        <v>1</v>
      </c>
      <c r="AN379" s="174">
        <f t="shared" si="31"/>
        <v>0</v>
      </c>
      <c r="AO379" s="174">
        <f t="shared" si="32"/>
        <v>0</v>
      </c>
      <c r="AP379" s="174">
        <f t="shared" si="33"/>
        <v>0</v>
      </c>
      <c r="AR379" s="173">
        <f t="shared" si="34"/>
        <v>0</v>
      </c>
      <c r="AS379" s="173">
        <f t="shared" si="35"/>
        <v>0</v>
      </c>
      <c r="BQ379" s="10"/>
      <c r="BR379" s="10"/>
      <c r="BS379" s="10"/>
    </row>
    <row r="380" spans="1:71" ht="13.5" customHeight="1" x14ac:dyDescent="0.25">
      <c r="A380" s="9"/>
      <c r="B380" s="13" t="str">
        <f>IF($C380&lt;&gt;"",MAX($B$7:B379)+1,"")</f>
        <v/>
      </c>
      <c r="C380" s="187"/>
      <c r="D380" s="186"/>
      <c r="E380" s="185"/>
      <c r="F380" s="184"/>
      <c r="G380" s="184"/>
      <c r="H380" s="183"/>
      <c r="I380" s="182"/>
      <c r="J380" s="181"/>
      <c r="K380" s="180"/>
      <c r="L380" s="194"/>
      <c r="M380" s="194"/>
      <c r="N38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80" s="364"/>
      <c r="P380" s="364"/>
      <c r="Q380" s="364"/>
      <c r="R380" s="362"/>
      <c r="S380" s="178"/>
      <c r="T380" s="177"/>
      <c r="U380" s="4"/>
      <c r="V380" s="176" t="e">
        <f>IF(#REF!&lt;#REF!,"No assoleix el mínim d'hores d'atenció anual","Atenció mínima assolida amb èxit")</f>
        <v>#REF!</v>
      </c>
      <c r="W380" s="4"/>
      <c r="X380" s="9">
        <f>(12/12)*Taula42[[#This Row],[Mesos del contracte en vigor durant l´any 2024]]</f>
        <v>0</v>
      </c>
      <c r="Y380" s="9">
        <f>(24/12)*Taula42[[#This Row],[Mesos del contracte en vigor durant l´any 2024]]</f>
        <v>0</v>
      </c>
      <c r="Z380" s="9">
        <f>(4/12)*Taula42[[#This Row],[Mesos del contracte en vigor durant l´any 2024]]</f>
        <v>0</v>
      </c>
      <c r="AA380" s="9">
        <f>(64/12)*Taula42[[#This Row],[Mesos del contracte en vigor durant l´any 2024]]</f>
        <v>0</v>
      </c>
      <c r="AB380" s="4"/>
      <c r="AC380" s="175">
        <f t="shared" si="30"/>
        <v>0</v>
      </c>
      <c r="AE380" s="13"/>
      <c r="AG380" s="26">
        <f>IF(Taula42[[#This Row],[Núm. d''ordre]]&lt;&gt;"",1,0)</f>
        <v>0</v>
      </c>
      <c r="AI380" s="26" t="e">
        <f>IF(#REF!&lt;400,1,0)</f>
        <v>#REF!</v>
      </c>
      <c r="AJ380" s="26" t="e">
        <f>IF(#REF!&gt;=400,1,0)</f>
        <v>#REF!</v>
      </c>
      <c r="AL380" s="26">
        <f>IF(Taula42[[#This Row],[Núm. d''ordre]]&gt;0,1,0)</f>
        <v>1</v>
      </c>
      <c r="AN380" s="174">
        <f t="shared" si="31"/>
        <v>0</v>
      </c>
      <c r="AO380" s="174">
        <f t="shared" si="32"/>
        <v>0</v>
      </c>
      <c r="AP380" s="174">
        <f t="shared" si="33"/>
        <v>0</v>
      </c>
      <c r="AR380" s="173">
        <f t="shared" si="34"/>
        <v>0</v>
      </c>
      <c r="AS380" s="173">
        <f t="shared" si="35"/>
        <v>0</v>
      </c>
      <c r="BQ380" s="10"/>
      <c r="BR380" s="10"/>
      <c r="BS380" s="10"/>
    </row>
    <row r="381" spans="1:71" ht="13.5" customHeight="1" x14ac:dyDescent="0.25">
      <c r="A381" s="9"/>
      <c r="B381" s="13" t="str">
        <f>IF($C381&lt;&gt;"",MAX($B$7:B380)+1,"")</f>
        <v/>
      </c>
      <c r="C381" s="187"/>
      <c r="D381" s="186"/>
      <c r="E381" s="185"/>
      <c r="F381" s="184"/>
      <c r="G381" s="184"/>
      <c r="H381" s="183"/>
      <c r="I381" s="182"/>
      <c r="J381" s="181"/>
      <c r="K381" s="180"/>
      <c r="L381" s="194"/>
      <c r="M381" s="194"/>
      <c r="N38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81" s="364"/>
      <c r="P381" s="364"/>
      <c r="Q381" s="364"/>
      <c r="R381" s="362"/>
      <c r="S381" s="178"/>
      <c r="T381" s="177"/>
      <c r="U381" s="4"/>
      <c r="V381" s="188" t="e">
        <f>IF(#REF!&lt;#REF!,"No assoleix el mínim d'hores d'atenció anual","Atenció mínima assolida amb èxit")</f>
        <v>#REF!</v>
      </c>
      <c r="W381" s="4"/>
      <c r="X381" s="9">
        <f>(12/12)*Taula42[[#This Row],[Mesos del contracte en vigor durant l´any 2024]]</f>
        <v>0</v>
      </c>
      <c r="Y381" s="9">
        <f>(24/12)*Taula42[[#This Row],[Mesos del contracte en vigor durant l´any 2024]]</f>
        <v>0</v>
      </c>
      <c r="Z381" s="9">
        <f>(4/12)*Taula42[[#This Row],[Mesos del contracte en vigor durant l´any 2024]]</f>
        <v>0</v>
      </c>
      <c r="AA381" s="9">
        <f>(64/12)*Taula42[[#This Row],[Mesos del contracte en vigor durant l´any 2024]]</f>
        <v>0</v>
      </c>
      <c r="AB381" s="4"/>
      <c r="AC381" s="175">
        <f t="shared" si="30"/>
        <v>0</v>
      </c>
      <c r="AE381" s="13"/>
      <c r="AG381" s="26">
        <f>IF(Taula42[[#This Row],[Núm. d''ordre]]&lt;&gt;"",1,0)</f>
        <v>0</v>
      </c>
      <c r="AI381" s="26" t="e">
        <f>IF(#REF!&lt;400,1,0)</f>
        <v>#REF!</v>
      </c>
      <c r="AJ381" s="26" t="e">
        <f>IF(#REF!&gt;=400,1,0)</f>
        <v>#REF!</v>
      </c>
      <c r="AL381" s="26">
        <f>IF(Taula42[[#This Row],[Núm. d''ordre]]&gt;0,1,0)</f>
        <v>1</v>
      </c>
      <c r="AN381" s="174">
        <f t="shared" si="31"/>
        <v>0</v>
      </c>
      <c r="AO381" s="174">
        <f t="shared" si="32"/>
        <v>0</v>
      </c>
      <c r="AP381" s="174">
        <f t="shared" si="33"/>
        <v>0</v>
      </c>
      <c r="AR381" s="173">
        <f t="shared" si="34"/>
        <v>0</v>
      </c>
      <c r="AS381" s="173">
        <f t="shared" si="35"/>
        <v>0</v>
      </c>
      <c r="BQ381" s="10"/>
      <c r="BR381" s="10"/>
      <c r="BS381" s="10"/>
    </row>
    <row r="382" spans="1:71" ht="13.5" customHeight="1" x14ac:dyDescent="0.25">
      <c r="A382" s="9"/>
      <c r="B382" s="13" t="str">
        <f>IF($C382&lt;&gt;"",MAX($B$7:B381)+1,"")</f>
        <v/>
      </c>
      <c r="C382" s="187"/>
      <c r="D382" s="186"/>
      <c r="E382" s="185"/>
      <c r="F382" s="184"/>
      <c r="G382" s="184"/>
      <c r="H382" s="183"/>
      <c r="I382" s="182"/>
      <c r="J382" s="181"/>
      <c r="K382" s="180"/>
      <c r="L382" s="194"/>
      <c r="M382" s="194"/>
      <c r="N38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82" s="364"/>
      <c r="P382" s="364"/>
      <c r="Q382" s="364"/>
      <c r="R382" s="362"/>
      <c r="S382" s="178"/>
      <c r="T382" s="177"/>
      <c r="U382" s="4"/>
      <c r="V382" s="176" t="e">
        <f>IF(#REF!&lt;#REF!,"No assoleix el mínim d'hores d'atenció anual","Atenció mínima assolida amb èxit")</f>
        <v>#REF!</v>
      </c>
      <c r="W382" s="4"/>
      <c r="X382" s="9">
        <f>(12/12)*Taula42[[#This Row],[Mesos del contracte en vigor durant l´any 2024]]</f>
        <v>0</v>
      </c>
      <c r="Y382" s="9">
        <f>(24/12)*Taula42[[#This Row],[Mesos del contracte en vigor durant l´any 2024]]</f>
        <v>0</v>
      </c>
      <c r="Z382" s="9">
        <f>(4/12)*Taula42[[#This Row],[Mesos del contracte en vigor durant l´any 2024]]</f>
        <v>0</v>
      </c>
      <c r="AA382" s="9">
        <f>(64/12)*Taula42[[#This Row],[Mesos del contracte en vigor durant l´any 2024]]</f>
        <v>0</v>
      </c>
      <c r="AB382" s="4"/>
      <c r="AC382" s="175">
        <f t="shared" si="30"/>
        <v>0</v>
      </c>
      <c r="AE382" s="13"/>
      <c r="AG382" s="26">
        <f>IF(Taula42[[#This Row],[Núm. d''ordre]]&lt;&gt;"",1,0)</f>
        <v>0</v>
      </c>
      <c r="AI382" s="26" t="e">
        <f>IF(#REF!&lt;400,1,0)</f>
        <v>#REF!</v>
      </c>
      <c r="AJ382" s="26" t="e">
        <f>IF(#REF!&gt;=400,1,0)</f>
        <v>#REF!</v>
      </c>
      <c r="AL382" s="26">
        <f>IF(Taula42[[#This Row],[Núm. d''ordre]]&gt;0,1,0)</f>
        <v>1</v>
      </c>
      <c r="AN382" s="174">
        <f t="shared" si="31"/>
        <v>0</v>
      </c>
      <c r="AO382" s="174">
        <f t="shared" si="32"/>
        <v>0</v>
      </c>
      <c r="AP382" s="174">
        <f t="shared" si="33"/>
        <v>0</v>
      </c>
      <c r="AR382" s="173">
        <f t="shared" si="34"/>
        <v>0</v>
      </c>
      <c r="AS382" s="173">
        <f t="shared" si="35"/>
        <v>0</v>
      </c>
      <c r="BQ382" s="10"/>
      <c r="BR382" s="10"/>
      <c r="BS382" s="10"/>
    </row>
    <row r="383" spans="1:71" ht="13.5" customHeight="1" x14ac:dyDescent="0.25">
      <c r="A383" s="9"/>
      <c r="B383" s="13" t="str">
        <f>IF($C383&lt;&gt;"",MAX($B$7:B382)+1,"")</f>
        <v/>
      </c>
      <c r="C383" s="187"/>
      <c r="D383" s="186"/>
      <c r="E383" s="185"/>
      <c r="F383" s="184"/>
      <c r="G383" s="184"/>
      <c r="H383" s="183"/>
      <c r="I383" s="182"/>
      <c r="J383" s="181"/>
      <c r="K383" s="180"/>
      <c r="L383" s="194"/>
      <c r="M383" s="194"/>
      <c r="N38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83" s="364"/>
      <c r="P383" s="364"/>
      <c r="Q383" s="364"/>
      <c r="R383" s="362"/>
      <c r="S383" s="178"/>
      <c r="T383" s="177"/>
      <c r="U383" s="4"/>
      <c r="V383" s="188" t="e">
        <f>IF(#REF!&lt;#REF!,"No assoleix el mínim d'hores d'atenció anual","Atenció mínima assolida amb èxit")</f>
        <v>#REF!</v>
      </c>
      <c r="W383" s="4"/>
      <c r="X383" s="9">
        <f>(12/12)*Taula42[[#This Row],[Mesos del contracte en vigor durant l´any 2024]]</f>
        <v>0</v>
      </c>
      <c r="Y383" s="9">
        <f>(24/12)*Taula42[[#This Row],[Mesos del contracte en vigor durant l´any 2024]]</f>
        <v>0</v>
      </c>
      <c r="Z383" s="9">
        <f>(4/12)*Taula42[[#This Row],[Mesos del contracte en vigor durant l´any 2024]]</f>
        <v>0</v>
      </c>
      <c r="AA383" s="9">
        <f>(64/12)*Taula42[[#This Row],[Mesos del contracte en vigor durant l´any 2024]]</f>
        <v>0</v>
      </c>
      <c r="AB383" s="4"/>
      <c r="AC383" s="175">
        <f t="shared" si="30"/>
        <v>0</v>
      </c>
      <c r="AE383" s="13"/>
      <c r="AG383" s="26">
        <f>IF(Taula42[[#This Row],[Núm. d''ordre]]&lt;&gt;"",1,0)</f>
        <v>0</v>
      </c>
      <c r="AI383" s="26" t="e">
        <f>IF(#REF!&lt;400,1,0)</f>
        <v>#REF!</v>
      </c>
      <c r="AJ383" s="26" t="e">
        <f>IF(#REF!&gt;=400,1,0)</f>
        <v>#REF!</v>
      </c>
      <c r="AL383" s="26">
        <f>IF(Taula42[[#This Row],[Núm. d''ordre]]&gt;0,1,0)</f>
        <v>1</v>
      </c>
      <c r="AN383" s="174">
        <f t="shared" si="31"/>
        <v>0</v>
      </c>
      <c r="AO383" s="174">
        <f t="shared" si="32"/>
        <v>0</v>
      </c>
      <c r="AP383" s="174">
        <f t="shared" si="33"/>
        <v>0</v>
      </c>
      <c r="AR383" s="173">
        <f t="shared" si="34"/>
        <v>0</v>
      </c>
      <c r="AS383" s="173">
        <f t="shared" si="35"/>
        <v>0</v>
      </c>
      <c r="BQ383" s="10"/>
      <c r="BR383" s="10"/>
      <c r="BS383" s="10"/>
    </row>
    <row r="384" spans="1:71" ht="13.5" customHeight="1" x14ac:dyDescent="0.25">
      <c r="A384" s="9"/>
      <c r="B384" s="13" t="str">
        <f>IF($C384&lt;&gt;"",MAX($B$7:B383)+1,"")</f>
        <v/>
      </c>
      <c r="C384" s="187"/>
      <c r="D384" s="186"/>
      <c r="E384" s="185"/>
      <c r="F384" s="184"/>
      <c r="G384" s="184"/>
      <c r="H384" s="183"/>
      <c r="I384" s="182"/>
      <c r="J384" s="181"/>
      <c r="K384" s="180"/>
      <c r="L384" s="194"/>
      <c r="M384" s="194"/>
      <c r="N38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84" s="364"/>
      <c r="P384" s="364"/>
      <c r="Q384" s="364"/>
      <c r="R384" s="362"/>
      <c r="S384" s="178"/>
      <c r="T384" s="177"/>
      <c r="U384" s="4"/>
      <c r="V384" s="176" t="e">
        <f>IF(#REF!&lt;#REF!,"No assoleix el mínim d'hores d'atenció anual","Atenció mínima assolida amb èxit")</f>
        <v>#REF!</v>
      </c>
      <c r="W384" s="4"/>
      <c r="X384" s="9">
        <f>(12/12)*Taula42[[#This Row],[Mesos del contracte en vigor durant l´any 2024]]</f>
        <v>0</v>
      </c>
      <c r="Y384" s="9">
        <f>(24/12)*Taula42[[#This Row],[Mesos del contracte en vigor durant l´any 2024]]</f>
        <v>0</v>
      </c>
      <c r="Z384" s="9">
        <f>(4/12)*Taula42[[#This Row],[Mesos del contracte en vigor durant l´any 2024]]</f>
        <v>0</v>
      </c>
      <c r="AA384" s="9">
        <f>(64/12)*Taula42[[#This Row],[Mesos del contracte en vigor durant l´any 2024]]</f>
        <v>0</v>
      </c>
      <c r="AB384" s="4"/>
      <c r="AC384" s="175">
        <f t="shared" si="30"/>
        <v>0</v>
      </c>
      <c r="AE384" s="13"/>
      <c r="AG384" s="26">
        <f>IF(Taula42[[#This Row],[Núm. d''ordre]]&lt;&gt;"",1,0)</f>
        <v>0</v>
      </c>
      <c r="AI384" s="26" t="e">
        <f>IF(#REF!&lt;400,1,0)</f>
        <v>#REF!</v>
      </c>
      <c r="AJ384" s="26" t="e">
        <f>IF(#REF!&gt;=400,1,0)</f>
        <v>#REF!</v>
      </c>
      <c r="AL384" s="26">
        <f>IF(Taula42[[#This Row],[Núm. d''ordre]]&gt;0,1,0)</f>
        <v>1</v>
      </c>
      <c r="AN384" s="174">
        <f t="shared" si="31"/>
        <v>0</v>
      </c>
      <c r="AO384" s="174">
        <f t="shared" si="32"/>
        <v>0</v>
      </c>
      <c r="AP384" s="174">
        <f t="shared" si="33"/>
        <v>0</v>
      </c>
      <c r="AR384" s="173">
        <f t="shared" si="34"/>
        <v>0</v>
      </c>
      <c r="AS384" s="173">
        <f t="shared" si="35"/>
        <v>0</v>
      </c>
      <c r="BQ384" s="10"/>
      <c r="BR384" s="10"/>
      <c r="BS384" s="10"/>
    </row>
    <row r="385" spans="1:71" ht="13.5" customHeight="1" x14ac:dyDescent="0.25">
      <c r="A385" s="9"/>
      <c r="B385" s="13" t="str">
        <f>IF($C385&lt;&gt;"",MAX($B$7:B384)+1,"")</f>
        <v/>
      </c>
      <c r="C385" s="187"/>
      <c r="D385" s="186"/>
      <c r="E385" s="185"/>
      <c r="F385" s="184"/>
      <c r="G385" s="184"/>
      <c r="H385" s="183"/>
      <c r="I385" s="182"/>
      <c r="J385" s="181"/>
      <c r="K385" s="180"/>
      <c r="L385" s="194"/>
      <c r="M385" s="194"/>
      <c r="N38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85" s="364"/>
      <c r="P385" s="364"/>
      <c r="Q385" s="364"/>
      <c r="R385" s="362"/>
      <c r="S385" s="178"/>
      <c r="T385" s="177"/>
      <c r="U385" s="4"/>
      <c r="V385" s="188" t="e">
        <f>IF(#REF!&lt;#REF!,"No assoleix el mínim d'hores d'atenció anual","Atenció mínima assolida amb èxit")</f>
        <v>#REF!</v>
      </c>
      <c r="W385" s="4"/>
      <c r="X385" s="9">
        <f>(12/12)*Taula42[[#This Row],[Mesos del contracte en vigor durant l´any 2024]]</f>
        <v>0</v>
      </c>
      <c r="Y385" s="9">
        <f>(24/12)*Taula42[[#This Row],[Mesos del contracte en vigor durant l´any 2024]]</f>
        <v>0</v>
      </c>
      <c r="Z385" s="9">
        <f>(4/12)*Taula42[[#This Row],[Mesos del contracte en vigor durant l´any 2024]]</f>
        <v>0</v>
      </c>
      <c r="AA385" s="9">
        <f>(64/12)*Taula42[[#This Row],[Mesos del contracte en vigor durant l´any 2024]]</f>
        <v>0</v>
      </c>
      <c r="AB385" s="4"/>
      <c r="AC385" s="175">
        <f t="shared" si="30"/>
        <v>0</v>
      </c>
      <c r="AE385" s="13"/>
      <c r="AG385" s="26">
        <f>IF(Taula42[[#This Row],[Núm. d''ordre]]&lt;&gt;"",1,0)</f>
        <v>0</v>
      </c>
      <c r="AI385" s="26" t="e">
        <f>IF(#REF!&lt;400,1,0)</f>
        <v>#REF!</v>
      </c>
      <c r="AJ385" s="26" t="e">
        <f>IF(#REF!&gt;=400,1,0)</f>
        <v>#REF!</v>
      </c>
      <c r="AL385" s="26">
        <f>IF(Taula42[[#This Row],[Núm. d''ordre]]&gt;0,1,0)</f>
        <v>1</v>
      </c>
      <c r="AN385" s="174">
        <f t="shared" si="31"/>
        <v>0</v>
      </c>
      <c r="AO385" s="174">
        <f t="shared" si="32"/>
        <v>0</v>
      </c>
      <c r="AP385" s="174">
        <f t="shared" si="33"/>
        <v>0</v>
      </c>
      <c r="AR385" s="173">
        <f t="shared" si="34"/>
        <v>0</v>
      </c>
      <c r="AS385" s="173">
        <f t="shared" si="35"/>
        <v>0</v>
      </c>
      <c r="BQ385" s="10"/>
      <c r="BR385" s="10"/>
      <c r="BS385" s="10"/>
    </row>
    <row r="386" spans="1:71" ht="13.5" customHeight="1" x14ac:dyDescent="0.25">
      <c r="A386" s="9"/>
      <c r="B386" s="13" t="str">
        <f>IF($C386&lt;&gt;"",MAX($B$7:B385)+1,"")</f>
        <v/>
      </c>
      <c r="C386" s="187"/>
      <c r="D386" s="186"/>
      <c r="E386" s="185"/>
      <c r="F386" s="184"/>
      <c r="G386" s="184"/>
      <c r="H386" s="183"/>
      <c r="I386" s="182"/>
      <c r="J386" s="181"/>
      <c r="K386" s="180"/>
      <c r="L386" s="194"/>
      <c r="M386" s="194"/>
      <c r="N38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86" s="364"/>
      <c r="P386" s="364"/>
      <c r="Q386" s="364"/>
      <c r="R386" s="362"/>
      <c r="S386" s="178"/>
      <c r="T386" s="177"/>
      <c r="U386" s="4"/>
      <c r="V386" s="176" t="e">
        <f>IF(#REF!&lt;#REF!,"No assoleix el mínim d'hores d'atenció anual","Atenció mínima assolida amb èxit")</f>
        <v>#REF!</v>
      </c>
      <c r="W386" s="4"/>
      <c r="X386" s="9">
        <f>(12/12)*Taula42[[#This Row],[Mesos del contracte en vigor durant l´any 2024]]</f>
        <v>0</v>
      </c>
      <c r="Y386" s="9">
        <f>(24/12)*Taula42[[#This Row],[Mesos del contracte en vigor durant l´any 2024]]</f>
        <v>0</v>
      </c>
      <c r="Z386" s="9">
        <f>(4/12)*Taula42[[#This Row],[Mesos del contracte en vigor durant l´any 2024]]</f>
        <v>0</v>
      </c>
      <c r="AA386" s="9">
        <f>(64/12)*Taula42[[#This Row],[Mesos del contracte en vigor durant l´any 2024]]</f>
        <v>0</v>
      </c>
      <c r="AB386" s="4"/>
      <c r="AC386" s="175">
        <f t="shared" si="30"/>
        <v>0</v>
      </c>
      <c r="AE386" s="13"/>
      <c r="AG386" s="26">
        <f>IF(Taula42[[#This Row],[Núm. d''ordre]]&lt;&gt;"",1,0)</f>
        <v>0</v>
      </c>
      <c r="AI386" s="26" t="e">
        <f>IF(#REF!&lt;400,1,0)</f>
        <v>#REF!</v>
      </c>
      <c r="AJ386" s="26" t="e">
        <f>IF(#REF!&gt;=400,1,0)</f>
        <v>#REF!</v>
      </c>
      <c r="AL386" s="26">
        <f>IF(Taula42[[#This Row],[Núm. d''ordre]]&gt;0,1,0)</f>
        <v>1</v>
      </c>
      <c r="AN386" s="174">
        <f t="shared" si="31"/>
        <v>0</v>
      </c>
      <c r="AO386" s="174">
        <f t="shared" si="32"/>
        <v>0</v>
      </c>
      <c r="AP386" s="174">
        <f t="shared" si="33"/>
        <v>0</v>
      </c>
      <c r="AR386" s="173">
        <f t="shared" si="34"/>
        <v>0</v>
      </c>
      <c r="AS386" s="173">
        <f t="shared" si="35"/>
        <v>0</v>
      </c>
      <c r="BQ386" s="10"/>
      <c r="BR386" s="10"/>
      <c r="BS386" s="10"/>
    </row>
    <row r="387" spans="1:71" ht="13.5" customHeight="1" x14ac:dyDescent="0.25">
      <c r="A387" s="9"/>
      <c r="B387" s="13" t="str">
        <f>IF($C387&lt;&gt;"",MAX($B$7:B386)+1,"")</f>
        <v/>
      </c>
      <c r="C387" s="187"/>
      <c r="D387" s="186"/>
      <c r="E387" s="185"/>
      <c r="F387" s="184"/>
      <c r="G387" s="184"/>
      <c r="H387" s="183"/>
      <c r="I387" s="182"/>
      <c r="J387" s="181"/>
      <c r="K387" s="180"/>
      <c r="L387" s="194"/>
      <c r="M387" s="194"/>
      <c r="N38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87" s="364"/>
      <c r="P387" s="364"/>
      <c r="Q387" s="364"/>
      <c r="R387" s="362"/>
      <c r="S387" s="178"/>
      <c r="T387" s="177"/>
      <c r="U387" s="4"/>
      <c r="V387" s="188" t="e">
        <f>IF(#REF!&lt;#REF!,"No assoleix el mínim d'hores d'atenció anual","Atenció mínima assolida amb èxit")</f>
        <v>#REF!</v>
      </c>
      <c r="W387" s="4"/>
      <c r="X387" s="9">
        <f>(12/12)*Taula42[[#This Row],[Mesos del contracte en vigor durant l´any 2024]]</f>
        <v>0</v>
      </c>
      <c r="Y387" s="9">
        <f>(24/12)*Taula42[[#This Row],[Mesos del contracte en vigor durant l´any 2024]]</f>
        <v>0</v>
      </c>
      <c r="Z387" s="9">
        <f>(4/12)*Taula42[[#This Row],[Mesos del contracte en vigor durant l´any 2024]]</f>
        <v>0</v>
      </c>
      <c r="AA387" s="9">
        <f>(64/12)*Taula42[[#This Row],[Mesos del contracte en vigor durant l´any 2024]]</f>
        <v>0</v>
      </c>
      <c r="AB387" s="4"/>
      <c r="AC387" s="175">
        <f t="shared" si="30"/>
        <v>0</v>
      </c>
      <c r="AE387" s="13"/>
      <c r="AG387" s="26">
        <f>IF(Taula42[[#This Row],[Núm. d''ordre]]&lt;&gt;"",1,0)</f>
        <v>0</v>
      </c>
      <c r="AI387" s="26" t="e">
        <f>IF(#REF!&lt;400,1,0)</f>
        <v>#REF!</v>
      </c>
      <c r="AJ387" s="26" t="e">
        <f>IF(#REF!&gt;=400,1,0)</f>
        <v>#REF!</v>
      </c>
      <c r="AL387" s="26">
        <f>IF(Taula42[[#This Row],[Núm. d''ordre]]&gt;0,1,0)</f>
        <v>1</v>
      </c>
      <c r="AN387" s="174">
        <f t="shared" si="31"/>
        <v>0</v>
      </c>
      <c r="AO387" s="174">
        <f t="shared" si="32"/>
        <v>0</v>
      </c>
      <c r="AP387" s="174">
        <f t="shared" si="33"/>
        <v>0</v>
      </c>
      <c r="AR387" s="173">
        <f t="shared" si="34"/>
        <v>0</v>
      </c>
      <c r="AS387" s="173">
        <f t="shared" si="35"/>
        <v>0</v>
      </c>
      <c r="BQ387" s="10"/>
      <c r="BR387" s="10"/>
      <c r="BS387" s="10"/>
    </row>
    <row r="388" spans="1:71" ht="13.5" customHeight="1" x14ac:dyDescent="0.25">
      <c r="A388" s="9"/>
      <c r="B388" s="13" t="str">
        <f>IF($C388&lt;&gt;"",MAX($B$7:B387)+1,"")</f>
        <v/>
      </c>
      <c r="C388" s="187"/>
      <c r="D388" s="186"/>
      <c r="E388" s="185"/>
      <c r="F388" s="184"/>
      <c r="G388" s="184"/>
      <c r="H388" s="183"/>
      <c r="I388" s="182"/>
      <c r="J388" s="181"/>
      <c r="K388" s="180"/>
      <c r="L388" s="194"/>
      <c r="M388" s="194"/>
      <c r="N38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88" s="364"/>
      <c r="P388" s="364"/>
      <c r="Q388" s="364"/>
      <c r="R388" s="362"/>
      <c r="S388" s="178"/>
      <c r="T388" s="177"/>
      <c r="U388" s="4"/>
      <c r="V388" s="176" t="e">
        <f>IF(#REF!&lt;#REF!,"No assoleix el mínim d'hores d'atenció anual","Atenció mínima assolida amb èxit")</f>
        <v>#REF!</v>
      </c>
      <c r="W388" s="4"/>
      <c r="X388" s="9">
        <f>(12/12)*Taula42[[#This Row],[Mesos del contracte en vigor durant l´any 2024]]</f>
        <v>0</v>
      </c>
      <c r="Y388" s="9">
        <f>(24/12)*Taula42[[#This Row],[Mesos del contracte en vigor durant l´any 2024]]</f>
        <v>0</v>
      </c>
      <c r="Z388" s="9">
        <f>(4/12)*Taula42[[#This Row],[Mesos del contracte en vigor durant l´any 2024]]</f>
        <v>0</v>
      </c>
      <c r="AA388" s="9">
        <f>(64/12)*Taula42[[#This Row],[Mesos del contracte en vigor durant l´any 2024]]</f>
        <v>0</v>
      </c>
      <c r="AB388" s="4"/>
      <c r="AC388" s="175">
        <f t="shared" si="30"/>
        <v>0</v>
      </c>
      <c r="AE388" s="13"/>
      <c r="AG388" s="26">
        <f>IF(Taula42[[#This Row],[Núm. d''ordre]]&lt;&gt;"",1,0)</f>
        <v>0</v>
      </c>
      <c r="AI388" s="26" t="e">
        <f>IF(#REF!&lt;400,1,0)</f>
        <v>#REF!</v>
      </c>
      <c r="AJ388" s="26" t="e">
        <f>IF(#REF!&gt;=400,1,0)</f>
        <v>#REF!</v>
      </c>
      <c r="AL388" s="26">
        <f>IF(Taula42[[#This Row],[Núm. d''ordre]]&gt;0,1,0)</f>
        <v>1</v>
      </c>
      <c r="AN388" s="174">
        <f t="shared" si="31"/>
        <v>0</v>
      </c>
      <c r="AO388" s="174">
        <f t="shared" si="32"/>
        <v>0</v>
      </c>
      <c r="AP388" s="174">
        <f t="shared" si="33"/>
        <v>0</v>
      </c>
      <c r="AR388" s="173">
        <f t="shared" si="34"/>
        <v>0</v>
      </c>
      <c r="AS388" s="173">
        <f t="shared" si="35"/>
        <v>0</v>
      </c>
      <c r="BQ388" s="10"/>
      <c r="BR388" s="10"/>
      <c r="BS388" s="10"/>
    </row>
    <row r="389" spans="1:71" ht="13.5" customHeight="1" x14ac:dyDescent="0.25">
      <c r="A389" s="9"/>
      <c r="B389" s="13" t="str">
        <f>IF($C389&lt;&gt;"",MAX($B$7:B388)+1,"")</f>
        <v/>
      </c>
      <c r="C389" s="187"/>
      <c r="D389" s="186"/>
      <c r="E389" s="185"/>
      <c r="F389" s="184"/>
      <c r="G389" s="184"/>
      <c r="H389" s="183"/>
      <c r="I389" s="182"/>
      <c r="J389" s="181"/>
      <c r="K389" s="180"/>
      <c r="L389" s="194"/>
      <c r="M389" s="194"/>
      <c r="N38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89" s="364"/>
      <c r="P389" s="364"/>
      <c r="Q389" s="364"/>
      <c r="R389" s="362"/>
      <c r="S389" s="178"/>
      <c r="T389" s="177"/>
      <c r="U389" s="4"/>
      <c r="V389" s="188" t="e">
        <f>IF(#REF!&lt;#REF!,"No assoleix el mínim d'hores d'atenció anual","Atenció mínima assolida amb èxit")</f>
        <v>#REF!</v>
      </c>
      <c r="W389" s="4"/>
      <c r="X389" s="9">
        <f>(12/12)*Taula42[[#This Row],[Mesos del contracte en vigor durant l´any 2024]]</f>
        <v>0</v>
      </c>
      <c r="Y389" s="9">
        <f>(24/12)*Taula42[[#This Row],[Mesos del contracte en vigor durant l´any 2024]]</f>
        <v>0</v>
      </c>
      <c r="Z389" s="9">
        <f>(4/12)*Taula42[[#This Row],[Mesos del contracte en vigor durant l´any 2024]]</f>
        <v>0</v>
      </c>
      <c r="AA389" s="9">
        <f>(64/12)*Taula42[[#This Row],[Mesos del contracte en vigor durant l´any 2024]]</f>
        <v>0</v>
      </c>
      <c r="AB389" s="4"/>
      <c r="AC389" s="175">
        <f t="shared" si="30"/>
        <v>0</v>
      </c>
      <c r="AE389" s="13"/>
      <c r="AG389" s="26">
        <f>IF(Taula42[[#This Row],[Núm. d''ordre]]&lt;&gt;"",1,0)</f>
        <v>0</v>
      </c>
      <c r="AI389" s="26" t="e">
        <f>IF(#REF!&lt;400,1,0)</f>
        <v>#REF!</v>
      </c>
      <c r="AJ389" s="26" t="e">
        <f>IF(#REF!&gt;=400,1,0)</f>
        <v>#REF!</v>
      </c>
      <c r="AL389" s="26">
        <f>IF(Taula42[[#This Row],[Núm. d''ordre]]&gt;0,1,0)</f>
        <v>1</v>
      </c>
      <c r="AN389" s="174">
        <f t="shared" si="31"/>
        <v>0</v>
      </c>
      <c r="AO389" s="174">
        <f t="shared" si="32"/>
        <v>0</v>
      </c>
      <c r="AP389" s="174">
        <f t="shared" si="33"/>
        <v>0</v>
      </c>
      <c r="AR389" s="173">
        <f t="shared" si="34"/>
        <v>0</v>
      </c>
      <c r="AS389" s="173">
        <f t="shared" si="35"/>
        <v>0</v>
      </c>
      <c r="BQ389" s="10"/>
      <c r="BR389" s="10"/>
      <c r="BS389" s="10"/>
    </row>
    <row r="390" spans="1:71" ht="13.5" customHeight="1" x14ac:dyDescent="0.25">
      <c r="A390" s="9"/>
      <c r="B390" s="13" t="str">
        <f>IF($C390&lt;&gt;"",MAX($B$7:B389)+1,"")</f>
        <v/>
      </c>
      <c r="C390" s="187"/>
      <c r="D390" s="186"/>
      <c r="E390" s="185"/>
      <c r="F390" s="184"/>
      <c r="G390" s="184"/>
      <c r="H390" s="183"/>
      <c r="I390" s="182"/>
      <c r="J390" s="181"/>
      <c r="K390" s="180"/>
      <c r="L390" s="194"/>
      <c r="M390" s="194"/>
      <c r="N39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90" s="364"/>
      <c r="P390" s="364"/>
      <c r="Q390" s="364"/>
      <c r="R390" s="362"/>
      <c r="S390" s="178"/>
      <c r="T390" s="177"/>
      <c r="U390" s="4"/>
      <c r="V390" s="176" t="e">
        <f>IF(#REF!&lt;#REF!,"No assoleix el mínim d'hores d'atenció anual","Atenció mínima assolida amb èxit")</f>
        <v>#REF!</v>
      </c>
      <c r="W390" s="4"/>
      <c r="X390" s="9">
        <f>(12/12)*Taula42[[#This Row],[Mesos del contracte en vigor durant l´any 2024]]</f>
        <v>0</v>
      </c>
      <c r="Y390" s="9">
        <f>(24/12)*Taula42[[#This Row],[Mesos del contracte en vigor durant l´any 2024]]</f>
        <v>0</v>
      </c>
      <c r="Z390" s="9">
        <f>(4/12)*Taula42[[#This Row],[Mesos del contracte en vigor durant l´any 2024]]</f>
        <v>0</v>
      </c>
      <c r="AA390" s="9">
        <f>(64/12)*Taula42[[#This Row],[Mesos del contracte en vigor durant l´any 2024]]</f>
        <v>0</v>
      </c>
      <c r="AB390" s="4"/>
      <c r="AC390" s="175">
        <f t="shared" si="30"/>
        <v>0</v>
      </c>
      <c r="AE390" s="13"/>
      <c r="AG390" s="26">
        <f>IF(Taula42[[#This Row],[Núm. d''ordre]]&lt;&gt;"",1,0)</f>
        <v>0</v>
      </c>
      <c r="AI390" s="26" t="e">
        <f>IF(#REF!&lt;400,1,0)</f>
        <v>#REF!</v>
      </c>
      <c r="AJ390" s="26" t="e">
        <f>IF(#REF!&gt;=400,1,0)</f>
        <v>#REF!</v>
      </c>
      <c r="AL390" s="26">
        <f>IF(Taula42[[#This Row],[Núm. d''ordre]]&gt;0,1,0)</f>
        <v>1</v>
      </c>
      <c r="AN390" s="174">
        <f t="shared" si="31"/>
        <v>0</v>
      </c>
      <c r="AO390" s="174">
        <f t="shared" si="32"/>
        <v>0</v>
      </c>
      <c r="AP390" s="174">
        <f t="shared" si="33"/>
        <v>0</v>
      </c>
      <c r="AR390" s="173">
        <f t="shared" si="34"/>
        <v>0</v>
      </c>
      <c r="AS390" s="173">
        <f t="shared" si="35"/>
        <v>0</v>
      </c>
      <c r="BQ390" s="10"/>
      <c r="BR390" s="10"/>
      <c r="BS390" s="10"/>
    </row>
    <row r="391" spans="1:71" ht="13.5" customHeight="1" x14ac:dyDescent="0.25">
      <c r="A391" s="9"/>
      <c r="B391" s="13" t="str">
        <f>IF($C391&lt;&gt;"",MAX($B$7:B390)+1,"")</f>
        <v/>
      </c>
      <c r="C391" s="187"/>
      <c r="D391" s="186"/>
      <c r="E391" s="185"/>
      <c r="F391" s="184"/>
      <c r="G391" s="184"/>
      <c r="H391" s="183"/>
      <c r="I391" s="182"/>
      <c r="J391" s="181"/>
      <c r="K391" s="180"/>
      <c r="L391" s="194"/>
      <c r="M391" s="194"/>
      <c r="N39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91" s="364"/>
      <c r="P391" s="364"/>
      <c r="Q391" s="364"/>
      <c r="R391" s="362"/>
      <c r="S391" s="178"/>
      <c r="T391" s="177"/>
      <c r="U391" s="4"/>
      <c r="V391" s="188" t="e">
        <f>IF(#REF!&lt;#REF!,"No assoleix el mínim d'hores d'atenció anual","Atenció mínima assolida amb èxit")</f>
        <v>#REF!</v>
      </c>
      <c r="W391" s="4"/>
      <c r="X391" s="9">
        <f>(12/12)*Taula42[[#This Row],[Mesos del contracte en vigor durant l´any 2024]]</f>
        <v>0</v>
      </c>
      <c r="Y391" s="9">
        <f>(24/12)*Taula42[[#This Row],[Mesos del contracte en vigor durant l´any 2024]]</f>
        <v>0</v>
      </c>
      <c r="Z391" s="9">
        <f>(4/12)*Taula42[[#This Row],[Mesos del contracte en vigor durant l´any 2024]]</f>
        <v>0</v>
      </c>
      <c r="AA391" s="9">
        <f>(64/12)*Taula42[[#This Row],[Mesos del contracte en vigor durant l´any 2024]]</f>
        <v>0</v>
      </c>
      <c r="AB391" s="4"/>
      <c r="AC391" s="175">
        <f t="shared" ref="AC391:AC454" si="36">IF(AG391=1,2763.41,0)</f>
        <v>0</v>
      </c>
      <c r="AE391" s="13"/>
      <c r="AG391" s="26">
        <f>IF(Taula42[[#This Row],[Núm. d''ordre]]&lt;&gt;"",1,0)</f>
        <v>0</v>
      </c>
      <c r="AI391" s="26" t="e">
        <f>IF(#REF!&lt;400,1,0)</f>
        <v>#REF!</v>
      </c>
      <c r="AJ391" s="26" t="e">
        <f>IF(#REF!&gt;=400,1,0)</f>
        <v>#REF!</v>
      </c>
      <c r="AL391" s="26">
        <f>IF(Taula42[[#This Row],[Núm. d''ordre]]&gt;0,1,0)</f>
        <v>1</v>
      </c>
      <c r="AN391" s="174">
        <f t="shared" ref="AN391:AN454" si="37">IF(G391="Home",1,0)</f>
        <v>0</v>
      </c>
      <c r="AO391" s="174">
        <f t="shared" ref="AO391:AO454" si="38">IF(G391="Dona",1,0)</f>
        <v>0</v>
      </c>
      <c r="AP391" s="174">
        <f t="shared" ref="AP391:AP454" si="39">IF(G391="No binari",1,0)</f>
        <v>0</v>
      </c>
      <c r="AR391" s="173">
        <f t="shared" ref="AR391:AR454" si="40">IF(F391="Home",1,0)</f>
        <v>0</v>
      </c>
      <c r="AS391" s="173">
        <f t="shared" ref="AS391:AS454" si="41">IF(F391="Dona",1,0)</f>
        <v>0</v>
      </c>
      <c r="BQ391" s="10"/>
      <c r="BR391" s="10"/>
      <c r="BS391" s="10"/>
    </row>
    <row r="392" spans="1:71" ht="13.5" customHeight="1" x14ac:dyDescent="0.25">
      <c r="A392" s="9"/>
      <c r="B392" s="13" t="str">
        <f>IF($C392&lt;&gt;"",MAX($B$7:B391)+1,"")</f>
        <v/>
      </c>
      <c r="C392" s="187"/>
      <c r="D392" s="186"/>
      <c r="E392" s="185"/>
      <c r="F392" s="184"/>
      <c r="G392" s="184"/>
      <c r="H392" s="183"/>
      <c r="I392" s="182"/>
      <c r="J392" s="181"/>
      <c r="K392" s="180"/>
      <c r="L392" s="194"/>
      <c r="M392" s="194"/>
      <c r="N39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92" s="364"/>
      <c r="P392" s="364"/>
      <c r="Q392" s="364"/>
      <c r="R392" s="362"/>
      <c r="S392" s="178"/>
      <c r="T392" s="177"/>
      <c r="U392" s="4"/>
      <c r="V392" s="176" t="e">
        <f>IF(#REF!&lt;#REF!,"No assoleix el mínim d'hores d'atenció anual","Atenció mínima assolida amb èxit")</f>
        <v>#REF!</v>
      </c>
      <c r="W392" s="4"/>
      <c r="X392" s="9">
        <f>(12/12)*Taula42[[#This Row],[Mesos del contracte en vigor durant l´any 2024]]</f>
        <v>0</v>
      </c>
      <c r="Y392" s="9">
        <f>(24/12)*Taula42[[#This Row],[Mesos del contracte en vigor durant l´any 2024]]</f>
        <v>0</v>
      </c>
      <c r="Z392" s="9">
        <f>(4/12)*Taula42[[#This Row],[Mesos del contracte en vigor durant l´any 2024]]</f>
        <v>0</v>
      </c>
      <c r="AA392" s="9">
        <f>(64/12)*Taula42[[#This Row],[Mesos del contracte en vigor durant l´any 2024]]</f>
        <v>0</v>
      </c>
      <c r="AB392" s="4"/>
      <c r="AC392" s="175">
        <f t="shared" si="36"/>
        <v>0</v>
      </c>
      <c r="AE392" s="13"/>
      <c r="AG392" s="26">
        <f>IF(Taula42[[#This Row],[Núm. d''ordre]]&lt;&gt;"",1,0)</f>
        <v>0</v>
      </c>
      <c r="AI392" s="26" t="e">
        <f>IF(#REF!&lt;400,1,0)</f>
        <v>#REF!</v>
      </c>
      <c r="AJ392" s="26" t="e">
        <f>IF(#REF!&gt;=400,1,0)</f>
        <v>#REF!</v>
      </c>
      <c r="AL392" s="26">
        <f>IF(Taula42[[#This Row],[Núm. d''ordre]]&gt;0,1,0)</f>
        <v>1</v>
      </c>
      <c r="AN392" s="174">
        <f t="shared" si="37"/>
        <v>0</v>
      </c>
      <c r="AO392" s="174">
        <f t="shared" si="38"/>
        <v>0</v>
      </c>
      <c r="AP392" s="174">
        <f t="shared" si="39"/>
        <v>0</v>
      </c>
      <c r="AR392" s="173">
        <f t="shared" si="40"/>
        <v>0</v>
      </c>
      <c r="AS392" s="173">
        <f t="shared" si="41"/>
        <v>0</v>
      </c>
      <c r="BQ392" s="10"/>
      <c r="BR392" s="10"/>
      <c r="BS392" s="10"/>
    </row>
    <row r="393" spans="1:71" ht="13.5" customHeight="1" x14ac:dyDescent="0.25">
      <c r="A393" s="9"/>
      <c r="B393" s="13" t="str">
        <f>IF($C393&lt;&gt;"",MAX($B$7:B392)+1,"")</f>
        <v/>
      </c>
      <c r="C393" s="187"/>
      <c r="D393" s="186"/>
      <c r="E393" s="185"/>
      <c r="F393" s="184"/>
      <c r="G393" s="184"/>
      <c r="H393" s="183"/>
      <c r="I393" s="182"/>
      <c r="J393" s="181"/>
      <c r="K393" s="180"/>
      <c r="L393" s="194"/>
      <c r="M393" s="194"/>
      <c r="N39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93" s="364"/>
      <c r="P393" s="364"/>
      <c r="Q393" s="364"/>
      <c r="R393" s="362"/>
      <c r="S393" s="178"/>
      <c r="T393" s="177"/>
      <c r="U393" s="4"/>
      <c r="V393" s="188" t="e">
        <f>IF(#REF!&lt;#REF!,"No assoleix el mínim d'hores d'atenció anual","Atenció mínima assolida amb èxit")</f>
        <v>#REF!</v>
      </c>
      <c r="W393" s="4"/>
      <c r="X393" s="9">
        <f>(12/12)*Taula42[[#This Row],[Mesos del contracte en vigor durant l´any 2024]]</f>
        <v>0</v>
      </c>
      <c r="Y393" s="9">
        <f>(24/12)*Taula42[[#This Row],[Mesos del contracte en vigor durant l´any 2024]]</f>
        <v>0</v>
      </c>
      <c r="Z393" s="9">
        <f>(4/12)*Taula42[[#This Row],[Mesos del contracte en vigor durant l´any 2024]]</f>
        <v>0</v>
      </c>
      <c r="AA393" s="9">
        <f>(64/12)*Taula42[[#This Row],[Mesos del contracte en vigor durant l´any 2024]]</f>
        <v>0</v>
      </c>
      <c r="AB393" s="4"/>
      <c r="AC393" s="175">
        <f t="shared" si="36"/>
        <v>0</v>
      </c>
      <c r="AE393" s="13"/>
      <c r="AG393" s="26">
        <f>IF(Taula42[[#This Row],[Núm. d''ordre]]&lt;&gt;"",1,0)</f>
        <v>0</v>
      </c>
      <c r="AI393" s="26" t="e">
        <f>IF(#REF!&lt;400,1,0)</f>
        <v>#REF!</v>
      </c>
      <c r="AJ393" s="26" t="e">
        <f>IF(#REF!&gt;=400,1,0)</f>
        <v>#REF!</v>
      </c>
      <c r="AL393" s="26">
        <f>IF(Taula42[[#This Row],[Núm. d''ordre]]&gt;0,1,0)</f>
        <v>1</v>
      </c>
      <c r="AN393" s="174">
        <f t="shared" si="37"/>
        <v>0</v>
      </c>
      <c r="AO393" s="174">
        <f t="shared" si="38"/>
        <v>0</v>
      </c>
      <c r="AP393" s="174">
        <f t="shared" si="39"/>
        <v>0</v>
      </c>
      <c r="AR393" s="173">
        <f t="shared" si="40"/>
        <v>0</v>
      </c>
      <c r="AS393" s="173">
        <f t="shared" si="41"/>
        <v>0</v>
      </c>
      <c r="BQ393" s="10"/>
      <c r="BR393" s="10"/>
      <c r="BS393" s="10"/>
    </row>
    <row r="394" spans="1:71" ht="13.5" customHeight="1" x14ac:dyDescent="0.25">
      <c r="A394" s="9"/>
      <c r="B394" s="13" t="str">
        <f>IF($C394&lt;&gt;"",MAX($B$7:B393)+1,"")</f>
        <v/>
      </c>
      <c r="C394" s="187"/>
      <c r="D394" s="186"/>
      <c r="E394" s="185"/>
      <c r="F394" s="184"/>
      <c r="G394" s="184"/>
      <c r="H394" s="183"/>
      <c r="I394" s="182"/>
      <c r="J394" s="181"/>
      <c r="K394" s="180"/>
      <c r="L394" s="194"/>
      <c r="M394" s="194"/>
      <c r="N39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94" s="364"/>
      <c r="P394" s="364"/>
      <c r="Q394" s="364"/>
      <c r="R394" s="362"/>
      <c r="S394" s="178"/>
      <c r="T394" s="177"/>
      <c r="U394" s="4"/>
      <c r="V394" s="176" t="e">
        <f>IF(#REF!&lt;#REF!,"No assoleix el mínim d'hores d'atenció anual","Atenció mínima assolida amb èxit")</f>
        <v>#REF!</v>
      </c>
      <c r="W394" s="4"/>
      <c r="X394" s="9">
        <f>(12/12)*Taula42[[#This Row],[Mesos del contracte en vigor durant l´any 2024]]</f>
        <v>0</v>
      </c>
      <c r="Y394" s="9">
        <f>(24/12)*Taula42[[#This Row],[Mesos del contracte en vigor durant l´any 2024]]</f>
        <v>0</v>
      </c>
      <c r="Z394" s="9">
        <f>(4/12)*Taula42[[#This Row],[Mesos del contracte en vigor durant l´any 2024]]</f>
        <v>0</v>
      </c>
      <c r="AA394" s="9">
        <f>(64/12)*Taula42[[#This Row],[Mesos del contracte en vigor durant l´any 2024]]</f>
        <v>0</v>
      </c>
      <c r="AB394" s="4"/>
      <c r="AC394" s="175">
        <f t="shared" si="36"/>
        <v>0</v>
      </c>
      <c r="AE394" s="13"/>
      <c r="AG394" s="26">
        <f>IF(Taula42[[#This Row],[Núm. d''ordre]]&lt;&gt;"",1,0)</f>
        <v>0</v>
      </c>
      <c r="AI394" s="26" t="e">
        <f>IF(#REF!&lt;400,1,0)</f>
        <v>#REF!</v>
      </c>
      <c r="AJ394" s="26" t="e">
        <f>IF(#REF!&gt;=400,1,0)</f>
        <v>#REF!</v>
      </c>
      <c r="AL394" s="26">
        <f>IF(Taula42[[#This Row],[Núm. d''ordre]]&gt;0,1,0)</f>
        <v>1</v>
      </c>
      <c r="AN394" s="174">
        <f t="shared" si="37"/>
        <v>0</v>
      </c>
      <c r="AO394" s="174">
        <f t="shared" si="38"/>
        <v>0</v>
      </c>
      <c r="AP394" s="174">
        <f t="shared" si="39"/>
        <v>0</v>
      </c>
      <c r="AR394" s="173">
        <f t="shared" si="40"/>
        <v>0</v>
      </c>
      <c r="AS394" s="173">
        <f t="shared" si="41"/>
        <v>0</v>
      </c>
      <c r="BQ394" s="10"/>
      <c r="BR394" s="10"/>
      <c r="BS394" s="10"/>
    </row>
    <row r="395" spans="1:71" ht="13.5" customHeight="1" x14ac:dyDescent="0.25">
      <c r="A395" s="9"/>
      <c r="B395" s="13" t="str">
        <f>IF($C395&lt;&gt;"",MAX($B$7:B394)+1,"")</f>
        <v/>
      </c>
      <c r="C395" s="187"/>
      <c r="D395" s="186"/>
      <c r="E395" s="185"/>
      <c r="F395" s="184"/>
      <c r="G395" s="184"/>
      <c r="H395" s="183"/>
      <c r="I395" s="182"/>
      <c r="J395" s="181"/>
      <c r="K395" s="180"/>
      <c r="L395" s="194"/>
      <c r="M395" s="194"/>
      <c r="N39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95" s="364"/>
      <c r="P395" s="364"/>
      <c r="Q395" s="364"/>
      <c r="R395" s="362"/>
      <c r="S395" s="178"/>
      <c r="T395" s="177"/>
      <c r="U395" s="4"/>
      <c r="V395" s="188" t="e">
        <f>IF(#REF!&lt;#REF!,"No assoleix el mínim d'hores d'atenció anual","Atenció mínima assolida amb èxit")</f>
        <v>#REF!</v>
      </c>
      <c r="W395" s="4"/>
      <c r="X395" s="9">
        <f>(12/12)*Taula42[[#This Row],[Mesos del contracte en vigor durant l´any 2024]]</f>
        <v>0</v>
      </c>
      <c r="Y395" s="9">
        <f>(24/12)*Taula42[[#This Row],[Mesos del contracte en vigor durant l´any 2024]]</f>
        <v>0</v>
      </c>
      <c r="Z395" s="9">
        <f>(4/12)*Taula42[[#This Row],[Mesos del contracte en vigor durant l´any 2024]]</f>
        <v>0</v>
      </c>
      <c r="AA395" s="9">
        <f>(64/12)*Taula42[[#This Row],[Mesos del contracte en vigor durant l´any 2024]]</f>
        <v>0</v>
      </c>
      <c r="AB395" s="4"/>
      <c r="AC395" s="175">
        <f t="shared" si="36"/>
        <v>0</v>
      </c>
      <c r="AE395" s="13"/>
      <c r="AG395" s="26">
        <f>IF(Taula42[[#This Row],[Núm. d''ordre]]&lt;&gt;"",1,0)</f>
        <v>0</v>
      </c>
      <c r="AI395" s="26" t="e">
        <f>IF(#REF!&lt;400,1,0)</f>
        <v>#REF!</v>
      </c>
      <c r="AJ395" s="26" t="e">
        <f>IF(#REF!&gt;=400,1,0)</f>
        <v>#REF!</v>
      </c>
      <c r="AL395" s="26">
        <f>IF(Taula42[[#This Row],[Núm. d''ordre]]&gt;0,1,0)</f>
        <v>1</v>
      </c>
      <c r="AN395" s="174">
        <f t="shared" si="37"/>
        <v>0</v>
      </c>
      <c r="AO395" s="174">
        <f t="shared" si="38"/>
        <v>0</v>
      </c>
      <c r="AP395" s="174">
        <f t="shared" si="39"/>
        <v>0</v>
      </c>
      <c r="AR395" s="173">
        <f t="shared" si="40"/>
        <v>0</v>
      </c>
      <c r="AS395" s="173">
        <f t="shared" si="41"/>
        <v>0</v>
      </c>
      <c r="BQ395" s="10"/>
      <c r="BR395" s="10"/>
      <c r="BS395" s="10"/>
    </row>
    <row r="396" spans="1:71" ht="13.5" customHeight="1" x14ac:dyDescent="0.25">
      <c r="A396" s="9"/>
      <c r="B396" s="13" t="str">
        <f>IF($C396&lt;&gt;"",MAX($B$7:B395)+1,"")</f>
        <v/>
      </c>
      <c r="C396" s="187"/>
      <c r="D396" s="186"/>
      <c r="E396" s="185"/>
      <c r="F396" s="184"/>
      <c r="G396" s="184"/>
      <c r="H396" s="183"/>
      <c r="I396" s="182"/>
      <c r="J396" s="181"/>
      <c r="K396" s="180"/>
      <c r="L396" s="194"/>
      <c r="M396" s="194"/>
      <c r="N39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96" s="364"/>
      <c r="P396" s="364"/>
      <c r="Q396" s="364"/>
      <c r="R396" s="362"/>
      <c r="S396" s="178"/>
      <c r="T396" s="177"/>
      <c r="U396" s="4"/>
      <c r="V396" s="176" t="e">
        <f>IF(#REF!&lt;#REF!,"No assoleix el mínim d'hores d'atenció anual","Atenció mínima assolida amb èxit")</f>
        <v>#REF!</v>
      </c>
      <c r="W396" s="4"/>
      <c r="X396" s="9">
        <f>(12/12)*Taula42[[#This Row],[Mesos del contracte en vigor durant l´any 2024]]</f>
        <v>0</v>
      </c>
      <c r="Y396" s="9">
        <f>(24/12)*Taula42[[#This Row],[Mesos del contracte en vigor durant l´any 2024]]</f>
        <v>0</v>
      </c>
      <c r="Z396" s="9">
        <f>(4/12)*Taula42[[#This Row],[Mesos del contracte en vigor durant l´any 2024]]</f>
        <v>0</v>
      </c>
      <c r="AA396" s="9">
        <f>(64/12)*Taula42[[#This Row],[Mesos del contracte en vigor durant l´any 2024]]</f>
        <v>0</v>
      </c>
      <c r="AB396" s="4"/>
      <c r="AC396" s="175">
        <f t="shared" si="36"/>
        <v>0</v>
      </c>
      <c r="AE396" s="13"/>
      <c r="AG396" s="26">
        <f>IF(Taula42[[#This Row],[Núm. d''ordre]]&lt;&gt;"",1,0)</f>
        <v>0</v>
      </c>
      <c r="AI396" s="26" t="e">
        <f>IF(#REF!&lt;400,1,0)</f>
        <v>#REF!</v>
      </c>
      <c r="AJ396" s="26" t="e">
        <f>IF(#REF!&gt;=400,1,0)</f>
        <v>#REF!</v>
      </c>
      <c r="AL396" s="26">
        <f>IF(Taula42[[#This Row],[Núm. d''ordre]]&gt;0,1,0)</f>
        <v>1</v>
      </c>
      <c r="AN396" s="174">
        <f t="shared" si="37"/>
        <v>0</v>
      </c>
      <c r="AO396" s="174">
        <f t="shared" si="38"/>
        <v>0</v>
      </c>
      <c r="AP396" s="174">
        <f t="shared" si="39"/>
        <v>0</v>
      </c>
      <c r="AR396" s="173">
        <f t="shared" si="40"/>
        <v>0</v>
      </c>
      <c r="AS396" s="173">
        <f t="shared" si="41"/>
        <v>0</v>
      </c>
      <c r="BQ396" s="10"/>
      <c r="BR396" s="10"/>
      <c r="BS396" s="10"/>
    </row>
    <row r="397" spans="1:71" ht="13.5" customHeight="1" x14ac:dyDescent="0.25">
      <c r="A397" s="9"/>
      <c r="B397" s="13" t="str">
        <f>IF($C397&lt;&gt;"",MAX($B$7:B396)+1,"")</f>
        <v/>
      </c>
      <c r="C397" s="187"/>
      <c r="D397" s="186"/>
      <c r="E397" s="185"/>
      <c r="F397" s="184"/>
      <c r="G397" s="184"/>
      <c r="H397" s="183"/>
      <c r="I397" s="182"/>
      <c r="J397" s="181"/>
      <c r="K397" s="180"/>
      <c r="L397" s="194"/>
      <c r="M397" s="194"/>
      <c r="N39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97" s="364"/>
      <c r="P397" s="364"/>
      <c r="Q397" s="364"/>
      <c r="R397" s="362"/>
      <c r="S397" s="178"/>
      <c r="T397" s="177"/>
      <c r="U397" s="4"/>
      <c r="V397" s="188" t="e">
        <f>IF(#REF!&lt;#REF!,"No assoleix el mínim d'hores d'atenció anual","Atenció mínima assolida amb èxit")</f>
        <v>#REF!</v>
      </c>
      <c r="W397" s="4"/>
      <c r="X397" s="9">
        <f>(12/12)*Taula42[[#This Row],[Mesos del contracte en vigor durant l´any 2024]]</f>
        <v>0</v>
      </c>
      <c r="Y397" s="9">
        <f>(24/12)*Taula42[[#This Row],[Mesos del contracte en vigor durant l´any 2024]]</f>
        <v>0</v>
      </c>
      <c r="Z397" s="9">
        <f>(4/12)*Taula42[[#This Row],[Mesos del contracte en vigor durant l´any 2024]]</f>
        <v>0</v>
      </c>
      <c r="AA397" s="9">
        <f>(64/12)*Taula42[[#This Row],[Mesos del contracte en vigor durant l´any 2024]]</f>
        <v>0</v>
      </c>
      <c r="AB397" s="4"/>
      <c r="AC397" s="175">
        <f t="shared" si="36"/>
        <v>0</v>
      </c>
      <c r="AE397" s="13"/>
      <c r="AG397" s="26">
        <f>IF(Taula42[[#This Row],[Núm. d''ordre]]&lt;&gt;"",1,0)</f>
        <v>0</v>
      </c>
      <c r="AI397" s="26" t="e">
        <f>IF(#REF!&lt;400,1,0)</f>
        <v>#REF!</v>
      </c>
      <c r="AJ397" s="26" t="e">
        <f>IF(#REF!&gt;=400,1,0)</f>
        <v>#REF!</v>
      </c>
      <c r="AL397" s="26">
        <f>IF(Taula42[[#This Row],[Núm. d''ordre]]&gt;0,1,0)</f>
        <v>1</v>
      </c>
      <c r="AN397" s="174">
        <f t="shared" si="37"/>
        <v>0</v>
      </c>
      <c r="AO397" s="174">
        <f t="shared" si="38"/>
        <v>0</v>
      </c>
      <c r="AP397" s="174">
        <f t="shared" si="39"/>
        <v>0</v>
      </c>
      <c r="AR397" s="173">
        <f t="shared" si="40"/>
        <v>0</v>
      </c>
      <c r="AS397" s="173">
        <f t="shared" si="41"/>
        <v>0</v>
      </c>
      <c r="BQ397" s="10"/>
      <c r="BR397" s="10"/>
      <c r="BS397" s="10"/>
    </row>
    <row r="398" spans="1:71" ht="13.5" customHeight="1" x14ac:dyDescent="0.25">
      <c r="A398" s="9"/>
      <c r="B398" s="13" t="str">
        <f>IF($C398&lt;&gt;"",MAX($B$7:B397)+1,"")</f>
        <v/>
      </c>
      <c r="C398" s="187"/>
      <c r="D398" s="186"/>
      <c r="E398" s="185"/>
      <c r="F398" s="184"/>
      <c r="G398" s="184"/>
      <c r="H398" s="183"/>
      <c r="I398" s="182"/>
      <c r="J398" s="181"/>
      <c r="K398" s="180"/>
      <c r="L398" s="194"/>
      <c r="M398" s="194"/>
      <c r="N39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98" s="364"/>
      <c r="P398" s="364"/>
      <c r="Q398" s="364"/>
      <c r="R398" s="362"/>
      <c r="S398" s="178"/>
      <c r="T398" s="177"/>
      <c r="U398" s="4"/>
      <c r="V398" s="176" t="e">
        <f>IF(#REF!&lt;#REF!,"No assoleix el mínim d'hores d'atenció anual","Atenció mínima assolida amb èxit")</f>
        <v>#REF!</v>
      </c>
      <c r="W398" s="4"/>
      <c r="X398" s="9">
        <f>(12/12)*Taula42[[#This Row],[Mesos del contracte en vigor durant l´any 2024]]</f>
        <v>0</v>
      </c>
      <c r="Y398" s="9">
        <f>(24/12)*Taula42[[#This Row],[Mesos del contracte en vigor durant l´any 2024]]</f>
        <v>0</v>
      </c>
      <c r="Z398" s="9">
        <f>(4/12)*Taula42[[#This Row],[Mesos del contracte en vigor durant l´any 2024]]</f>
        <v>0</v>
      </c>
      <c r="AA398" s="9">
        <f>(64/12)*Taula42[[#This Row],[Mesos del contracte en vigor durant l´any 2024]]</f>
        <v>0</v>
      </c>
      <c r="AB398" s="4"/>
      <c r="AC398" s="175">
        <f t="shared" si="36"/>
        <v>0</v>
      </c>
      <c r="AE398" s="13"/>
      <c r="AG398" s="26">
        <f>IF(Taula42[[#This Row],[Núm. d''ordre]]&lt;&gt;"",1,0)</f>
        <v>0</v>
      </c>
      <c r="AI398" s="26" t="e">
        <f>IF(#REF!&lt;400,1,0)</f>
        <v>#REF!</v>
      </c>
      <c r="AJ398" s="26" t="e">
        <f>IF(#REF!&gt;=400,1,0)</f>
        <v>#REF!</v>
      </c>
      <c r="AL398" s="26">
        <f>IF(Taula42[[#This Row],[Núm. d''ordre]]&gt;0,1,0)</f>
        <v>1</v>
      </c>
      <c r="AN398" s="174">
        <f t="shared" si="37"/>
        <v>0</v>
      </c>
      <c r="AO398" s="174">
        <f t="shared" si="38"/>
        <v>0</v>
      </c>
      <c r="AP398" s="174">
        <f t="shared" si="39"/>
        <v>0</v>
      </c>
      <c r="AR398" s="173">
        <f t="shared" si="40"/>
        <v>0</v>
      </c>
      <c r="AS398" s="173">
        <f t="shared" si="41"/>
        <v>0</v>
      </c>
      <c r="BQ398" s="10"/>
      <c r="BR398" s="10"/>
      <c r="BS398" s="10"/>
    </row>
    <row r="399" spans="1:71" ht="13.5" customHeight="1" x14ac:dyDescent="0.25">
      <c r="A399" s="9"/>
      <c r="B399" s="13" t="str">
        <f>IF($C399&lt;&gt;"",MAX($B$7:B398)+1,"")</f>
        <v/>
      </c>
      <c r="C399" s="187"/>
      <c r="D399" s="186"/>
      <c r="E399" s="185"/>
      <c r="F399" s="184"/>
      <c r="G399" s="184"/>
      <c r="H399" s="183"/>
      <c r="I399" s="182"/>
      <c r="J399" s="181"/>
      <c r="K399" s="180"/>
      <c r="L399" s="194"/>
      <c r="M399" s="194"/>
      <c r="N39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399" s="364"/>
      <c r="P399" s="364"/>
      <c r="Q399" s="364"/>
      <c r="R399" s="362"/>
      <c r="S399" s="178"/>
      <c r="T399" s="177"/>
      <c r="U399" s="4"/>
      <c r="V399" s="188" t="e">
        <f>IF(#REF!&lt;#REF!,"No assoleix el mínim d'hores d'atenció anual","Atenció mínima assolida amb èxit")</f>
        <v>#REF!</v>
      </c>
      <c r="W399" s="4"/>
      <c r="X399" s="9">
        <f>(12/12)*Taula42[[#This Row],[Mesos del contracte en vigor durant l´any 2024]]</f>
        <v>0</v>
      </c>
      <c r="Y399" s="9">
        <f>(24/12)*Taula42[[#This Row],[Mesos del contracte en vigor durant l´any 2024]]</f>
        <v>0</v>
      </c>
      <c r="Z399" s="9">
        <f>(4/12)*Taula42[[#This Row],[Mesos del contracte en vigor durant l´any 2024]]</f>
        <v>0</v>
      </c>
      <c r="AA399" s="9">
        <f>(64/12)*Taula42[[#This Row],[Mesos del contracte en vigor durant l´any 2024]]</f>
        <v>0</v>
      </c>
      <c r="AB399" s="4"/>
      <c r="AC399" s="175">
        <f t="shared" si="36"/>
        <v>0</v>
      </c>
      <c r="AE399" s="13"/>
      <c r="AG399" s="26">
        <f>IF(Taula42[[#This Row],[Núm. d''ordre]]&lt;&gt;"",1,0)</f>
        <v>0</v>
      </c>
      <c r="AI399" s="26" t="e">
        <f>IF(#REF!&lt;400,1,0)</f>
        <v>#REF!</v>
      </c>
      <c r="AJ399" s="26" t="e">
        <f>IF(#REF!&gt;=400,1,0)</f>
        <v>#REF!</v>
      </c>
      <c r="AL399" s="26">
        <f>IF(Taula42[[#This Row],[Núm. d''ordre]]&gt;0,1,0)</f>
        <v>1</v>
      </c>
      <c r="AN399" s="174">
        <f t="shared" si="37"/>
        <v>0</v>
      </c>
      <c r="AO399" s="174">
        <f t="shared" si="38"/>
        <v>0</v>
      </c>
      <c r="AP399" s="174">
        <f t="shared" si="39"/>
        <v>0</v>
      </c>
      <c r="AR399" s="173">
        <f t="shared" si="40"/>
        <v>0</v>
      </c>
      <c r="AS399" s="173">
        <f t="shared" si="41"/>
        <v>0</v>
      </c>
      <c r="BQ399" s="10"/>
      <c r="BR399" s="10"/>
      <c r="BS399" s="10"/>
    </row>
    <row r="400" spans="1:71" ht="13.5" customHeight="1" x14ac:dyDescent="0.25">
      <c r="A400" s="9"/>
      <c r="B400" s="13" t="str">
        <f>IF($C400&lt;&gt;"",MAX($B$7:B399)+1,"")</f>
        <v/>
      </c>
      <c r="C400" s="187"/>
      <c r="D400" s="186"/>
      <c r="E400" s="185"/>
      <c r="F400" s="184"/>
      <c r="G400" s="184"/>
      <c r="H400" s="183"/>
      <c r="I400" s="182"/>
      <c r="J400" s="181"/>
      <c r="K400" s="180"/>
      <c r="L400" s="194"/>
      <c r="M400" s="194"/>
      <c r="N40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00" s="364"/>
      <c r="P400" s="364"/>
      <c r="Q400" s="364"/>
      <c r="R400" s="362"/>
      <c r="S400" s="178"/>
      <c r="T400" s="177"/>
      <c r="U400" s="4"/>
      <c r="V400" s="176" t="e">
        <f>IF(#REF!&lt;#REF!,"No assoleix el mínim d'hores d'atenció anual","Atenció mínima assolida amb èxit")</f>
        <v>#REF!</v>
      </c>
      <c r="W400" s="4"/>
      <c r="X400" s="9">
        <f>(12/12)*Taula42[[#This Row],[Mesos del contracte en vigor durant l´any 2024]]</f>
        <v>0</v>
      </c>
      <c r="Y400" s="9">
        <f>(24/12)*Taula42[[#This Row],[Mesos del contracte en vigor durant l´any 2024]]</f>
        <v>0</v>
      </c>
      <c r="Z400" s="9">
        <f>(4/12)*Taula42[[#This Row],[Mesos del contracte en vigor durant l´any 2024]]</f>
        <v>0</v>
      </c>
      <c r="AA400" s="9">
        <f>(64/12)*Taula42[[#This Row],[Mesos del contracte en vigor durant l´any 2024]]</f>
        <v>0</v>
      </c>
      <c r="AB400" s="4"/>
      <c r="AC400" s="175">
        <f t="shared" si="36"/>
        <v>0</v>
      </c>
      <c r="AE400" s="13"/>
      <c r="AG400" s="26">
        <f>IF(Taula42[[#This Row],[Núm. d''ordre]]&lt;&gt;"",1,0)</f>
        <v>0</v>
      </c>
      <c r="AI400" s="26" t="e">
        <f>IF(#REF!&lt;400,1,0)</f>
        <v>#REF!</v>
      </c>
      <c r="AJ400" s="26" t="e">
        <f>IF(#REF!&gt;=400,1,0)</f>
        <v>#REF!</v>
      </c>
      <c r="AL400" s="26">
        <f>IF(Taula42[[#This Row],[Núm. d''ordre]]&gt;0,1,0)</f>
        <v>1</v>
      </c>
      <c r="AN400" s="174">
        <f t="shared" si="37"/>
        <v>0</v>
      </c>
      <c r="AO400" s="174">
        <f t="shared" si="38"/>
        <v>0</v>
      </c>
      <c r="AP400" s="174">
        <f t="shared" si="39"/>
        <v>0</v>
      </c>
      <c r="AR400" s="173">
        <f t="shared" si="40"/>
        <v>0</v>
      </c>
      <c r="AS400" s="173">
        <f t="shared" si="41"/>
        <v>0</v>
      </c>
      <c r="BQ400" s="10"/>
      <c r="BR400" s="10"/>
      <c r="BS400" s="10"/>
    </row>
    <row r="401" spans="1:71" ht="13.5" customHeight="1" x14ac:dyDescent="0.25">
      <c r="A401" s="9"/>
      <c r="B401" s="13" t="str">
        <f>IF($C401&lt;&gt;"",MAX($B$7:B400)+1,"")</f>
        <v/>
      </c>
      <c r="C401" s="187"/>
      <c r="D401" s="186"/>
      <c r="E401" s="185"/>
      <c r="F401" s="184"/>
      <c r="G401" s="184"/>
      <c r="H401" s="183"/>
      <c r="I401" s="182"/>
      <c r="J401" s="181"/>
      <c r="K401" s="180"/>
      <c r="L401" s="194"/>
      <c r="M401" s="194"/>
      <c r="N40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01" s="364"/>
      <c r="P401" s="364"/>
      <c r="Q401" s="364"/>
      <c r="R401" s="362"/>
      <c r="S401" s="178"/>
      <c r="T401" s="177"/>
      <c r="U401" s="4"/>
      <c r="V401" s="188" t="e">
        <f>IF(#REF!&lt;#REF!,"No assoleix el mínim d'hores d'atenció anual","Atenció mínima assolida amb èxit")</f>
        <v>#REF!</v>
      </c>
      <c r="W401" s="4"/>
      <c r="X401" s="9">
        <f>(12/12)*Taula42[[#This Row],[Mesos del contracte en vigor durant l´any 2024]]</f>
        <v>0</v>
      </c>
      <c r="Y401" s="9">
        <f>(24/12)*Taula42[[#This Row],[Mesos del contracte en vigor durant l´any 2024]]</f>
        <v>0</v>
      </c>
      <c r="Z401" s="9">
        <f>(4/12)*Taula42[[#This Row],[Mesos del contracte en vigor durant l´any 2024]]</f>
        <v>0</v>
      </c>
      <c r="AA401" s="9">
        <f>(64/12)*Taula42[[#This Row],[Mesos del contracte en vigor durant l´any 2024]]</f>
        <v>0</v>
      </c>
      <c r="AB401" s="4"/>
      <c r="AC401" s="175">
        <f t="shared" si="36"/>
        <v>0</v>
      </c>
      <c r="AE401" s="13"/>
      <c r="AG401" s="26">
        <f>IF(Taula42[[#This Row],[Núm. d''ordre]]&lt;&gt;"",1,0)</f>
        <v>0</v>
      </c>
      <c r="AI401" s="26" t="e">
        <f>IF(#REF!&lt;400,1,0)</f>
        <v>#REF!</v>
      </c>
      <c r="AJ401" s="26" t="e">
        <f>IF(#REF!&gt;=400,1,0)</f>
        <v>#REF!</v>
      </c>
      <c r="AL401" s="26">
        <f>IF(Taula42[[#This Row],[Núm. d''ordre]]&gt;0,1,0)</f>
        <v>1</v>
      </c>
      <c r="AN401" s="174">
        <f t="shared" si="37"/>
        <v>0</v>
      </c>
      <c r="AO401" s="174">
        <f t="shared" si="38"/>
        <v>0</v>
      </c>
      <c r="AP401" s="174">
        <f t="shared" si="39"/>
        <v>0</v>
      </c>
      <c r="AR401" s="173">
        <f t="shared" si="40"/>
        <v>0</v>
      </c>
      <c r="AS401" s="173">
        <f t="shared" si="41"/>
        <v>0</v>
      </c>
      <c r="BQ401" s="10"/>
      <c r="BR401" s="10"/>
      <c r="BS401" s="10"/>
    </row>
    <row r="402" spans="1:71" ht="13.5" customHeight="1" x14ac:dyDescent="0.25">
      <c r="A402" s="9"/>
      <c r="B402" s="13" t="str">
        <f>IF($C402&lt;&gt;"",MAX($B$7:B401)+1,"")</f>
        <v/>
      </c>
      <c r="C402" s="187"/>
      <c r="D402" s="186"/>
      <c r="E402" s="185"/>
      <c r="F402" s="184"/>
      <c r="G402" s="184"/>
      <c r="H402" s="183"/>
      <c r="I402" s="182"/>
      <c r="J402" s="181"/>
      <c r="K402" s="180"/>
      <c r="L402" s="194"/>
      <c r="M402" s="194"/>
      <c r="N40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02" s="364"/>
      <c r="P402" s="364"/>
      <c r="Q402" s="364"/>
      <c r="R402" s="362"/>
      <c r="S402" s="178"/>
      <c r="T402" s="177"/>
      <c r="U402" s="4"/>
      <c r="V402" s="176" t="e">
        <f>IF(#REF!&lt;#REF!,"No assoleix el mínim d'hores d'atenció anual","Atenció mínima assolida amb èxit")</f>
        <v>#REF!</v>
      </c>
      <c r="W402" s="4"/>
      <c r="X402" s="9">
        <f>(12/12)*Taula42[[#This Row],[Mesos del contracte en vigor durant l´any 2024]]</f>
        <v>0</v>
      </c>
      <c r="Y402" s="9">
        <f>(24/12)*Taula42[[#This Row],[Mesos del contracte en vigor durant l´any 2024]]</f>
        <v>0</v>
      </c>
      <c r="Z402" s="9">
        <f>(4/12)*Taula42[[#This Row],[Mesos del contracte en vigor durant l´any 2024]]</f>
        <v>0</v>
      </c>
      <c r="AA402" s="9">
        <f>(64/12)*Taula42[[#This Row],[Mesos del contracte en vigor durant l´any 2024]]</f>
        <v>0</v>
      </c>
      <c r="AB402" s="4"/>
      <c r="AC402" s="175">
        <f t="shared" si="36"/>
        <v>0</v>
      </c>
      <c r="AE402" s="13"/>
      <c r="AG402" s="26">
        <f>IF(Taula42[[#This Row],[Núm. d''ordre]]&lt;&gt;"",1,0)</f>
        <v>0</v>
      </c>
      <c r="AI402" s="26" t="e">
        <f>IF(#REF!&lt;400,1,0)</f>
        <v>#REF!</v>
      </c>
      <c r="AJ402" s="26" t="e">
        <f>IF(#REF!&gt;=400,1,0)</f>
        <v>#REF!</v>
      </c>
      <c r="AL402" s="26">
        <f>IF(Taula42[[#This Row],[Núm. d''ordre]]&gt;0,1,0)</f>
        <v>1</v>
      </c>
      <c r="AN402" s="174">
        <f t="shared" si="37"/>
        <v>0</v>
      </c>
      <c r="AO402" s="174">
        <f t="shared" si="38"/>
        <v>0</v>
      </c>
      <c r="AP402" s="174">
        <f t="shared" si="39"/>
        <v>0</v>
      </c>
      <c r="AR402" s="173">
        <f t="shared" si="40"/>
        <v>0</v>
      </c>
      <c r="AS402" s="173">
        <f t="shared" si="41"/>
        <v>0</v>
      </c>
      <c r="BQ402" s="10"/>
      <c r="BR402" s="10"/>
      <c r="BS402" s="10"/>
    </row>
    <row r="403" spans="1:71" ht="13.5" customHeight="1" x14ac:dyDescent="0.25">
      <c r="A403" s="9"/>
      <c r="B403" s="13" t="str">
        <f>IF($C403&lt;&gt;"",MAX($B$7:B402)+1,"")</f>
        <v/>
      </c>
      <c r="C403" s="187"/>
      <c r="D403" s="186"/>
      <c r="E403" s="185"/>
      <c r="F403" s="184"/>
      <c r="G403" s="184"/>
      <c r="H403" s="183"/>
      <c r="I403" s="182"/>
      <c r="J403" s="181"/>
      <c r="K403" s="180"/>
      <c r="L403" s="194"/>
      <c r="M403" s="194"/>
      <c r="N40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03" s="364"/>
      <c r="P403" s="364"/>
      <c r="Q403" s="364"/>
      <c r="R403" s="362"/>
      <c r="S403" s="178"/>
      <c r="T403" s="177"/>
      <c r="U403" s="4"/>
      <c r="V403" s="188" t="e">
        <f>IF(#REF!&lt;#REF!,"No assoleix el mínim d'hores d'atenció anual","Atenció mínima assolida amb èxit")</f>
        <v>#REF!</v>
      </c>
      <c r="W403" s="4"/>
      <c r="X403" s="9">
        <f>(12/12)*Taula42[[#This Row],[Mesos del contracte en vigor durant l´any 2024]]</f>
        <v>0</v>
      </c>
      <c r="Y403" s="9">
        <f>(24/12)*Taula42[[#This Row],[Mesos del contracte en vigor durant l´any 2024]]</f>
        <v>0</v>
      </c>
      <c r="Z403" s="9">
        <f>(4/12)*Taula42[[#This Row],[Mesos del contracte en vigor durant l´any 2024]]</f>
        <v>0</v>
      </c>
      <c r="AA403" s="9">
        <f>(64/12)*Taula42[[#This Row],[Mesos del contracte en vigor durant l´any 2024]]</f>
        <v>0</v>
      </c>
      <c r="AB403" s="4"/>
      <c r="AC403" s="175">
        <f t="shared" si="36"/>
        <v>0</v>
      </c>
      <c r="AE403" s="13"/>
      <c r="AG403" s="26">
        <f>IF(Taula42[[#This Row],[Núm. d''ordre]]&lt;&gt;"",1,0)</f>
        <v>0</v>
      </c>
      <c r="AI403" s="26" t="e">
        <f>IF(#REF!&lt;400,1,0)</f>
        <v>#REF!</v>
      </c>
      <c r="AJ403" s="26" t="e">
        <f>IF(#REF!&gt;=400,1,0)</f>
        <v>#REF!</v>
      </c>
      <c r="AL403" s="26">
        <f>IF(Taula42[[#This Row],[Núm. d''ordre]]&gt;0,1,0)</f>
        <v>1</v>
      </c>
      <c r="AN403" s="174">
        <f t="shared" si="37"/>
        <v>0</v>
      </c>
      <c r="AO403" s="174">
        <f t="shared" si="38"/>
        <v>0</v>
      </c>
      <c r="AP403" s="174">
        <f t="shared" si="39"/>
        <v>0</v>
      </c>
      <c r="AR403" s="173">
        <f t="shared" si="40"/>
        <v>0</v>
      </c>
      <c r="AS403" s="173">
        <f t="shared" si="41"/>
        <v>0</v>
      </c>
      <c r="BQ403" s="10"/>
      <c r="BR403" s="10"/>
      <c r="BS403" s="10"/>
    </row>
    <row r="404" spans="1:71" ht="13.5" customHeight="1" x14ac:dyDescent="0.25">
      <c r="A404" s="9"/>
      <c r="B404" s="13" t="str">
        <f>IF($C404&lt;&gt;"",MAX($B$7:B403)+1,"")</f>
        <v/>
      </c>
      <c r="C404" s="187"/>
      <c r="D404" s="186"/>
      <c r="E404" s="185"/>
      <c r="F404" s="184"/>
      <c r="G404" s="184"/>
      <c r="H404" s="183"/>
      <c r="I404" s="182"/>
      <c r="J404" s="181"/>
      <c r="K404" s="180"/>
      <c r="L404" s="194"/>
      <c r="M404" s="194"/>
      <c r="N40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04" s="364"/>
      <c r="P404" s="364"/>
      <c r="Q404" s="364"/>
      <c r="R404" s="362"/>
      <c r="S404" s="178"/>
      <c r="T404" s="177"/>
      <c r="U404" s="4"/>
      <c r="V404" s="176" t="e">
        <f>IF(#REF!&lt;#REF!,"No assoleix el mínim d'hores d'atenció anual","Atenció mínima assolida amb èxit")</f>
        <v>#REF!</v>
      </c>
      <c r="W404" s="4"/>
      <c r="X404" s="9">
        <f>(12/12)*Taula42[[#This Row],[Mesos del contracte en vigor durant l´any 2024]]</f>
        <v>0</v>
      </c>
      <c r="Y404" s="9">
        <f>(24/12)*Taula42[[#This Row],[Mesos del contracte en vigor durant l´any 2024]]</f>
        <v>0</v>
      </c>
      <c r="Z404" s="9">
        <f>(4/12)*Taula42[[#This Row],[Mesos del contracte en vigor durant l´any 2024]]</f>
        <v>0</v>
      </c>
      <c r="AA404" s="9">
        <f>(64/12)*Taula42[[#This Row],[Mesos del contracte en vigor durant l´any 2024]]</f>
        <v>0</v>
      </c>
      <c r="AB404" s="4"/>
      <c r="AC404" s="175">
        <f t="shared" si="36"/>
        <v>0</v>
      </c>
      <c r="AE404" s="13"/>
      <c r="AG404" s="26">
        <f>IF(Taula42[[#This Row],[Núm. d''ordre]]&lt;&gt;"",1,0)</f>
        <v>0</v>
      </c>
      <c r="AI404" s="26" t="e">
        <f>IF(#REF!&lt;400,1,0)</f>
        <v>#REF!</v>
      </c>
      <c r="AJ404" s="26" t="e">
        <f>IF(#REF!&gt;=400,1,0)</f>
        <v>#REF!</v>
      </c>
      <c r="AL404" s="26">
        <f>IF(Taula42[[#This Row],[Núm. d''ordre]]&gt;0,1,0)</f>
        <v>1</v>
      </c>
      <c r="AN404" s="174">
        <f t="shared" si="37"/>
        <v>0</v>
      </c>
      <c r="AO404" s="174">
        <f t="shared" si="38"/>
        <v>0</v>
      </c>
      <c r="AP404" s="174">
        <f t="shared" si="39"/>
        <v>0</v>
      </c>
      <c r="AR404" s="173">
        <f t="shared" si="40"/>
        <v>0</v>
      </c>
      <c r="AS404" s="173">
        <f t="shared" si="41"/>
        <v>0</v>
      </c>
      <c r="BQ404" s="10"/>
      <c r="BR404" s="10"/>
      <c r="BS404" s="10"/>
    </row>
    <row r="405" spans="1:71" ht="13.5" customHeight="1" x14ac:dyDescent="0.25">
      <c r="A405" s="9"/>
      <c r="B405" s="13" t="str">
        <f>IF($C405&lt;&gt;"",MAX($B$7:B404)+1,"")</f>
        <v/>
      </c>
      <c r="C405" s="187"/>
      <c r="D405" s="186"/>
      <c r="E405" s="185"/>
      <c r="F405" s="184"/>
      <c r="G405" s="184"/>
      <c r="H405" s="183"/>
      <c r="I405" s="182"/>
      <c r="J405" s="181"/>
      <c r="K405" s="180"/>
      <c r="L405" s="194"/>
      <c r="M405" s="194"/>
      <c r="N40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05" s="364"/>
      <c r="P405" s="364"/>
      <c r="Q405" s="364"/>
      <c r="R405" s="362"/>
      <c r="S405" s="178"/>
      <c r="T405" s="177"/>
      <c r="U405" s="4"/>
      <c r="V405" s="188" t="e">
        <f>IF(#REF!&lt;#REF!,"No assoleix el mínim d'hores d'atenció anual","Atenció mínima assolida amb èxit")</f>
        <v>#REF!</v>
      </c>
      <c r="W405" s="4"/>
      <c r="X405" s="9">
        <f>(12/12)*Taula42[[#This Row],[Mesos del contracte en vigor durant l´any 2024]]</f>
        <v>0</v>
      </c>
      <c r="Y405" s="9">
        <f>(24/12)*Taula42[[#This Row],[Mesos del contracte en vigor durant l´any 2024]]</f>
        <v>0</v>
      </c>
      <c r="Z405" s="9">
        <f>(4/12)*Taula42[[#This Row],[Mesos del contracte en vigor durant l´any 2024]]</f>
        <v>0</v>
      </c>
      <c r="AA405" s="9">
        <f>(64/12)*Taula42[[#This Row],[Mesos del contracte en vigor durant l´any 2024]]</f>
        <v>0</v>
      </c>
      <c r="AB405" s="4"/>
      <c r="AC405" s="175">
        <f t="shared" si="36"/>
        <v>0</v>
      </c>
      <c r="AE405" s="13"/>
      <c r="AG405" s="26">
        <f>IF(Taula42[[#This Row],[Núm. d''ordre]]&lt;&gt;"",1,0)</f>
        <v>0</v>
      </c>
      <c r="AI405" s="26" t="e">
        <f>IF(#REF!&lt;400,1,0)</f>
        <v>#REF!</v>
      </c>
      <c r="AJ405" s="26" t="e">
        <f>IF(#REF!&gt;=400,1,0)</f>
        <v>#REF!</v>
      </c>
      <c r="AL405" s="26">
        <f>IF(Taula42[[#This Row],[Núm. d''ordre]]&gt;0,1,0)</f>
        <v>1</v>
      </c>
      <c r="AN405" s="174">
        <f t="shared" si="37"/>
        <v>0</v>
      </c>
      <c r="AO405" s="174">
        <f t="shared" si="38"/>
        <v>0</v>
      </c>
      <c r="AP405" s="174">
        <f t="shared" si="39"/>
        <v>0</v>
      </c>
      <c r="AR405" s="173">
        <f t="shared" si="40"/>
        <v>0</v>
      </c>
      <c r="AS405" s="173">
        <f t="shared" si="41"/>
        <v>0</v>
      </c>
      <c r="BQ405" s="10"/>
      <c r="BR405" s="10"/>
      <c r="BS405" s="10"/>
    </row>
    <row r="406" spans="1:71" ht="13.5" customHeight="1" x14ac:dyDescent="0.25">
      <c r="A406" s="9"/>
      <c r="B406" s="13" t="str">
        <f>IF($C406&lt;&gt;"",MAX($B$7:B405)+1,"")</f>
        <v/>
      </c>
      <c r="C406" s="187"/>
      <c r="D406" s="186"/>
      <c r="E406" s="185"/>
      <c r="F406" s="184"/>
      <c r="G406" s="184"/>
      <c r="H406" s="183"/>
      <c r="I406" s="182"/>
      <c r="J406" s="181"/>
      <c r="K406" s="180"/>
      <c r="L406" s="194"/>
      <c r="M406" s="194"/>
      <c r="N40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06" s="364"/>
      <c r="P406" s="364"/>
      <c r="Q406" s="364"/>
      <c r="R406" s="362"/>
      <c r="S406" s="178"/>
      <c r="T406" s="177"/>
      <c r="U406" s="4"/>
      <c r="V406" s="176" t="e">
        <f>IF(#REF!&lt;#REF!,"No assoleix el mínim d'hores d'atenció anual","Atenció mínima assolida amb èxit")</f>
        <v>#REF!</v>
      </c>
      <c r="W406" s="4"/>
      <c r="X406" s="9">
        <f>(12/12)*Taula42[[#This Row],[Mesos del contracte en vigor durant l´any 2024]]</f>
        <v>0</v>
      </c>
      <c r="Y406" s="9">
        <f>(24/12)*Taula42[[#This Row],[Mesos del contracte en vigor durant l´any 2024]]</f>
        <v>0</v>
      </c>
      <c r="Z406" s="9">
        <f>(4/12)*Taula42[[#This Row],[Mesos del contracte en vigor durant l´any 2024]]</f>
        <v>0</v>
      </c>
      <c r="AA406" s="9">
        <f>(64/12)*Taula42[[#This Row],[Mesos del contracte en vigor durant l´any 2024]]</f>
        <v>0</v>
      </c>
      <c r="AB406" s="4"/>
      <c r="AC406" s="175">
        <f t="shared" si="36"/>
        <v>0</v>
      </c>
      <c r="AE406" s="13"/>
      <c r="AG406" s="26">
        <f>IF(Taula42[[#This Row],[Núm. d''ordre]]&lt;&gt;"",1,0)</f>
        <v>0</v>
      </c>
      <c r="AI406" s="26" t="e">
        <f>IF(#REF!&lt;400,1,0)</f>
        <v>#REF!</v>
      </c>
      <c r="AJ406" s="26" t="e">
        <f>IF(#REF!&gt;=400,1,0)</f>
        <v>#REF!</v>
      </c>
      <c r="AL406" s="26">
        <f>IF(Taula42[[#This Row],[Núm. d''ordre]]&gt;0,1,0)</f>
        <v>1</v>
      </c>
      <c r="AN406" s="174">
        <f t="shared" si="37"/>
        <v>0</v>
      </c>
      <c r="AO406" s="174">
        <f t="shared" si="38"/>
        <v>0</v>
      </c>
      <c r="AP406" s="174">
        <f t="shared" si="39"/>
        <v>0</v>
      </c>
      <c r="AR406" s="173">
        <f t="shared" si="40"/>
        <v>0</v>
      </c>
      <c r="AS406" s="173">
        <f t="shared" si="41"/>
        <v>0</v>
      </c>
      <c r="BQ406" s="10"/>
      <c r="BR406" s="10"/>
      <c r="BS406" s="10"/>
    </row>
    <row r="407" spans="1:71" ht="13.5" customHeight="1" x14ac:dyDescent="0.25">
      <c r="A407" s="9"/>
      <c r="B407" s="13" t="str">
        <f>IF($C407&lt;&gt;"",MAX($B$7:B406)+1,"")</f>
        <v/>
      </c>
      <c r="C407" s="187"/>
      <c r="D407" s="186"/>
      <c r="E407" s="185"/>
      <c r="F407" s="184"/>
      <c r="G407" s="184"/>
      <c r="H407" s="183"/>
      <c r="I407" s="182"/>
      <c r="J407" s="181"/>
      <c r="K407" s="180"/>
      <c r="L407" s="194"/>
      <c r="M407" s="194"/>
      <c r="N40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07" s="364"/>
      <c r="P407" s="364"/>
      <c r="Q407" s="364"/>
      <c r="R407" s="362"/>
      <c r="S407" s="178"/>
      <c r="T407" s="177"/>
      <c r="U407" s="4"/>
      <c r="V407" s="188" t="e">
        <f>IF(#REF!&lt;#REF!,"No assoleix el mínim d'hores d'atenció anual","Atenció mínima assolida amb èxit")</f>
        <v>#REF!</v>
      </c>
      <c r="W407" s="4"/>
      <c r="X407" s="9">
        <f>(12/12)*Taula42[[#This Row],[Mesos del contracte en vigor durant l´any 2024]]</f>
        <v>0</v>
      </c>
      <c r="Y407" s="9">
        <f>(24/12)*Taula42[[#This Row],[Mesos del contracte en vigor durant l´any 2024]]</f>
        <v>0</v>
      </c>
      <c r="Z407" s="9">
        <f>(4/12)*Taula42[[#This Row],[Mesos del contracte en vigor durant l´any 2024]]</f>
        <v>0</v>
      </c>
      <c r="AA407" s="9">
        <f>(64/12)*Taula42[[#This Row],[Mesos del contracte en vigor durant l´any 2024]]</f>
        <v>0</v>
      </c>
      <c r="AB407" s="4"/>
      <c r="AC407" s="175">
        <f t="shared" si="36"/>
        <v>0</v>
      </c>
      <c r="AE407" s="13"/>
      <c r="AG407" s="26">
        <f>IF(Taula42[[#This Row],[Núm. d''ordre]]&lt;&gt;"",1,0)</f>
        <v>0</v>
      </c>
      <c r="AI407" s="26" t="e">
        <f>IF(#REF!&lt;400,1,0)</f>
        <v>#REF!</v>
      </c>
      <c r="AJ407" s="26" t="e">
        <f>IF(#REF!&gt;=400,1,0)</f>
        <v>#REF!</v>
      </c>
      <c r="AL407" s="26">
        <f>IF(Taula42[[#This Row],[Núm. d''ordre]]&gt;0,1,0)</f>
        <v>1</v>
      </c>
      <c r="AN407" s="174">
        <f t="shared" si="37"/>
        <v>0</v>
      </c>
      <c r="AO407" s="174">
        <f t="shared" si="38"/>
        <v>0</v>
      </c>
      <c r="AP407" s="174">
        <f t="shared" si="39"/>
        <v>0</v>
      </c>
      <c r="AR407" s="173">
        <f t="shared" si="40"/>
        <v>0</v>
      </c>
      <c r="AS407" s="173">
        <f t="shared" si="41"/>
        <v>0</v>
      </c>
      <c r="BQ407" s="10"/>
      <c r="BR407" s="10"/>
      <c r="BS407" s="10"/>
    </row>
    <row r="408" spans="1:71" ht="13.5" customHeight="1" x14ac:dyDescent="0.25">
      <c r="A408" s="9"/>
      <c r="B408" s="13" t="str">
        <f>IF($C408&lt;&gt;"",MAX($B$7:B407)+1,"")</f>
        <v/>
      </c>
      <c r="C408" s="187"/>
      <c r="D408" s="186"/>
      <c r="E408" s="185"/>
      <c r="F408" s="184"/>
      <c r="G408" s="184"/>
      <c r="H408" s="183"/>
      <c r="I408" s="182"/>
      <c r="J408" s="181"/>
      <c r="K408" s="180"/>
      <c r="L408" s="194"/>
      <c r="M408" s="194"/>
      <c r="N40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08" s="364"/>
      <c r="P408" s="364"/>
      <c r="Q408" s="364"/>
      <c r="R408" s="362"/>
      <c r="S408" s="178"/>
      <c r="T408" s="177"/>
      <c r="U408" s="4"/>
      <c r="V408" s="176" t="e">
        <f>IF(#REF!&lt;#REF!,"No assoleix el mínim d'hores d'atenció anual","Atenció mínima assolida amb èxit")</f>
        <v>#REF!</v>
      </c>
      <c r="W408" s="4"/>
      <c r="X408" s="9">
        <f>(12/12)*Taula42[[#This Row],[Mesos del contracte en vigor durant l´any 2024]]</f>
        <v>0</v>
      </c>
      <c r="Y408" s="9">
        <f>(24/12)*Taula42[[#This Row],[Mesos del contracte en vigor durant l´any 2024]]</f>
        <v>0</v>
      </c>
      <c r="Z408" s="9">
        <f>(4/12)*Taula42[[#This Row],[Mesos del contracte en vigor durant l´any 2024]]</f>
        <v>0</v>
      </c>
      <c r="AA408" s="9">
        <f>(64/12)*Taula42[[#This Row],[Mesos del contracte en vigor durant l´any 2024]]</f>
        <v>0</v>
      </c>
      <c r="AB408" s="4"/>
      <c r="AC408" s="175">
        <f t="shared" si="36"/>
        <v>0</v>
      </c>
      <c r="AE408" s="13"/>
      <c r="AG408" s="26">
        <f>IF(Taula42[[#This Row],[Núm. d''ordre]]&lt;&gt;"",1,0)</f>
        <v>0</v>
      </c>
      <c r="AI408" s="26" t="e">
        <f>IF(#REF!&lt;400,1,0)</f>
        <v>#REF!</v>
      </c>
      <c r="AJ408" s="26" t="e">
        <f>IF(#REF!&gt;=400,1,0)</f>
        <v>#REF!</v>
      </c>
      <c r="AL408" s="26">
        <f>IF(Taula42[[#This Row],[Núm. d''ordre]]&gt;0,1,0)</f>
        <v>1</v>
      </c>
      <c r="AN408" s="174">
        <f t="shared" si="37"/>
        <v>0</v>
      </c>
      <c r="AO408" s="174">
        <f t="shared" si="38"/>
        <v>0</v>
      </c>
      <c r="AP408" s="174">
        <f t="shared" si="39"/>
        <v>0</v>
      </c>
      <c r="AR408" s="173">
        <f t="shared" si="40"/>
        <v>0</v>
      </c>
      <c r="AS408" s="173">
        <f t="shared" si="41"/>
        <v>0</v>
      </c>
      <c r="BQ408" s="10"/>
      <c r="BR408" s="10"/>
      <c r="BS408" s="10"/>
    </row>
    <row r="409" spans="1:71" ht="13.5" customHeight="1" x14ac:dyDescent="0.25">
      <c r="A409" s="9"/>
      <c r="B409" s="13" t="str">
        <f>IF($C409&lt;&gt;"",MAX($B$7:B408)+1,"")</f>
        <v/>
      </c>
      <c r="C409" s="187"/>
      <c r="D409" s="186"/>
      <c r="E409" s="185"/>
      <c r="F409" s="184"/>
      <c r="G409" s="184"/>
      <c r="H409" s="183"/>
      <c r="I409" s="182"/>
      <c r="J409" s="181"/>
      <c r="K409" s="180"/>
      <c r="L409" s="194"/>
      <c r="M409" s="194"/>
      <c r="N40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09" s="364"/>
      <c r="P409" s="364"/>
      <c r="Q409" s="364"/>
      <c r="R409" s="362"/>
      <c r="S409" s="178"/>
      <c r="T409" s="177"/>
      <c r="U409" s="4"/>
      <c r="V409" s="188" t="e">
        <f>IF(#REF!&lt;#REF!,"No assoleix el mínim d'hores d'atenció anual","Atenció mínima assolida amb èxit")</f>
        <v>#REF!</v>
      </c>
      <c r="W409" s="4"/>
      <c r="X409" s="9">
        <f>(12/12)*Taula42[[#This Row],[Mesos del contracte en vigor durant l´any 2024]]</f>
        <v>0</v>
      </c>
      <c r="Y409" s="9">
        <f>(24/12)*Taula42[[#This Row],[Mesos del contracte en vigor durant l´any 2024]]</f>
        <v>0</v>
      </c>
      <c r="Z409" s="9">
        <f>(4/12)*Taula42[[#This Row],[Mesos del contracte en vigor durant l´any 2024]]</f>
        <v>0</v>
      </c>
      <c r="AA409" s="9">
        <f>(64/12)*Taula42[[#This Row],[Mesos del contracte en vigor durant l´any 2024]]</f>
        <v>0</v>
      </c>
      <c r="AB409" s="4"/>
      <c r="AC409" s="175">
        <f t="shared" si="36"/>
        <v>0</v>
      </c>
      <c r="AE409" s="13"/>
      <c r="AG409" s="26">
        <f>IF(Taula42[[#This Row],[Núm. d''ordre]]&lt;&gt;"",1,0)</f>
        <v>0</v>
      </c>
      <c r="AI409" s="26" t="e">
        <f>IF(#REF!&lt;400,1,0)</f>
        <v>#REF!</v>
      </c>
      <c r="AJ409" s="26" t="e">
        <f>IF(#REF!&gt;=400,1,0)</f>
        <v>#REF!</v>
      </c>
      <c r="AL409" s="26">
        <f>IF(Taula42[[#This Row],[Núm. d''ordre]]&gt;0,1,0)</f>
        <v>1</v>
      </c>
      <c r="AN409" s="174">
        <f t="shared" si="37"/>
        <v>0</v>
      </c>
      <c r="AO409" s="174">
        <f t="shared" si="38"/>
        <v>0</v>
      </c>
      <c r="AP409" s="174">
        <f t="shared" si="39"/>
        <v>0</v>
      </c>
      <c r="AR409" s="173">
        <f t="shared" si="40"/>
        <v>0</v>
      </c>
      <c r="AS409" s="173">
        <f t="shared" si="41"/>
        <v>0</v>
      </c>
      <c r="BQ409" s="10"/>
      <c r="BR409" s="10"/>
      <c r="BS409" s="10"/>
    </row>
    <row r="410" spans="1:71" ht="13.5" customHeight="1" x14ac:dyDescent="0.25">
      <c r="A410" s="9"/>
      <c r="B410" s="13" t="str">
        <f>IF($C410&lt;&gt;"",MAX($B$7:B409)+1,"")</f>
        <v/>
      </c>
      <c r="C410" s="187"/>
      <c r="D410" s="186"/>
      <c r="E410" s="185"/>
      <c r="F410" s="184"/>
      <c r="G410" s="184"/>
      <c r="H410" s="183"/>
      <c r="I410" s="182"/>
      <c r="J410" s="181"/>
      <c r="K410" s="180"/>
      <c r="L410" s="194"/>
      <c r="M410" s="194"/>
      <c r="N41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10" s="364"/>
      <c r="P410" s="364"/>
      <c r="Q410" s="364"/>
      <c r="R410" s="362"/>
      <c r="S410" s="178"/>
      <c r="T410" s="177"/>
      <c r="U410" s="4"/>
      <c r="V410" s="176" t="e">
        <f>IF(#REF!&lt;#REF!,"No assoleix el mínim d'hores d'atenció anual","Atenció mínima assolida amb èxit")</f>
        <v>#REF!</v>
      </c>
      <c r="W410" s="4"/>
      <c r="X410" s="9">
        <f>(12/12)*Taula42[[#This Row],[Mesos del contracte en vigor durant l´any 2024]]</f>
        <v>0</v>
      </c>
      <c r="Y410" s="9">
        <f>(24/12)*Taula42[[#This Row],[Mesos del contracte en vigor durant l´any 2024]]</f>
        <v>0</v>
      </c>
      <c r="Z410" s="9">
        <f>(4/12)*Taula42[[#This Row],[Mesos del contracte en vigor durant l´any 2024]]</f>
        <v>0</v>
      </c>
      <c r="AA410" s="9">
        <f>(64/12)*Taula42[[#This Row],[Mesos del contracte en vigor durant l´any 2024]]</f>
        <v>0</v>
      </c>
      <c r="AB410" s="4"/>
      <c r="AC410" s="175">
        <f t="shared" si="36"/>
        <v>0</v>
      </c>
      <c r="AE410" s="13"/>
      <c r="AG410" s="26">
        <f>IF(Taula42[[#This Row],[Núm. d''ordre]]&lt;&gt;"",1,0)</f>
        <v>0</v>
      </c>
      <c r="AI410" s="26" t="e">
        <f>IF(#REF!&lt;400,1,0)</f>
        <v>#REF!</v>
      </c>
      <c r="AJ410" s="26" t="e">
        <f>IF(#REF!&gt;=400,1,0)</f>
        <v>#REF!</v>
      </c>
      <c r="AL410" s="26">
        <f>IF(Taula42[[#This Row],[Núm. d''ordre]]&gt;0,1,0)</f>
        <v>1</v>
      </c>
      <c r="AN410" s="174">
        <f t="shared" si="37"/>
        <v>0</v>
      </c>
      <c r="AO410" s="174">
        <f t="shared" si="38"/>
        <v>0</v>
      </c>
      <c r="AP410" s="174">
        <f t="shared" si="39"/>
        <v>0</v>
      </c>
      <c r="AR410" s="173">
        <f t="shared" si="40"/>
        <v>0</v>
      </c>
      <c r="AS410" s="173">
        <f t="shared" si="41"/>
        <v>0</v>
      </c>
      <c r="BQ410" s="10"/>
      <c r="BR410" s="10"/>
      <c r="BS410" s="10"/>
    </row>
    <row r="411" spans="1:71" ht="13.5" customHeight="1" x14ac:dyDescent="0.25">
      <c r="A411" s="9"/>
      <c r="B411" s="13" t="str">
        <f>IF($C411&lt;&gt;"",MAX($B$7:B410)+1,"")</f>
        <v/>
      </c>
      <c r="C411" s="187"/>
      <c r="D411" s="186"/>
      <c r="E411" s="185"/>
      <c r="F411" s="184"/>
      <c r="G411" s="184"/>
      <c r="H411" s="183"/>
      <c r="I411" s="182"/>
      <c r="J411" s="181"/>
      <c r="K411" s="180"/>
      <c r="L411" s="194"/>
      <c r="M411" s="194"/>
      <c r="N41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11" s="364"/>
      <c r="P411" s="364"/>
      <c r="Q411" s="364"/>
      <c r="R411" s="362"/>
      <c r="S411" s="178"/>
      <c r="T411" s="177"/>
      <c r="U411" s="4"/>
      <c r="V411" s="188" t="e">
        <f>IF(#REF!&lt;#REF!,"No assoleix el mínim d'hores d'atenció anual","Atenció mínima assolida amb èxit")</f>
        <v>#REF!</v>
      </c>
      <c r="W411" s="4"/>
      <c r="X411" s="9">
        <f>(12/12)*Taula42[[#This Row],[Mesos del contracte en vigor durant l´any 2024]]</f>
        <v>0</v>
      </c>
      <c r="Y411" s="9">
        <f>(24/12)*Taula42[[#This Row],[Mesos del contracte en vigor durant l´any 2024]]</f>
        <v>0</v>
      </c>
      <c r="Z411" s="9">
        <f>(4/12)*Taula42[[#This Row],[Mesos del contracte en vigor durant l´any 2024]]</f>
        <v>0</v>
      </c>
      <c r="AA411" s="9">
        <f>(64/12)*Taula42[[#This Row],[Mesos del contracte en vigor durant l´any 2024]]</f>
        <v>0</v>
      </c>
      <c r="AB411" s="4"/>
      <c r="AC411" s="175">
        <f t="shared" si="36"/>
        <v>0</v>
      </c>
      <c r="AE411" s="13"/>
      <c r="AG411" s="26">
        <f>IF(Taula42[[#This Row],[Núm. d''ordre]]&lt;&gt;"",1,0)</f>
        <v>0</v>
      </c>
      <c r="AI411" s="26" t="e">
        <f>IF(#REF!&lt;400,1,0)</f>
        <v>#REF!</v>
      </c>
      <c r="AJ411" s="26" t="e">
        <f>IF(#REF!&gt;=400,1,0)</f>
        <v>#REF!</v>
      </c>
      <c r="AL411" s="26">
        <f>IF(Taula42[[#This Row],[Núm. d''ordre]]&gt;0,1,0)</f>
        <v>1</v>
      </c>
      <c r="AN411" s="174">
        <f t="shared" si="37"/>
        <v>0</v>
      </c>
      <c r="AO411" s="174">
        <f t="shared" si="38"/>
        <v>0</v>
      </c>
      <c r="AP411" s="174">
        <f t="shared" si="39"/>
        <v>0</v>
      </c>
      <c r="AR411" s="173">
        <f t="shared" si="40"/>
        <v>0</v>
      </c>
      <c r="AS411" s="173">
        <f t="shared" si="41"/>
        <v>0</v>
      </c>
      <c r="BQ411" s="10"/>
      <c r="BR411" s="10"/>
      <c r="BS411" s="10"/>
    </row>
    <row r="412" spans="1:71" ht="13.5" customHeight="1" x14ac:dyDescent="0.25">
      <c r="A412" s="9"/>
      <c r="B412" s="13" t="str">
        <f>IF($C412&lt;&gt;"",MAX($B$7:B411)+1,"")</f>
        <v/>
      </c>
      <c r="C412" s="187"/>
      <c r="D412" s="186"/>
      <c r="E412" s="185"/>
      <c r="F412" s="184"/>
      <c r="G412" s="184"/>
      <c r="H412" s="183"/>
      <c r="I412" s="182"/>
      <c r="J412" s="181"/>
      <c r="K412" s="180"/>
      <c r="L412" s="194"/>
      <c r="M412" s="194"/>
      <c r="N41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12" s="364"/>
      <c r="P412" s="364"/>
      <c r="Q412" s="364"/>
      <c r="R412" s="362"/>
      <c r="S412" s="178"/>
      <c r="T412" s="177"/>
      <c r="U412" s="4"/>
      <c r="V412" s="176" t="e">
        <f>IF(#REF!&lt;#REF!,"No assoleix el mínim d'hores d'atenció anual","Atenció mínima assolida amb èxit")</f>
        <v>#REF!</v>
      </c>
      <c r="W412" s="4"/>
      <c r="X412" s="9">
        <f>(12/12)*Taula42[[#This Row],[Mesos del contracte en vigor durant l´any 2024]]</f>
        <v>0</v>
      </c>
      <c r="Y412" s="9">
        <f>(24/12)*Taula42[[#This Row],[Mesos del contracte en vigor durant l´any 2024]]</f>
        <v>0</v>
      </c>
      <c r="Z412" s="9">
        <f>(4/12)*Taula42[[#This Row],[Mesos del contracte en vigor durant l´any 2024]]</f>
        <v>0</v>
      </c>
      <c r="AA412" s="9">
        <f>(64/12)*Taula42[[#This Row],[Mesos del contracte en vigor durant l´any 2024]]</f>
        <v>0</v>
      </c>
      <c r="AB412" s="4"/>
      <c r="AC412" s="175">
        <f t="shared" si="36"/>
        <v>0</v>
      </c>
      <c r="AE412" s="13"/>
      <c r="AG412" s="26">
        <f>IF(Taula42[[#This Row],[Núm. d''ordre]]&lt;&gt;"",1,0)</f>
        <v>0</v>
      </c>
      <c r="AI412" s="26" t="e">
        <f>IF(#REF!&lt;400,1,0)</f>
        <v>#REF!</v>
      </c>
      <c r="AJ412" s="26" t="e">
        <f>IF(#REF!&gt;=400,1,0)</f>
        <v>#REF!</v>
      </c>
      <c r="AL412" s="26">
        <f>IF(Taula42[[#This Row],[Núm. d''ordre]]&gt;0,1,0)</f>
        <v>1</v>
      </c>
      <c r="AN412" s="174">
        <f t="shared" si="37"/>
        <v>0</v>
      </c>
      <c r="AO412" s="174">
        <f t="shared" si="38"/>
        <v>0</v>
      </c>
      <c r="AP412" s="174">
        <f t="shared" si="39"/>
        <v>0</v>
      </c>
      <c r="AR412" s="173">
        <f t="shared" si="40"/>
        <v>0</v>
      </c>
      <c r="AS412" s="173">
        <f t="shared" si="41"/>
        <v>0</v>
      </c>
      <c r="BQ412" s="10"/>
      <c r="BR412" s="10"/>
      <c r="BS412" s="10"/>
    </row>
    <row r="413" spans="1:71" ht="13.5" customHeight="1" x14ac:dyDescent="0.25">
      <c r="A413" s="9"/>
      <c r="B413" s="13" t="str">
        <f>IF($C413&lt;&gt;"",MAX($B$7:B412)+1,"")</f>
        <v/>
      </c>
      <c r="C413" s="187"/>
      <c r="D413" s="186"/>
      <c r="E413" s="185"/>
      <c r="F413" s="184"/>
      <c r="G413" s="184"/>
      <c r="H413" s="183"/>
      <c r="I413" s="182"/>
      <c r="J413" s="181"/>
      <c r="K413" s="180"/>
      <c r="L413" s="194"/>
      <c r="M413" s="194"/>
      <c r="N41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13" s="364"/>
      <c r="P413" s="364"/>
      <c r="Q413" s="364"/>
      <c r="R413" s="362"/>
      <c r="S413" s="178"/>
      <c r="T413" s="177"/>
      <c r="U413" s="4"/>
      <c r="V413" s="188" t="e">
        <f>IF(#REF!&lt;#REF!,"No assoleix el mínim d'hores d'atenció anual","Atenció mínima assolida amb èxit")</f>
        <v>#REF!</v>
      </c>
      <c r="W413" s="4"/>
      <c r="X413" s="9">
        <f>(12/12)*Taula42[[#This Row],[Mesos del contracte en vigor durant l´any 2024]]</f>
        <v>0</v>
      </c>
      <c r="Y413" s="9">
        <f>(24/12)*Taula42[[#This Row],[Mesos del contracte en vigor durant l´any 2024]]</f>
        <v>0</v>
      </c>
      <c r="Z413" s="9">
        <f>(4/12)*Taula42[[#This Row],[Mesos del contracte en vigor durant l´any 2024]]</f>
        <v>0</v>
      </c>
      <c r="AA413" s="9">
        <f>(64/12)*Taula42[[#This Row],[Mesos del contracte en vigor durant l´any 2024]]</f>
        <v>0</v>
      </c>
      <c r="AB413" s="4"/>
      <c r="AC413" s="175">
        <f t="shared" si="36"/>
        <v>0</v>
      </c>
      <c r="AE413" s="13"/>
      <c r="AG413" s="26">
        <f>IF(Taula42[[#This Row],[Núm. d''ordre]]&lt;&gt;"",1,0)</f>
        <v>0</v>
      </c>
      <c r="AI413" s="26" t="e">
        <f>IF(#REF!&lt;400,1,0)</f>
        <v>#REF!</v>
      </c>
      <c r="AJ413" s="26" t="e">
        <f>IF(#REF!&gt;=400,1,0)</f>
        <v>#REF!</v>
      </c>
      <c r="AL413" s="26">
        <f>IF(Taula42[[#This Row],[Núm. d''ordre]]&gt;0,1,0)</f>
        <v>1</v>
      </c>
      <c r="AN413" s="174">
        <f t="shared" si="37"/>
        <v>0</v>
      </c>
      <c r="AO413" s="174">
        <f t="shared" si="38"/>
        <v>0</v>
      </c>
      <c r="AP413" s="174">
        <f t="shared" si="39"/>
        <v>0</v>
      </c>
      <c r="AR413" s="173">
        <f t="shared" si="40"/>
        <v>0</v>
      </c>
      <c r="AS413" s="173">
        <f t="shared" si="41"/>
        <v>0</v>
      </c>
      <c r="BQ413" s="10"/>
      <c r="BR413" s="10"/>
      <c r="BS413" s="10"/>
    </row>
    <row r="414" spans="1:71" ht="13.5" customHeight="1" x14ac:dyDescent="0.25">
      <c r="A414" s="9"/>
      <c r="B414" s="13" t="str">
        <f>IF($C414&lt;&gt;"",MAX($B$7:B413)+1,"")</f>
        <v/>
      </c>
      <c r="C414" s="187"/>
      <c r="D414" s="186"/>
      <c r="E414" s="185"/>
      <c r="F414" s="184"/>
      <c r="G414" s="184"/>
      <c r="H414" s="183"/>
      <c r="I414" s="182"/>
      <c r="J414" s="181"/>
      <c r="K414" s="180"/>
      <c r="L414" s="194"/>
      <c r="M414" s="194"/>
      <c r="N41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14" s="364"/>
      <c r="P414" s="364"/>
      <c r="Q414" s="364"/>
      <c r="R414" s="362"/>
      <c r="S414" s="178"/>
      <c r="T414" s="177"/>
      <c r="U414" s="4"/>
      <c r="V414" s="176" t="e">
        <f>IF(#REF!&lt;#REF!,"No assoleix el mínim d'hores d'atenció anual","Atenció mínima assolida amb èxit")</f>
        <v>#REF!</v>
      </c>
      <c r="W414" s="4"/>
      <c r="X414" s="9">
        <f>(12/12)*Taula42[[#This Row],[Mesos del contracte en vigor durant l´any 2024]]</f>
        <v>0</v>
      </c>
      <c r="Y414" s="9">
        <f>(24/12)*Taula42[[#This Row],[Mesos del contracte en vigor durant l´any 2024]]</f>
        <v>0</v>
      </c>
      <c r="Z414" s="9">
        <f>(4/12)*Taula42[[#This Row],[Mesos del contracte en vigor durant l´any 2024]]</f>
        <v>0</v>
      </c>
      <c r="AA414" s="9">
        <f>(64/12)*Taula42[[#This Row],[Mesos del contracte en vigor durant l´any 2024]]</f>
        <v>0</v>
      </c>
      <c r="AB414" s="4"/>
      <c r="AC414" s="175">
        <f t="shared" si="36"/>
        <v>0</v>
      </c>
      <c r="AE414" s="13"/>
      <c r="AG414" s="26">
        <f>IF(Taula42[[#This Row],[Núm. d''ordre]]&lt;&gt;"",1,0)</f>
        <v>0</v>
      </c>
      <c r="AI414" s="26" t="e">
        <f>IF(#REF!&lt;400,1,0)</f>
        <v>#REF!</v>
      </c>
      <c r="AJ414" s="26" t="e">
        <f>IF(#REF!&gt;=400,1,0)</f>
        <v>#REF!</v>
      </c>
      <c r="AL414" s="26">
        <f>IF(Taula42[[#This Row],[Núm. d''ordre]]&gt;0,1,0)</f>
        <v>1</v>
      </c>
      <c r="AN414" s="174">
        <f t="shared" si="37"/>
        <v>0</v>
      </c>
      <c r="AO414" s="174">
        <f t="shared" si="38"/>
        <v>0</v>
      </c>
      <c r="AP414" s="174">
        <f t="shared" si="39"/>
        <v>0</v>
      </c>
      <c r="AR414" s="173">
        <f t="shared" si="40"/>
        <v>0</v>
      </c>
      <c r="AS414" s="173">
        <f t="shared" si="41"/>
        <v>0</v>
      </c>
      <c r="BQ414" s="10"/>
      <c r="BR414" s="10"/>
      <c r="BS414" s="10"/>
    </row>
    <row r="415" spans="1:71" ht="13.5" customHeight="1" x14ac:dyDescent="0.25">
      <c r="A415" s="9"/>
      <c r="B415" s="13" t="str">
        <f>IF($C415&lt;&gt;"",MAX($B$7:B414)+1,"")</f>
        <v/>
      </c>
      <c r="C415" s="187"/>
      <c r="D415" s="186"/>
      <c r="E415" s="185"/>
      <c r="F415" s="184"/>
      <c r="G415" s="184"/>
      <c r="H415" s="183"/>
      <c r="I415" s="182"/>
      <c r="J415" s="181"/>
      <c r="K415" s="180"/>
      <c r="L415" s="194"/>
      <c r="M415" s="194"/>
      <c r="N41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15" s="364"/>
      <c r="P415" s="364"/>
      <c r="Q415" s="364"/>
      <c r="R415" s="362"/>
      <c r="S415" s="178"/>
      <c r="T415" s="177"/>
      <c r="U415" s="4"/>
      <c r="V415" s="188" t="e">
        <f>IF(#REF!&lt;#REF!,"No assoleix el mínim d'hores d'atenció anual","Atenció mínima assolida amb èxit")</f>
        <v>#REF!</v>
      </c>
      <c r="W415" s="4"/>
      <c r="X415" s="9">
        <f>(12/12)*Taula42[[#This Row],[Mesos del contracte en vigor durant l´any 2024]]</f>
        <v>0</v>
      </c>
      <c r="Y415" s="9">
        <f>(24/12)*Taula42[[#This Row],[Mesos del contracte en vigor durant l´any 2024]]</f>
        <v>0</v>
      </c>
      <c r="Z415" s="9">
        <f>(4/12)*Taula42[[#This Row],[Mesos del contracte en vigor durant l´any 2024]]</f>
        <v>0</v>
      </c>
      <c r="AA415" s="9">
        <f>(64/12)*Taula42[[#This Row],[Mesos del contracte en vigor durant l´any 2024]]</f>
        <v>0</v>
      </c>
      <c r="AB415" s="4"/>
      <c r="AC415" s="175">
        <f t="shared" si="36"/>
        <v>0</v>
      </c>
      <c r="AE415" s="13"/>
      <c r="AG415" s="26">
        <f>IF(Taula42[[#This Row],[Núm. d''ordre]]&lt;&gt;"",1,0)</f>
        <v>0</v>
      </c>
      <c r="AI415" s="26" t="e">
        <f>IF(#REF!&lt;400,1,0)</f>
        <v>#REF!</v>
      </c>
      <c r="AJ415" s="26" t="e">
        <f>IF(#REF!&gt;=400,1,0)</f>
        <v>#REF!</v>
      </c>
      <c r="AL415" s="26">
        <f>IF(Taula42[[#This Row],[Núm. d''ordre]]&gt;0,1,0)</f>
        <v>1</v>
      </c>
      <c r="AN415" s="174">
        <f t="shared" si="37"/>
        <v>0</v>
      </c>
      <c r="AO415" s="174">
        <f t="shared" si="38"/>
        <v>0</v>
      </c>
      <c r="AP415" s="174">
        <f t="shared" si="39"/>
        <v>0</v>
      </c>
      <c r="AR415" s="173">
        <f t="shared" si="40"/>
        <v>0</v>
      </c>
      <c r="AS415" s="173">
        <f t="shared" si="41"/>
        <v>0</v>
      </c>
      <c r="BQ415" s="10"/>
      <c r="BR415" s="10"/>
      <c r="BS415" s="10"/>
    </row>
    <row r="416" spans="1:71" ht="13.5" customHeight="1" x14ac:dyDescent="0.25">
      <c r="A416" s="9"/>
      <c r="B416" s="13" t="str">
        <f>IF($C416&lt;&gt;"",MAX($B$7:B415)+1,"")</f>
        <v/>
      </c>
      <c r="C416" s="187"/>
      <c r="D416" s="186"/>
      <c r="E416" s="185"/>
      <c r="F416" s="184"/>
      <c r="G416" s="184"/>
      <c r="H416" s="183"/>
      <c r="I416" s="182"/>
      <c r="J416" s="181"/>
      <c r="K416" s="180"/>
      <c r="L416" s="194"/>
      <c r="M416" s="194"/>
      <c r="N41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16" s="364"/>
      <c r="P416" s="364"/>
      <c r="Q416" s="364"/>
      <c r="R416" s="362"/>
      <c r="S416" s="178"/>
      <c r="T416" s="177"/>
      <c r="U416" s="4"/>
      <c r="V416" s="176" t="e">
        <f>IF(#REF!&lt;#REF!,"No assoleix el mínim d'hores d'atenció anual","Atenció mínima assolida amb èxit")</f>
        <v>#REF!</v>
      </c>
      <c r="W416" s="4"/>
      <c r="X416" s="9">
        <f>(12/12)*Taula42[[#This Row],[Mesos del contracte en vigor durant l´any 2024]]</f>
        <v>0</v>
      </c>
      <c r="Y416" s="9">
        <f>(24/12)*Taula42[[#This Row],[Mesos del contracte en vigor durant l´any 2024]]</f>
        <v>0</v>
      </c>
      <c r="Z416" s="9">
        <f>(4/12)*Taula42[[#This Row],[Mesos del contracte en vigor durant l´any 2024]]</f>
        <v>0</v>
      </c>
      <c r="AA416" s="9">
        <f>(64/12)*Taula42[[#This Row],[Mesos del contracte en vigor durant l´any 2024]]</f>
        <v>0</v>
      </c>
      <c r="AB416" s="4"/>
      <c r="AC416" s="175">
        <f t="shared" si="36"/>
        <v>0</v>
      </c>
      <c r="AE416" s="13"/>
      <c r="AG416" s="26">
        <f>IF(Taula42[[#This Row],[Núm. d''ordre]]&lt;&gt;"",1,0)</f>
        <v>0</v>
      </c>
      <c r="AI416" s="26" t="e">
        <f>IF(#REF!&lt;400,1,0)</f>
        <v>#REF!</v>
      </c>
      <c r="AJ416" s="26" t="e">
        <f>IF(#REF!&gt;=400,1,0)</f>
        <v>#REF!</v>
      </c>
      <c r="AL416" s="26">
        <f>IF(Taula42[[#This Row],[Núm. d''ordre]]&gt;0,1,0)</f>
        <v>1</v>
      </c>
      <c r="AN416" s="174">
        <f t="shared" si="37"/>
        <v>0</v>
      </c>
      <c r="AO416" s="174">
        <f t="shared" si="38"/>
        <v>0</v>
      </c>
      <c r="AP416" s="174">
        <f t="shared" si="39"/>
        <v>0</v>
      </c>
      <c r="AR416" s="173">
        <f t="shared" si="40"/>
        <v>0</v>
      </c>
      <c r="AS416" s="173">
        <f t="shared" si="41"/>
        <v>0</v>
      </c>
      <c r="BQ416" s="10"/>
      <c r="BR416" s="10"/>
      <c r="BS416" s="10"/>
    </row>
    <row r="417" spans="1:71" ht="13.5" customHeight="1" x14ac:dyDescent="0.25">
      <c r="A417" s="9"/>
      <c r="B417" s="13" t="str">
        <f>IF($C417&lt;&gt;"",MAX($B$7:B416)+1,"")</f>
        <v/>
      </c>
      <c r="C417" s="187"/>
      <c r="D417" s="186"/>
      <c r="E417" s="185"/>
      <c r="F417" s="184"/>
      <c r="G417" s="184"/>
      <c r="H417" s="183"/>
      <c r="I417" s="182"/>
      <c r="J417" s="181"/>
      <c r="K417" s="180"/>
      <c r="L417" s="194"/>
      <c r="M417" s="194"/>
      <c r="N41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17" s="364"/>
      <c r="P417" s="364"/>
      <c r="Q417" s="364"/>
      <c r="R417" s="362"/>
      <c r="S417" s="178"/>
      <c r="T417" s="177"/>
      <c r="U417" s="4"/>
      <c r="V417" s="188" t="e">
        <f>IF(#REF!&lt;#REF!,"No assoleix el mínim d'hores d'atenció anual","Atenció mínima assolida amb èxit")</f>
        <v>#REF!</v>
      </c>
      <c r="W417" s="4"/>
      <c r="X417" s="9">
        <f>(12/12)*Taula42[[#This Row],[Mesos del contracte en vigor durant l´any 2024]]</f>
        <v>0</v>
      </c>
      <c r="Y417" s="9">
        <f>(24/12)*Taula42[[#This Row],[Mesos del contracte en vigor durant l´any 2024]]</f>
        <v>0</v>
      </c>
      <c r="Z417" s="9">
        <f>(4/12)*Taula42[[#This Row],[Mesos del contracte en vigor durant l´any 2024]]</f>
        <v>0</v>
      </c>
      <c r="AA417" s="9">
        <f>(64/12)*Taula42[[#This Row],[Mesos del contracte en vigor durant l´any 2024]]</f>
        <v>0</v>
      </c>
      <c r="AB417" s="4"/>
      <c r="AC417" s="175">
        <f t="shared" si="36"/>
        <v>0</v>
      </c>
      <c r="AE417" s="13"/>
      <c r="AG417" s="26">
        <f>IF(Taula42[[#This Row],[Núm. d''ordre]]&lt;&gt;"",1,0)</f>
        <v>0</v>
      </c>
      <c r="AI417" s="26" t="e">
        <f>IF(#REF!&lt;400,1,0)</f>
        <v>#REF!</v>
      </c>
      <c r="AJ417" s="26" t="e">
        <f>IF(#REF!&gt;=400,1,0)</f>
        <v>#REF!</v>
      </c>
      <c r="AL417" s="26">
        <f>IF(Taula42[[#This Row],[Núm. d''ordre]]&gt;0,1,0)</f>
        <v>1</v>
      </c>
      <c r="AN417" s="174">
        <f t="shared" si="37"/>
        <v>0</v>
      </c>
      <c r="AO417" s="174">
        <f t="shared" si="38"/>
        <v>0</v>
      </c>
      <c r="AP417" s="174">
        <f t="shared" si="39"/>
        <v>0</v>
      </c>
      <c r="AR417" s="173">
        <f t="shared" si="40"/>
        <v>0</v>
      </c>
      <c r="AS417" s="173">
        <f t="shared" si="41"/>
        <v>0</v>
      </c>
      <c r="BQ417" s="10"/>
      <c r="BR417" s="10"/>
      <c r="BS417" s="10"/>
    </row>
    <row r="418" spans="1:71" ht="13.5" customHeight="1" x14ac:dyDescent="0.25">
      <c r="A418" s="9"/>
      <c r="B418" s="13" t="str">
        <f>IF($C418&lt;&gt;"",MAX($B$7:B417)+1,"")</f>
        <v/>
      </c>
      <c r="C418" s="187"/>
      <c r="D418" s="186"/>
      <c r="E418" s="185"/>
      <c r="F418" s="184"/>
      <c r="G418" s="184"/>
      <c r="H418" s="183"/>
      <c r="I418" s="182"/>
      <c r="J418" s="181"/>
      <c r="K418" s="180"/>
      <c r="L418" s="194"/>
      <c r="M418" s="194"/>
      <c r="N41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18" s="364"/>
      <c r="P418" s="364"/>
      <c r="Q418" s="364"/>
      <c r="R418" s="362"/>
      <c r="S418" s="178"/>
      <c r="T418" s="177"/>
      <c r="U418" s="4"/>
      <c r="V418" s="176" t="e">
        <f>IF(#REF!&lt;#REF!,"No assoleix el mínim d'hores d'atenció anual","Atenció mínima assolida amb èxit")</f>
        <v>#REF!</v>
      </c>
      <c r="W418" s="4"/>
      <c r="X418" s="9">
        <f>(12/12)*Taula42[[#This Row],[Mesos del contracte en vigor durant l´any 2024]]</f>
        <v>0</v>
      </c>
      <c r="Y418" s="9">
        <f>(24/12)*Taula42[[#This Row],[Mesos del contracte en vigor durant l´any 2024]]</f>
        <v>0</v>
      </c>
      <c r="Z418" s="9">
        <f>(4/12)*Taula42[[#This Row],[Mesos del contracte en vigor durant l´any 2024]]</f>
        <v>0</v>
      </c>
      <c r="AA418" s="9">
        <f>(64/12)*Taula42[[#This Row],[Mesos del contracte en vigor durant l´any 2024]]</f>
        <v>0</v>
      </c>
      <c r="AB418" s="4"/>
      <c r="AC418" s="175">
        <f t="shared" si="36"/>
        <v>0</v>
      </c>
      <c r="AE418" s="13"/>
      <c r="AG418" s="26">
        <f>IF(Taula42[[#This Row],[Núm. d''ordre]]&lt;&gt;"",1,0)</f>
        <v>0</v>
      </c>
      <c r="AI418" s="26" t="e">
        <f>IF(#REF!&lt;400,1,0)</f>
        <v>#REF!</v>
      </c>
      <c r="AJ418" s="26" t="e">
        <f>IF(#REF!&gt;=400,1,0)</f>
        <v>#REF!</v>
      </c>
      <c r="AL418" s="26">
        <f>IF(Taula42[[#This Row],[Núm. d''ordre]]&gt;0,1,0)</f>
        <v>1</v>
      </c>
      <c r="AN418" s="174">
        <f t="shared" si="37"/>
        <v>0</v>
      </c>
      <c r="AO418" s="174">
        <f t="shared" si="38"/>
        <v>0</v>
      </c>
      <c r="AP418" s="174">
        <f t="shared" si="39"/>
        <v>0</v>
      </c>
      <c r="AR418" s="173">
        <f t="shared" si="40"/>
        <v>0</v>
      </c>
      <c r="AS418" s="173">
        <f t="shared" si="41"/>
        <v>0</v>
      </c>
      <c r="BQ418" s="10"/>
      <c r="BR418" s="10"/>
      <c r="BS418" s="10"/>
    </row>
    <row r="419" spans="1:71" ht="13.5" customHeight="1" x14ac:dyDescent="0.25">
      <c r="A419" s="9"/>
      <c r="B419" s="13" t="str">
        <f>IF($C419&lt;&gt;"",MAX($B$7:B418)+1,"")</f>
        <v/>
      </c>
      <c r="C419" s="187"/>
      <c r="D419" s="186"/>
      <c r="E419" s="185"/>
      <c r="F419" s="184"/>
      <c r="G419" s="184"/>
      <c r="H419" s="183"/>
      <c r="I419" s="182"/>
      <c r="J419" s="181"/>
      <c r="K419" s="180"/>
      <c r="L419" s="194"/>
      <c r="M419" s="194"/>
      <c r="N41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19" s="364"/>
      <c r="P419" s="364"/>
      <c r="Q419" s="364"/>
      <c r="R419" s="362"/>
      <c r="S419" s="178"/>
      <c r="T419" s="177"/>
      <c r="U419" s="4"/>
      <c r="V419" s="188" t="e">
        <f>IF(#REF!&lt;#REF!,"No assoleix el mínim d'hores d'atenció anual","Atenció mínima assolida amb èxit")</f>
        <v>#REF!</v>
      </c>
      <c r="W419" s="4"/>
      <c r="X419" s="9">
        <f>(12/12)*Taula42[[#This Row],[Mesos del contracte en vigor durant l´any 2024]]</f>
        <v>0</v>
      </c>
      <c r="Y419" s="9">
        <f>(24/12)*Taula42[[#This Row],[Mesos del contracte en vigor durant l´any 2024]]</f>
        <v>0</v>
      </c>
      <c r="Z419" s="9">
        <f>(4/12)*Taula42[[#This Row],[Mesos del contracte en vigor durant l´any 2024]]</f>
        <v>0</v>
      </c>
      <c r="AA419" s="9">
        <f>(64/12)*Taula42[[#This Row],[Mesos del contracte en vigor durant l´any 2024]]</f>
        <v>0</v>
      </c>
      <c r="AB419" s="4"/>
      <c r="AC419" s="175">
        <f t="shared" si="36"/>
        <v>0</v>
      </c>
      <c r="AE419" s="13"/>
      <c r="AG419" s="26">
        <f>IF(Taula42[[#This Row],[Núm. d''ordre]]&lt;&gt;"",1,0)</f>
        <v>0</v>
      </c>
      <c r="AI419" s="26" t="e">
        <f>IF(#REF!&lt;400,1,0)</f>
        <v>#REF!</v>
      </c>
      <c r="AJ419" s="26" t="e">
        <f>IF(#REF!&gt;=400,1,0)</f>
        <v>#REF!</v>
      </c>
      <c r="AL419" s="26">
        <f>IF(Taula42[[#This Row],[Núm. d''ordre]]&gt;0,1,0)</f>
        <v>1</v>
      </c>
      <c r="AN419" s="174">
        <f t="shared" si="37"/>
        <v>0</v>
      </c>
      <c r="AO419" s="174">
        <f t="shared" si="38"/>
        <v>0</v>
      </c>
      <c r="AP419" s="174">
        <f t="shared" si="39"/>
        <v>0</v>
      </c>
      <c r="AR419" s="173">
        <f t="shared" si="40"/>
        <v>0</v>
      </c>
      <c r="AS419" s="173">
        <f t="shared" si="41"/>
        <v>0</v>
      </c>
      <c r="BQ419" s="10"/>
      <c r="BR419" s="10"/>
      <c r="BS419" s="10"/>
    </row>
    <row r="420" spans="1:71" ht="13.5" customHeight="1" x14ac:dyDescent="0.25">
      <c r="A420" s="9"/>
      <c r="B420" s="13" t="str">
        <f>IF($C420&lt;&gt;"",MAX($B$7:B419)+1,"")</f>
        <v/>
      </c>
      <c r="C420" s="187"/>
      <c r="D420" s="186"/>
      <c r="E420" s="185"/>
      <c r="F420" s="184"/>
      <c r="G420" s="184"/>
      <c r="H420" s="183"/>
      <c r="I420" s="182"/>
      <c r="J420" s="181"/>
      <c r="K420" s="180"/>
      <c r="L420" s="194"/>
      <c r="M420" s="194"/>
      <c r="N42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20" s="364"/>
      <c r="P420" s="364"/>
      <c r="Q420" s="364"/>
      <c r="R420" s="362"/>
      <c r="S420" s="178"/>
      <c r="T420" s="177"/>
      <c r="U420" s="4"/>
      <c r="V420" s="176" t="e">
        <f>IF(#REF!&lt;#REF!,"No assoleix el mínim d'hores d'atenció anual","Atenció mínima assolida amb èxit")</f>
        <v>#REF!</v>
      </c>
      <c r="W420" s="4"/>
      <c r="X420" s="9">
        <f>(12/12)*Taula42[[#This Row],[Mesos del contracte en vigor durant l´any 2024]]</f>
        <v>0</v>
      </c>
      <c r="Y420" s="9">
        <f>(24/12)*Taula42[[#This Row],[Mesos del contracte en vigor durant l´any 2024]]</f>
        <v>0</v>
      </c>
      <c r="Z420" s="9">
        <f>(4/12)*Taula42[[#This Row],[Mesos del contracte en vigor durant l´any 2024]]</f>
        <v>0</v>
      </c>
      <c r="AA420" s="9">
        <f>(64/12)*Taula42[[#This Row],[Mesos del contracte en vigor durant l´any 2024]]</f>
        <v>0</v>
      </c>
      <c r="AB420" s="4"/>
      <c r="AC420" s="175">
        <f t="shared" si="36"/>
        <v>0</v>
      </c>
      <c r="AE420" s="13"/>
      <c r="AG420" s="26">
        <f>IF(Taula42[[#This Row],[Núm. d''ordre]]&lt;&gt;"",1,0)</f>
        <v>0</v>
      </c>
      <c r="AI420" s="26" t="e">
        <f>IF(#REF!&lt;400,1,0)</f>
        <v>#REF!</v>
      </c>
      <c r="AJ420" s="26" t="e">
        <f>IF(#REF!&gt;=400,1,0)</f>
        <v>#REF!</v>
      </c>
      <c r="AL420" s="26">
        <f>IF(Taula42[[#This Row],[Núm. d''ordre]]&gt;0,1,0)</f>
        <v>1</v>
      </c>
      <c r="AN420" s="174">
        <f t="shared" si="37"/>
        <v>0</v>
      </c>
      <c r="AO420" s="174">
        <f t="shared" si="38"/>
        <v>0</v>
      </c>
      <c r="AP420" s="174">
        <f t="shared" si="39"/>
        <v>0</v>
      </c>
      <c r="AR420" s="173">
        <f t="shared" si="40"/>
        <v>0</v>
      </c>
      <c r="AS420" s="173">
        <f t="shared" si="41"/>
        <v>0</v>
      </c>
      <c r="BQ420" s="10"/>
      <c r="BR420" s="10"/>
      <c r="BS420" s="10"/>
    </row>
    <row r="421" spans="1:71" ht="13.5" customHeight="1" x14ac:dyDescent="0.25">
      <c r="A421" s="9"/>
      <c r="B421" s="13" t="str">
        <f>IF($C421&lt;&gt;"",MAX($B$7:B420)+1,"")</f>
        <v/>
      </c>
      <c r="C421" s="187"/>
      <c r="D421" s="186"/>
      <c r="E421" s="185"/>
      <c r="F421" s="184"/>
      <c r="G421" s="184"/>
      <c r="H421" s="183"/>
      <c r="I421" s="182"/>
      <c r="J421" s="181"/>
      <c r="K421" s="180"/>
      <c r="L421" s="194"/>
      <c r="M421" s="194"/>
      <c r="N42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21" s="364"/>
      <c r="P421" s="364"/>
      <c r="Q421" s="364"/>
      <c r="R421" s="362"/>
      <c r="S421" s="178"/>
      <c r="T421" s="177"/>
      <c r="U421" s="4"/>
      <c r="V421" s="188" t="e">
        <f>IF(#REF!&lt;#REF!,"No assoleix el mínim d'hores d'atenció anual","Atenció mínima assolida amb èxit")</f>
        <v>#REF!</v>
      </c>
      <c r="W421" s="4"/>
      <c r="X421" s="9">
        <f>(12/12)*Taula42[[#This Row],[Mesos del contracte en vigor durant l´any 2024]]</f>
        <v>0</v>
      </c>
      <c r="Y421" s="9">
        <f>(24/12)*Taula42[[#This Row],[Mesos del contracte en vigor durant l´any 2024]]</f>
        <v>0</v>
      </c>
      <c r="Z421" s="9">
        <f>(4/12)*Taula42[[#This Row],[Mesos del contracte en vigor durant l´any 2024]]</f>
        <v>0</v>
      </c>
      <c r="AA421" s="9">
        <f>(64/12)*Taula42[[#This Row],[Mesos del contracte en vigor durant l´any 2024]]</f>
        <v>0</v>
      </c>
      <c r="AB421" s="4"/>
      <c r="AC421" s="175">
        <f t="shared" si="36"/>
        <v>0</v>
      </c>
      <c r="AE421" s="13"/>
      <c r="AG421" s="26">
        <f>IF(Taula42[[#This Row],[Núm. d''ordre]]&lt;&gt;"",1,0)</f>
        <v>0</v>
      </c>
      <c r="AI421" s="26" t="e">
        <f>IF(#REF!&lt;400,1,0)</f>
        <v>#REF!</v>
      </c>
      <c r="AJ421" s="26" t="e">
        <f>IF(#REF!&gt;=400,1,0)</f>
        <v>#REF!</v>
      </c>
      <c r="AL421" s="26">
        <f>IF(Taula42[[#This Row],[Núm. d''ordre]]&gt;0,1,0)</f>
        <v>1</v>
      </c>
      <c r="AN421" s="174">
        <f t="shared" si="37"/>
        <v>0</v>
      </c>
      <c r="AO421" s="174">
        <f t="shared" si="38"/>
        <v>0</v>
      </c>
      <c r="AP421" s="174">
        <f t="shared" si="39"/>
        <v>0</v>
      </c>
      <c r="AR421" s="173">
        <f t="shared" si="40"/>
        <v>0</v>
      </c>
      <c r="AS421" s="173">
        <f t="shared" si="41"/>
        <v>0</v>
      </c>
      <c r="BQ421" s="10"/>
      <c r="BR421" s="10"/>
      <c r="BS421" s="10"/>
    </row>
    <row r="422" spans="1:71" ht="13.5" customHeight="1" x14ac:dyDescent="0.25">
      <c r="A422" s="9"/>
      <c r="B422" s="13" t="str">
        <f>IF($C422&lt;&gt;"",MAX($B$7:B421)+1,"")</f>
        <v/>
      </c>
      <c r="C422" s="187"/>
      <c r="D422" s="186"/>
      <c r="E422" s="185"/>
      <c r="F422" s="184"/>
      <c r="G422" s="184"/>
      <c r="H422" s="183"/>
      <c r="I422" s="182"/>
      <c r="J422" s="181"/>
      <c r="K422" s="180"/>
      <c r="L422" s="194"/>
      <c r="M422" s="194"/>
      <c r="N42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22" s="364"/>
      <c r="P422" s="364"/>
      <c r="Q422" s="364"/>
      <c r="R422" s="362"/>
      <c r="S422" s="178"/>
      <c r="T422" s="177"/>
      <c r="U422" s="4"/>
      <c r="V422" s="176" t="e">
        <f>IF(#REF!&lt;#REF!,"No assoleix el mínim d'hores d'atenció anual","Atenció mínima assolida amb èxit")</f>
        <v>#REF!</v>
      </c>
      <c r="W422" s="4"/>
      <c r="X422" s="9">
        <f>(12/12)*Taula42[[#This Row],[Mesos del contracte en vigor durant l´any 2024]]</f>
        <v>0</v>
      </c>
      <c r="Y422" s="9">
        <f>(24/12)*Taula42[[#This Row],[Mesos del contracte en vigor durant l´any 2024]]</f>
        <v>0</v>
      </c>
      <c r="Z422" s="9">
        <f>(4/12)*Taula42[[#This Row],[Mesos del contracte en vigor durant l´any 2024]]</f>
        <v>0</v>
      </c>
      <c r="AA422" s="9">
        <f>(64/12)*Taula42[[#This Row],[Mesos del contracte en vigor durant l´any 2024]]</f>
        <v>0</v>
      </c>
      <c r="AB422" s="4"/>
      <c r="AC422" s="175">
        <f t="shared" si="36"/>
        <v>0</v>
      </c>
      <c r="AE422" s="13"/>
      <c r="AG422" s="26">
        <f>IF(Taula42[[#This Row],[Núm. d''ordre]]&lt;&gt;"",1,0)</f>
        <v>0</v>
      </c>
      <c r="AI422" s="26" t="e">
        <f>IF(#REF!&lt;400,1,0)</f>
        <v>#REF!</v>
      </c>
      <c r="AJ422" s="26" t="e">
        <f>IF(#REF!&gt;=400,1,0)</f>
        <v>#REF!</v>
      </c>
      <c r="AL422" s="26">
        <f>IF(Taula42[[#This Row],[Núm. d''ordre]]&gt;0,1,0)</f>
        <v>1</v>
      </c>
      <c r="AN422" s="174">
        <f t="shared" si="37"/>
        <v>0</v>
      </c>
      <c r="AO422" s="174">
        <f t="shared" si="38"/>
        <v>0</v>
      </c>
      <c r="AP422" s="174">
        <f t="shared" si="39"/>
        <v>0</v>
      </c>
      <c r="AR422" s="173">
        <f t="shared" si="40"/>
        <v>0</v>
      </c>
      <c r="AS422" s="173">
        <f t="shared" si="41"/>
        <v>0</v>
      </c>
      <c r="BQ422" s="10"/>
      <c r="BR422" s="10"/>
      <c r="BS422" s="10"/>
    </row>
    <row r="423" spans="1:71" ht="13.5" customHeight="1" x14ac:dyDescent="0.25">
      <c r="A423" s="9"/>
      <c r="B423" s="13" t="str">
        <f>IF($C423&lt;&gt;"",MAX($B$7:B422)+1,"")</f>
        <v/>
      </c>
      <c r="C423" s="187"/>
      <c r="D423" s="186"/>
      <c r="E423" s="185"/>
      <c r="F423" s="184"/>
      <c r="G423" s="184"/>
      <c r="H423" s="183"/>
      <c r="I423" s="182"/>
      <c r="J423" s="181"/>
      <c r="K423" s="180"/>
      <c r="L423" s="194"/>
      <c r="M423" s="194"/>
      <c r="N42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23" s="364"/>
      <c r="P423" s="364"/>
      <c r="Q423" s="364"/>
      <c r="R423" s="362"/>
      <c r="S423" s="178"/>
      <c r="T423" s="177"/>
      <c r="U423" s="4"/>
      <c r="V423" s="188" t="e">
        <f>IF(#REF!&lt;#REF!,"No assoleix el mínim d'hores d'atenció anual","Atenció mínima assolida amb èxit")</f>
        <v>#REF!</v>
      </c>
      <c r="W423" s="4"/>
      <c r="X423" s="9">
        <f>(12/12)*Taula42[[#This Row],[Mesos del contracte en vigor durant l´any 2024]]</f>
        <v>0</v>
      </c>
      <c r="Y423" s="9">
        <f>(24/12)*Taula42[[#This Row],[Mesos del contracte en vigor durant l´any 2024]]</f>
        <v>0</v>
      </c>
      <c r="Z423" s="9">
        <f>(4/12)*Taula42[[#This Row],[Mesos del contracte en vigor durant l´any 2024]]</f>
        <v>0</v>
      </c>
      <c r="AA423" s="9">
        <f>(64/12)*Taula42[[#This Row],[Mesos del contracte en vigor durant l´any 2024]]</f>
        <v>0</v>
      </c>
      <c r="AB423" s="4"/>
      <c r="AC423" s="175">
        <f t="shared" si="36"/>
        <v>0</v>
      </c>
      <c r="AE423" s="13"/>
      <c r="AG423" s="26">
        <f>IF(Taula42[[#This Row],[Núm. d''ordre]]&lt;&gt;"",1,0)</f>
        <v>0</v>
      </c>
      <c r="AI423" s="26" t="e">
        <f>IF(#REF!&lt;400,1,0)</f>
        <v>#REF!</v>
      </c>
      <c r="AJ423" s="26" t="e">
        <f>IF(#REF!&gt;=400,1,0)</f>
        <v>#REF!</v>
      </c>
      <c r="AL423" s="26">
        <f>IF(Taula42[[#This Row],[Núm. d''ordre]]&gt;0,1,0)</f>
        <v>1</v>
      </c>
      <c r="AN423" s="174">
        <f t="shared" si="37"/>
        <v>0</v>
      </c>
      <c r="AO423" s="174">
        <f t="shared" si="38"/>
        <v>0</v>
      </c>
      <c r="AP423" s="174">
        <f t="shared" si="39"/>
        <v>0</v>
      </c>
      <c r="AR423" s="173">
        <f t="shared" si="40"/>
        <v>0</v>
      </c>
      <c r="AS423" s="173">
        <f t="shared" si="41"/>
        <v>0</v>
      </c>
      <c r="BQ423" s="10"/>
      <c r="BR423" s="10"/>
      <c r="BS423" s="10"/>
    </row>
    <row r="424" spans="1:71" ht="13.5" customHeight="1" x14ac:dyDescent="0.25">
      <c r="A424" s="9"/>
      <c r="B424" s="13" t="str">
        <f>IF($C424&lt;&gt;"",MAX($B$7:B423)+1,"")</f>
        <v/>
      </c>
      <c r="C424" s="187"/>
      <c r="D424" s="186"/>
      <c r="E424" s="185"/>
      <c r="F424" s="184"/>
      <c r="G424" s="184"/>
      <c r="H424" s="183"/>
      <c r="I424" s="182"/>
      <c r="J424" s="181"/>
      <c r="K424" s="180"/>
      <c r="L424" s="194"/>
      <c r="M424" s="194"/>
      <c r="N42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24" s="364"/>
      <c r="P424" s="364"/>
      <c r="Q424" s="364"/>
      <c r="R424" s="362"/>
      <c r="S424" s="178"/>
      <c r="T424" s="177"/>
      <c r="U424" s="4"/>
      <c r="V424" s="176" t="e">
        <f>IF(#REF!&lt;#REF!,"No assoleix el mínim d'hores d'atenció anual","Atenció mínima assolida amb èxit")</f>
        <v>#REF!</v>
      </c>
      <c r="W424" s="4"/>
      <c r="X424" s="9">
        <f>(12/12)*Taula42[[#This Row],[Mesos del contracte en vigor durant l´any 2024]]</f>
        <v>0</v>
      </c>
      <c r="Y424" s="9">
        <f>(24/12)*Taula42[[#This Row],[Mesos del contracte en vigor durant l´any 2024]]</f>
        <v>0</v>
      </c>
      <c r="Z424" s="9">
        <f>(4/12)*Taula42[[#This Row],[Mesos del contracte en vigor durant l´any 2024]]</f>
        <v>0</v>
      </c>
      <c r="AA424" s="9">
        <f>(64/12)*Taula42[[#This Row],[Mesos del contracte en vigor durant l´any 2024]]</f>
        <v>0</v>
      </c>
      <c r="AB424" s="4"/>
      <c r="AC424" s="175">
        <f t="shared" si="36"/>
        <v>0</v>
      </c>
      <c r="AE424" s="13"/>
      <c r="AG424" s="26">
        <f>IF(Taula42[[#This Row],[Núm. d''ordre]]&lt;&gt;"",1,0)</f>
        <v>0</v>
      </c>
      <c r="AI424" s="26" t="e">
        <f>IF(#REF!&lt;400,1,0)</f>
        <v>#REF!</v>
      </c>
      <c r="AJ424" s="26" t="e">
        <f>IF(#REF!&gt;=400,1,0)</f>
        <v>#REF!</v>
      </c>
      <c r="AL424" s="26">
        <f>IF(Taula42[[#This Row],[Núm. d''ordre]]&gt;0,1,0)</f>
        <v>1</v>
      </c>
      <c r="AN424" s="174">
        <f t="shared" si="37"/>
        <v>0</v>
      </c>
      <c r="AO424" s="174">
        <f t="shared" si="38"/>
        <v>0</v>
      </c>
      <c r="AP424" s="174">
        <f t="shared" si="39"/>
        <v>0</v>
      </c>
      <c r="AR424" s="173">
        <f t="shared" si="40"/>
        <v>0</v>
      </c>
      <c r="AS424" s="173">
        <f t="shared" si="41"/>
        <v>0</v>
      </c>
      <c r="BQ424" s="10"/>
      <c r="BR424" s="10"/>
      <c r="BS424" s="10"/>
    </row>
    <row r="425" spans="1:71" ht="13.5" customHeight="1" x14ac:dyDescent="0.25">
      <c r="A425" s="9"/>
      <c r="B425" s="13" t="str">
        <f>IF($C425&lt;&gt;"",MAX($B$7:B424)+1,"")</f>
        <v/>
      </c>
      <c r="C425" s="187"/>
      <c r="D425" s="186"/>
      <c r="E425" s="185"/>
      <c r="F425" s="184"/>
      <c r="G425" s="184"/>
      <c r="H425" s="183"/>
      <c r="I425" s="182"/>
      <c r="J425" s="181"/>
      <c r="K425" s="180"/>
      <c r="L425" s="194"/>
      <c r="M425" s="194"/>
      <c r="N42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25" s="364"/>
      <c r="P425" s="364"/>
      <c r="Q425" s="364"/>
      <c r="R425" s="362"/>
      <c r="S425" s="178"/>
      <c r="T425" s="177"/>
      <c r="U425" s="4"/>
      <c r="V425" s="188" t="e">
        <f>IF(#REF!&lt;#REF!,"No assoleix el mínim d'hores d'atenció anual","Atenció mínima assolida amb èxit")</f>
        <v>#REF!</v>
      </c>
      <c r="W425" s="4"/>
      <c r="X425" s="9">
        <f>(12/12)*Taula42[[#This Row],[Mesos del contracte en vigor durant l´any 2024]]</f>
        <v>0</v>
      </c>
      <c r="Y425" s="9">
        <f>(24/12)*Taula42[[#This Row],[Mesos del contracte en vigor durant l´any 2024]]</f>
        <v>0</v>
      </c>
      <c r="Z425" s="9">
        <f>(4/12)*Taula42[[#This Row],[Mesos del contracte en vigor durant l´any 2024]]</f>
        <v>0</v>
      </c>
      <c r="AA425" s="9">
        <f>(64/12)*Taula42[[#This Row],[Mesos del contracte en vigor durant l´any 2024]]</f>
        <v>0</v>
      </c>
      <c r="AB425" s="4"/>
      <c r="AC425" s="175">
        <f t="shared" si="36"/>
        <v>0</v>
      </c>
      <c r="AE425" s="13"/>
      <c r="AG425" s="26">
        <f>IF(Taula42[[#This Row],[Núm. d''ordre]]&lt;&gt;"",1,0)</f>
        <v>0</v>
      </c>
      <c r="AI425" s="26" t="e">
        <f>IF(#REF!&lt;400,1,0)</f>
        <v>#REF!</v>
      </c>
      <c r="AJ425" s="26" t="e">
        <f>IF(#REF!&gt;=400,1,0)</f>
        <v>#REF!</v>
      </c>
      <c r="AL425" s="26">
        <f>IF(Taula42[[#This Row],[Núm. d''ordre]]&gt;0,1,0)</f>
        <v>1</v>
      </c>
      <c r="AN425" s="174">
        <f t="shared" si="37"/>
        <v>0</v>
      </c>
      <c r="AO425" s="174">
        <f t="shared" si="38"/>
        <v>0</v>
      </c>
      <c r="AP425" s="174">
        <f t="shared" si="39"/>
        <v>0</v>
      </c>
      <c r="AR425" s="173">
        <f t="shared" si="40"/>
        <v>0</v>
      </c>
      <c r="AS425" s="173">
        <f t="shared" si="41"/>
        <v>0</v>
      </c>
      <c r="BQ425" s="10"/>
      <c r="BR425" s="10"/>
      <c r="BS425" s="10"/>
    </row>
    <row r="426" spans="1:71" ht="13.5" customHeight="1" x14ac:dyDescent="0.25">
      <c r="A426" s="9"/>
      <c r="B426" s="13" t="str">
        <f>IF($C426&lt;&gt;"",MAX($B$7:B425)+1,"")</f>
        <v/>
      </c>
      <c r="C426" s="187"/>
      <c r="D426" s="186"/>
      <c r="E426" s="185"/>
      <c r="F426" s="184"/>
      <c r="G426" s="184"/>
      <c r="H426" s="183"/>
      <c r="I426" s="182"/>
      <c r="J426" s="181"/>
      <c r="K426" s="180"/>
      <c r="L426" s="194"/>
      <c r="M426" s="194"/>
      <c r="N42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26" s="364"/>
      <c r="P426" s="364"/>
      <c r="Q426" s="364"/>
      <c r="R426" s="362"/>
      <c r="S426" s="178"/>
      <c r="T426" s="177"/>
      <c r="U426" s="4"/>
      <c r="V426" s="176" t="e">
        <f>IF(#REF!&lt;#REF!,"No assoleix el mínim d'hores d'atenció anual","Atenció mínima assolida amb èxit")</f>
        <v>#REF!</v>
      </c>
      <c r="W426" s="4"/>
      <c r="X426" s="9">
        <f>(12/12)*Taula42[[#This Row],[Mesos del contracte en vigor durant l´any 2024]]</f>
        <v>0</v>
      </c>
      <c r="Y426" s="9">
        <f>(24/12)*Taula42[[#This Row],[Mesos del contracte en vigor durant l´any 2024]]</f>
        <v>0</v>
      </c>
      <c r="Z426" s="9">
        <f>(4/12)*Taula42[[#This Row],[Mesos del contracte en vigor durant l´any 2024]]</f>
        <v>0</v>
      </c>
      <c r="AA426" s="9">
        <f>(64/12)*Taula42[[#This Row],[Mesos del contracte en vigor durant l´any 2024]]</f>
        <v>0</v>
      </c>
      <c r="AB426" s="4"/>
      <c r="AC426" s="175">
        <f t="shared" si="36"/>
        <v>0</v>
      </c>
      <c r="AE426" s="13"/>
      <c r="AG426" s="26">
        <f>IF(Taula42[[#This Row],[Núm. d''ordre]]&lt;&gt;"",1,0)</f>
        <v>0</v>
      </c>
      <c r="AI426" s="26" t="e">
        <f>IF(#REF!&lt;400,1,0)</f>
        <v>#REF!</v>
      </c>
      <c r="AJ426" s="26" t="e">
        <f>IF(#REF!&gt;=400,1,0)</f>
        <v>#REF!</v>
      </c>
      <c r="AL426" s="26">
        <f>IF(Taula42[[#This Row],[Núm. d''ordre]]&gt;0,1,0)</f>
        <v>1</v>
      </c>
      <c r="AN426" s="174">
        <f t="shared" si="37"/>
        <v>0</v>
      </c>
      <c r="AO426" s="174">
        <f t="shared" si="38"/>
        <v>0</v>
      </c>
      <c r="AP426" s="174">
        <f t="shared" si="39"/>
        <v>0</v>
      </c>
      <c r="AR426" s="173">
        <f t="shared" si="40"/>
        <v>0</v>
      </c>
      <c r="AS426" s="173">
        <f t="shared" si="41"/>
        <v>0</v>
      </c>
      <c r="BQ426" s="10"/>
      <c r="BR426" s="10"/>
      <c r="BS426" s="10"/>
    </row>
    <row r="427" spans="1:71" ht="13.5" customHeight="1" x14ac:dyDescent="0.25">
      <c r="A427" s="9"/>
      <c r="B427" s="13" t="str">
        <f>IF($C427&lt;&gt;"",MAX($B$7:B426)+1,"")</f>
        <v/>
      </c>
      <c r="C427" s="187"/>
      <c r="D427" s="186"/>
      <c r="E427" s="185"/>
      <c r="F427" s="184"/>
      <c r="G427" s="184"/>
      <c r="H427" s="183"/>
      <c r="I427" s="182"/>
      <c r="J427" s="181"/>
      <c r="K427" s="180"/>
      <c r="L427" s="194"/>
      <c r="M427" s="194"/>
      <c r="N42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27" s="364"/>
      <c r="P427" s="364"/>
      <c r="Q427" s="364"/>
      <c r="R427" s="362"/>
      <c r="S427" s="178"/>
      <c r="T427" s="177"/>
      <c r="U427" s="4"/>
      <c r="V427" s="188" t="e">
        <f>IF(#REF!&lt;#REF!,"No assoleix el mínim d'hores d'atenció anual","Atenció mínima assolida amb èxit")</f>
        <v>#REF!</v>
      </c>
      <c r="W427" s="4"/>
      <c r="X427" s="9">
        <f>(12/12)*Taula42[[#This Row],[Mesos del contracte en vigor durant l´any 2024]]</f>
        <v>0</v>
      </c>
      <c r="Y427" s="9">
        <f>(24/12)*Taula42[[#This Row],[Mesos del contracte en vigor durant l´any 2024]]</f>
        <v>0</v>
      </c>
      <c r="Z427" s="9">
        <f>(4/12)*Taula42[[#This Row],[Mesos del contracte en vigor durant l´any 2024]]</f>
        <v>0</v>
      </c>
      <c r="AA427" s="9">
        <f>(64/12)*Taula42[[#This Row],[Mesos del contracte en vigor durant l´any 2024]]</f>
        <v>0</v>
      </c>
      <c r="AB427" s="4"/>
      <c r="AC427" s="175">
        <f t="shared" si="36"/>
        <v>0</v>
      </c>
      <c r="AE427" s="13"/>
      <c r="AG427" s="26">
        <f>IF(Taula42[[#This Row],[Núm. d''ordre]]&lt;&gt;"",1,0)</f>
        <v>0</v>
      </c>
      <c r="AI427" s="26" t="e">
        <f>IF(#REF!&lt;400,1,0)</f>
        <v>#REF!</v>
      </c>
      <c r="AJ427" s="26" t="e">
        <f>IF(#REF!&gt;=400,1,0)</f>
        <v>#REF!</v>
      </c>
      <c r="AL427" s="26">
        <f>IF(Taula42[[#This Row],[Núm. d''ordre]]&gt;0,1,0)</f>
        <v>1</v>
      </c>
      <c r="AN427" s="174">
        <f t="shared" si="37"/>
        <v>0</v>
      </c>
      <c r="AO427" s="174">
        <f t="shared" si="38"/>
        <v>0</v>
      </c>
      <c r="AP427" s="174">
        <f t="shared" si="39"/>
        <v>0</v>
      </c>
      <c r="AR427" s="173">
        <f t="shared" si="40"/>
        <v>0</v>
      </c>
      <c r="AS427" s="173">
        <f t="shared" si="41"/>
        <v>0</v>
      </c>
      <c r="BQ427" s="10"/>
      <c r="BR427" s="10"/>
      <c r="BS427" s="10"/>
    </row>
    <row r="428" spans="1:71" ht="13.5" customHeight="1" x14ac:dyDescent="0.25">
      <c r="A428" s="9"/>
      <c r="B428" s="13" t="str">
        <f>IF($C428&lt;&gt;"",MAX($B$7:B427)+1,"")</f>
        <v/>
      </c>
      <c r="C428" s="187"/>
      <c r="D428" s="186"/>
      <c r="E428" s="185"/>
      <c r="F428" s="184"/>
      <c r="G428" s="184"/>
      <c r="H428" s="183"/>
      <c r="I428" s="182"/>
      <c r="J428" s="181"/>
      <c r="K428" s="180"/>
      <c r="L428" s="194"/>
      <c r="M428" s="194"/>
      <c r="N42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28" s="364"/>
      <c r="P428" s="364"/>
      <c r="Q428" s="364"/>
      <c r="R428" s="362"/>
      <c r="S428" s="178"/>
      <c r="T428" s="177"/>
      <c r="U428" s="4"/>
      <c r="V428" s="176" t="e">
        <f>IF(#REF!&lt;#REF!,"No assoleix el mínim d'hores d'atenció anual","Atenció mínima assolida amb èxit")</f>
        <v>#REF!</v>
      </c>
      <c r="W428" s="4"/>
      <c r="X428" s="9">
        <f>(12/12)*Taula42[[#This Row],[Mesos del contracte en vigor durant l´any 2024]]</f>
        <v>0</v>
      </c>
      <c r="Y428" s="9">
        <f>(24/12)*Taula42[[#This Row],[Mesos del contracte en vigor durant l´any 2024]]</f>
        <v>0</v>
      </c>
      <c r="Z428" s="9">
        <f>(4/12)*Taula42[[#This Row],[Mesos del contracte en vigor durant l´any 2024]]</f>
        <v>0</v>
      </c>
      <c r="AA428" s="9">
        <f>(64/12)*Taula42[[#This Row],[Mesos del contracte en vigor durant l´any 2024]]</f>
        <v>0</v>
      </c>
      <c r="AB428" s="4"/>
      <c r="AC428" s="175">
        <f t="shared" si="36"/>
        <v>0</v>
      </c>
      <c r="AE428" s="13"/>
      <c r="AG428" s="26">
        <f>IF(Taula42[[#This Row],[Núm. d''ordre]]&lt;&gt;"",1,0)</f>
        <v>0</v>
      </c>
      <c r="AI428" s="26" t="e">
        <f>IF(#REF!&lt;400,1,0)</f>
        <v>#REF!</v>
      </c>
      <c r="AJ428" s="26" t="e">
        <f>IF(#REF!&gt;=400,1,0)</f>
        <v>#REF!</v>
      </c>
      <c r="AL428" s="26">
        <f>IF(Taula42[[#This Row],[Núm. d''ordre]]&gt;0,1,0)</f>
        <v>1</v>
      </c>
      <c r="AN428" s="174">
        <f t="shared" si="37"/>
        <v>0</v>
      </c>
      <c r="AO428" s="174">
        <f t="shared" si="38"/>
        <v>0</v>
      </c>
      <c r="AP428" s="174">
        <f t="shared" si="39"/>
        <v>0</v>
      </c>
      <c r="AR428" s="173">
        <f t="shared" si="40"/>
        <v>0</v>
      </c>
      <c r="AS428" s="173">
        <f t="shared" si="41"/>
        <v>0</v>
      </c>
      <c r="BQ428" s="10"/>
      <c r="BR428" s="10"/>
      <c r="BS428" s="10"/>
    </row>
    <row r="429" spans="1:71" ht="13.5" customHeight="1" x14ac:dyDescent="0.25">
      <c r="A429" s="9"/>
      <c r="B429" s="13" t="str">
        <f>IF($C429&lt;&gt;"",MAX($B$7:B428)+1,"")</f>
        <v/>
      </c>
      <c r="C429" s="187"/>
      <c r="D429" s="186"/>
      <c r="E429" s="185"/>
      <c r="F429" s="184"/>
      <c r="G429" s="184"/>
      <c r="H429" s="183"/>
      <c r="I429" s="182"/>
      <c r="J429" s="181"/>
      <c r="K429" s="180"/>
      <c r="L429" s="194"/>
      <c r="M429" s="194"/>
      <c r="N42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29" s="364"/>
      <c r="P429" s="364"/>
      <c r="Q429" s="364"/>
      <c r="R429" s="362"/>
      <c r="S429" s="178"/>
      <c r="T429" s="177"/>
      <c r="U429" s="4"/>
      <c r="V429" s="188" t="e">
        <f>IF(#REF!&lt;#REF!,"No assoleix el mínim d'hores d'atenció anual","Atenció mínima assolida amb èxit")</f>
        <v>#REF!</v>
      </c>
      <c r="W429" s="4"/>
      <c r="X429" s="9">
        <f>(12/12)*Taula42[[#This Row],[Mesos del contracte en vigor durant l´any 2024]]</f>
        <v>0</v>
      </c>
      <c r="Y429" s="9">
        <f>(24/12)*Taula42[[#This Row],[Mesos del contracte en vigor durant l´any 2024]]</f>
        <v>0</v>
      </c>
      <c r="Z429" s="9">
        <f>(4/12)*Taula42[[#This Row],[Mesos del contracte en vigor durant l´any 2024]]</f>
        <v>0</v>
      </c>
      <c r="AA429" s="9">
        <f>(64/12)*Taula42[[#This Row],[Mesos del contracte en vigor durant l´any 2024]]</f>
        <v>0</v>
      </c>
      <c r="AB429" s="4"/>
      <c r="AC429" s="175">
        <f t="shared" si="36"/>
        <v>0</v>
      </c>
      <c r="AE429" s="13"/>
      <c r="AG429" s="26">
        <f>IF(Taula42[[#This Row],[Núm. d''ordre]]&lt;&gt;"",1,0)</f>
        <v>0</v>
      </c>
      <c r="AI429" s="26" t="e">
        <f>IF(#REF!&lt;400,1,0)</f>
        <v>#REF!</v>
      </c>
      <c r="AJ429" s="26" t="e">
        <f>IF(#REF!&gt;=400,1,0)</f>
        <v>#REF!</v>
      </c>
      <c r="AL429" s="26">
        <f>IF(Taula42[[#This Row],[Núm. d''ordre]]&gt;0,1,0)</f>
        <v>1</v>
      </c>
      <c r="AN429" s="174">
        <f t="shared" si="37"/>
        <v>0</v>
      </c>
      <c r="AO429" s="174">
        <f t="shared" si="38"/>
        <v>0</v>
      </c>
      <c r="AP429" s="174">
        <f t="shared" si="39"/>
        <v>0</v>
      </c>
      <c r="AR429" s="173">
        <f t="shared" si="40"/>
        <v>0</v>
      </c>
      <c r="AS429" s="173">
        <f t="shared" si="41"/>
        <v>0</v>
      </c>
      <c r="BQ429" s="10"/>
      <c r="BR429" s="10"/>
      <c r="BS429" s="10"/>
    </row>
    <row r="430" spans="1:71" ht="13.5" customHeight="1" x14ac:dyDescent="0.25">
      <c r="A430" s="9"/>
      <c r="B430" s="13" t="str">
        <f>IF($C430&lt;&gt;"",MAX($B$7:B429)+1,"")</f>
        <v/>
      </c>
      <c r="C430" s="187"/>
      <c r="D430" s="186"/>
      <c r="E430" s="185"/>
      <c r="F430" s="184"/>
      <c r="G430" s="184"/>
      <c r="H430" s="183"/>
      <c r="I430" s="182"/>
      <c r="J430" s="181"/>
      <c r="K430" s="180"/>
      <c r="L430" s="194"/>
      <c r="M430" s="194"/>
      <c r="N43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30" s="364"/>
      <c r="P430" s="364"/>
      <c r="Q430" s="364"/>
      <c r="R430" s="362"/>
      <c r="S430" s="178"/>
      <c r="T430" s="177"/>
      <c r="U430" s="4"/>
      <c r="V430" s="176" t="e">
        <f>IF(#REF!&lt;#REF!,"No assoleix el mínim d'hores d'atenció anual","Atenció mínima assolida amb èxit")</f>
        <v>#REF!</v>
      </c>
      <c r="W430" s="4"/>
      <c r="X430" s="9">
        <f>(12/12)*Taula42[[#This Row],[Mesos del contracte en vigor durant l´any 2024]]</f>
        <v>0</v>
      </c>
      <c r="Y430" s="9">
        <f>(24/12)*Taula42[[#This Row],[Mesos del contracte en vigor durant l´any 2024]]</f>
        <v>0</v>
      </c>
      <c r="Z430" s="9">
        <f>(4/12)*Taula42[[#This Row],[Mesos del contracte en vigor durant l´any 2024]]</f>
        <v>0</v>
      </c>
      <c r="AA430" s="9">
        <f>(64/12)*Taula42[[#This Row],[Mesos del contracte en vigor durant l´any 2024]]</f>
        <v>0</v>
      </c>
      <c r="AB430" s="4"/>
      <c r="AC430" s="175">
        <f t="shared" si="36"/>
        <v>0</v>
      </c>
      <c r="AE430" s="13"/>
      <c r="AG430" s="26">
        <f>IF(Taula42[[#This Row],[Núm. d''ordre]]&lt;&gt;"",1,0)</f>
        <v>0</v>
      </c>
      <c r="AI430" s="26" t="e">
        <f>IF(#REF!&lt;400,1,0)</f>
        <v>#REF!</v>
      </c>
      <c r="AJ430" s="26" t="e">
        <f>IF(#REF!&gt;=400,1,0)</f>
        <v>#REF!</v>
      </c>
      <c r="AL430" s="26">
        <f>IF(Taula42[[#This Row],[Núm. d''ordre]]&gt;0,1,0)</f>
        <v>1</v>
      </c>
      <c r="AN430" s="174">
        <f t="shared" si="37"/>
        <v>0</v>
      </c>
      <c r="AO430" s="174">
        <f t="shared" si="38"/>
        <v>0</v>
      </c>
      <c r="AP430" s="174">
        <f t="shared" si="39"/>
        <v>0</v>
      </c>
      <c r="AR430" s="173">
        <f t="shared" si="40"/>
        <v>0</v>
      </c>
      <c r="AS430" s="173">
        <f t="shared" si="41"/>
        <v>0</v>
      </c>
      <c r="BQ430" s="10"/>
      <c r="BR430" s="10"/>
      <c r="BS430" s="10"/>
    </row>
    <row r="431" spans="1:71" ht="13.5" customHeight="1" x14ac:dyDescent="0.25">
      <c r="A431" s="9"/>
      <c r="B431" s="13" t="str">
        <f>IF($C431&lt;&gt;"",MAX($B$7:B430)+1,"")</f>
        <v/>
      </c>
      <c r="C431" s="187"/>
      <c r="D431" s="186"/>
      <c r="E431" s="185"/>
      <c r="F431" s="184"/>
      <c r="G431" s="184"/>
      <c r="H431" s="183"/>
      <c r="I431" s="182"/>
      <c r="J431" s="181"/>
      <c r="K431" s="180"/>
      <c r="L431" s="194"/>
      <c r="M431" s="194"/>
      <c r="N43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31" s="364"/>
      <c r="P431" s="364"/>
      <c r="Q431" s="364"/>
      <c r="R431" s="362"/>
      <c r="S431" s="178"/>
      <c r="T431" s="177"/>
      <c r="U431" s="4"/>
      <c r="V431" s="188" t="e">
        <f>IF(#REF!&lt;#REF!,"No assoleix el mínim d'hores d'atenció anual","Atenció mínima assolida amb èxit")</f>
        <v>#REF!</v>
      </c>
      <c r="W431" s="4"/>
      <c r="X431" s="9">
        <f>(12/12)*Taula42[[#This Row],[Mesos del contracte en vigor durant l´any 2024]]</f>
        <v>0</v>
      </c>
      <c r="Y431" s="9">
        <f>(24/12)*Taula42[[#This Row],[Mesos del contracte en vigor durant l´any 2024]]</f>
        <v>0</v>
      </c>
      <c r="Z431" s="9">
        <f>(4/12)*Taula42[[#This Row],[Mesos del contracte en vigor durant l´any 2024]]</f>
        <v>0</v>
      </c>
      <c r="AA431" s="9">
        <f>(64/12)*Taula42[[#This Row],[Mesos del contracte en vigor durant l´any 2024]]</f>
        <v>0</v>
      </c>
      <c r="AB431" s="4"/>
      <c r="AC431" s="175">
        <f t="shared" si="36"/>
        <v>0</v>
      </c>
      <c r="AE431" s="13"/>
      <c r="AG431" s="26">
        <f>IF(Taula42[[#This Row],[Núm. d''ordre]]&lt;&gt;"",1,0)</f>
        <v>0</v>
      </c>
      <c r="AI431" s="26" t="e">
        <f>IF(#REF!&lt;400,1,0)</f>
        <v>#REF!</v>
      </c>
      <c r="AJ431" s="26" t="e">
        <f>IF(#REF!&gt;=400,1,0)</f>
        <v>#REF!</v>
      </c>
      <c r="AL431" s="26">
        <f>IF(Taula42[[#This Row],[Núm. d''ordre]]&gt;0,1,0)</f>
        <v>1</v>
      </c>
      <c r="AN431" s="174">
        <f t="shared" si="37"/>
        <v>0</v>
      </c>
      <c r="AO431" s="174">
        <f t="shared" si="38"/>
        <v>0</v>
      </c>
      <c r="AP431" s="174">
        <f t="shared" si="39"/>
        <v>0</v>
      </c>
      <c r="AR431" s="173">
        <f t="shared" si="40"/>
        <v>0</v>
      </c>
      <c r="AS431" s="173">
        <f t="shared" si="41"/>
        <v>0</v>
      </c>
      <c r="BQ431" s="10"/>
      <c r="BR431" s="10"/>
      <c r="BS431" s="10"/>
    </row>
    <row r="432" spans="1:71" ht="13.5" customHeight="1" x14ac:dyDescent="0.25">
      <c r="A432" s="9"/>
      <c r="B432" s="13" t="str">
        <f>IF($C432&lt;&gt;"",MAX($B$7:B431)+1,"")</f>
        <v/>
      </c>
      <c r="C432" s="187"/>
      <c r="D432" s="186"/>
      <c r="E432" s="185"/>
      <c r="F432" s="184"/>
      <c r="G432" s="184"/>
      <c r="H432" s="183"/>
      <c r="I432" s="182"/>
      <c r="J432" s="181"/>
      <c r="K432" s="180"/>
      <c r="L432" s="194"/>
      <c r="M432" s="194"/>
      <c r="N43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32" s="364"/>
      <c r="P432" s="364"/>
      <c r="Q432" s="364"/>
      <c r="R432" s="362"/>
      <c r="S432" s="178"/>
      <c r="T432" s="177"/>
      <c r="U432" s="4"/>
      <c r="V432" s="176" t="e">
        <f>IF(#REF!&lt;#REF!,"No assoleix el mínim d'hores d'atenció anual","Atenció mínima assolida amb èxit")</f>
        <v>#REF!</v>
      </c>
      <c r="W432" s="4"/>
      <c r="X432" s="9">
        <f>(12/12)*Taula42[[#This Row],[Mesos del contracte en vigor durant l´any 2024]]</f>
        <v>0</v>
      </c>
      <c r="Y432" s="9">
        <f>(24/12)*Taula42[[#This Row],[Mesos del contracte en vigor durant l´any 2024]]</f>
        <v>0</v>
      </c>
      <c r="Z432" s="9">
        <f>(4/12)*Taula42[[#This Row],[Mesos del contracte en vigor durant l´any 2024]]</f>
        <v>0</v>
      </c>
      <c r="AA432" s="9">
        <f>(64/12)*Taula42[[#This Row],[Mesos del contracte en vigor durant l´any 2024]]</f>
        <v>0</v>
      </c>
      <c r="AB432" s="4"/>
      <c r="AC432" s="175">
        <f t="shared" si="36"/>
        <v>0</v>
      </c>
      <c r="AE432" s="13"/>
      <c r="AG432" s="26">
        <f>IF(Taula42[[#This Row],[Núm. d''ordre]]&lt;&gt;"",1,0)</f>
        <v>0</v>
      </c>
      <c r="AI432" s="26" t="e">
        <f>IF(#REF!&lt;400,1,0)</f>
        <v>#REF!</v>
      </c>
      <c r="AJ432" s="26" t="e">
        <f>IF(#REF!&gt;=400,1,0)</f>
        <v>#REF!</v>
      </c>
      <c r="AL432" s="26">
        <f>IF(Taula42[[#This Row],[Núm. d''ordre]]&gt;0,1,0)</f>
        <v>1</v>
      </c>
      <c r="AN432" s="174">
        <f t="shared" si="37"/>
        <v>0</v>
      </c>
      <c r="AO432" s="174">
        <f t="shared" si="38"/>
        <v>0</v>
      </c>
      <c r="AP432" s="174">
        <f t="shared" si="39"/>
        <v>0</v>
      </c>
      <c r="AR432" s="173">
        <f t="shared" si="40"/>
        <v>0</v>
      </c>
      <c r="AS432" s="173">
        <f t="shared" si="41"/>
        <v>0</v>
      </c>
      <c r="BQ432" s="10"/>
      <c r="BR432" s="10"/>
      <c r="BS432" s="10"/>
    </row>
    <row r="433" spans="1:71" ht="13.5" customHeight="1" x14ac:dyDescent="0.25">
      <c r="A433" s="9"/>
      <c r="B433" s="13" t="str">
        <f>IF($C433&lt;&gt;"",MAX($B$7:B432)+1,"")</f>
        <v/>
      </c>
      <c r="C433" s="187"/>
      <c r="D433" s="186"/>
      <c r="E433" s="185"/>
      <c r="F433" s="184"/>
      <c r="G433" s="184"/>
      <c r="H433" s="183"/>
      <c r="I433" s="182"/>
      <c r="J433" s="181"/>
      <c r="K433" s="180"/>
      <c r="L433" s="194"/>
      <c r="M433" s="194"/>
      <c r="N43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33" s="364"/>
      <c r="P433" s="364"/>
      <c r="Q433" s="364"/>
      <c r="R433" s="362"/>
      <c r="S433" s="178"/>
      <c r="T433" s="177"/>
      <c r="U433" s="4"/>
      <c r="V433" s="188" t="e">
        <f>IF(#REF!&lt;#REF!,"No assoleix el mínim d'hores d'atenció anual","Atenció mínima assolida amb èxit")</f>
        <v>#REF!</v>
      </c>
      <c r="W433" s="4"/>
      <c r="X433" s="9">
        <f>(12/12)*Taula42[[#This Row],[Mesos del contracte en vigor durant l´any 2024]]</f>
        <v>0</v>
      </c>
      <c r="Y433" s="9">
        <f>(24/12)*Taula42[[#This Row],[Mesos del contracte en vigor durant l´any 2024]]</f>
        <v>0</v>
      </c>
      <c r="Z433" s="9">
        <f>(4/12)*Taula42[[#This Row],[Mesos del contracte en vigor durant l´any 2024]]</f>
        <v>0</v>
      </c>
      <c r="AA433" s="9">
        <f>(64/12)*Taula42[[#This Row],[Mesos del contracte en vigor durant l´any 2024]]</f>
        <v>0</v>
      </c>
      <c r="AB433" s="4"/>
      <c r="AC433" s="175">
        <f t="shared" si="36"/>
        <v>0</v>
      </c>
      <c r="AE433" s="13"/>
      <c r="AG433" s="26">
        <f>IF(Taula42[[#This Row],[Núm. d''ordre]]&lt;&gt;"",1,0)</f>
        <v>0</v>
      </c>
      <c r="AI433" s="26" t="e">
        <f>IF(#REF!&lt;400,1,0)</f>
        <v>#REF!</v>
      </c>
      <c r="AJ433" s="26" t="e">
        <f>IF(#REF!&gt;=400,1,0)</f>
        <v>#REF!</v>
      </c>
      <c r="AL433" s="26">
        <f>IF(Taula42[[#This Row],[Núm. d''ordre]]&gt;0,1,0)</f>
        <v>1</v>
      </c>
      <c r="AN433" s="174">
        <f t="shared" si="37"/>
        <v>0</v>
      </c>
      <c r="AO433" s="174">
        <f t="shared" si="38"/>
        <v>0</v>
      </c>
      <c r="AP433" s="174">
        <f t="shared" si="39"/>
        <v>0</v>
      </c>
      <c r="AR433" s="173">
        <f t="shared" si="40"/>
        <v>0</v>
      </c>
      <c r="AS433" s="173">
        <f t="shared" si="41"/>
        <v>0</v>
      </c>
      <c r="BQ433" s="10"/>
      <c r="BR433" s="10"/>
      <c r="BS433" s="10"/>
    </row>
    <row r="434" spans="1:71" ht="13.5" customHeight="1" x14ac:dyDescent="0.25">
      <c r="A434" s="9"/>
      <c r="B434" s="13" t="str">
        <f>IF($C434&lt;&gt;"",MAX($B$7:B433)+1,"")</f>
        <v/>
      </c>
      <c r="C434" s="187"/>
      <c r="D434" s="186"/>
      <c r="E434" s="185"/>
      <c r="F434" s="184"/>
      <c r="G434" s="184"/>
      <c r="H434" s="183"/>
      <c r="I434" s="182"/>
      <c r="J434" s="181"/>
      <c r="K434" s="180"/>
      <c r="L434" s="194"/>
      <c r="M434" s="194"/>
      <c r="N43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34" s="364"/>
      <c r="P434" s="364"/>
      <c r="Q434" s="364"/>
      <c r="R434" s="362"/>
      <c r="S434" s="178"/>
      <c r="T434" s="177"/>
      <c r="U434" s="4"/>
      <c r="V434" s="176" t="e">
        <f>IF(#REF!&lt;#REF!,"No assoleix el mínim d'hores d'atenció anual","Atenció mínima assolida amb èxit")</f>
        <v>#REF!</v>
      </c>
      <c r="W434" s="4"/>
      <c r="X434" s="9">
        <f>(12/12)*Taula42[[#This Row],[Mesos del contracte en vigor durant l´any 2024]]</f>
        <v>0</v>
      </c>
      <c r="Y434" s="9">
        <f>(24/12)*Taula42[[#This Row],[Mesos del contracte en vigor durant l´any 2024]]</f>
        <v>0</v>
      </c>
      <c r="Z434" s="9">
        <f>(4/12)*Taula42[[#This Row],[Mesos del contracte en vigor durant l´any 2024]]</f>
        <v>0</v>
      </c>
      <c r="AA434" s="9">
        <f>(64/12)*Taula42[[#This Row],[Mesos del contracte en vigor durant l´any 2024]]</f>
        <v>0</v>
      </c>
      <c r="AB434" s="4"/>
      <c r="AC434" s="175">
        <f t="shared" si="36"/>
        <v>0</v>
      </c>
      <c r="AE434" s="13"/>
      <c r="AG434" s="26">
        <f>IF(Taula42[[#This Row],[Núm. d''ordre]]&lt;&gt;"",1,0)</f>
        <v>0</v>
      </c>
      <c r="AI434" s="26" t="e">
        <f>IF(#REF!&lt;400,1,0)</f>
        <v>#REF!</v>
      </c>
      <c r="AJ434" s="26" t="e">
        <f>IF(#REF!&gt;=400,1,0)</f>
        <v>#REF!</v>
      </c>
      <c r="AL434" s="26">
        <f>IF(Taula42[[#This Row],[Núm. d''ordre]]&gt;0,1,0)</f>
        <v>1</v>
      </c>
      <c r="AN434" s="174">
        <f t="shared" si="37"/>
        <v>0</v>
      </c>
      <c r="AO434" s="174">
        <f t="shared" si="38"/>
        <v>0</v>
      </c>
      <c r="AP434" s="174">
        <f t="shared" si="39"/>
        <v>0</v>
      </c>
      <c r="AR434" s="173">
        <f t="shared" si="40"/>
        <v>0</v>
      </c>
      <c r="AS434" s="173">
        <f t="shared" si="41"/>
        <v>0</v>
      </c>
      <c r="BQ434" s="10"/>
      <c r="BR434" s="10"/>
      <c r="BS434" s="10"/>
    </row>
    <row r="435" spans="1:71" ht="13.5" customHeight="1" x14ac:dyDescent="0.25">
      <c r="A435" s="9"/>
      <c r="B435" s="13" t="str">
        <f>IF($C435&lt;&gt;"",MAX($B$7:B434)+1,"")</f>
        <v/>
      </c>
      <c r="C435" s="187"/>
      <c r="D435" s="186"/>
      <c r="E435" s="185"/>
      <c r="F435" s="184"/>
      <c r="G435" s="184"/>
      <c r="H435" s="183"/>
      <c r="I435" s="182"/>
      <c r="J435" s="181"/>
      <c r="K435" s="180"/>
      <c r="L435" s="194"/>
      <c r="M435" s="194"/>
      <c r="N43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35" s="364"/>
      <c r="P435" s="364"/>
      <c r="Q435" s="364"/>
      <c r="R435" s="362"/>
      <c r="S435" s="178"/>
      <c r="T435" s="177"/>
      <c r="U435" s="4"/>
      <c r="V435" s="188" t="e">
        <f>IF(#REF!&lt;#REF!,"No assoleix el mínim d'hores d'atenció anual","Atenció mínima assolida amb èxit")</f>
        <v>#REF!</v>
      </c>
      <c r="W435" s="4"/>
      <c r="X435" s="9">
        <f>(12/12)*Taula42[[#This Row],[Mesos del contracte en vigor durant l´any 2024]]</f>
        <v>0</v>
      </c>
      <c r="Y435" s="9">
        <f>(24/12)*Taula42[[#This Row],[Mesos del contracte en vigor durant l´any 2024]]</f>
        <v>0</v>
      </c>
      <c r="Z435" s="9">
        <f>(4/12)*Taula42[[#This Row],[Mesos del contracte en vigor durant l´any 2024]]</f>
        <v>0</v>
      </c>
      <c r="AA435" s="9">
        <f>(64/12)*Taula42[[#This Row],[Mesos del contracte en vigor durant l´any 2024]]</f>
        <v>0</v>
      </c>
      <c r="AB435" s="4"/>
      <c r="AC435" s="175">
        <f t="shared" si="36"/>
        <v>0</v>
      </c>
      <c r="AE435" s="13"/>
      <c r="AG435" s="26">
        <f>IF(Taula42[[#This Row],[Núm. d''ordre]]&lt;&gt;"",1,0)</f>
        <v>0</v>
      </c>
      <c r="AI435" s="26" t="e">
        <f>IF(#REF!&lt;400,1,0)</f>
        <v>#REF!</v>
      </c>
      <c r="AJ435" s="26" t="e">
        <f>IF(#REF!&gt;=400,1,0)</f>
        <v>#REF!</v>
      </c>
      <c r="AL435" s="26">
        <f>IF(Taula42[[#This Row],[Núm. d''ordre]]&gt;0,1,0)</f>
        <v>1</v>
      </c>
      <c r="AN435" s="174">
        <f t="shared" si="37"/>
        <v>0</v>
      </c>
      <c r="AO435" s="174">
        <f t="shared" si="38"/>
        <v>0</v>
      </c>
      <c r="AP435" s="174">
        <f t="shared" si="39"/>
        <v>0</v>
      </c>
      <c r="AR435" s="173">
        <f t="shared" si="40"/>
        <v>0</v>
      </c>
      <c r="AS435" s="173">
        <f t="shared" si="41"/>
        <v>0</v>
      </c>
      <c r="BQ435" s="10"/>
      <c r="BR435" s="10"/>
      <c r="BS435" s="10"/>
    </row>
    <row r="436" spans="1:71" ht="13.5" customHeight="1" x14ac:dyDescent="0.25">
      <c r="A436" s="9"/>
      <c r="B436" s="13" t="str">
        <f>IF($C436&lt;&gt;"",MAX($B$7:B435)+1,"")</f>
        <v/>
      </c>
      <c r="C436" s="187"/>
      <c r="D436" s="186"/>
      <c r="E436" s="185"/>
      <c r="F436" s="184"/>
      <c r="G436" s="184"/>
      <c r="H436" s="183"/>
      <c r="I436" s="182"/>
      <c r="J436" s="181"/>
      <c r="K436" s="180"/>
      <c r="L436" s="194"/>
      <c r="M436" s="194"/>
      <c r="N43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36" s="364"/>
      <c r="P436" s="364"/>
      <c r="Q436" s="364"/>
      <c r="R436" s="362"/>
      <c r="S436" s="178"/>
      <c r="T436" s="177"/>
      <c r="U436" s="4"/>
      <c r="V436" s="176" t="e">
        <f>IF(#REF!&lt;#REF!,"No assoleix el mínim d'hores d'atenció anual","Atenció mínima assolida amb èxit")</f>
        <v>#REF!</v>
      </c>
      <c r="W436" s="4"/>
      <c r="X436" s="9">
        <f>(12/12)*Taula42[[#This Row],[Mesos del contracte en vigor durant l´any 2024]]</f>
        <v>0</v>
      </c>
      <c r="Y436" s="9">
        <f>(24/12)*Taula42[[#This Row],[Mesos del contracte en vigor durant l´any 2024]]</f>
        <v>0</v>
      </c>
      <c r="Z436" s="9">
        <f>(4/12)*Taula42[[#This Row],[Mesos del contracte en vigor durant l´any 2024]]</f>
        <v>0</v>
      </c>
      <c r="AA436" s="9">
        <f>(64/12)*Taula42[[#This Row],[Mesos del contracte en vigor durant l´any 2024]]</f>
        <v>0</v>
      </c>
      <c r="AB436" s="4"/>
      <c r="AC436" s="175">
        <f t="shared" si="36"/>
        <v>0</v>
      </c>
      <c r="AE436" s="13"/>
      <c r="AG436" s="26">
        <f>IF(Taula42[[#This Row],[Núm. d''ordre]]&lt;&gt;"",1,0)</f>
        <v>0</v>
      </c>
      <c r="AI436" s="26" t="e">
        <f>IF(#REF!&lt;400,1,0)</f>
        <v>#REF!</v>
      </c>
      <c r="AJ436" s="26" t="e">
        <f>IF(#REF!&gt;=400,1,0)</f>
        <v>#REF!</v>
      </c>
      <c r="AL436" s="26">
        <f>IF(Taula42[[#This Row],[Núm. d''ordre]]&gt;0,1,0)</f>
        <v>1</v>
      </c>
      <c r="AN436" s="174">
        <f t="shared" si="37"/>
        <v>0</v>
      </c>
      <c r="AO436" s="174">
        <f t="shared" si="38"/>
        <v>0</v>
      </c>
      <c r="AP436" s="174">
        <f t="shared" si="39"/>
        <v>0</v>
      </c>
      <c r="AR436" s="173">
        <f t="shared" si="40"/>
        <v>0</v>
      </c>
      <c r="AS436" s="173">
        <f t="shared" si="41"/>
        <v>0</v>
      </c>
      <c r="BQ436" s="10"/>
      <c r="BR436" s="10"/>
      <c r="BS436" s="10"/>
    </row>
    <row r="437" spans="1:71" ht="13.5" customHeight="1" x14ac:dyDescent="0.25">
      <c r="A437" s="9"/>
      <c r="B437" s="13" t="str">
        <f>IF($C437&lt;&gt;"",MAX($B$7:B436)+1,"")</f>
        <v/>
      </c>
      <c r="C437" s="187"/>
      <c r="D437" s="186"/>
      <c r="E437" s="185"/>
      <c r="F437" s="184"/>
      <c r="G437" s="184"/>
      <c r="H437" s="183"/>
      <c r="I437" s="182"/>
      <c r="J437" s="181"/>
      <c r="K437" s="180"/>
      <c r="L437" s="194"/>
      <c r="M437" s="194"/>
      <c r="N43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37" s="364"/>
      <c r="P437" s="364"/>
      <c r="Q437" s="364"/>
      <c r="R437" s="362"/>
      <c r="S437" s="178"/>
      <c r="T437" s="177"/>
      <c r="U437" s="4"/>
      <c r="V437" s="188" t="e">
        <f>IF(#REF!&lt;#REF!,"No assoleix el mínim d'hores d'atenció anual","Atenció mínima assolida amb èxit")</f>
        <v>#REF!</v>
      </c>
      <c r="W437" s="4"/>
      <c r="X437" s="9">
        <f>(12/12)*Taula42[[#This Row],[Mesos del contracte en vigor durant l´any 2024]]</f>
        <v>0</v>
      </c>
      <c r="Y437" s="9">
        <f>(24/12)*Taula42[[#This Row],[Mesos del contracte en vigor durant l´any 2024]]</f>
        <v>0</v>
      </c>
      <c r="Z437" s="9">
        <f>(4/12)*Taula42[[#This Row],[Mesos del contracte en vigor durant l´any 2024]]</f>
        <v>0</v>
      </c>
      <c r="AA437" s="9">
        <f>(64/12)*Taula42[[#This Row],[Mesos del contracte en vigor durant l´any 2024]]</f>
        <v>0</v>
      </c>
      <c r="AB437" s="4"/>
      <c r="AC437" s="175">
        <f t="shared" si="36"/>
        <v>0</v>
      </c>
      <c r="AE437" s="13"/>
      <c r="AG437" s="26">
        <f>IF(Taula42[[#This Row],[Núm. d''ordre]]&lt;&gt;"",1,0)</f>
        <v>0</v>
      </c>
      <c r="AI437" s="26" t="e">
        <f>IF(#REF!&lt;400,1,0)</f>
        <v>#REF!</v>
      </c>
      <c r="AJ437" s="26" t="e">
        <f>IF(#REF!&gt;=400,1,0)</f>
        <v>#REF!</v>
      </c>
      <c r="AL437" s="26">
        <f>IF(Taula42[[#This Row],[Núm. d''ordre]]&gt;0,1,0)</f>
        <v>1</v>
      </c>
      <c r="AN437" s="174">
        <f t="shared" si="37"/>
        <v>0</v>
      </c>
      <c r="AO437" s="174">
        <f t="shared" si="38"/>
        <v>0</v>
      </c>
      <c r="AP437" s="174">
        <f t="shared" si="39"/>
        <v>0</v>
      </c>
      <c r="AR437" s="173">
        <f t="shared" si="40"/>
        <v>0</v>
      </c>
      <c r="AS437" s="173">
        <f t="shared" si="41"/>
        <v>0</v>
      </c>
      <c r="BQ437" s="10"/>
      <c r="BR437" s="10"/>
      <c r="BS437" s="10"/>
    </row>
    <row r="438" spans="1:71" ht="13.5" customHeight="1" x14ac:dyDescent="0.25">
      <c r="A438" s="9"/>
      <c r="B438" s="13" t="str">
        <f>IF($C438&lt;&gt;"",MAX($B$7:B437)+1,"")</f>
        <v/>
      </c>
      <c r="C438" s="187"/>
      <c r="D438" s="186"/>
      <c r="E438" s="185"/>
      <c r="F438" s="184"/>
      <c r="G438" s="184"/>
      <c r="H438" s="183"/>
      <c r="I438" s="182"/>
      <c r="J438" s="181"/>
      <c r="K438" s="180"/>
      <c r="L438" s="194"/>
      <c r="M438" s="194"/>
      <c r="N43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38" s="364"/>
      <c r="P438" s="364"/>
      <c r="Q438" s="364"/>
      <c r="R438" s="362"/>
      <c r="S438" s="178"/>
      <c r="T438" s="177"/>
      <c r="U438" s="4"/>
      <c r="V438" s="176" t="e">
        <f>IF(#REF!&lt;#REF!,"No assoleix el mínim d'hores d'atenció anual","Atenció mínima assolida amb èxit")</f>
        <v>#REF!</v>
      </c>
      <c r="W438" s="4"/>
      <c r="X438" s="9">
        <f>(12/12)*Taula42[[#This Row],[Mesos del contracte en vigor durant l´any 2024]]</f>
        <v>0</v>
      </c>
      <c r="Y438" s="9">
        <f>(24/12)*Taula42[[#This Row],[Mesos del contracte en vigor durant l´any 2024]]</f>
        <v>0</v>
      </c>
      <c r="Z438" s="9">
        <f>(4/12)*Taula42[[#This Row],[Mesos del contracte en vigor durant l´any 2024]]</f>
        <v>0</v>
      </c>
      <c r="AA438" s="9">
        <f>(64/12)*Taula42[[#This Row],[Mesos del contracte en vigor durant l´any 2024]]</f>
        <v>0</v>
      </c>
      <c r="AB438" s="4"/>
      <c r="AC438" s="175">
        <f t="shared" si="36"/>
        <v>0</v>
      </c>
      <c r="AE438" s="13"/>
      <c r="AG438" s="26">
        <f>IF(Taula42[[#This Row],[Núm. d''ordre]]&lt;&gt;"",1,0)</f>
        <v>0</v>
      </c>
      <c r="AI438" s="26" t="e">
        <f>IF(#REF!&lt;400,1,0)</f>
        <v>#REF!</v>
      </c>
      <c r="AJ438" s="26" t="e">
        <f>IF(#REF!&gt;=400,1,0)</f>
        <v>#REF!</v>
      </c>
      <c r="AL438" s="26">
        <f>IF(Taula42[[#This Row],[Núm. d''ordre]]&gt;0,1,0)</f>
        <v>1</v>
      </c>
      <c r="AN438" s="174">
        <f t="shared" si="37"/>
        <v>0</v>
      </c>
      <c r="AO438" s="174">
        <f t="shared" si="38"/>
        <v>0</v>
      </c>
      <c r="AP438" s="174">
        <f t="shared" si="39"/>
        <v>0</v>
      </c>
      <c r="AR438" s="173">
        <f t="shared" si="40"/>
        <v>0</v>
      </c>
      <c r="AS438" s="173">
        <f t="shared" si="41"/>
        <v>0</v>
      </c>
      <c r="BQ438" s="10"/>
      <c r="BR438" s="10"/>
      <c r="BS438" s="10"/>
    </row>
    <row r="439" spans="1:71" ht="13.5" customHeight="1" x14ac:dyDescent="0.25">
      <c r="A439" s="9"/>
      <c r="B439" s="13" t="str">
        <f>IF($C439&lt;&gt;"",MAX($B$7:B438)+1,"")</f>
        <v/>
      </c>
      <c r="C439" s="187"/>
      <c r="D439" s="186"/>
      <c r="E439" s="185"/>
      <c r="F439" s="184"/>
      <c r="G439" s="184"/>
      <c r="H439" s="183"/>
      <c r="I439" s="182"/>
      <c r="J439" s="181"/>
      <c r="K439" s="180"/>
      <c r="L439" s="194"/>
      <c r="M439" s="194"/>
      <c r="N43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39" s="364"/>
      <c r="P439" s="364"/>
      <c r="Q439" s="364"/>
      <c r="R439" s="362"/>
      <c r="S439" s="178"/>
      <c r="T439" s="177"/>
      <c r="U439" s="4"/>
      <c r="V439" s="188" t="e">
        <f>IF(#REF!&lt;#REF!,"No assoleix el mínim d'hores d'atenció anual","Atenció mínima assolida amb èxit")</f>
        <v>#REF!</v>
      </c>
      <c r="W439" s="4"/>
      <c r="X439" s="9">
        <f>(12/12)*Taula42[[#This Row],[Mesos del contracte en vigor durant l´any 2024]]</f>
        <v>0</v>
      </c>
      <c r="Y439" s="9">
        <f>(24/12)*Taula42[[#This Row],[Mesos del contracte en vigor durant l´any 2024]]</f>
        <v>0</v>
      </c>
      <c r="Z439" s="9">
        <f>(4/12)*Taula42[[#This Row],[Mesos del contracte en vigor durant l´any 2024]]</f>
        <v>0</v>
      </c>
      <c r="AA439" s="9">
        <f>(64/12)*Taula42[[#This Row],[Mesos del contracte en vigor durant l´any 2024]]</f>
        <v>0</v>
      </c>
      <c r="AB439" s="4"/>
      <c r="AC439" s="175">
        <f t="shared" si="36"/>
        <v>0</v>
      </c>
      <c r="AE439" s="13"/>
      <c r="AG439" s="26">
        <f>IF(Taula42[[#This Row],[Núm. d''ordre]]&lt;&gt;"",1,0)</f>
        <v>0</v>
      </c>
      <c r="AI439" s="26" t="e">
        <f>IF(#REF!&lt;400,1,0)</f>
        <v>#REF!</v>
      </c>
      <c r="AJ439" s="26" t="e">
        <f>IF(#REF!&gt;=400,1,0)</f>
        <v>#REF!</v>
      </c>
      <c r="AL439" s="26">
        <f>IF(Taula42[[#This Row],[Núm. d''ordre]]&gt;0,1,0)</f>
        <v>1</v>
      </c>
      <c r="AN439" s="174">
        <f t="shared" si="37"/>
        <v>0</v>
      </c>
      <c r="AO439" s="174">
        <f t="shared" si="38"/>
        <v>0</v>
      </c>
      <c r="AP439" s="174">
        <f t="shared" si="39"/>
        <v>0</v>
      </c>
      <c r="AR439" s="173">
        <f t="shared" si="40"/>
        <v>0</v>
      </c>
      <c r="AS439" s="173">
        <f t="shared" si="41"/>
        <v>0</v>
      </c>
      <c r="BQ439" s="10"/>
      <c r="BR439" s="10"/>
      <c r="BS439" s="10"/>
    </row>
    <row r="440" spans="1:71" ht="13.5" customHeight="1" x14ac:dyDescent="0.25">
      <c r="A440" s="9"/>
      <c r="B440" s="13" t="str">
        <f>IF($C440&lt;&gt;"",MAX($B$7:B439)+1,"")</f>
        <v/>
      </c>
      <c r="C440" s="187"/>
      <c r="D440" s="186"/>
      <c r="E440" s="185"/>
      <c r="F440" s="184"/>
      <c r="G440" s="184"/>
      <c r="H440" s="183"/>
      <c r="I440" s="182"/>
      <c r="J440" s="181"/>
      <c r="K440" s="180"/>
      <c r="L440" s="194"/>
      <c r="M440" s="194"/>
      <c r="N44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40" s="364"/>
      <c r="P440" s="364"/>
      <c r="Q440" s="364"/>
      <c r="R440" s="362"/>
      <c r="S440" s="178"/>
      <c r="T440" s="177"/>
      <c r="U440" s="4"/>
      <c r="V440" s="176" t="e">
        <f>IF(#REF!&lt;#REF!,"No assoleix el mínim d'hores d'atenció anual","Atenció mínima assolida amb èxit")</f>
        <v>#REF!</v>
      </c>
      <c r="W440" s="4"/>
      <c r="X440" s="9">
        <f>(12/12)*Taula42[[#This Row],[Mesos del contracte en vigor durant l´any 2024]]</f>
        <v>0</v>
      </c>
      <c r="Y440" s="9">
        <f>(24/12)*Taula42[[#This Row],[Mesos del contracte en vigor durant l´any 2024]]</f>
        <v>0</v>
      </c>
      <c r="Z440" s="9">
        <f>(4/12)*Taula42[[#This Row],[Mesos del contracte en vigor durant l´any 2024]]</f>
        <v>0</v>
      </c>
      <c r="AA440" s="9">
        <f>(64/12)*Taula42[[#This Row],[Mesos del contracte en vigor durant l´any 2024]]</f>
        <v>0</v>
      </c>
      <c r="AB440" s="4"/>
      <c r="AC440" s="175">
        <f t="shared" si="36"/>
        <v>0</v>
      </c>
      <c r="AE440" s="13"/>
      <c r="AG440" s="26">
        <f>IF(Taula42[[#This Row],[Núm. d''ordre]]&lt;&gt;"",1,0)</f>
        <v>0</v>
      </c>
      <c r="AI440" s="26" t="e">
        <f>IF(#REF!&lt;400,1,0)</f>
        <v>#REF!</v>
      </c>
      <c r="AJ440" s="26" t="e">
        <f>IF(#REF!&gt;=400,1,0)</f>
        <v>#REF!</v>
      </c>
      <c r="AL440" s="26">
        <f>IF(Taula42[[#This Row],[Núm. d''ordre]]&gt;0,1,0)</f>
        <v>1</v>
      </c>
      <c r="AN440" s="174">
        <f t="shared" si="37"/>
        <v>0</v>
      </c>
      <c r="AO440" s="174">
        <f t="shared" si="38"/>
        <v>0</v>
      </c>
      <c r="AP440" s="174">
        <f t="shared" si="39"/>
        <v>0</v>
      </c>
      <c r="AR440" s="173">
        <f t="shared" si="40"/>
        <v>0</v>
      </c>
      <c r="AS440" s="173">
        <f t="shared" si="41"/>
        <v>0</v>
      </c>
      <c r="BQ440" s="10"/>
      <c r="BR440" s="10"/>
      <c r="BS440" s="10"/>
    </row>
    <row r="441" spans="1:71" ht="13.5" customHeight="1" x14ac:dyDescent="0.25">
      <c r="A441" s="9"/>
      <c r="B441" s="13" t="str">
        <f>IF($C441&lt;&gt;"",MAX($B$7:B440)+1,"")</f>
        <v/>
      </c>
      <c r="C441" s="187"/>
      <c r="D441" s="186"/>
      <c r="E441" s="185"/>
      <c r="F441" s="184"/>
      <c r="G441" s="184"/>
      <c r="H441" s="183"/>
      <c r="I441" s="182"/>
      <c r="J441" s="181"/>
      <c r="K441" s="180"/>
      <c r="L441" s="194"/>
      <c r="M441" s="194"/>
      <c r="N44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41" s="364"/>
      <c r="P441" s="364"/>
      <c r="Q441" s="364"/>
      <c r="R441" s="362"/>
      <c r="S441" s="178"/>
      <c r="T441" s="177"/>
      <c r="U441" s="4"/>
      <c r="V441" s="188" t="e">
        <f>IF(#REF!&lt;#REF!,"No assoleix el mínim d'hores d'atenció anual","Atenció mínima assolida amb èxit")</f>
        <v>#REF!</v>
      </c>
      <c r="W441" s="4"/>
      <c r="X441" s="9">
        <f>(12/12)*Taula42[[#This Row],[Mesos del contracte en vigor durant l´any 2024]]</f>
        <v>0</v>
      </c>
      <c r="Y441" s="9">
        <f>(24/12)*Taula42[[#This Row],[Mesos del contracte en vigor durant l´any 2024]]</f>
        <v>0</v>
      </c>
      <c r="Z441" s="9">
        <f>(4/12)*Taula42[[#This Row],[Mesos del contracte en vigor durant l´any 2024]]</f>
        <v>0</v>
      </c>
      <c r="AA441" s="9">
        <f>(64/12)*Taula42[[#This Row],[Mesos del contracte en vigor durant l´any 2024]]</f>
        <v>0</v>
      </c>
      <c r="AB441" s="4"/>
      <c r="AC441" s="175">
        <f t="shared" si="36"/>
        <v>0</v>
      </c>
      <c r="AE441" s="13"/>
      <c r="AG441" s="26">
        <f>IF(Taula42[[#This Row],[Núm. d''ordre]]&lt;&gt;"",1,0)</f>
        <v>0</v>
      </c>
      <c r="AI441" s="26" t="e">
        <f>IF(#REF!&lt;400,1,0)</f>
        <v>#REF!</v>
      </c>
      <c r="AJ441" s="26" t="e">
        <f>IF(#REF!&gt;=400,1,0)</f>
        <v>#REF!</v>
      </c>
      <c r="AL441" s="26">
        <f>IF(Taula42[[#This Row],[Núm. d''ordre]]&gt;0,1,0)</f>
        <v>1</v>
      </c>
      <c r="AN441" s="174">
        <f t="shared" si="37"/>
        <v>0</v>
      </c>
      <c r="AO441" s="174">
        <f t="shared" si="38"/>
        <v>0</v>
      </c>
      <c r="AP441" s="174">
        <f t="shared" si="39"/>
        <v>0</v>
      </c>
      <c r="AR441" s="173">
        <f t="shared" si="40"/>
        <v>0</v>
      </c>
      <c r="AS441" s="173">
        <f t="shared" si="41"/>
        <v>0</v>
      </c>
      <c r="BQ441" s="10"/>
      <c r="BR441" s="10"/>
      <c r="BS441" s="10"/>
    </row>
    <row r="442" spans="1:71" ht="13.5" customHeight="1" x14ac:dyDescent="0.25">
      <c r="A442" s="9"/>
      <c r="B442" s="13" t="str">
        <f>IF($C442&lt;&gt;"",MAX($B$7:B441)+1,"")</f>
        <v/>
      </c>
      <c r="C442" s="187"/>
      <c r="D442" s="186"/>
      <c r="E442" s="185"/>
      <c r="F442" s="184"/>
      <c r="G442" s="184"/>
      <c r="H442" s="183"/>
      <c r="I442" s="182"/>
      <c r="J442" s="181"/>
      <c r="K442" s="180"/>
      <c r="L442" s="194"/>
      <c r="M442" s="194"/>
      <c r="N44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42" s="364"/>
      <c r="P442" s="364"/>
      <c r="Q442" s="364"/>
      <c r="R442" s="362"/>
      <c r="S442" s="178"/>
      <c r="T442" s="177"/>
      <c r="U442" s="4"/>
      <c r="V442" s="176" t="e">
        <f>IF(#REF!&lt;#REF!,"No assoleix el mínim d'hores d'atenció anual","Atenció mínima assolida amb èxit")</f>
        <v>#REF!</v>
      </c>
      <c r="W442" s="4"/>
      <c r="X442" s="9">
        <f>(12/12)*Taula42[[#This Row],[Mesos del contracte en vigor durant l´any 2024]]</f>
        <v>0</v>
      </c>
      <c r="Y442" s="9">
        <f>(24/12)*Taula42[[#This Row],[Mesos del contracte en vigor durant l´any 2024]]</f>
        <v>0</v>
      </c>
      <c r="Z442" s="9">
        <f>(4/12)*Taula42[[#This Row],[Mesos del contracte en vigor durant l´any 2024]]</f>
        <v>0</v>
      </c>
      <c r="AA442" s="9">
        <f>(64/12)*Taula42[[#This Row],[Mesos del contracte en vigor durant l´any 2024]]</f>
        <v>0</v>
      </c>
      <c r="AB442" s="4"/>
      <c r="AC442" s="175">
        <f t="shared" si="36"/>
        <v>0</v>
      </c>
      <c r="AE442" s="13"/>
      <c r="AG442" s="26">
        <f>IF(Taula42[[#This Row],[Núm. d''ordre]]&lt;&gt;"",1,0)</f>
        <v>0</v>
      </c>
      <c r="AI442" s="26" t="e">
        <f>IF(#REF!&lt;400,1,0)</f>
        <v>#REF!</v>
      </c>
      <c r="AJ442" s="26" t="e">
        <f>IF(#REF!&gt;=400,1,0)</f>
        <v>#REF!</v>
      </c>
      <c r="AL442" s="26">
        <f>IF(Taula42[[#This Row],[Núm. d''ordre]]&gt;0,1,0)</f>
        <v>1</v>
      </c>
      <c r="AN442" s="174">
        <f t="shared" si="37"/>
        <v>0</v>
      </c>
      <c r="AO442" s="174">
        <f t="shared" si="38"/>
        <v>0</v>
      </c>
      <c r="AP442" s="174">
        <f t="shared" si="39"/>
        <v>0</v>
      </c>
      <c r="AR442" s="173">
        <f t="shared" si="40"/>
        <v>0</v>
      </c>
      <c r="AS442" s="173">
        <f t="shared" si="41"/>
        <v>0</v>
      </c>
      <c r="BQ442" s="10"/>
      <c r="BR442" s="10"/>
      <c r="BS442" s="10"/>
    </row>
    <row r="443" spans="1:71" ht="13.5" customHeight="1" x14ac:dyDescent="0.25">
      <c r="A443" s="9"/>
      <c r="B443" s="13" t="str">
        <f>IF($C443&lt;&gt;"",MAX($B$7:B442)+1,"")</f>
        <v/>
      </c>
      <c r="C443" s="187"/>
      <c r="D443" s="186"/>
      <c r="E443" s="185"/>
      <c r="F443" s="184"/>
      <c r="G443" s="184"/>
      <c r="H443" s="183"/>
      <c r="I443" s="182"/>
      <c r="J443" s="181"/>
      <c r="K443" s="180"/>
      <c r="L443" s="194"/>
      <c r="M443" s="194"/>
      <c r="N44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43" s="364"/>
      <c r="P443" s="364"/>
      <c r="Q443" s="364"/>
      <c r="R443" s="362"/>
      <c r="S443" s="178"/>
      <c r="T443" s="177"/>
      <c r="U443" s="4"/>
      <c r="V443" s="188" t="e">
        <f>IF(#REF!&lt;#REF!,"No assoleix el mínim d'hores d'atenció anual","Atenció mínima assolida amb èxit")</f>
        <v>#REF!</v>
      </c>
      <c r="W443" s="4"/>
      <c r="X443" s="9">
        <f>(12/12)*Taula42[[#This Row],[Mesos del contracte en vigor durant l´any 2024]]</f>
        <v>0</v>
      </c>
      <c r="Y443" s="9">
        <f>(24/12)*Taula42[[#This Row],[Mesos del contracte en vigor durant l´any 2024]]</f>
        <v>0</v>
      </c>
      <c r="Z443" s="9">
        <f>(4/12)*Taula42[[#This Row],[Mesos del contracte en vigor durant l´any 2024]]</f>
        <v>0</v>
      </c>
      <c r="AA443" s="9">
        <f>(64/12)*Taula42[[#This Row],[Mesos del contracte en vigor durant l´any 2024]]</f>
        <v>0</v>
      </c>
      <c r="AB443" s="4"/>
      <c r="AC443" s="175">
        <f t="shared" si="36"/>
        <v>0</v>
      </c>
      <c r="AE443" s="13"/>
      <c r="AG443" s="26">
        <f>IF(Taula42[[#This Row],[Núm. d''ordre]]&lt;&gt;"",1,0)</f>
        <v>0</v>
      </c>
      <c r="AI443" s="26" t="e">
        <f>IF(#REF!&lt;400,1,0)</f>
        <v>#REF!</v>
      </c>
      <c r="AJ443" s="26" t="e">
        <f>IF(#REF!&gt;=400,1,0)</f>
        <v>#REF!</v>
      </c>
      <c r="AL443" s="26">
        <f>IF(Taula42[[#This Row],[Núm. d''ordre]]&gt;0,1,0)</f>
        <v>1</v>
      </c>
      <c r="AN443" s="174">
        <f t="shared" si="37"/>
        <v>0</v>
      </c>
      <c r="AO443" s="174">
        <f t="shared" si="38"/>
        <v>0</v>
      </c>
      <c r="AP443" s="174">
        <f t="shared" si="39"/>
        <v>0</v>
      </c>
      <c r="AR443" s="173">
        <f t="shared" si="40"/>
        <v>0</v>
      </c>
      <c r="AS443" s="173">
        <f t="shared" si="41"/>
        <v>0</v>
      </c>
      <c r="BQ443" s="10"/>
      <c r="BR443" s="10"/>
      <c r="BS443" s="10"/>
    </row>
    <row r="444" spans="1:71" ht="13.5" customHeight="1" x14ac:dyDescent="0.25">
      <c r="A444" s="9"/>
      <c r="B444" s="13" t="str">
        <f>IF($C444&lt;&gt;"",MAX($B$7:B443)+1,"")</f>
        <v/>
      </c>
      <c r="C444" s="187"/>
      <c r="D444" s="186"/>
      <c r="E444" s="185"/>
      <c r="F444" s="184"/>
      <c r="G444" s="184"/>
      <c r="H444" s="183"/>
      <c r="I444" s="182"/>
      <c r="J444" s="181"/>
      <c r="K444" s="180"/>
      <c r="L444" s="194"/>
      <c r="M444" s="194"/>
      <c r="N44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44" s="364"/>
      <c r="P444" s="364"/>
      <c r="Q444" s="364"/>
      <c r="R444" s="362"/>
      <c r="S444" s="178"/>
      <c r="T444" s="177"/>
      <c r="U444" s="4"/>
      <c r="V444" s="176" t="e">
        <f>IF(#REF!&lt;#REF!,"No assoleix el mínim d'hores d'atenció anual","Atenció mínima assolida amb èxit")</f>
        <v>#REF!</v>
      </c>
      <c r="W444" s="4"/>
      <c r="X444" s="9">
        <f>(12/12)*Taula42[[#This Row],[Mesos del contracte en vigor durant l´any 2024]]</f>
        <v>0</v>
      </c>
      <c r="Y444" s="9">
        <f>(24/12)*Taula42[[#This Row],[Mesos del contracte en vigor durant l´any 2024]]</f>
        <v>0</v>
      </c>
      <c r="Z444" s="9">
        <f>(4/12)*Taula42[[#This Row],[Mesos del contracte en vigor durant l´any 2024]]</f>
        <v>0</v>
      </c>
      <c r="AA444" s="9">
        <f>(64/12)*Taula42[[#This Row],[Mesos del contracte en vigor durant l´any 2024]]</f>
        <v>0</v>
      </c>
      <c r="AB444" s="4"/>
      <c r="AC444" s="175">
        <f t="shared" si="36"/>
        <v>0</v>
      </c>
      <c r="AE444" s="13"/>
      <c r="AG444" s="26">
        <f>IF(Taula42[[#This Row],[Núm. d''ordre]]&lt;&gt;"",1,0)</f>
        <v>0</v>
      </c>
      <c r="AI444" s="26" t="e">
        <f>IF(#REF!&lt;400,1,0)</f>
        <v>#REF!</v>
      </c>
      <c r="AJ444" s="26" t="e">
        <f>IF(#REF!&gt;=400,1,0)</f>
        <v>#REF!</v>
      </c>
      <c r="AL444" s="26">
        <f>IF(Taula42[[#This Row],[Núm. d''ordre]]&gt;0,1,0)</f>
        <v>1</v>
      </c>
      <c r="AN444" s="174">
        <f t="shared" si="37"/>
        <v>0</v>
      </c>
      <c r="AO444" s="174">
        <f t="shared" si="38"/>
        <v>0</v>
      </c>
      <c r="AP444" s="174">
        <f t="shared" si="39"/>
        <v>0</v>
      </c>
      <c r="AR444" s="173">
        <f t="shared" si="40"/>
        <v>0</v>
      </c>
      <c r="AS444" s="173">
        <f t="shared" si="41"/>
        <v>0</v>
      </c>
      <c r="BQ444" s="10"/>
      <c r="BR444" s="10"/>
      <c r="BS444" s="10"/>
    </row>
    <row r="445" spans="1:71" ht="13.5" customHeight="1" x14ac:dyDescent="0.25">
      <c r="A445" s="9"/>
      <c r="B445" s="13" t="str">
        <f>IF($C445&lt;&gt;"",MAX($B$7:B444)+1,"")</f>
        <v/>
      </c>
      <c r="C445" s="187"/>
      <c r="D445" s="186"/>
      <c r="E445" s="185"/>
      <c r="F445" s="184"/>
      <c r="G445" s="184"/>
      <c r="H445" s="183"/>
      <c r="I445" s="182"/>
      <c r="J445" s="181"/>
      <c r="K445" s="180"/>
      <c r="L445" s="194"/>
      <c r="M445" s="194"/>
      <c r="N44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45" s="364"/>
      <c r="P445" s="364"/>
      <c r="Q445" s="364"/>
      <c r="R445" s="362"/>
      <c r="S445" s="178"/>
      <c r="T445" s="177"/>
      <c r="U445" s="4"/>
      <c r="V445" s="188" t="e">
        <f>IF(#REF!&lt;#REF!,"No assoleix el mínim d'hores d'atenció anual","Atenció mínima assolida amb èxit")</f>
        <v>#REF!</v>
      </c>
      <c r="W445" s="4"/>
      <c r="X445" s="9">
        <f>(12/12)*Taula42[[#This Row],[Mesos del contracte en vigor durant l´any 2024]]</f>
        <v>0</v>
      </c>
      <c r="Y445" s="9">
        <f>(24/12)*Taula42[[#This Row],[Mesos del contracte en vigor durant l´any 2024]]</f>
        <v>0</v>
      </c>
      <c r="Z445" s="9">
        <f>(4/12)*Taula42[[#This Row],[Mesos del contracte en vigor durant l´any 2024]]</f>
        <v>0</v>
      </c>
      <c r="AA445" s="9">
        <f>(64/12)*Taula42[[#This Row],[Mesos del contracte en vigor durant l´any 2024]]</f>
        <v>0</v>
      </c>
      <c r="AB445" s="4"/>
      <c r="AC445" s="175">
        <f t="shared" si="36"/>
        <v>0</v>
      </c>
      <c r="AE445" s="13"/>
      <c r="AG445" s="26">
        <f>IF(Taula42[[#This Row],[Núm. d''ordre]]&lt;&gt;"",1,0)</f>
        <v>0</v>
      </c>
      <c r="AI445" s="26" t="e">
        <f>IF(#REF!&lt;400,1,0)</f>
        <v>#REF!</v>
      </c>
      <c r="AJ445" s="26" t="e">
        <f>IF(#REF!&gt;=400,1,0)</f>
        <v>#REF!</v>
      </c>
      <c r="AL445" s="26">
        <f>IF(Taula42[[#This Row],[Núm. d''ordre]]&gt;0,1,0)</f>
        <v>1</v>
      </c>
      <c r="AN445" s="174">
        <f t="shared" si="37"/>
        <v>0</v>
      </c>
      <c r="AO445" s="174">
        <f t="shared" si="38"/>
        <v>0</v>
      </c>
      <c r="AP445" s="174">
        <f t="shared" si="39"/>
        <v>0</v>
      </c>
      <c r="AR445" s="173">
        <f t="shared" si="40"/>
        <v>0</v>
      </c>
      <c r="AS445" s="173">
        <f t="shared" si="41"/>
        <v>0</v>
      </c>
      <c r="BQ445" s="10"/>
      <c r="BR445" s="10"/>
      <c r="BS445" s="10"/>
    </row>
    <row r="446" spans="1:71" ht="13.5" customHeight="1" x14ac:dyDescent="0.25">
      <c r="A446" s="9"/>
      <c r="B446" s="13" t="str">
        <f>IF($C446&lt;&gt;"",MAX($B$7:B445)+1,"")</f>
        <v/>
      </c>
      <c r="C446" s="187"/>
      <c r="D446" s="186"/>
      <c r="E446" s="185"/>
      <c r="F446" s="184"/>
      <c r="G446" s="184"/>
      <c r="H446" s="183"/>
      <c r="I446" s="182"/>
      <c r="J446" s="181"/>
      <c r="K446" s="180"/>
      <c r="L446" s="194"/>
      <c r="M446" s="194"/>
      <c r="N44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46" s="364"/>
      <c r="P446" s="364"/>
      <c r="Q446" s="364"/>
      <c r="R446" s="362"/>
      <c r="S446" s="178"/>
      <c r="T446" s="189"/>
      <c r="U446" s="4"/>
      <c r="V446" s="176" t="e">
        <f>IF(#REF!&lt;#REF!,"No assoleix el mínim d'hores d'atenció anual","Atenció mínima assolida amb èxit")</f>
        <v>#REF!</v>
      </c>
      <c r="W446" s="4"/>
      <c r="X446" s="9">
        <f>(12/12)*Taula42[[#This Row],[Mesos del contracte en vigor durant l´any 2024]]</f>
        <v>0</v>
      </c>
      <c r="Y446" s="9">
        <f>(24/12)*Taula42[[#This Row],[Mesos del contracte en vigor durant l´any 2024]]</f>
        <v>0</v>
      </c>
      <c r="Z446" s="9">
        <f>(4/12)*Taula42[[#This Row],[Mesos del contracte en vigor durant l´any 2024]]</f>
        <v>0</v>
      </c>
      <c r="AA446" s="9">
        <f>(64/12)*Taula42[[#This Row],[Mesos del contracte en vigor durant l´any 2024]]</f>
        <v>0</v>
      </c>
      <c r="AB446" s="4"/>
      <c r="AC446" s="175">
        <f t="shared" si="36"/>
        <v>0</v>
      </c>
      <c r="AE446" s="13"/>
      <c r="AG446" s="26">
        <f>IF(Taula42[[#This Row],[Núm. d''ordre]]&lt;&gt;"",1,0)</f>
        <v>0</v>
      </c>
      <c r="AI446" s="26" t="e">
        <f>IF(#REF!&lt;400,1,0)</f>
        <v>#REF!</v>
      </c>
      <c r="AJ446" s="26" t="e">
        <f>IF(#REF!&gt;=400,1,0)</f>
        <v>#REF!</v>
      </c>
      <c r="AL446" s="26">
        <f>IF(Taula42[[#This Row],[Núm. d''ordre]]&gt;0,1,0)</f>
        <v>1</v>
      </c>
      <c r="AN446" s="174">
        <f t="shared" si="37"/>
        <v>0</v>
      </c>
      <c r="AO446" s="174">
        <f t="shared" si="38"/>
        <v>0</v>
      </c>
      <c r="AP446" s="174">
        <f t="shared" si="39"/>
        <v>0</v>
      </c>
      <c r="AR446" s="173">
        <f t="shared" si="40"/>
        <v>0</v>
      </c>
      <c r="AS446" s="173">
        <f t="shared" si="41"/>
        <v>0</v>
      </c>
      <c r="BQ446" s="10"/>
      <c r="BR446" s="10"/>
      <c r="BS446" s="10"/>
    </row>
    <row r="447" spans="1:71" ht="13.5" customHeight="1" x14ac:dyDescent="0.25">
      <c r="A447" s="9"/>
      <c r="B447" s="13" t="str">
        <f>IF($C447&lt;&gt;"",MAX($B$7:B446)+1,"")</f>
        <v/>
      </c>
      <c r="C447" s="187"/>
      <c r="D447" s="186"/>
      <c r="E447" s="185"/>
      <c r="F447" s="184"/>
      <c r="G447" s="184"/>
      <c r="H447" s="183"/>
      <c r="I447" s="182"/>
      <c r="J447" s="181"/>
      <c r="K447" s="180"/>
      <c r="L447" s="194"/>
      <c r="M447" s="194"/>
      <c r="N44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47" s="364"/>
      <c r="P447" s="364"/>
      <c r="Q447" s="364"/>
      <c r="R447" s="362"/>
      <c r="S447" s="178"/>
      <c r="T447" s="189"/>
      <c r="U447" s="4"/>
      <c r="V447" s="188" t="e">
        <f>IF(#REF!&lt;#REF!,"No assoleix el mínim d'hores d'atenció anual","Atenció mínima assolida amb èxit")</f>
        <v>#REF!</v>
      </c>
      <c r="W447" s="4"/>
      <c r="X447" s="9">
        <f>(12/12)*Taula42[[#This Row],[Mesos del contracte en vigor durant l´any 2024]]</f>
        <v>0</v>
      </c>
      <c r="Y447" s="9">
        <f>(24/12)*Taula42[[#This Row],[Mesos del contracte en vigor durant l´any 2024]]</f>
        <v>0</v>
      </c>
      <c r="Z447" s="9">
        <f>(4/12)*Taula42[[#This Row],[Mesos del contracte en vigor durant l´any 2024]]</f>
        <v>0</v>
      </c>
      <c r="AA447" s="9">
        <f>(64/12)*Taula42[[#This Row],[Mesos del contracte en vigor durant l´any 2024]]</f>
        <v>0</v>
      </c>
      <c r="AB447" s="4"/>
      <c r="AC447" s="175">
        <f t="shared" si="36"/>
        <v>0</v>
      </c>
      <c r="AE447" s="13"/>
      <c r="AG447" s="26">
        <f>IF(Taula42[[#This Row],[Núm. d''ordre]]&lt;&gt;"",1,0)</f>
        <v>0</v>
      </c>
      <c r="AI447" s="26" t="e">
        <f>IF(#REF!&lt;400,1,0)</f>
        <v>#REF!</v>
      </c>
      <c r="AJ447" s="26" t="e">
        <f>IF(#REF!&gt;=400,1,0)</f>
        <v>#REF!</v>
      </c>
      <c r="AL447" s="26">
        <f>IF(Taula42[[#This Row],[Núm. d''ordre]]&gt;0,1,0)</f>
        <v>1</v>
      </c>
      <c r="AN447" s="174">
        <f t="shared" si="37"/>
        <v>0</v>
      </c>
      <c r="AO447" s="174">
        <f t="shared" si="38"/>
        <v>0</v>
      </c>
      <c r="AP447" s="174">
        <f t="shared" si="39"/>
        <v>0</v>
      </c>
      <c r="AR447" s="173">
        <f t="shared" si="40"/>
        <v>0</v>
      </c>
      <c r="AS447" s="173">
        <f t="shared" si="41"/>
        <v>0</v>
      </c>
      <c r="BQ447" s="10"/>
      <c r="BR447" s="10"/>
      <c r="BS447" s="10"/>
    </row>
    <row r="448" spans="1:71" ht="13.5" customHeight="1" x14ac:dyDescent="0.25">
      <c r="A448" s="9"/>
      <c r="B448" s="13" t="str">
        <f>IF($C448&lt;&gt;"",MAX($B$7:B447)+1,"")</f>
        <v/>
      </c>
      <c r="C448" s="187"/>
      <c r="D448" s="186"/>
      <c r="E448" s="185"/>
      <c r="F448" s="184"/>
      <c r="G448" s="184"/>
      <c r="H448" s="183"/>
      <c r="I448" s="182"/>
      <c r="J448" s="181"/>
      <c r="K448" s="180"/>
      <c r="L448" s="194"/>
      <c r="M448" s="194"/>
      <c r="N44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48" s="364"/>
      <c r="P448" s="364"/>
      <c r="Q448" s="364"/>
      <c r="R448" s="362"/>
      <c r="S448" s="178"/>
      <c r="T448" s="189"/>
      <c r="U448" s="4"/>
      <c r="V448" s="176" t="e">
        <f>IF(#REF!&lt;#REF!,"No assoleix el mínim d'hores d'atenció anual","Atenció mínima assolida amb èxit")</f>
        <v>#REF!</v>
      </c>
      <c r="W448" s="4"/>
      <c r="X448" s="9">
        <f>(12/12)*Taula42[[#This Row],[Mesos del contracte en vigor durant l´any 2024]]</f>
        <v>0</v>
      </c>
      <c r="Y448" s="9">
        <f>(24/12)*Taula42[[#This Row],[Mesos del contracte en vigor durant l´any 2024]]</f>
        <v>0</v>
      </c>
      <c r="Z448" s="9">
        <f>(4/12)*Taula42[[#This Row],[Mesos del contracte en vigor durant l´any 2024]]</f>
        <v>0</v>
      </c>
      <c r="AA448" s="9">
        <f>(64/12)*Taula42[[#This Row],[Mesos del contracte en vigor durant l´any 2024]]</f>
        <v>0</v>
      </c>
      <c r="AB448" s="4"/>
      <c r="AC448" s="175">
        <f t="shared" si="36"/>
        <v>0</v>
      </c>
      <c r="AE448" s="13"/>
      <c r="AG448" s="26">
        <f>IF(Taula42[[#This Row],[Núm. d''ordre]]&lt;&gt;"",1,0)</f>
        <v>0</v>
      </c>
      <c r="AI448" s="26" t="e">
        <f>IF(#REF!&lt;400,1,0)</f>
        <v>#REF!</v>
      </c>
      <c r="AJ448" s="26" t="e">
        <f>IF(#REF!&gt;=400,1,0)</f>
        <v>#REF!</v>
      </c>
      <c r="AL448" s="26">
        <f>IF(Taula42[[#This Row],[Núm. d''ordre]]&gt;0,1,0)</f>
        <v>1</v>
      </c>
      <c r="AN448" s="174">
        <f t="shared" si="37"/>
        <v>0</v>
      </c>
      <c r="AO448" s="174">
        <f t="shared" si="38"/>
        <v>0</v>
      </c>
      <c r="AP448" s="174">
        <f t="shared" si="39"/>
        <v>0</v>
      </c>
      <c r="AR448" s="173">
        <f t="shared" si="40"/>
        <v>0</v>
      </c>
      <c r="AS448" s="173">
        <f t="shared" si="41"/>
        <v>0</v>
      </c>
      <c r="BQ448" s="10"/>
      <c r="BR448" s="10"/>
      <c r="BS448" s="10"/>
    </row>
    <row r="449" spans="1:71" ht="13.5" customHeight="1" x14ac:dyDescent="0.25">
      <c r="A449" s="9"/>
      <c r="B449" s="13" t="str">
        <f>IF($C449&lt;&gt;"",MAX($B$7:B448)+1,"")</f>
        <v/>
      </c>
      <c r="C449" s="187"/>
      <c r="D449" s="186"/>
      <c r="E449" s="185"/>
      <c r="F449" s="184"/>
      <c r="G449" s="184"/>
      <c r="H449" s="183"/>
      <c r="I449" s="182"/>
      <c r="J449" s="181"/>
      <c r="K449" s="180"/>
      <c r="L449" s="194"/>
      <c r="M449" s="194"/>
      <c r="N44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49" s="364"/>
      <c r="P449" s="364"/>
      <c r="Q449" s="364"/>
      <c r="R449" s="362"/>
      <c r="S449" s="178"/>
      <c r="T449" s="189"/>
      <c r="U449" s="4"/>
      <c r="V449" s="188" t="e">
        <f>IF(#REF!&lt;#REF!,"No assoleix el mínim d'hores d'atenció anual","Atenció mínima assolida amb èxit")</f>
        <v>#REF!</v>
      </c>
      <c r="W449" s="4"/>
      <c r="X449" s="9">
        <f>(12/12)*Taula42[[#This Row],[Mesos del contracte en vigor durant l´any 2024]]</f>
        <v>0</v>
      </c>
      <c r="Y449" s="9">
        <f>(24/12)*Taula42[[#This Row],[Mesos del contracte en vigor durant l´any 2024]]</f>
        <v>0</v>
      </c>
      <c r="Z449" s="9">
        <f>(4/12)*Taula42[[#This Row],[Mesos del contracte en vigor durant l´any 2024]]</f>
        <v>0</v>
      </c>
      <c r="AA449" s="9">
        <f>(64/12)*Taula42[[#This Row],[Mesos del contracte en vigor durant l´any 2024]]</f>
        <v>0</v>
      </c>
      <c r="AB449" s="4"/>
      <c r="AC449" s="175">
        <f t="shared" si="36"/>
        <v>0</v>
      </c>
      <c r="AE449" s="13"/>
      <c r="AG449" s="26">
        <f>IF(Taula42[[#This Row],[Núm. d''ordre]]&lt;&gt;"",1,0)</f>
        <v>0</v>
      </c>
      <c r="AI449" s="26" t="e">
        <f>IF(#REF!&lt;400,1,0)</f>
        <v>#REF!</v>
      </c>
      <c r="AJ449" s="26" t="e">
        <f>IF(#REF!&gt;=400,1,0)</f>
        <v>#REF!</v>
      </c>
      <c r="AL449" s="26">
        <f>IF(Taula42[[#This Row],[Núm. d''ordre]]&gt;0,1,0)</f>
        <v>1</v>
      </c>
      <c r="AN449" s="174">
        <f t="shared" si="37"/>
        <v>0</v>
      </c>
      <c r="AO449" s="174">
        <f t="shared" si="38"/>
        <v>0</v>
      </c>
      <c r="AP449" s="174">
        <f t="shared" si="39"/>
        <v>0</v>
      </c>
      <c r="AR449" s="173">
        <f t="shared" si="40"/>
        <v>0</v>
      </c>
      <c r="AS449" s="173">
        <f t="shared" si="41"/>
        <v>0</v>
      </c>
      <c r="BQ449" s="10"/>
      <c r="BR449" s="10"/>
      <c r="BS449" s="10"/>
    </row>
    <row r="450" spans="1:71" ht="13.5" customHeight="1" x14ac:dyDescent="0.25">
      <c r="A450" s="9"/>
      <c r="B450" s="13" t="str">
        <f>IF($C450&lt;&gt;"",MAX($B$7:B449)+1,"")</f>
        <v/>
      </c>
      <c r="C450" s="187"/>
      <c r="D450" s="186"/>
      <c r="E450" s="185"/>
      <c r="F450" s="184"/>
      <c r="G450" s="184"/>
      <c r="H450" s="183"/>
      <c r="I450" s="182"/>
      <c r="J450" s="181"/>
      <c r="K450" s="180"/>
      <c r="L450" s="194"/>
      <c r="M450" s="194"/>
      <c r="N45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50" s="364"/>
      <c r="P450" s="364"/>
      <c r="Q450" s="364"/>
      <c r="R450" s="362"/>
      <c r="S450" s="178"/>
      <c r="T450" s="189"/>
      <c r="U450" s="4"/>
      <c r="V450" s="176" t="e">
        <f>IF(#REF!&lt;#REF!,"No assoleix el mínim d'hores d'atenció anual","Atenció mínima assolida amb èxit")</f>
        <v>#REF!</v>
      </c>
      <c r="W450" s="4"/>
      <c r="X450" s="9">
        <f>(12/12)*Taula42[[#This Row],[Mesos del contracte en vigor durant l´any 2024]]</f>
        <v>0</v>
      </c>
      <c r="Y450" s="9">
        <f>(24/12)*Taula42[[#This Row],[Mesos del contracte en vigor durant l´any 2024]]</f>
        <v>0</v>
      </c>
      <c r="Z450" s="9">
        <f>(4/12)*Taula42[[#This Row],[Mesos del contracte en vigor durant l´any 2024]]</f>
        <v>0</v>
      </c>
      <c r="AA450" s="9">
        <f>(64/12)*Taula42[[#This Row],[Mesos del contracte en vigor durant l´any 2024]]</f>
        <v>0</v>
      </c>
      <c r="AB450" s="4"/>
      <c r="AC450" s="175">
        <f t="shared" si="36"/>
        <v>0</v>
      </c>
      <c r="AE450" s="13"/>
      <c r="AG450" s="26">
        <f>IF(Taula42[[#This Row],[Núm. d''ordre]]&lt;&gt;"",1,0)</f>
        <v>0</v>
      </c>
      <c r="AI450" s="26" t="e">
        <f>IF(#REF!&lt;400,1,0)</f>
        <v>#REF!</v>
      </c>
      <c r="AJ450" s="26" t="e">
        <f>IF(#REF!&gt;=400,1,0)</f>
        <v>#REF!</v>
      </c>
      <c r="AL450" s="26">
        <f>IF(Taula42[[#This Row],[Núm. d''ordre]]&gt;0,1,0)</f>
        <v>1</v>
      </c>
      <c r="AN450" s="174">
        <f t="shared" si="37"/>
        <v>0</v>
      </c>
      <c r="AO450" s="174">
        <f t="shared" si="38"/>
        <v>0</v>
      </c>
      <c r="AP450" s="174">
        <f t="shared" si="39"/>
        <v>0</v>
      </c>
      <c r="AR450" s="173">
        <f t="shared" si="40"/>
        <v>0</v>
      </c>
      <c r="AS450" s="173">
        <f t="shared" si="41"/>
        <v>0</v>
      </c>
      <c r="BQ450" s="10"/>
      <c r="BR450" s="10"/>
      <c r="BS450" s="10"/>
    </row>
    <row r="451" spans="1:71" ht="13.5" customHeight="1" x14ac:dyDescent="0.25">
      <c r="A451" s="9"/>
      <c r="B451" s="13" t="str">
        <f>IF($C451&lt;&gt;"",MAX($B$7:B450)+1,"")</f>
        <v/>
      </c>
      <c r="C451" s="187"/>
      <c r="D451" s="186"/>
      <c r="E451" s="185"/>
      <c r="F451" s="184"/>
      <c r="G451" s="184"/>
      <c r="H451" s="183"/>
      <c r="I451" s="182"/>
      <c r="J451" s="181"/>
      <c r="K451" s="180"/>
      <c r="L451" s="194"/>
      <c r="M451" s="194"/>
      <c r="N45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51" s="364"/>
      <c r="P451" s="364"/>
      <c r="Q451" s="364"/>
      <c r="R451" s="362"/>
      <c r="S451" s="178"/>
      <c r="T451" s="189"/>
      <c r="U451" s="4"/>
      <c r="V451" s="188" t="e">
        <f>IF(#REF!&lt;#REF!,"No assoleix el mínim d'hores d'atenció anual","Atenció mínima assolida amb èxit")</f>
        <v>#REF!</v>
      </c>
      <c r="W451" s="4"/>
      <c r="X451" s="9">
        <f>(12/12)*Taula42[[#This Row],[Mesos del contracte en vigor durant l´any 2024]]</f>
        <v>0</v>
      </c>
      <c r="Y451" s="9">
        <f>(24/12)*Taula42[[#This Row],[Mesos del contracte en vigor durant l´any 2024]]</f>
        <v>0</v>
      </c>
      <c r="Z451" s="9">
        <f>(4/12)*Taula42[[#This Row],[Mesos del contracte en vigor durant l´any 2024]]</f>
        <v>0</v>
      </c>
      <c r="AA451" s="9">
        <f>(64/12)*Taula42[[#This Row],[Mesos del contracte en vigor durant l´any 2024]]</f>
        <v>0</v>
      </c>
      <c r="AB451" s="4"/>
      <c r="AC451" s="175">
        <f t="shared" si="36"/>
        <v>0</v>
      </c>
      <c r="AE451" s="13"/>
      <c r="AG451" s="26">
        <f>IF(Taula42[[#This Row],[Núm. d''ordre]]&lt;&gt;"",1,0)</f>
        <v>0</v>
      </c>
      <c r="AI451" s="26" t="e">
        <f>IF(#REF!&lt;400,1,0)</f>
        <v>#REF!</v>
      </c>
      <c r="AJ451" s="26" t="e">
        <f>IF(#REF!&gt;=400,1,0)</f>
        <v>#REF!</v>
      </c>
      <c r="AL451" s="26">
        <f>IF(Taula42[[#This Row],[Núm. d''ordre]]&gt;0,1,0)</f>
        <v>1</v>
      </c>
      <c r="AN451" s="174">
        <f t="shared" si="37"/>
        <v>0</v>
      </c>
      <c r="AO451" s="174">
        <f t="shared" si="38"/>
        <v>0</v>
      </c>
      <c r="AP451" s="174">
        <f t="shared" si="39"/>
        <v>0</v>
      </c>
      <c r="AR451" s="173">
        <f t="shared" si="40"/>
        <v>0</v>
      </c>
      <c r="AS451" s="173">
        <f t="shared" si="41"/>
        <v>0</v>
      </c>
      <c r="BQ451" s="10"/>
      <c r="BR451" s="10"/>
      <c r="BS451" s="10"/>
    </row>
    <row r="452" spans="1:71" ht="13.5" customHeight="1" x14ac:dyDescent="0.25">
      <c r="A452" s="9"/>
      <c r="B452" s="13" t="str">
        <f>IF($C452&lt;&gt;"",MAX($B$7:B451)+1,"")</f>
        <v/>
      </c>
      <c r="C452" s="187"/>
      <c r="D452" s="186"/>
      <c r="E452" s="185"/>
      <c r="F452" s="184"/>
      <c r="G452" s="184"/>
      <c r="H452" s="183"/>
      <c r="I452" s="182"/>
      <c r="J452" s="181"/>
      <c r="K452" s="180"/>
      <c r="L452" s="194"/>
      <c r="M452" s="194"/>
      <c r="N45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52" s="364"/>
      <c r="P452" s="364"/>
      <c r="Q452" s="364"/>
      <c r="R452" s="362"/>
      <c r="S452" s="178"/>
      <c r="T452" s="177"/>
      <c r="U452" s="4"/>
      <c r="V452" s="176" t="e">
        <f>IF(#REF!&lt;#REF!,"No assoleix el mínim d'hores d'atenció anual","Atenció mínima assolida amb èxit")</f>
        <v>#REF!</v>
      </c>
      <c r="W452" s="4"/>
      <c r="X452" s="9">
        <f>(12/12)*Taula42[[#This Row],[Mesos del contracte en vigor durant l´any 2024]]</f>
        <v>0</v>
      </c>
      <c r="Y452" s="9">
        <f>(24/12)*Taula42[[#This Row],[Mesos del contracte en vigor durant l´any 2024]]</f>
        <v>0</v>
      </c>
      <c r="Z452" s="9">
        <f>(4/12)*Taula42[[#This Row],[Mesos del contracte en vigor durant l´any 2024]]</f>
        <v>0</v>
      </c>
      <c r="AA452" s="9">
        <f>(64/12)*Taula42[[#This Row],[Mesos del contracte en vigor durant l´any 2024]]</f>
        <v>0</v>
      </c>
      <c r="AB452" s="4"/>
      <c r="AC452" s="175">
        <f t="shared" si="36"/>
        <v>0</v>
      </c>
      <c r="AE452" s="13"/>
      <c r="AG452" s="26">
        <f>IF(Taula42[[#This Row],[Núm. d''ordre]]&lt;&gt;"",1,0)</f>
        <v>0</v>
      </c>
      <c r="AI452" s="26" t="e">
        <f>IF(#REF!&lt;400,1,0)</f>
        <v>#REF!</v>
      </c>
      <c r="AJ452" s="26" t="e">
        <f>IF(#REF!&gt;=400,1,0)</f>
        <v>#REF!</v>
      </c>
      <c r="AL452" s="26">
        <f>IF(Taula42[[#This Row],[Núm. d''ordre]]&gt;0,1,0)</f>
        <v>1</v>
      </c>
      <c r="AN452" s="174">
        <f t="shared" si="37"/>
        <v>0</v>
      </c>
      <c r="AO452" s="174">
        <f t="shared" si="38"/>
        <v>0</v>
      </c>
      <c r="AP452" s="174">
        <f t="shared" si="39"/>
        <v>0</v>
      </c>
      <c r="AR452" s="173">
        <f t="shared" si="40"/>
        <v>0</v>
      </c>
      <c r="AS452" s="173">
        <f t="shared" si="41"/>
        <v>0</v>
      </c>
      <c r="BQ452" s="10"/>
      <c r="BR452" s="10"/>
      <c r="BS452" s="10"/>
    </row>
    <row r="453" spans="1:71" ht="13.5" customHeight="1" x14ac:dyDescent="0.25">
      <c r="A453" s="9"/>
      <c r="B453" s="13" t="str">
        <f>IF($C453&lt;&gt;"",MAX($B$7:B452)+1,"")</f>
        <v/>
      </c>
      <c r="C453" s="187"/>
      <c r="D453" s="186"/>
      <c r="E453" s="185"/>
      <c r="F453" s="184"/>
      <c r="G453" s="184"/>
      <c r="H453" s="183"/>
      <c r="I453" s="182"/>
      <c r="J453" s="181"/>
      <c r="K453" s="180"/>
      <c r="L453" s="194"/>
      <c r="M453" s="194"/>
      <c r="N45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53" s="364"/>
      <c r="P453" s="364"/>
      <c r="Q453" s="364"/>
      <c r="R453" s="362"/>
      <c r="S453" s="178"/>
      <c r="T453" s="177"/>
      <c r="U453" s="4"/>
      <c r="V453" s="188" t="e">
        <f>IF(#REF!&lt;#REF!,"No assoleix el mínim d'hores d'atenció anual","Atenció mínima assolida amb èxit")</f>
        <v>#REF!</v>
      </c>
      <c r="W453" s="4"/>
      <c r="X453" s="9">
        <f>(12/12)*Taula42[[#This Row],[Mesos del contracte en vigor durant l´any 2024]]</f>
        <v>0</v>
      </c>
      <c r="Y453" s="9">
        <f>(24/12)*Taula42[[#This Row],[Mesos del contracte en vigor durant l´any 2024]]</f>
        <v>0</v>
      </c>
      <c r="Z453" s="9">
        <f>(4/12)*Taula42[[#This Row],[Mesos del contracte en vigor durant l´any 2024]]</f>
        <v>0</v>
      </c>
      <c r="AA453" s="9">
        <f>(64/12)*Taula42[[#This Row],[Mesos del contracte en vigor durant l´any 2024]]</f>
        <v>0</v>
      </c>
      <c r="AB453" s="4"/>
      <c r="AC453" s="175">
        <f t="shared" si="36"/>
        <v>0</v>
      </c>
      <c r="AE453" s="13"/>
      <c r="AG453" s="26">
        <f>IF(Taula42[[#This Row],[Núm. d''ordre]]&lt;&gt;"",1,0)</f>
        <v>0</v>
      </c>
      <c r="AI453" s="26" t="e">
        <f>IF(#REF!&lt;400,1,0)</f>
        <v>#REF!</v>
      </c>
      <c r="AJ453" s="26" t="e">
        <f>IF(#REF!&gt;=400,1,0)</f>
        <v>#REF!</v>
      </c>
      <c r="AL453" s="26">
        <f>IF(Taula42[[#This Row],[Núm. d''ordre]]&gt;0,1,0)</f>
        <v>1</v>
      </c>
      <c r="AN453" s="174">
        <f t="shared" si="37"/>
        <v>0</v>
      </c>
      <c r="AO453" s="174">
        <f t="shared" si="38"/>
        <v>0</v>
      </c>
      <c r="AP453" s="174">
        <f t="shared" si="39"/>
        <v>0</v>
      </c>
      <c r="AR453" s="173">
        <f t="shared" si="40"/>
        <v>0</v>
      </c>
      <c r="AS453" s="173">
        <f t="shared" si="41"/>
        <v>0</v>
      </c>
      <c r="BQ453" s="10"/>
      <c r="BR453" s="10"/>
      <c r="BS453" s="10"/>
    </row>
    <row r="454" spans="1:71" ht="13.5" customHeight="1" x14ac:dyDescent="0.25">
      <c r="A454" s="9"/>
      <c r="B454" s="13" t="str">
        <f>IF($C454&lt;&gt;"",MAX($B$7:B453)+1,"")</f>
        <v/>
      </c>
      <c r="C454" s="187"/>
      <c r="D454" s="186"/>
      <c r="E454" s="185"/>
      <c r="F454" s="184"/>
      <c r="G454" s="184"/>
      <c r="H454" s="183"/>
      <c r="I454" s="182"/>
      <c r="J454" s="181"/>
      <c r="K454" s="180"/>
      <c r="L454" s="194"/>
      <c r="M454" s="194"/>
      <c r="N45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54" s="364"/>
      <c r="P454" s="364"/>
      <c r="Q454" s="364"/>
      <c r="R454" s="362"/>
      <c r="S454" s="178"/>
      <c r="T454" s="177"/>
      <c r="U454" s="4"/>
      <c r="V454" s="176" t="e">
        <f>IF(#REF!&lt;#REF!,"No assoleix el mínim d'hores d'atenció anual","Atenció mínima assolida amb èxit")</f>
        <v>#REF!</v>
      </c>
      <c r="W454" s="4"/>
      <c r="X454" s="9">
        <f>(12/12)*Taula42[[#This Row],[Mesos del contracte en vigor durant l´any 2024]]</f>
        <v>0</v>
      </c>
      <c r="Y454" s="9">
        <f>(24/12)*Taula42[[#This Row],[Mesos del contracte en vigor durant l´any 2024]]</f>
        <v>0</v>
      </c>
      <c r="Z454" s="9">
        <f>(4/12)*Taula42[[#This Row],[Mesos del contracte en vigor durant l´any 2024]]</f>
        <v>0</v>
      </c>
      <c r="AA454" s="9">
        <f>(64/12)*Taula42[[#This Row],[Mesos del contracte en vigor durant l´any 2024]]</f>
        <v>0</v>
      </c>
      <c r="AB454" s="4"/>
      <c r="AC454" s="175">
        <f t="shared" si="36"/>
        <v>0</v>
      </c>
      <c r="AE454" s="13"/>
      <c r="AG454" s="26">
        <f>IF(Taula42[[#This Row],[Núm. d''ordre]]&lt;&gt;"",1,0)</f>
        <v>0</v>
      </c>
      <c r="AI454" s="26" t="e">
        <f>IF(#REF!&lt;400,1,0)</f>
        <v>#REF!</v>
      </c>
      <c r="AJ454" s="26" t="e">
        <f>IF(#REF!&gt;=400,1,0)</f>
        <v>#REF!</v>
      </c>
      <c r="AL454" s="26">
        <f>IF(Taula42[[#This Row],[Núm. d''ordre]]&gt;0,1,0)</f>
        <v>1</v>
      </c>
      <c r="AN454" s="174">
        <f t="shared" si="37"/>
        <v>0</v>
      </c>
      <c r="AO454" s="174">
        <f t="shared" si="38"/>
        <v>0</v>
      </c>
      <c r="AP454" s="174">
        <f t="shared" si="39"/>
        <v>0</v>
      </c>
      <c r="AR454" s="173">
        <f t="shared" si="40"/>
        <v>0</v>
      </c>
      <c r="AS454" s="173">
        <f t="shared" si="41"/>
        <v>0</v>
      </c>
      <c r="BQ454" s="10"/>
      <c r="BR454" s="10"/>
      <c r="BS454" s="10"/>
    </row>
    <row r="455" spans="1:71" ht="13.5" customHeight="1" x14ac:dyDescent="0.25">
      <c r="A455" s="9"/>
      <c r="B455" s="13" t="str">
        <f>IF($C455&lt;&gt;"",MAX($B$7:B454)+1,"")</f>
        <v/>
      </c>
      <c r="C455" s="187"/>
      <c r="D455" s="186"/>
      <c r="E455" s="185"/>
      <c r="F455" s="184"/>
      <c r="G455" s="184"/>
      <c r="H455" s="183"/>
      <c r="I455" s="182"/>
      <c r="J455" s="181"/>
      <c r="K455" s="180"/>
      <c r="L455" s="194"/>
      <c r="M455" s="194"/>
      <c r="N45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55" s="364"/>
      <c r="P455" s="364"/>
      <c r="Q455" s="364"/>
      <c r="R455" s="362"/>
      <c r="S455" s="178"/>
      <c r="T455" s="177"/>
      <c r="U455" s="4"/>
      <c r="V455" s="188" t="e">
        <f>IF(#REF!&lt;#REF!,"No assoleix el mínim d'hores d'atenció anual","Atenció mínima assolida amb èxit")</f>
        <v>#REF!</v>
      </c>
      <c r="W455" s="4"/>
      <c r="X455" s="9">
        <f>(12/12)*Taula42[[#This Row],[Mesos del contracte en vigor durant l´any 2024]]</f>
        <v>0</v>
      </c>
      <c r="Y455" s="9">
        <f>(24/12)*Taula42[[#This Row],[Mesos del contracte en vigor durant l´any 2024]]</f>
        <v>0</v>
      </c>
      <c r="Z455" s="9">
        <f>(4/12)*Taula42[[#This Row],[Mesos del contracte en vigor durant l´any 2024]]</f>
        <v>0</v>
      </c>
      <c r="AA455" s="9">
        <f>(64/12)*Taula42[[#This Row],[Mesos del contracte en vigor durant l´any 2024]]</f>
        <v>0</v>
      </c>
      <c r="AB455" s="4"/>
      <c r="AC455" s="175">
        <f t="shared" ref="AC455:AC505" si="42">IF(AG455=1,2763.41,0)</f>
        <v>0</v>
      </c>
      <c r="AE455" s="13"/>
      <c r="AG455" s="26">
        <f>IF(Taula42[[#This Row],[Núm. d''ordre]]&lt;&gt;"",1,0)</f>
        <v>0</v>
      </c>
      <c r="AI455" s="26" t="e">
        <f>IF(#REF!&lt;400,1,0)</f>
        <v>#REF!</v>
      </c>
      <c r="AJ455" s="26" t="e">
        <f>IF(#REF!&gt;=400,1,0)</f>
        <v>#REF!</v>
      </c>
      <c r="AL455" s="26">
        <f>IF(Taula42[[#This Row],[Núm. d''ordre]]&gt;0,1,0)</f>
        <v>1</v>
      </c>
      <c r="AN455" s="174">
        <f t="shared" ref="AN455:AN505" si="43">IF(G455="Home",1,0)</f>
        <v>0</v>
      </c>
      <c r="AO455" s="174">
        <f t="shared" ref="AO455:AO505" si="44">IF(G455="Dona",1,0)</f>
        <v>0</v>
      </c>
      <c r="AP455" s="174">
        <f t="shared" ref="AP455:AP505" si="45">IF(G455="No binari",1,0)</f>
        <v>0</v>
      </c>
      <c r="AR455" s="173">
        <f t="shared" ref="AR455:AR505" si="46">IF(F455="Home",1,0)</f>
        <v>0</v>
      </c>
      <c r="AS455" s="173">
        <f t="shared" ref="AS455:AS505" si="47">IF(F455="Dona",1,0)</f>
        <v>0</v>
      </c>
      <c r="BQ455" s="10"/>
      <c r="BR455" s="10"/>
      <c r="BS455" s="10"/>
    </row>
    <row r="456" spans="1:71" ht="13.5" customHeight="1" x14ac:dyDescent="0.25">
      <c r="A456" s="9"/>
      <c r="B456" s="13" t="str">
        <f>IF($C456&lt;&gt;"",MAX($B$7:B455)+1,"")</f>
        <v/>
      </c>
      <c r="C456" s="187"/>
      <c r="D456" s="186"/>
      <c r="E456" s="185"/>
      <c r="F456" s="184"/>
      <c r="G456" s="184"/>
      <c r="H456" s="183"/>
      <c r="I456" s="182"/>
      <c r="J456" s="181"/>
      <c r="K456" s="180"/>
      <c r="L456" s="194"/>
      <c r="M456" s="194"/>
      <c r="N45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56" s="364"/>
      <c r="P456" s="364"/>
      <c r="Q456" s="364"/>
      <c r="R456" s="362"/>
      <c r="S456" s="178"/>
      <c r="T456" s="177"/>
      <c r="U456" s="4"/>
      <c r="V456" s="176" t="e">
        <f>IF(#REF!&lt;#REF!,"No assoleix el mínim d'hores d'atenció anual","Atenció mínima assolida amb èxit")</f>
        <v>#REF!</v>
      </c>
      <c r="W456" s="4"/>
      <c r="X456" s="9">
        <f>(12/12)*Taula42[[#This Row],[Mesos del contracte en vigor durant l´any 2024]]</f>
        <v>0</v>
      </c>
      <c r="Y456" s="9">
        <f>(24/12)*Taula42[[#This Row],[Mesos del contracte en vigor durant l´any 2024]]</f>
        <v>0</v>
      </c>
      <c r="Z456" s="9">
        <f>(4/12)*Taula42[[#This Row],[Mesos del contracte en vigor durant l´any 2024]]</f>
        <v>0</v>
      </c>
      <c r="AA456" s="9">
        <f>(64/12)*Taula42[[#This Row],[Mesos del contracte en vigor durant l´any 2024]]</f>
        <v>0</v>
      </c>
      <c r="AB456" s="4"/>
      <c r="AC456" s="175">
        <f t="shared" si="42"/>
        <v>0</v>
      </c>
      <c r="AE456" s="13"/>
      <c r="AG456" s="26">
        <f>IF(Taula42[[#This Row],[Núm. d''ordre]]&lt;&gt;"",1,0)</f>
        <v>0</v>
      </c>
      <c r="AI456" s="26" t="e">
        <f>IF(#REF!&lt;400,1,0)</f>
        <v>#REF!</v>
      </c>
      <c r="AJ456" s="26" t="e">
        <f>IF(#REF!&gt;=400,1,0)</f>
        <v>#REF!</v>
      </c>
      <c r="AL456" s="26">
        <f>IF(Taula42[[#This Row],[Núm. d''ordre]]&gt;0,1,0)</f>
        <v>1</v>
      </c>
      <c r="AN456" s="174">
        <f t="shared" si="43"/>
        <v>0</v>
      </c>
      <c r="AO456" s="174">
        <f t="shared" si="44"/>
        <v>0</v>
      </c>
      <c r="AP456" s="174">
        <f t="shared" si="45"/>
        <v>0</v>
      </c>
      <c r="AR456" s="173">
        <f t="shared" si="46"/>
        <v>0</v>
      </c>
      <c r="AS456" s="173">
        <f t="shared" si="47"/>
        <v>0</v>
      </c>
      <c r="BQ456" s="10"/>
      <c r="BR456" s="10"/>
      <c r="BS456" s="10"/>
    </row>
    <row r="457" spans="1:71" ht="13.5" customHeight="1" x14ac:dyDescent="0.25">
      <c r="A457" s="9"/>
      <c r="B457" s="13" t="str">
        <f>IF($C457&lt;&gt;"",MAX($B$7:B456)+1,"")</f>
        <v/>
      </c>
      <c r="C457" s="187"/>
      <c r="D457" s="186"/>
      <c r="E457" s="185"/>
      <c r="F457" s="184"/>
      <c r="G457" s="184"/>
      <c r="H457" s="183"/>
      <c r="I457" s="182"/>
      <c r="J457" s="181"/>
      <c r="K457" s="180"/>
      <c r="L457" s="194"/>
      <c r="M457" s="194"/>
      <c r="N45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57" s="364"/>
      <c r="P457" s="364"/>
      <c r="Q457" s="364"/>
      <c r="R457" s="362"/>
      <c r="S457" s="178"/>
      <c r="T457" s="177"/>
      <c r="U457" s="4"/>
      <c r="V457" s="188" t="e">
        <f>IF(#REF!&lt;#REF!,"No assoleix el mínim d'hores d'atenció anual","Atenció mínima assolida amb èxit")</f>
        <v>#REF!</v>
      </c>
      <c r="W457" s="4"/>
      <c r="X457" s="9">
        <f>(12/12)*Taula42[[#This Row],[Mesos del contracte en vigor durant l´any 2024]]</f>
        <v>0</v>
      </c>
      <c r="Y457" s="9">
        <f>(24/12)*Taula42[[#This Row],[Mesos del contracte en vigor durant l´any 2024]]</f>
        <v>0</v>
      </c>
      <c r="Z457" s="9">
        <f>(4/12)*Taula42[[#This Row],[Mesos del contracte en vigor durant l´any 2024]]</f>
        <v>0</v>
      </c>
      <c r="AA457" s="9">
        <f>(64/12)*Taula42[[#This Row],[Mesos del contracte en vigor durant l´any 2024]]</f>
        <v>0</v>
      </c>
      <c r="AB457" s="4"/>
      <c r="AC457" s="175">
        <f t="shared" si="42"/>
        <v>0</v>
      </c>
      <c r="AE457" s="13"/>
      <c r="AG457" s="26">
        <f>IF(Taula42[[#This Row],[Núm. d''ordre]]&lt;&gt;"",1,0)</f>
        <v>0</v>
      </c>
      <c r="AI457" s="26" t="e">
        <f>IF(#REF!&lt;400,1,0)</f>
        <v>#REF!</v>
      </c>
      <c r="AJ457" s="26" t="e">
        <f>IF(#REF!&gt;=400,1,0)</f>
        <v>#REF!</v>
      </c>
      <c r="AL457" s="26">
        <f>IF(Taula42[[#This Row],[Núm. d''ordre]]&gt;0,1,0)</f>
        <v>1</v>
      </c>
      <c r="AN457" s="174">
        <f t="shared" si="43"/>
        <v>0</v>
      </c>
      <c r="AO457" s="174">
        <f t="shared" si="44"/>
        <v>0</v>
      </c>
      <c r="AP457" s="174">
        <f t="shared" si="45"/>
        <v>0</v>
      </c>
      <c r="AR457" s="173">
        <f t="shared" si="46"/>
        <v>0</v>
      </c>
      <c r="AS457" s="173">
        <f t="shared" si="47"/>
        <v>0</v>
      </c>
      <c r="BQ457" s="10"/>
      <c r="BR457" s="10"/>
      <c r="BS457" s="10"/>
    </row>
    <row r="458" spans="1:71" ht="13.5" customHeight="1" x14ac:dyDescent="0.25">
      <c r="A458" s="9"/>
      <c r="B458" s="13" t="str">
        <f>IF($C458&lt;&gt;"",MAX($B$7:B457)+1,"")</f>
        <v/>
      </c>
      <c r="C458" s="187"/>
      <c r="D458" s="186"/>
      <c r="E458" s="185"/>
      <c r="F458" s="184"/>
      <c r="G458" s="184"/>
      <c r="H458" s="183"/>
      <c r="I458" s="182"/>
      <c r="J458" s="181"/>
      <c r="K458" s="180"/>
      <c r="L458" s="194"/>
      <c r="M458" s="194"/>
      <c r="N45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58" s="364"/>
      <c r="P458" s="364"/>
      <c r="Q458" s="364"/>
      <c r="R458" s="362"/>
      <c r="S458" s="178"/>
      <c r="T458" s="177"/>
      <c r="U458" s="4"/>
      <c r="V458" s="176" t="e">
        <f>IF(#REF!&lt;#REF!,"No assoleix el mínim d'hores d'atenció anual","Atenció mínima assolida amb èxit")</f>
        <v>#REF!</v>
      </c>
      <c r="W458" s="4"/>
      <c r="X458" s="9">
        <f>(12/12)*Taula42[[#This Row],[Mesos del contracte en vigor durant l´any 2024]]</f>
        <v>0</v>
      </c>
      <c r="Y458" s="9">
        <f>(24/12)*Taula42[[#This Row],[Mesos del contracte en vigor durant l´any 2024]]</f>
        <v>0</v>
      </c>
      <c r="Z458" s="9">
        <f>(4/12)*Taula42[[#This Row],[Mesos del contracte en vigor durant l´any 2024]]</f>
        <v>0</v>
      </c>
      <c r="AA458" s="9">
        <f>(64/12)*Taula42[[#This Row],[Mesos del contracte en vigor durant l´any 2024]]</f>
        <v>0</v>
      </c>
      <c r="AB458" s="4"/>
      <c r="AC458" s="175">
        <f t="shared" si="42"/>
        <v>0</v>
      </c>
      <c r="AE458" s="13"/>
      <c r="AG458" s="26">
        <f>IF(Taula42[[#This Row],[Núm. d''ordre]]&lt;&gt;"",1,0)</f>
        <v>0</v>
      </c>
      <c r="AI458" s="26" t="e">
        <f>IF(#REF!&lt;400,1,0)</f>
        <v>#REF!</v>
      </c>
      <c r="AJ458" s="26" t="e">
        <f>IF(#REF!&gt;=400,1,0)</f>
        <v>#REF!</v>
      </c>
      <c r="AL458" s="26">
        <f>IF(Taula42[[#This Row],[Núm. d''ordre]]&gt;0,1,0)</f>
        <v>1</v>
      </c>
      <c r="AN458" s="174">
        <f t="shared" si="43"/>
        <v>0</v>
      </c>
      <c r="AO458" s="174">
        <f t="shared" si="44"/>
        <v>0</v>
      </c>
      <c r="AP458" s="174">
        <f t="shared" si="45"/>
        <v>0</v>
      </c>
      <c r="AR458" s="173">
        <f t="shared" si="46"/>
        <v>0</v>
      </c>
      <c r="AS458" s="173">
        <f t="shared" si="47"/>
        <v>0</v>
      </c>
      <c r="BQ458" s="10"/>
      <c r="BR458" s="10"/>
      <c r="BS458" s="10"/>
    </row>
    <row r="459" spans="1:71" ht="13.5" customHeight="1" x14ac:dyDescent="0.25">
      <c r="A459" s="9"/>
      <c r="B459" s="13" t="str">
        <f>IF($C459&lt;&gt;"",MAX($B$7:B458)+1,"")</f>
        <v/>
      </c>
      <c r="C459" s="187"/>
      <c r="D459" s="186"/>
      <c r="E459" s="185"/>
      <c r="F459" s="184"/>
      <c r="G459" s="184"/>
      <c r="H459" s="183"/>
      <c r="I459" s="182"/>
      <c r="J459" s="181"/>
      <c r="K459" s="180"/>
      <c r="L459" s="194"/>
      <c r="M459" s="194"/>
      <c r="N45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59" s="364"/>
      <c r="P459" s="364"/>
      <c r="Q459" s="364"/>
      <c r="R459" s="362"/>
      <c r="S459" s="178"/>
      <c r="T459" s="177"/>
      <c r="U459" s="4"/>
      <c r="V459" s="188" t="e">
        <f>IF(#REF!&lt;#REF!,"No assoleix el mínim d'hores d'atenció anual","Atenció mínima assolida amb èxit")</f>
        <v>#REF!</v>
      </c>
      <c r="W459" s="4"/>
      <c r="X459" s="9">
        <f>(12/12)*Taula42[[#This Row],[Mesos del contracte en vigor durant l´any 2024]]</f>
        <v>0</v>
      </c>
      <c r="Y459" s="9">
        <f>(24/12)*Taula42[[#This Row],[Mesos del contracte en vigor durant l´any 2024]]</f>
        <v>0</v>
      </c>
      <c r="Z459" s="9">
        <f>(4/12)*Taula42[[#This Row],[Mesos del contracte en vigor durant l´any 2024]]</f>
        <v>0</v>
      </c>
      <c r="AA459" s="9">
        <f>(64/12)*Taula42[[#This Row],[Mesos del contracte en vigor durant l´any 2024]]</f>
        <v>0</v>
      </c>
      <c r="AB459" s="4"/>
      <c r="AC459" s="175">
        <f t="shared" si="42"/>
        <v>0</v>
      </c>
      <c r="AE459" s="13"/>
      <c r="AG459" s="26">
        <f>IF(Taula42[[#This Row],[Núm. d''ordre]]&lt;&gt;"",1,0)</f>
        <v>0</v>
      </c>
      <c r="AI459" s="26" t="e">
        <f>IF(#REF!&lt;400,1,0)</f>
        <v>#REF!</v>
      </c>
      <c r="AJ459" s="26" t="e">
        <f>IF(#REF!&gt;=400,1,0)</f>
        <v>#REF!</v>
      </c>
      <c r="AL459" s="26">
        <f>IF(Taula42[[#This Row],[Núm. d''ordre]]&gt;0,1,0)</f>
        <v>1</v>
      </c>
      <c r="AN459" s="174">
        <f t="shared" si="43"/>
        <v>0</v>
      </c>
      <c r="AO459" s="174">
        <f t="shared" si="44"/>
        <v>0</v>
      </c>
      <c r="AP459" s="174">
        <f t="shared" si="45"/>
        <v>0</v>
      </c>
      <c r="AR459" s="173">
        <f t="shared" si="46"/>
        <v>0</v>
      </c>
      <c r="AS459" s="173">
        <f t="shared" si="47"/>
        <v>0</v>
      </c>
      <c r="BQ459" s="10"/>
      <c r="BR459" s="10"/>
      <c r="BS459" s="10"/>
    </row>
    <row r="460" spans="1:71" ht="13.5" customHeight="1" x14ac:dyDescent="0.25">
      <c r="A460" s="9"/>
      <c r="B460" s="13" t="str">
        <f>IF($C460&lt;&gt;"",MAX($B$7:B459)+1,"")</f>
        <v/>
      </c>
      <c r="C460" s="187"/>
      <c r="D460" s="186"/>
      <c r="E460" s="185"/>
      <c r="F460" s="184"/>
      <c r="G460" s="184"/>
      <c r="H460" s="183"/>
      <c r="I460" s="182"/>
      <c r="J460" s="181"/>
      <c r="K460" s="180"/>
      <c r="L460" s="194"/>
      <c r="M460" s="194"/>
      <c r="N46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60" s="364"/>
      <c r="P460" s="364"/>
      <c r="Q460" s="364"/>
      <c r="R460" s="362"/>
      <c r="S460" s="178"/>
      <c r="T460" s="177"/>
      <c r="U460" s="4"/>
      <c r="V460" s="176" t="e">
        <f>IF(#REF!&lt;#REF!,"No assoleix el mínim d'hores d'atenció anual","Atenció mínima assolida amb èxit")</f>
        <v>#REF!</v>
      </c>
      <c r="W460" s="4"/>
      <c r="X460" s="9">
        <f>(12/12)*Taula42[[#This Row],[Mesos del contracte en vigor durant l´any 2024]]</f>
        <v>0</v>
      </c>
      <c r="Y460" s="9">
        <f>(24/12)*Taula42[[#This Row],[Mesos del contracte en vigor durant l´any 2024]]</f>
        <v>0</v>
      </c>
      <c r="Z460" s="9">
        <f>(4/12)*Taula42[[#This Row],[Mesos del contracte en vigor durant l´any 2024]]</f>
        <v>0</v>
      </c>
      <c r="AA460" s="9">
        <f>(64/12)*Taula42[[#This Row],[Mesos del contracte en vigor durant l´any 2024]]</f>
        <v>0</v>
      </c>
      <c r="AB460" s="4"/>
      <c r="AC460" s="175">
        <f t="shared" si="42"/>
        <v>0</v>
      </c>
      <c r="AE460" s="13"/>
      <c r="AG460" s="26">
        <f>IF(Taula42[[#This Row],[Núm. d''ordre]]&lt;&gt;"",1,0)</f>
        <v>0</v>
      </c>
      <c r="AI460" s="26" t="e">
        <f>IF(#REF!&lt;400,1,0)</f>
        <v>#REF!</v>
      </c>
      <c r="AJ460" s="26" t="e">
        <f>IF(#REF!&gt;=400,1,0)</f>
        <v>#REF!</v>
      </c>
      <c r="AL460" s="26">
        <f>IF(Taula42[[#This Row],[Núm. d''ordre]]&gt;0,1,0)</f>
        <v>1</v>
      </c>
      <c r="AN460" s="174">
        <f t="shared" si="43"/>
        <v>0</v>
      </c>
      <c r="AO460" s="174">
        <f t="shared" si="44"/>
        <v>0</v>
      </c>
      <c r="AP460" s="174">
        <f t="shared" si="45"/>
        <v>0</v>
      </c>
      <c r="AR460" s="173">
        <f t="shared" si="46"/>
        <v>0</v>
      </c>
      <c r="AS460" s="173">
        <f t="shared" si="47"/>
        <v>0</v>
      </c>
      <c r="BQ460" s="10"/>
      <c r="BR460" s="10"/>
      <c r="BS460" s="10"/>
    </row>
    <row r="461" spans="1:71" ht="13.5" customHeight="1" x14ac:dyDescent="0.25">
      <c r="A461" s="9"/>
      <c r="B461" s="13" t="str">
        <f>IF($C461&lt;&gt;"",MAX($B$7:B460)+1,"")</f>
        <v/>
      </c>
      <c r="C461" s="187"/>
      <c r="D461" s="186"/>
      <c r="E461" s="185"/>
      <c r="F461" s="184"/>
      <c r="G461" s="184"/>
      <c r="H461" s="183"/>
      <c r="I461" s="182"/>
      <c r="J461" s="181"/>
      <c r="K461" s="180"/>
      <c r="L461" s="194"/>
      <c r="M461" s="194"/>
      <c r="N46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61" s="364"/>
      <c r="P461" s="364"/>
      <c r="Q461" s="364"/>
      <c r="R461" s="362"/>
      <c r="S461" s="178"/>
      <c r="T461" s="177"/>
      <c r="U461" s="4"/>
      <c r="V461" s="188" t="e">
        <f>IF(#REF!&lt;#REF!,"No assoleix el mínim d'hores d'atenció anual","Atenció mínima assolida amb èxit")</f>
        <v>#REF!</v>
      </c>
      <c r="W461" s="4"/>
      <c r="X461" s="9">
        <f>(12/12)*Taula42[[#This Row],[Mesos del contracte en vigor durant l´any 2024]]</f>
        <v>0</v>
      </c>
      <c r="Y461" s="9">
        <f>(24/12)*Taula42[[#This Row],[Mesos del contracte en vigor durant l´any 2024]]</f>
        <v>0</v>
      </c>
      <c r="Z461" s="9">
        <f>(4/12)*Taula42[[#This Row],[Mesos del contracte en vigor durant l´any 2024]]</f>
        <v>0</v>
      </c>
      <c r="AA461" s="9">
        <f>(64/12)*Taula42[[#This Row],[Mesos del contracte en vigor durant l´any 2024]]</f>
        <v>0</v>
      </c>
      <c r="AB461" s="4"/>
      <c r="AC461" s="175">
        <f t="shared" si="42"/>
        <v>0</v>
      </c>
      <c r="AE461" s="13"/>
      <c r="AG461" s="26">
        <f>IF(Taula42[[#This Row],[Núm. d''ordre]]&lt;&gt;"",1,0)</f>
        <v>0</v>
      </c>
      <c r="AI461" s="26" t="e">
        <f>IF(#REF!&lt;400,1,0)</f>
        <v>#REF!</v>
      </c>
      <c r="AJ461" s="26" t="e">
        <f>IF(#REF!&gt;=400,1,0)</f>
        <v>#REF!</v>
      </c>
      <c r="AL461" s="26">
        <f>IF(Taula42[[#This Row],[Núm. d''ordre]]&gt;0,1,0)</f>
        <v>1</v>
      </c>
      <c r="AN461" s="174">
        <f t="shared" si="43"/>
        <v>0</v>
      </c>
      <c r="AO461" s="174">
        <f t="shared" si="44"/>
        <v>0</v>
      </c>
      <c r="AP461" s="174">
        <f t="shared" si="45"/>
        <v>0</v>
      </c>
      <c r="AR461" s="173">
        <f t="shared" si="46"/>
        <v>0</v>
      </c>
      <c r="AS461" s="173">
        <f t="shared" si="47"/>
        <v>0</v>
      </c>
      <c r="BQ461" s="10"/>
      <c r="BR461" s="10"/>
      <c r="BS461" s="10"/>
    </row>
    <row r="462" spans="1:71" ht="13.5" customHeight="1" x14ac:dyDescent="0.25">
      <c r="A462" s="9"/>
      <c r="B462" s="13" t="str">
        <f>IF($C462&lt;&gt;"",MAX($B$7:B461)+1,"")</f>
        <v/>
      </c>
      <c r="C462" s="187"/>
      <c r="D462" s="186"/>
      <c r="E462" s="185"/>
      <c r="F462" s="184"/>
      <c r="G462" s="184"/>
      <c r="H462" s="183"/>
      <c r="I462" s="182"/>
      <c r="J462" s="181"/>
      <c r="K462" s="180"/>
      <c r="L462" s="194"/>
      <c r="M462" s="194"/>
      <c r="N46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62" s="364"/>
      <c r="P462" s="364"/>
      <c r="Q462" s="364"/>
      <c r="R462" s="362"/>
      <c r="S462" s="178"/>
      <c r="T462" s="177"/>
      <c r="U462" s="4"/>
      <c r="V462" s="176" t="e">
        <f>IF(#REF!&lt;#REF!,"No assoleix el mínim d'hores d'atenció anual","Atenció mínima assolida amb èxit")</f>
        <v>#REF!</v>
      </c>
      <c r="W462" s="4"/>
      <c r="X462" s="9">
        <f>(12/12)*Taula42[[#This Row],[Mesos del contracte en vigor durant l´any 2024]]</f>
        <v>0</v>
      </c>
      <c r="Y462" s="9">
        <f>(24/12)*Taula42[[#This Row],[Mesos del contracte en vigor durant l´any 2024]]</f>
        <v>0</v>
      </c>
      <c r="Z462" s="9">
        <f>(4/12)*Taula42[[#This Row],[Mesos del contracte en vigor durant l´any 2024]]</f>
        <v>0</v>
      </c>
      <c r="AA462" s="9">
        <f>(64/12)*Taula42[[#This Row],[Mesos del contracte en vigor durant l´any 2024]]</f>
        <v>0</v>
      </c>
      <c r="AB462" s="4"/>
      <c r="AC462" s="175">
        <f t="shared" si="42"/>
        <v>0</v>
      </c>
      <c r="AE462" s="13"/>
      <c r="AG462" s="26">
        <f>IF(Taula42[[#This Row],[Núm. d''ordre]]&lt;&gt;"",1,0)</f>
        <v>0</v>
      </c>
      <c r="AI462" s="26" t="e">
        <f>IF(#REF!&lt;400,1,0)</f>
        <v>#REF!</v>
      </c>
      <c r="AJ462" s="26" t="e">
        <f>IF(#REF!&gt;=400,1,0)</f>
        <v>#REF!</v>
      </c>
      <c r="AL462" s="26">
        <f>IF(Taula42[[#This Row],[Núm. d''ordre]]&gt;0,1,0)</f>
        <v>1</v>
      </c>
      <c r="AN462" s="174">
        <f t="shared" si="43"/>
        <v>0</v>
      </c>
      <c r="AO462" s="174">
        <f t="shared" si="44"/>
        <v>0</v>
      </c>
      <c r="AP462" s="174">
        <f t="shared" si="45"/>
        <v>0</v>
      </c>
      <c r="AR462" s="173">
        <f t="shared" si="46"/>
        <v>0</v>
      </c>
      <c r="AS462" s="173">
        <f t="shared" si="47"/>
        <v>0</v>
      </c>
      <c r="BQ462" s="10"/>
      <c r="BR462" s="10"/>
      <c r="BS462" s="10"/>
    </row>
    <row r="463" spans="1:71" ht="13.5" customHeight="1" x14ac:dyDescent="0.25">
      <c r="A463" s="9"/>
      <c r="B463" s="13" t="str">
        <f>IF($C463&lt;&gt;"",MAX($B$7:B462)+1,"")</f>
        <v/>
      </c>
      <c r="C463" s="187"/>
      <c r="D463" s="186"/>
      <c r="E463" s="185"/>
      <c r="F463" s="184"/>
      <c r="G463" s="184"/>
      <c r="H463" s="183"/>
      <c r="I463" s="182"/>
      <c r="J463" s="181"/>
      <c r="K463" s="180"/>
      <c r="L463" s="194"/>
      <c r="M463" s="194"/>
      <c r="N46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63" s="364"/>
      <c r="P463" s="364"/>
      <c r="Q463" s="364"/>
      <c r="R463" s="362"/>
      <c r="S463" s="178"/>
      <c r="T463" s="177"/>
      <c r="U463" s="4"/>
      <c r="V463" s="188" t="e">
        <f>IF(#REF!&lt;#REF!,"No assoleix el mínim d'hores d'atenció anual","Atenció mínima assolida amb èxit")</f>
        <v>#REF!</v>
      </c>
      <c r="W463" s="4"/>
      <c r="X463" s="9">
        <f>(12/12)*Taula42[[#This Row],[Mesos del contracte en vigor durant l´any 2024]]</f>
        <v>0</v>
      </c>
      <c r="Y463" s="9">
        <f>(24/12)*Taula42[[#This Row],[Mesos del contracte en vigor durant l´any 2024]]</f>
        <v>0</v>
      </c>
      <c r="Z463" s="9">
        <f>(4/12)*Taula42[[#This Row],[Mesos del contracte en vigor durant l´any 2024]]</f>
        <v>0</v>
      </c>
      <c r="AA463" s="9">
        <f>(64/12)*Taula42[[#This Row],[Mesos del contracte en vigor durant l´any 2024]]</f>
        <v>0</v>
      </c>
      <c r="AB463" s="4"/>
      <c r="AC463" s="175">
        <f t="shared" si="42"/>
        <v>0</v>
      </c>
      <c r="AE463" s="13"/>
      <c r="AG463" s="26">
        <f>IF(Taula42[[#This Row],[Núm. d''ordre]]&lt;&gt;"",1,0)</f>
        <v>0</v>
      </c>
      <c r="AI463" s="26" t="e">
        <f>IF(#REF!&lt;400,1,0)</f>
        <v>#REF!</v>
      </c>
      <c r="AJ463" s="26" t="e">
        <f>IF(#REF!&gt;=400,1,0)</f>
        <v>#REF!</v>
      </c>
      <c r="AL463" s="26">
        <f>IF(Taula42[[#This Row],[Núm. d''ordre]]&gt;0,1,0)</f>
        <v>1</v>
      </c>
      <c r="AN463" s="174">
        <f t="shared" si="43"/>
        <v>0</v>
      </c>
      <c r="AO463" s="174">
        <f t="shared" si="44"/>
        <v>0</v>
      </c>
      <c r="AP463" s="174">
        <f t="shared" si="45"/>
        <v>0</v>
      </c>
      <c r="AR463" s="173">
        <f t="shared" si="46"/>
        <v>0</v>
      </c>
      <c r="AS463" s="173">
        <f t="shared" si="47"/>
        <v>0</v>
      </c>
      <c r="BQ463" s="10"/>
      <c r="BR463" s="10"/>
      <c r="BS463" s="10"/>
    </row>
    <row r="464" spans="1:71" ht="13.5" customHeight="1" x14ac:dyDescent="0.25">
      <c r="A464" s="9"/>
      <c r="B464" s="13" t="str">
        <f>IF($C464&lt;&gt;"",MAX($B$7:B463)+1,"")</f>
        <v/>
      </c>
      <c r="C464" s="187"/>
      <c r="D464" s="186"/>
      <c r="E464" s="185"/>
      <c r="F464" s="184"/>
      <c r="G464" s="184"/>
      <c r="H464" s="183"/>
      <c r="I464" s="182"/>
      <c r="J464" s="181"/>
      <c r="K464" s="180"/>
      <c r="L464" s="194"/>
      <c r="M464" s="194"/>
      <c r="N46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64" s="364"/>
      <c r="P464" s="364"/>
      <c r="Q464" s="364"/>
      <c r="R464" s="362"/>
      <c r="S464" s="178"/>
      <c r="T464" s="177"/>
      <c r="U464" s="4"/>
      <c r="V464" s="176" t="e">
        <f>IF(#REF!&lt;#REF!,"No assoleix el mínim d'hores d'atenció anual","Atenció mínima assolida amb èxit")</f>
        <v>#REF!</v>
      </c>
      <c r="W464" s="4"/>
      <c r="X464" s="9">
        <f>(12/12)*Taula42[[#This Row],[Mesos del contracte en vigor durant l´any 2024]]</f>
        <v>0</v>
      </c>
      <c r="Y464" s="9">
        <f>(24/12)*Taula42[[#This Row],[Mesos del contracte en vigor durant l´any 2024]]</f>
        <v>0</v>
      </c>
      <c r="Z464" s="9">
        <f>(4/12)*Taula42[[#This Row],[Mesos del contracte en vigor durant l´any 2024]]</f>
        <v>0</v>
      </c>
      <c r="AA464" s="9">
        <f>(64/12)*Taula42[[#This Row],[Mesos del contracte en vigor durant l´any 2024]]</f>
        <v>0</v>
      </c>
      <c r="AB464" s="4"/>
      <c r="AC464" s="175">
        <f t="shared" si="42"/>
        <v>0</v>
      </c>
      <c r="AE464" s="13"/>
      <c r="AG464" s="26">
        <f>IF(Taula42[[#This Row],[Núm. d''ordre]]&lt;&gt;"",1,0)</f>
        <v>0</v>
      </c>
      <c r="AI464" s="26" t="e">
        <f>IF(#REF!&lt;400,1,0)</f>
        <v>#REF!</v>
      </c>
      <c r="AJ464" s="26" t="e">
        <f>IF(#REF!&gt;=400,1,0)</f>
        <v>#REF!</v>
      </c>
      <c r="AL464" s="26">
        <f>IF(Taula42[[#This Row],[Núm. d''ordre]]&gt;0,1,0)</f>
        <v>1</v>
      </c>
      <c r="AN464" s="174">
        <f t="shared" si="43"/>
        <v>0</v>
      </c>
      <c r="AO464" s="174">
        <f t="shared" si="44"/>
        <v>0</v>
      </c>
      <c r="AP464" s="174">
        <f t="shared" si="45"/>
        <v>0</v>
      </c>
      <c r="AR464" s="173">
        <f t="shared" si="46"/>
        <v>0</v>
      </c>
      <c r="AS464" s="173">
        <f t="shared" si="47"/>
        <v>0</v>
      </c>
      <c r="BQ464" s="10"/>
      <c r="BR464" s="10"/>
      <c r="BS464" s="10"/>
    </row>
    <row r="465" spans="1:71" ht="13.5" customHeight="1" x14ac:dyDescent="0.25">
      <c r="A465" s="9"/>
      <c r="B465" s="13" t="str">
        <f>IF($C465&lt;&gt;"",MAX($B$7:B464)+1,"")</f>
        <v/>
      </c>
      <c r="C465" s="187"/>
      <c r="D465" s="186"/>
      <c r="E465" s="185"/>
      <c r="F465" s="184"/>
      <c r="G465" s="184"/>
      <c r="H465" s="183"/>
      <c r="I465" s="182"/>
      <c r="J465" s="181"/>
      <c r="K465" s="180"/>
      <c r="L465" s="194"/>
      <c r="M465" s="194"/>
      <c r="N46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65" s="364"/>
      <c r="P465" s="364"/>
      <c r="Q465" s="364"/>
      <c r="R465" s="362"/>
      <c r="S465" s="178"/>
      <c r="T465" s="177"/>
      <c r="U465" s="4"/>
      <c r="V465" s="188" t="e">
        <f>IF(#REF!&lt;#REF!,"No assoleix el mínim d'hores d'atenció anual","Atenció mínima assolida amb èxit")</f>
        <v>#REF!</v>
      </c>
      <c r="W465" s="4"/>
      <c r="X465" s="9">
        <f>(12/12)*Taula42[[#This Row],[Mesos del contracte en vigor durant l´any 2024]]</f>
        <v>0</v>
      </c>
      <c r="Y465" s="9">
        <f>(24/12)*Taula42[[#This Row],[Mesos del contracte en vigor durant l´any 2024]]</f>
        <v>0</v>
      </c>
      <c r="Z465" s="9">
        <f>(4/12)*Taula42[[#This Row],[Mesos del contracte en vigor durant l´any 2024]]</f>
        <v>0</v>
      </c>
      <c r="AA465" s="9">
        <f>(64/12)*Taula42[[#This Row],[Mesos del contracte en vigor durant l´any 2024]]</f>
        <v>0</v>
      </c>
      <c r="AB465" s="4"/>
      <c r="AC465" s="175">
        <f t="shared" si="42"/>
        <v>0</v>
      </c>
      <c r="AE465" s="13"/>
      <c r="AG465" s="26">
        <f>IF(Taula42[[#This Row],[Núm. d''ordre]]&lt;&gt;"",1,0)</f>
        <v>0</v>
      </c>
      <c r="AI465" s="26" t="e">
        <f>IF(#REF!&lt;400,1,0)</f>
        <v>#REF!</v>
      </c>
      <c r="AJ465" s="26" t="e">
        <f>IF(#REF!&gt;=400,1,0)</f>
        <v>#REF!</v>
      </c>
      <c r="AL465" s="26">
        <f>IF(Taula42[[#This Row],[Núm. d''ordre]]&gt;0,1,0)</f>
        <v>1</v>
      </c>
      <c r="AN465" s="174">
        <f t="shared" si="43"/>
        <v>0</v>
      </c>
      <c r="AO465" s="174">
        <f t="shared" si="44"/>
        <v>0</v>
      </c>
      <c r="AP465" s="174">
        <f t="shared" si="45"/>
        <v>0</v>
      </c>
      <c r="AR465" s="173">
        <f t="shared" si="46"/>
        <v>0</v>
      </c>
      <c r="AS465" s="173">
        <f t="shared" si="47"/>
        <v>0</v>
      </c>
      <c r="BQ465" s="10"/>
      <c r="BR465" s="10"/>
      <c r="BS465" s="10"/>
    </row>
    <row r="466" spans="1:71" ht="13.5" customHeight="1" x14ac:dyDescent="0.25">
      <c r="A466" s="9"/>
      <c r="B466" s="13" t="str">
        <f>IF($C466&lt;&gt;"",MAX($B$7:B465)+1,"")</f>
        <v/>
      </c>
      <c r="C466" s="187"/>
      <c r="D466" s="186"/>
      <c r="E466" s="185"/>
      <c r="F466" s="184"/>
      <c r="G466" s="184"/>
      <c r="H466" s="183"/>
      <c r="I466" s="182"/>
      <c r="J466" s="181"/>
      <c r="K466" s="180"/>
      <c r="L466" s="194"/>
      <c r="M466" s="194"/>
      <c r="N46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66" s="364"/>
      <c r="P466" s="364"/>
      <c r="Q466" s="364"/>
      <c r="R466" s="362"/>
      <c r="S466" s="178"/>
      <c r="T466" s="177"/>
      <c r="U466" s="4"/>
      <c r="V466" s="176" t="e">
        <f>IF(#REF!&lt;#REF!,"No assoleix el mínim d'hores d'atenció anual","Atenció mínima assolida amb èxit")</f>
        <v>#REF!</v>
      </c>
      <c r="W466" s="4"/>
      <c r="X466" s="9">
        <f>(12/12)*Taula42[[#This Row],[Mesos del contracte en vigor durant l´any 2024]]</f>
        <v>0</v>
      </c>
      <c r="Y466" s="9">
        <f>(24/12)*Taula42[[#This Row],[Mesos del contracte en vigor durant l´any 2024]]</f>
        <v>0</v>
      </c>
      <c r="Z466" s="9">
        <f>(4/12)*Taula42[[#This Row],[Mesos del contracte en vigor durant l´any 2024]]</f>
        <v>0</v>
      </c>
      <c r="AA466" s="9">
        <f>(64/12)*Taula42[[#This Row],[Mesos del contracte en vigor durant l´any 2024]]</f>
        <v>0</v>
      </c>
      <c r="AB466" s="4"/>
      <c r="AC466" s="175">
        <f t="shared" si="42"/>
        <v>0</v>
      </c>
      <c r="AE466" s="13"/>
      <c r="AG466" s="26">
        <f>IF(Taula42[[#This Row],[Núm. d''ordre]]&lt;&gt;"",1,0)</f>
        <v>0</v>
      </c>
      <c r="AI466" s="26" t="e">
        <f>IF(#REF!&lt;400,1,0)</f>
        <v>#REF!</v>
      </c>
      <c r="AJ466" s="26" t="e">
        <f>IF(#REF!&gt;=400,1,0)</f>
        <v>#REF!</v>
      </c>
      <c r="AL466" s="26">
        <f>IF(Taula42[[#This Row],[Núm. d''ordre]]&gt;0,1,0)</f>
        <v>1</v>
      </c>
      <c r="AN466" s="174">
        <f t="shared" si="43"/>
        <v>0</v>
      </c>
      <c r="AO466" s="174">
        <f t="shared" si="44"/>
        <v>0</v>
      </c>
      <c r="AP466" s="174">
        <f t="shared" si="45"/>
        <v>0</v>
      </c>
      <c r="AR466" s="173">
        <f t="shared" si="46"/>
        <v>0</v>
      </c>
      <c r="AS466" s="173">
        <f t="shared" si="47"/>
        <v>0</v>
      </c>
      <c r="BQ466" s="10"/>
      <c r="BR466" s="10"/>
      <c r="BS466" s="10"/>
    </row>
    <row r="467" spans="1:71" ht="13.5" customHeight="1" x14ac:dyDescent="0.25">
      <c r="A467" s="9"/>
      <c r="B467" s="13" t="str">
        <f>IF($C467&lt;&gt;"",MAX($B$7:B466)+1,"")</f>
        <v/>
      </c>
      <c r="C467" s="187"/>
      <c r="D467" s="186"/>
      <c r="E467" s="185"/>
      <c r="F467" s="184"/>
      <c r="G467" s="184"/>
      <c r="H467" s="183"/>
      <c r="I467" s="182"/>
      <c r="J467" s="181"/>
      <c r="K467" s="180"/>
      <c r="L467" s="194"/>
      <c r="M467" s="194"/>
      <c r="N46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67" s="364"/>
      <c r="P467" s="364"/>
      <c r="Q467" s="364"/>
      <c r="R467" s="362"/>
      <c r="S467" s="178"/>
      <c r="T467" s="177"/>
      <c r="U467" s="4"/>
      <c r="V467" s="188" t="e">
        <f>IF(#REF!&lt;#REF!,"No assoleix el mínim d'hores d'atenció anual","Atenció mínima assolida amb èxit")</f>
        <v>#REF!</v>
      </c>
      <c r="W467" s="4"/>
      <c r="X467" s="9">
        <f>(12/12)*Taula42[[#This Row],[Mesos del contracte en vigor durant l´any 2024]]</f>
        <v>0</v>
      </c>
      <c r="Y467" s="9">
        <f>(24/12)*Taula42[[#This Row],[Mesos del contracte en vigor durant l´any 2024]]</f>
        <v>0</v>
      </c>
      <c r="Z467" s="9">
        <f>(4/12)*Taula42[[#This Row],[Mesos del contracte en vigor durant l´any 2024]]</f>
        <v>0</v>
      </c>
      <c r="AA467" s="9">
        <f>(64/12)*Taula42[[#This Row],[Mesos del contracte en vigor durant l´any 2024]]</f>
        <v>0</v>
      </c>
      <c r="AB467" s="4"/>
      <c r="AC467" s="175">
        <f t="shared" si="42"/>
        <v>0</v>
      </c>
      <c r="AE467" s="13"/>
      <c r="AG467" s="26">
        <f>IF(Taula42[[#This Row],[Núm. d''ordre]]&lt;&gt;"",1,0)</f>
        <v>0</v>
      </c>
      <c r="AI467" s="26" t="e">
        <f>IF(#REF!&lt;400,1,0)</f>
        <v>#REF!</v>
      </c>
      <c r="AJ467" s="26" t="e">
        <f>IF(#REF!&gt;=400,1,0)</f>
        <v>#REF!</v>
      </c>
      <c r="AL467" s="26">
        <f>IF(Taula42[[#This Row],[Núm. d''ordre]]&gt;0,1,0)</f>
        <v>1</v>
      </c>
      <c r="AN467" s="174">
        <f t="shared" si="43"/>
        <v>0</v>
      </c>
      <c r="AO467" s="174">
        <f t="shared" si="44"/>
        <v>0</v>
      </c>
      <c r="AP467" s="174">
        <f t="shared" si="45"/>
        <v>0</v>
      </c>
      <c r="AR467" s="173">
        <f t="shared" si="46"/>
        <v>0</v>
      </c>
      <c r="AS467" s="173">
        <f t="shared" si="47"/>
        <v>0</v>
      </c>
      <c r="BQ467" s="10"/>
      <c r="BR467" s="10"/>
      <c r="BS467" s="10"/>
    </row>
    <row r="468" spans="1:71" ht="13.5" customHeight="1" x14ac:dyDescent="0.25">
      <c r="A468" s="9"/>
      <c r="B468" s="13" t="str">
        <f>IF($C468&lt;&gt;"",MAX($B$7:B467)+1,"")</f>
        <v/>
      </c>
      <c r="C468" s="187"/>
      <c r="D468" s="186"/>
      <c r="E468" s="185"/>
      <c r="F468" s="184"/>
      <c r="G468" s="184"/>
      <c r="H468" s="183"/>
      <c r="I468" s="182"/>
      <c r="J468" s="181"/>
      <c r="K468" s="180"/>
      <c r="L468" s="194"/>
      <c r="M468" s="194"/>
      <c r="N46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68" s="364"/>
      <c r="P468" s="364"/>
      <c r="Q468" s="364"/>
      <c r="R468" s="362"/>
      <c r="S468" s="178"/>
      <c r="T468" s="177"/>
      <c r="U468" s="4"/>
      <c r="V468" s="176" t="e">
        <f>IF(#REF!&lt;#REF!,"No assoleix el mínim d'hores d'atenció anual","Atenció mínima assolida amb èxit")</f>
        <v>#REF!</v>
      </c>
      <c r="W468" s="4"/>
      <c r="X468" s="9">
        <f>(12/12)*Taula42[[#This Row],[Mesos del contracte en vigor durant l´any 2024]]</f>
        <v>0</v>
      </c>
      <c r="Y468" s="9">
        <f>(24/12)*Taula42[[#This Row],[Mesos del contracte en vigor durant l´any 2024]]</f>
        <v>0</v>
      </c>
      <c r="Z468" s="9">
        <f>(4/12)*Taula42[[#This Row],[Mesos del contracte en vigor durant l´any 2024]]</f>
        <v>0</v>
      </c>
      <c r="AA468" s="9">
        <f>(64/12)*Taula42[[#This Row],[Mesos del contracte en vigor durant l´any 2024]]</f>
        <v>0</v>
      </c>
      <c r="AB468" s="4"/>
      <c r="AC468" s="175">
        <f t="shared" si="42"/>
        <v>0</v>
      </c>
      <c r="AE468" s="13"/>
      <c r="AG468" s="26">
        <f>IF(Taula42[[#This Row],[Núm. d''ordre]]&lt;&gt;"",1,0)</f>
        <v>0</v>
      </c>
      <c r="AI468" s="26" t="e">
        <f>IF(#REF!&lt;400,1,0)</f>
        <v>#REF!</v>
      </c>
      <c r="AJ468" s="26" t="e">
        <f>IF(#REF!&gt;=400,1,0)</f>
        <v>#REF!</v>
      </c>
      <c r="AL468" s="26">
        <f>IF(Taula42[[#This Row],[Núm. d''ordre]]&gt;0,1,0)</f>
        <v>1</v>
      </c>
      <c r="AN468" s="174">
        <f t="shared" si="43"/>
        <v>0</v>
      </c>
      <c r="AO468" s="174">
        <f t="shared" si="44"/>
        <v>0</v>
      </c>
      <c r="AP468" s="174">
        <f t="shared" si="45"/>
        <v>0</v>
      </c>
      <c r="AR468" s="173">
        <f t="shared" si="46"/>
        <v>0</v>
      </c>
      <c r="AS468" s="173">
        <f t="shared" si="47"/>
        <v>0</v>
      </c>
      <c r="BQ468" s="10"/>
      <c r="BR468" s="10"/>
      <c r="BS468" s="10"/>
    </row>
    <row r="469" spans="1:71" ht="13.5" customHeight="1" x14ac:dyDescent="0.25">
      <c r="A469" s="9"/>
      <c r="B469" s="13" t="str">
        <f>IF($C469&lt;&gt;"",MAX($B$7:B468)+1,"")</f>
        <v/>
      </c>
      <c r="C469" s="187"/>
      <c r="D469" s="186"/>
      <c r="E469" s="185"/>
      <c r="F469" s="184"/>
      <c r="G469" s="184"/>
      <c r="H469" s="183"/>
      <c r="I469" s="182"/>
      <c r="J469" s="181"/>
      <c r="K469" s="180"/>
      <c r="L469" s="194"/>
      <c r="M469" s="194"/>
      <c r="N46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69" s="364"/>
      <c r="P469" s="364"/>
      <c r="Q469" s="364"/>
      <c r="R469" s="362"/>
      <c r="S469" s="178"/>
      <c r="T469" s="177"/>
      <c r="U469" s="4"/>
      <c r="V469" s="188" t="e">
        <f>IF(#REF!&lt;#REF!,"No assoleix el mínim d'hores d'atenció anual","Atenció mínima assolida amb èxit")</f>
        <v>#REF!</v>
      </c>
      <c r="W469" s="4"/>
      <c r="X469" s="9">
        <f>(12/12)*Taula42[[#This Row],[Mesos del contracte en vigor durant l´any 2024]]</f>
        <v>0</v>
      </c>
      <c r="Y469" s="9">
        <f>(24/12)*Taula42[[#This Row],[Mesos del contracte en vigor durant l´any 2024]]</f>
        <v>0</v>
      </c>
      <c r="Z469" s="9">
        <f>(4/12)*Taula42[[#This Row],[Mesos del contracte en vigor durant l´any 2024]]</f>
        <v>0</v>
      </c>
      <c r="AA469" s="9">
        <f>(64/12)*Taula42[[#This Row],[Mesos del contracte en vigor durant l´any 2024]]</f>
        <v>0</v>
      </c>
      <c r="AB469" s="4"/>
      <c r="AC469" s="175">
        <f t="shared" si="42"/>
        <v>0</v>
      </c>
      <c r="AE469" s="13"/>
      <c r="AG469" s="26">
        <f>IF(Taula42[[#This Row],[Núm. d''ordre]]&lt;&gt;"",1,0)</f>
        <v>0</v>
      </c>
      <c r="AI469" s="26" t="e">
        <f>IF(#REF!&lt;400,1,0)</f>
        <v>#REF!</v>
      </c>
      <c r="AJ469" s="26" t="e">
        <f>IF(#REF!&gt;=400,1,0)</f>
        <v>#REF!</v>
      </c>
      <c r="AL469" s="26">
        <f>IF(Taula42[[#This Row],[Núm. d''ordre]]&gt;0,1,0)</f>
        <v>1</v>
      </c>
      <c r="AN469" s="174">
        <f t="shared" si="43"/>
        <v>0</v>
      </c>
      <c r="AO469" s="174">
        <f t="shared" si="44"/>
        <v>0</v>
      </c>
      <c r="AP469" s="174">
        <f t="shared" si="45"/>
        <v>0</v>
      </c>
      <c r="AR469" s="173">
        <f t="shared" si="46"/>
        <v>0</v>
      </c>
      <c r="AS469" s="173">
        <f t="shared" si="47"/>
        <v>0</v>
      </c>
      <c r="BQ469" s="10"/>
      <c r="BR469" s="10"/>
      <c r="BS469" s="10"/>
    </row>
    <row r="470" spans="1:71" ht="13.5" customHeight="1" x14ac:dyDescent="0.25">
      <c r="A470" s="9"/>
      <c r="B470" s="13" t="str">
        <f>IF($C470&lt;&gt;"",MAX($B$7:B469)+1,"")</f>
        <v/>
      </c>
      <c r="C470" s="187"/>
      <c r="D470" s="186"/>
      <c r="E470" s="185"/>
      <c r="F470" s="184"/>
      <c r="G470" s="184"/>
      <c r="H470" s="183"/>
      <c r="I470" s="182"/>
      <c r="J470" s="181"/>
      <c r="K470" s="180"/>
      <c r="L470" s="194"/>
      <c r="M470" s="194"/>
      <c r="N47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70" s="364"/>
      <c r="P470" s="364"/>
      <c r="Q470" s="364"/>
      <c r="R470" s="362"/>
      <c r="S470" s="178"/>
      <c r="T470" s="177"/>
      <c r="U470" s="4"/>
      <c r="V470" s="176" t="e">
        <f>IF(#REF!&lt;#REF!,"No assoleix el mínim d'hores d'atenció anual","Atenció mínima assolida amb èxit")</f>
        <v>#REF!</v>
      </c>
      <c r="W470" s="4"/>
      <c r="X470" s="9">
        <f>(12/12)*Taula42[[#This Row],[Mesos del contracte en vigor durant l´any 2024]]</f>
        <v>0</v>
      </c>
      <c r="Y470" s="9">
        <f>(24/12)*Taula42[[#This Row],[Mesos del contracte en vigor durant l´any 2024]]</f>
        <v>0</v>
      </c>
      <c r="Z470" s="9">
        <f>(4/12)*Taula42[[#This Row],[Mesos del contracte en vigor durant l´any 2024]]</f>
        <v>0</v>
      </c>
      <c r="AA470" s="9">
        <f>(64/12)*Taula42[[#This Row],[Mesos del contracte en vigor durant l´any 2024]]</f>
        <v>0</v>
      </c>
      <c r="AB470" s="4"/>
      <c r="AC470" s="175">
        <f t="shared" si="42"/>
        <v>0</v>
      </c>
      <c r="AE470" s="13"/>
      <c r="AG470" s="26">
        <f>IF(Taula42[[#This Row],[Núm. d''ordre]]&lt;&gt;"",1,0)</f>
        <v>0</v>
      </c>
      <c r="AI470" s="26" t="e">
        <f>IF(#REF!&lt;400,1,0)</f>
        <v>#REF!</v>
      </c>
      <c r="AJ470" s="26" t="e">
        <f>IF(#REF!&gt;=400,1,0)</f>
        <v>#REF!</v>
      </c>
      <c r="AL470" s="26">
        <f>IF(Taula42[[#This Row],[Núm. d''ordre]]&gt;0,1,0)</f>
        <v>1</v>
      </c>
      <c r="AN470" s="174">
        <f t="shared" si="43"/>
        <v>0</v>
      </c>
      <c r="AO470" s="174">
        <f t="shared" si="44"/>
        <v>0</v>
      </c>
      <c r="AP470" s="174">
        <f t="shared" si="45"/>
        <v>0</v>
      </c>
      <c r="AR470" s="173">
        <f t="shared" si="46"/>
        <v>0</v>
      </c>
      <c r="AS470" s="173">
        <f t="shared" si="47"/>
        <v>0</v>
      </c>
      <c r="BQ470" s="10"/>
      <c r="BR470" s="10"/>
      <c r="BS470" s="10"/>
    </row>
    <row r="471" spans="1:71" ht="13.5" customHeight="1" x14ac:dyDescent="0.25">
      <c r="A471" s="9"/>
      <c r="B471" s="13" t="str">
        <f>IF($C471&lt;&gt;"",MAX($B$7:B470)+1,"")</f>
        <v/>
      </c>
      <c r="C471" s="187"/>
      <c r="D471" s="186"/>
      <c r="E471" s="185"/>
      <c r="F471" s="184"/>
      <c r="G471" s="184"/>
      <c r="H471" s="183"/>
      <c r="I471" s="182"/>
      <c r="J471" s="181"/>
      <c r="K471" s="180"/>
      <c r="L471" s="194"/>
      <c r="M471" s="194"/>
      <c r="N47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71" s="364"/>
      <c r="P471" s="364"/>
      <c r="Q471" s="364"/>
      <c r="R471" s="362"/>
      <c r="S471" s="178"/>
      <c r="T471" s="177"/>
      <c r="U471" s="4"/>
      <c r="V471" s="188" t="e">
        <f>IF(#REF!&lt;#REF!,"No assoleix el mínim d'hores d'atenció anual","Atenció mínima assolida amb èxit")</f>
        <v>#REF!</v>
      </c>
      <c r="W471" s="4"/>
      <c r="X471" s="9">
        <f>(12/12)*Taula42[[#This Row],[Mesos del contracte en vigor durant l´any 2024]]</f>
        <v>0</v>
      </c>
      <c r="Y471" s="9">
        <f>(24/12)*Taula42[[#This Row],[Mesos del contracte en vigor durant l´any 2024]]</f>
        <v>0</v>
      </c>
      <c r="Z471" s="9">
        <f>(4/12)*Taula42[[#This Row],[Mesos del contracte en vigor durant l´any 2024]]</f>
        <v>0</v>
      </c>
      <c r="AA471" s="9">
        <f>(64/12)*Taula42[[#This Row],[Mesos del contracte en vigor durant l´any 2024]]</f>
        <v>0</v>
      </c>
      <c r="AB471" s="4"/>
      <c r="AC471" s="175">
        <f t="shared" si="42"/>
        <v>0</v>
      </c>
      <c r="AE471" s="13"/>
      <c r="AG471" s="26">
        <f>IF(Taula42[[#This Row],[Núm. d''ordre]]&lt;&gt;"",1,0)</f>
        <v>0</v>
      </c>
      <c r="AI471" s="26" t="e">
        <f>IF(#REF!&lt;400,1,0)</f>
        <v>#REF!</v>
      </c>
      <c r="AJ471" s="26" t="e">
        <f>IF(#REF!&gt;=400,1,0)</f>
        <v>#REF!</v>
      </c>
      <c r="AL471" s="26">
        <f>IF(Taula42[[#This Row],[Núm. d''ordre]]&gt;0,1,0)</f>
        <v>1</v>
      </c>
      <c r="AN471" s="174">
        <f t="shared" si="43"/>
        <v>0</v>
      </c>
      <c r="AO471" s="174">
        <f t="shared" si="44"/>
        <v>0</v>
      </c>
      <c r="AP471" s="174">
        <f t="shared" si="45"/>
        <v>0</v>
      </c>
      <c r="AR471" s="173">
        <f t="shared" si="46"/>
        <v>0</v>
      </c>
      <c r="AS471" s="173">
        <f t="shared" si="47"/>
        <v>0</v>
      </c>
      <c r="BQ471" s="10"/>
      <c r="BR471" s="10"/>
      <c r="BS471" s="10"/>
    </row>
    <row r="472" spans="1:71" ht="13.5" customHeight="1" x14ac:dyDescent="0.25">
      <c r="A472" s="9"/>
      <c r="B472" s="13" t="str">
        <f>IF($C472&lt;&gt;"",MAX($B$7:B471)+1,"")</f>
        <v/>
      </c>
      <c r="C472" s="187"/>
      <c r="D472" s="186"/>
      <c r="E472" s="185"/>
      <c r="F472" s="184"/>
      <c r="G472" s="184"/>
      <c r="H472" s="183"/>
      <c r="I472" s="182"/>
      <c r="J472" s="181"/>
      <c r="K472" s="180"/>
      <c r="L472" s="194"/>
      <c r="M472" s="194"/>
      <c r="N47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72" s="364"/>
      <c r="P472" s="364"/>
      <c r="Q472" s="364"/>
      <c r="R472" s="362"/>
      <c r="S472" s="178"/>
      <c r="T472" s="177"/>
      <c r="U472" s="4"/>
      <c r="V472" s="176" t="e">
        <f>IF(#REF!&lt;#REF!,"No assoleix el mínim d'hores d'atenció anual","Atenció mínima assolida amb èxit")</f>
        <v>#REF!</v>
      </c>
      <c r="W472" s="4"/>
      <c r="X472" s="9">
        <f>(12/12)*Taula42[[#This Row],[Mesos del contracte en vigor durant l´any 2024]]</f>
        <v>0</v>
      </c>
      <c r="Y472" s="9">
        <f>(24/12)*Taula42[[#This Row],[Mesos del contracte en vigor durant l´any 2024]]</f>
        <v>0</v>
      </c>
      <c r="Z472" s="9">
        <f>(4/12)*Taula42[[#This Row],[Mesos del contracte en vigor durant l´any 2024]]</f>
        <v>0</v>
      </c>
      <c r="AA472" s="9">
        <f>(64/12)*Taula42[[#This Row],[Mesos del contracte en vigor durant l´any 2024]]</f>
        <v>0</v>
      </c>
      <c r="AB472" s="4"/>
      <c r="AC472" s="175">
        <f t="shared" si="42"/>
        <v>0</v>
      </c>
      <c r="AE472" s="13"/>
      <c r="AG472" s="26">
        <f>IF(Taula42[[#This Row],[Núm. d''ordre]]&lt;&gt;"",1,0)</f>
        <v>0</v>
      </c>
      <c r="AI472" s="26" t="e">
        <f>IF(#REF!&lt;400,1,0)</f>
        <v>#REF!</v>
      </c>
      <c r="AJ472" s="26" t="e">
        <f>IF(#REF!&gt;=400,1,0)</f>
        <v>#REF!</v>
      </c>
      <c r="AL472" s="26">
        <f>IF(Taula42[[#This Row],[Núm. d''ordre]]&gt;0,1,0)</f>
        <v>1</v>
      </c>
      <c r="AN472" s="174">
        <f t="shared" si="43"/>
        <v>0</v>
      </c>
      <c r="AO472" s="174">
        <f t="shared" si="44"/>
        <v>0</v>
      </c>
      <c r="AP472" s="174">
        <f t="shared" si="45"/>
        <v>0</v>
      </c>
      <c r="AR472" s="173">
        <f t="shared" si="46"/>
        <v>0</v>
      </c>
      <c r="AS472" s="173">
        <f t="shared" si="47"/>
        <v>0</v>
      </c>
      <c r="BQ472" s="10"/>
      <c r="BR472" s="10"/>
      <c r="BS472" s="10"/>
    </row>
    <row r="473" spans="1:71" ht="13.5" customHeight="1" x14ac:dyDescent="0.25">
      <c r="A473" s="9"/>
      <c r="B473" s="13" t="str">
        <f>IF($C473&lt;&gt;"",MAX($B$7:B472)+1,"")</f>
        <v/>
      </c>
      <c r="C473" s="187"/>
      <c r="D473" s="186"/>
      <c r="E473" s="185"/>
      <c r="F473" s="184"/>
      <c r="G473" s="184"/>
      <c r="H473" s="183"/>
      <c r="I473" s="182"/>
      <c r="J473" s="181"/>
      <c r="K473" s="180"/>
      <c r="L473" s="194"/>
      <c r="M473" s="194"/>
      <c r="N47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73" s="364"/>
      <c r="P473" s="364"/>
      <c r="Q473" s="364"/>
      <c r="R473" s="362"/>
      <c r="S473" s="178"/>
      <c r="T473" s="177"/>
      <c r="U473" s="4"/>
      <c r="V473" s="188" t="e">
        <f>IF(#REF!&lt;#REF!,"No assoleix el mínim d'hores d'atenció anual","Atenció mínima assolida amb èxit")</f>
        <v>#REF!</v>
      </c>
      <c r="W473" s="4"/>
      <c r="X473" s="9">
        <f>(12/12)*Taula42[[#This Row],[Mesos del contracte en vigor durant l´any 2024]]</f>
        <v>0</v>
      </c>
      <c r="Y473" s="9">
        <f>(24/12)*Taula42[[#This Row],[Mesos del contracte en vigor durant l´any 2024]]</f>
        <v>0</v>
      </c>
      <c r="Z473" s="9">
        <f>(4/12)*Taula42[[#This Row],[Mesos del contracte en vigor durant l´any 2024]]</f>
        <v>0</v>
      </c>
      <c r="AA473" s="9">
        <f>(64/12)*Taula42[[#This Row],[Mesos del contracte en vigor durant l´any 2024]]</f>
        <v>0</v>
      </c>
      <c r="AB473" s="4"/>
      <c r="AC473" s="175">
        <f t="shared" si="42"/>
        <v>0</v>
      </c>
      <c r="AE473" s="13"/>
      <c r="AG473" s="26">
        <f>IF(Taula42[[#This Row],[Núm. d''ordre]]&lt;&gt;"",1,0)</f>
        <v>0</v>
      </c>
      <c r="AI473" s="26" t="e">
        <f>IF(#REF!&lt;400,1,0)</f>
        <v>#REF!</v>
      </c>
      <c r="AJ473" s="26" t="e">
        <f>IF(#REF!&gt;=400,1,0)</f>
        <v>#REF!</v>
      </c>
      <c r="AL473" s="26">
        <f>IF(Taula42[[#This Row],[Núm. d''ordre]]&gt;0,1,0)</f>
        <v>1</v>
      </c>
      <c r="AN473" s="174">
        <f t="shared" si="43"/>
        <v>0</v>
      </c>
      <c r="AO473" s="174">
        <f t="shared" si="44"/>
        <v>0</v>
      </c>
      <c r="AP473" s="174">
        <f t="shared" si="45"/>
        <v>0</v>
      </c>
      <c r="AR473" s="173">
        <f t="shared" si="46"/>
        <v>0</v>
      </c>
      <c r="AS473" s="173">
        <f t="shared" si="47"/>
        <v>0</v>
      </c>
      <c r="BQ473" s="10"/>
      <c r="BR473" s="10"/>
      <c r="BS473" s="10"/>
    </row>
    <row r="474" spans="1:71" ht="13.5" customHeight="1" x14ac:dyDescent="0.25">
      <c r="A474" s="9"/>
      <c r="B474" s="13" t="str">
        <f>IF($C474&lt;&gt;"",MAX($B$7:B473)+1,"")</f>
        <v/>
      </c>
      <c r="C474" s="187"/>
      <c r="D474" s="186"/>
      <c r="E474" s="185"/>
      <c r="F474" s="184"/>
      <c r="G474" s="184"/>
      <c r="H474" s="183"/>
      <c r="I474" s="182"/>
      <c r="J474" s="181"/>
      <c r="K474" s="180"/>
      <c r="L474" s="194"/>
      <c r="M474" s="194"/>
      <c r="N47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74" s="364"/>
      <c r="P474" s="364"/>
      <c r="Q474" s="364"/>
      <c r="R474" s="362"/>
      <c r="S474" s="178"/>
      <c r="T474" s="177"/>
      <c r="U474" s="4"/>
      <c r="V474" s="176" t="e">
        <f>IF(#REF!&lt;#REF!,"No assoleix el mínim d'hores d'atenció anual","Atenció mínima assolida amb èxit")</f>
        <v>#REF!</v>
      </c>
      <c r="W474" s="4"/>
      <c r="X474" s="9">
        <f>(12/12)*Taula42[[#This Row],[Mesos del contracte en vigor durant l´any 2024]]</f>
        <v>0</v>
      </c>
      <c r="Y474" s="9">
        <f>(24/12)*Taula42[[#This Row],[Mesos del contracte en vigor durant l´any 2024]]</f>
        <v>0</v>
      </c>
      <c r="Z474" s="9">
        <f>(4/12)*Taula42[[#This Row],[Mesos del contracte en vigor durant l´any 2024]]</f>
        <v>0</v>
      </c>
      <c r="AA474" s="9">
        <f>(64/12)*Taula42[[#This Row],[Mesos del contracte en vigor durant l´any 2024]]</f>
        <v>0</v>
      </c>
      <c r="AB474" s="4"/>
      <c r="AC474" s="175">
        <f t="shared" si="42"/>
        <v>0</v>
      </c>
      <c r="AE474" s="13"/>
      <c r="AG474" s="26">
        <f>IF(Taula42[[#This Row],[Núm. d''ordre]]&lt;&gt;"",1,0)</f>
        <v>0</v>
      </c>
      <c r="AI474" s="26" t="e">
        <f>IF(#REF!&lt;400,1,0)</f>
        <v>#REF!</v>
      </c>
      <c r="AJ474" s="26" t="e">
        <f>IF(#REF!&gt;=400,1,0)</f>
        <v>#REF!</v>
      </c>
      <c r="AL474" s="26">
        <f>IF(Taula42[[#This Row],[Núm. d''ordre]]&gt;0,1,0)</f>
        <v>1</v>
      </c>
      <c r="AN474" s="174">
        <f t="shared" si="43"/>
        <v>0</v>
      </c>
      <c r="AO474" s="174">
        <f t="shared" si="44"/>
        <v>0</v>
      </c>
      <c r="AP474" s="174">
        <f t="shared" si="45"/>
        <v>0</v>
      </c>
      <c r="AR474" s="173">
        <f t="shared" si="46"/>
        <v>0</v>
      </c>
      <c r="AS474" s="173">
        <f t="shared" si="47"/>
        <v>0</v>
      </c>
      <c r="BQ474" s="10"/>
      <c r="BR474" s="10"/>
      <c r="BS474" s="10"/>
    </row>
    <row r="475" spans="1:71" ht="13.5" customHeight="1" x14ac:dyDescent="0.25">
      <c r="A475" s="9"/>
      <c r="B475" s="13" t="str">
        <f>IF($C475&lt;&gt;"",MAX($B$7:B474)+1,"")</f>
        <v/>
      </c>
      <c r="C475" s="187"/>
      <c r="D475" s="186"/>
      <c r="E475" s="185"/>
      <c r="F475" s="184"/>
      <c r="G475" s="184"/>
      <c r="H475" s="183"/>
      <c r="I475" s="182"/>
      <c r="J475" s="181"/>
      <c r="K475" s="180"/>
      <c r="L475" s="194"/>
      <c r="M475" s="194"/>
      <c r="N47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75" s="364"/>
      <c r="P475" s="364"/>
      <c r="Q475" s="364"/>
      <c r="R475" s="362"/>
      <c r="S475" s="178"/>
      <c r="T475" s="177"/>
      <c r="U475" s="4"/>
      <c r="V475" s="188" t="e">
        <f>IF(#REF!&lt;#REF!,"No assoleix el mínim d'hores d'atenció anual","Atenció mínima assolida amb èxit")</f>
        <v>#REF!</v>
      </c>
      <c r="W475" s="4"/>
      <c r="X475" s="9">
        <f>(12/12)*Taula42[[#This Row],[Mesos del contracte en vigor durant l´any 2024]]</f>
        <v>0</v>
      </c>
      <c r="Y475" s="9">
        <f>(24/12)*Taula42[[#This Row],[Mesos del contracte en vigor durant l´any 2024]]</f>
        <v>0</v>
      </c>
      <c r="Z475" s="9">
        <f>(4/12)*Taula42[[#This Row],[Mesos del contracte en vigor durant l´any 2024]]</f>
        <v>0</v>
      </c>
      <c r="AA475" s="9">
        <f>(64/12)*Taula42[[#This Row],[Mesos del contracte en vigor durant l´any 2024]]</f>
        <v>0</v>
      </c>
      <c r="AB475" s="4"/>
      <c r="AC475" s="175">
        <f t="shared" si="42"/>
        <v>0</v>
      </c>
      <c r="AE475" s="13"/>
      <c r="AG475" s="26">
        <f>IF(Taula42[[#This Row],[Núm. d''ordre]]&lt;&gt;"",1,0)</f>
        <v>0</v>
      </c>
      <c r="AI475" s="26" t="e">
        <f>IF(#REF!&lt;400,1,0)</f>
        <v>#REF!</v>
      </c>
      <c r="AJ475" s="26" t="e">
        <f>IF(#REF!&gt;=400,1,0)</f>
        <v>#REF!</v>
      </c>
      <c r="AL475" s="26">
        <f>IF(Taula42[[#This Row],[Núm. d''ordre]]&gt;0,1,0)</f>
        <v>1</v>
      </c>
      <c r="AN475" s="174">
        <f t="shared" si="43"/>
        <v>0</v>
      </c>
      <c r="AO475" s="174">
        <f t="shared" si="44"/>
        <v>0</v>
      </c>
      <c r="AP475" s="174">
        <f t="shared" si="45"/>
        <v>0</v>
      </c>
      <c r="AR475" s="173">
        <f t="shared" si="46"/>
        <v>0</v>
      </c>
      <c r="AS475" s="173">
        <f t="shared" si="47"/>
        <v>0</v>
      </c>
      <c r="BQ475" s="10"/>
      <c r="BR475" s="10"/>
      <c r="BS475" s="10"/>
    </row>
    <row r="476" spans="1:71" ht="13.5" customHeight="1" x14ac:dyDescent="0.25">
      <c r="A476" s="9"/>
      <c r="B476" s="13" t="str">
        <f>IF($C476&lt;&gt;"",MAX($B$7:B475)+1,"")</f>
        <v/>
      </c>
      <c r="C476" s="187"/>
      <c r="D476" s="186"/>
      <c r="E476" s="185"/>
      <c r="F476" s="184"/>
      <c r="G476" s="184"/>
      <c r="H476" s="183"/>
      <c r="I476" s="182"/>
      <c r="J476" s="181"/>
      <c r="K476" s="180"/>
      <c r="L476" s="194"/>
      <c r="M476" s="194"/>
      <c r="N47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76" s="364"/>
      <c r="P476" s="364"/>
      <c r="Q476" s="364"/>
      <c r="R476" s="362"/>
      <c r="S476" s="178"/>
      <c r="T476" s="177"/>
      <c r="U476" s="4"/>
      <c r="V476" s="176" t="e">
        <f>IF(#REF!&lt;#REF!,"No assoleix el mínim d'hores d'atenció anual","Atenció mínima assolida amb èxit")</f>
        <v>#REF!</v>
      </c>
      <c r="W476" s="4"/>
      <c r="X476" s="9">
        <f>(12/12)*Taula42[[#This Row],[Mesos del contracte en vigor durant l´any 2024]]</f>
        <v>0</v>
      </c>
      <c r="Y476" s="9">
        <f>(24/12)*Taula42[[#This Row],[Mesos del contracte en vigor durant l´any 2024]]</f>
        <v>0</v>
      </c>
      <c r="Z476" s="9">
        <f>(4/12)*Taula42[[#This Row],[Mesos del contracte en vigor durant l´any 2024]]</f>
        <v>0</v>
      </c>
      <c r="AA476" s="9">
        <f>(64/12)*Taula42[[#This Row],[Mesos del contracte en vigor durant l´any 2024]]</f>
        <v>0</v>
      </c>
      <c r="AB476" s="4"/>
      <c r="AC476" s="175">
        <f t="shared" si="42"/>
        <v>0</v>
      </c>
      <c r="AE476" s="13"/>
      <c r="AG476" s="26">
        <f>IF(Taula42[[#This Row],[Núm. d''ordre]]&lt;&gt;"",1,0)</f>
        <v>0</v>
      </c>
      <c r="AI476" s="26" t="e">
        <f>IF(#REF!&lt;400,1,0)</f>
        <v>#REF!</v>
      </c>
      <c r="AJ476" s="26" t="e">
        <f>IF(#REF!&gt;=400,1,0)</f>
        <v>#REF!</v>
      </c>
      <c r="AL476" s="26">
        <f>IF(Taula42[[#This Row],[Núm. d''ordre]]&gt;0,1,0)</f>
        <v>1</v>
      </c>
      <c r="AN476" s="174">
        <f t="shared" si="43"/>
        <v>0</v>
      </c>
      <c r="AO476" s="174">
        <f t="shared" si="44"/>
        <v>0</v>
      </c>
      <c r="AP476" s="174">
        <f t="shared" si="45"/>
        <v>0</v>
      </c>
      <c r="AR476" s="173">
        <f t="shared" si="46"/>
        <v>0</v>
      </c>
      <c r="AS476" s="173">
        <f t="shared" si="47"/>
        <v>0</v>
      </c>
      <c r="BQ476" s="10"/>
      <c r="BR476" s="10"/>
      <c r="BS476" s="10"/>
    </row>
    <row r="477" spans="1:71" ht="13.5" customHeight="1" x14ac:dyDescent="0.25">
      <c r="A477" s="9"/>
      <c r="B477" s="13" t="str">
        <f>IF($C477&lt;&gt;"",MAX($B$7:B476)+1,"")</f>
        <v/>
      </c>
      <c r="C477" s="187"/>
      <c r="D477" s="186"/>
      <c r="E477" s="185"/>
      <c r="F477" s="184"/>
      <c r="G477" s="184"/>
      <c r="H477" s="183"/>
      <c r="I477" s="182"/>
      <c r="J477" s="181"/>
      <c r="K477" s="180"/>
      <c r="L477" s="194"/>
      <c r="M477" s="194"/>
      <c r="N47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77" s="364"/>
      <c r="P477" s="364"/>
      <c r="Q477" s="364"/>
      <c r="R477" s="362"/>
      <c r="S477" s="178"/>
      <c r="T477" s="177"/>
      <c r="U477" s="4"/>
      <c r="V477" s="188" t="e">
        <f>IF(#REF!&lt;#REF!,"No assoleix el mínim d'hores d'atenció anual","Atenció mínima assolida amb èxit")</f>
        <v>#REF!</v>
      </c>
      <c r="W477" s="4"/>
      <c r="X477" s="9">
        <f>(12/12)*Taula42[[#This Row],[Mesos del contracte en vigor durant l´any 2024]]</f>
        <v>0</v>
      </c>
      <c r="Y477" s="9">
        <f>(24/12)*Taula42[[#This Row],[Mesos del contracte en vigor durant l´any 2024]]</f>
        <v>0</v>
      </c>
      <c r="Z477" s="9">
        <f>(4/12)*Taula42[[#This Row],[Mesos del contracte en vigor durant l´any 2024]]</f>
        <v>0</v>
      </c>
      <c r="AA477" s="9">
        <f>(64/12)*Taula42[[#This Row],[Mesos del contracte en vigor durant l´any 2024]]</f>
        <v>0</v>
      </c>
      <c r="AB477" s="4"/>
      <c r="AC477" s="175">
        <f t="shared" si="42"/>
        <v>0</v>
      </c>
      <c r="AE477" s="13"/>
      <c r="AG477" s="26">
        <f>IF(Taula42[[#This Row],[Núm. d''ordre]]&lt;&gt;"",1,0)</f>
        <v>0</v>
      </c>
      <c r="AI477" s="26" t="e">
        <f>IF(#REF!&lt;400,1,0)</f>
        <v>#REF!</v>
      </c>
      <c r="AJ477" s="26" t="e">
        <f>IF(#REF!&gt;=400,1,0)</f>
        <v>#REF!</v>
      </c>
      <c r="AL477" s="26">
        <f>IF(Taula42[[#This Row],[Núm. d''ordre]]&gt;0,1,0)</f>
        <v>1</v>
      </c>
      <c r="AN477" s="174">
        <f t="shared" si="43"/>
        <v>0</v>
      </c>
      <c r="AO477" s="174">
        <f t="shared" si="44"/>
        <v>0</v>
      </c>
      <c r="AP477" s="174">
        <f t="shared" si="45"/>
        <v>0</v>
      </c>
      <c r="AR477" s="173">
        <f t="shared" si="46"/>
        <v>0</v>
      </c>
      <c r="AS477" s="173">
        <f t="shared" si="47"/>
        <v>0</v>
      </c>
      <c r="BQ477" s="10"/>
      <c r="BR477" s="10"/>
      <c r="BS477" s="10"/>
    </row>
    <row r="478" spans="1:71" ht="13.5" customHeight="1" x14ac:dyDescent="0.25">
      <c r="A478" s="9"/>
      <c r="B478" s="13" t="str">
        <f>IF($C478&lt;&gt;"",MAX($B$7:B477)+1,"")</f>
        <v/>
      </c>
      <c r="C478" s="187"/>
      <c r="D478" s="186"/>
      <c r="E478" s="185"/>
      <c r="F478" s="184"/>
      <c r="G478" s="184"/>
      <c r="H478" s="183"/>
      <c r="I478" s="182"/>
      <c r="J478" s="181"/>
      <c r="K478" s="180"/>
      <c r="L478" s="194"/>
      <c r="M478" s="194"/>
      <c r="N47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78" s="364"/>
      <c r="P478" s="364"/>
      <c r="Q478" s="364"/>
      <c r="R478" s="362"/>
      <c r="S478" s="178"/>
      <c r="T478" s="177"/>
      <c r="U478" s="4"/>
      <c r="V478" s="176" t="e">
        <f>IF(#REF!&lt;#REF!,"No assoleix el mínim d'hores d'atenció anual","Atenció mínima assolida amb èxit")</f>
        <v>#REF!</v>
      </c>
      <c r="W478" s="4"/>
      <c r="X478" s="9">
        <f>(12/12)*Taula42[[#This Row],[Mesos del contracte en vigor durant l´any 2024]]</f>
        <v>0</v>
      </c>
      <c r="Y478" s="9">
        <f>(24/12)*Taula42[[#This Row],[Mesos del contracte en vigor durant l´any 2024]]</f>
        <v>0</v>
      </c>
      <c r="Z478" s="9">
        <f>(4/12)*Taula42[[#This Row],[Mesos del contracte en vigor durant l´any 2024]]</f>
        <v>0</v>
      </c>
      <c r="AA478" s="9">
        <f>(64/12)*Taula42[[#This Row],[Mesos del contracte en vigor durant l´any 2024]]</f>
        <v>0</v>
      </c>
      <c r="AB478" s="4"/>
      <c r="AC478" s="175">
        <f t="shared" si="42"/>
        <v>0</v>
      </c>
      <c r="AE478" s="13"/>
      <c r="AG478" s="26">
        <f>IF(Taula42[[#This Row],[Núm. d''ordre]]&lt;&gt;"",1,0)</f>
        <v>0</v>
      </c>
      <c r="AI478" s="26" t="e">
        <f>IF(#REF!&lt;400,1,0)</f>
        <v>#REF!</v>
      </c>
      <c r="AJ478" s="26" t="e">
        <f>IF(#REF!&gt;=400,1,0)</f>
        <v>#REF!</v>
      </c>
      <c r="AL478" s="26">
        <f>IF(Taula42[[#This Row],[Núm. d''ordre]]&gt;0,1,0)</f>
        <v>1</v>
      </c>
      <c r="AN478" s="174">
        <f t="shared" si="43"/>
        <v>0</v>
      </c>
      <c r="AO478" s="174">
        <f t="shared" si="44"/>
        <v>0</v>
      </c>
      <c r="AP478" s="174">
        <f t="shared" si="45"/>
        <v>0</v>
      </c>
      <c r="AR478" s="173">
        <f t="shared" si="46"/>
        <v>0</v>
      </c>
      <c r="AS478" s="173">
        <f t="shared" si="47"/>
        <v>0</v>
      </c>
      <c r="BQ478" s="10"/>
      <c r="BR478" s="10"/>
      <c r="BS478" s="10"/>
    </row>
    <row r="479" spans="1:71" ht="13.5" customHeight="1" x14ac:dyDescent="0.25">
      <c r="A479" s="9"/>
      <c r="B479" s="13" t="str">
        <f>IF($C479&lt;&gt;"",MAX($B$7:B478)+1,"")</f>
        <v/>
      </c>
      <c r="C479" s="187"/>
      <c r="D479" s="186"/>
      <c r="E479" s="185"/>
      <c r="F479" s="184"/>
      <c r="G479" s="184"/>
      <c r="H479" s="183"/>
      <c r="I479" s="182"/>
      <c r="J479" s="181"/>
      <c r="K479" s="180"/>
      <c r="L479" s="194"/>
      <c r="M479" s="194"/>
      <c r="N47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79" s="364"/>
      <c r="P479" s="364"/>
      <c r="Q479" s="364"/>
      <c r="R479" s="362"/>
      <c r="S479" s="178"/>
      <c r="T479" s="177"/>
      <c r="U479" s="4"/>
      <c r="V479" s="188" t="e">
        <f>IF(#REF!&lt;#REF!,"No assoleix el mínim d'hores d'atenció anual","Atenció mínima assolida amb èxit")</f>
        <v>#REF!</v>
      </c>
      <c r="W479" s="4"/>
      <c r="X479" s="9">
        <f>(12/12)*Taula42[[#This Row],[Mesos del contracte en vigor durant l´any 2024]]</f>
        <v>0</v>
      </c>
      <c r="Y479" s="9">
        <f>(24/12)*Taula42[[#This Row],[Mesos del contracte en vigor durant l´any 2024]]</f>
        <v>0</v>
      </c>
      <c r="Z479" s="9">
        <f>(4/12)*Taula42[[#This Row],[Mesos del contracte en vigor durant l´any 2024]]</f>
        <v>0</v>
      </c>
      <c r="AA479" s="9">
        <f>(64/12)*Taula42[[#This Row],[Mesos del contracte en vigor durant l´any 2024]]</f>
        <v>0</v>
      </c>
      <c r="AB479" s="4"/>
      <c r="AC479" s="175">
        <f t="shared" si="42"/>
        <v>0</v>
      </c>
      <c r="AE479" s="13"/>
      <c r="AG479" s="26">
        <f>IF(Taula42[[#This Row],[Núm. d''ordre]]&lt;&gt;"",1,0)</f>
        <v>0</v>
      </c>
      <c r="AI479" s="26" t="e">
        <f>IF(#REF!&lt;400,1,0)</f>
        <v>#REF!</v>
      </c>
      <c r="AJ479" s="26" t="e">
        <f>IF(#REF!&gt;=400,1,0)</f>
        <v>#REF!</v>
      </c>
      <c r="AL479" s="26">
        <f>IF(Taula42[[#This Row],[Núm. d''ordre]]&gt;0,1,0)</f>
        <v>1</v>
      </c>
      <c r="AN479" s="174">
        <f t="shared" si="43"/>
        <v>0</v>
      </c>
      <c r="AO479" s="174">
        <f t="shared" si="44"/>
        <v>0</v>
      </c>
      <c r="AP479" s="174">
        <f t="shared" si="45"/>
        <v>0</v>
      </c>
      <c r="AR479" s="173">
        <f t="shared" si="46"/>
        <v>0</v>
      </c>
      <c r="AS479" s="173">
        <f t="shared" si="47"/>
        <v>0</v>
      </c>
      <c r="BQ479" s="10"/>
      <c r="BR479" s="10"/>
      <c r="BS479" s="10"/>
    </row>
    <row r="480" spans="1:71" ht="13.5" customHeight="1" x14ac:dyDescent="0.25">
      <c r="A480" s="9"/>
      <c r="B480" s="13" t="str">
        <f>IF($C480&lt;&gt;"",MAX($B$7:B479)+1,"")</f>
        <v/>
      </c>
      <c r="C480" s="187"/>
      <c r="D480" s="186"/>
      <c r="E480" s="185"/>
      <c r="F480" s="184"/>
      <c r="G480" s="184"/>
      <c r="H480" s="183"/>
      <c r="I480" s="182"/>
      <c r="J480" s="181"/>
      <c r="K480" s="180"/>
      <c r="L480" s="194"/>
      <c r="M480" s="194"/>
      <c r="N48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80" s="364"/>
      <c r="P480" s="364"/>
      <c r="Q480" s="364"/>
      <c r="R480" s="362"/>
      <c r="S480" s="178"/>
      <c r="T480" s="177"/>
      <c r="U480" s="4"/>
      <c r="V480" s="176" t="e">
        <f>IF(#REF!&lt;#REF!,"No assoleix el mínim d'hores d'atenció anual","Atenció mínima assolida amb èxit")</f>
        <v>#REF!</v>
      </c>
      <c r="W480" s="4"/>
      <c r="X480" s="9">
        <f>(12/12)*Taula42[[#This Row],[Mesos del contracte en vigor durant l´any 2024]]</f>
        <v>0</v>
      </c>
      <c r="Y480" s="9">
        <f>(24/12)*Taula42[[#This Row],[Mesos del contracte en vigor durant l´any 2024]]</f>
        <v>0</v>
      </c>
      <c r="Z480" s="9">
        <f>(4/12)*Taula42[[#This Row],[Mesos del contracte en vigor durant l´any 2024]]</f>
        <v>0</v>
      </c>
      <c r="AA480" s="9">
        <f>(64/12)*Taula42[[#This Row],[Mesos del contracte en vigor durant l´any 2024]]</f>
        <v>0</v>
      </c>
      <c r="AB480" s="4"/>
      <c r="AC480" s="175">
        <f t="shared" si="42"/>
        <v>0</v>
      </c>
      <c r="AE480" s="13"/>
      <c r="AG480" s="26">
        <f>IF(Taula42[[#This Row],[Núm. d''ordre]]&lt;&gt;"",1,0)</f>
        <v>0</v>
      </c>
      <c r="AI480" s="26" t="e">
        <f>IF(#REF!&lt;400,1,0)</f>
        <v>#REF!</v>
      </c>
      <c r="AJ480" s="26" t="e">
        <f>IF(#REF!&gt;=400,1,0)</f>
        <v>#REF!</v>
      </c>
      <c r="AL480" s="26">
        <f>IF(Taula42[[#This Row],[Núm. d''ordre]]&gt;0,1,0)</f>
        <v>1</v>
      </c>
      <c r="AN480" s="174">
        <f t="shared" si="43"/>
        <v>0</v>
      </c>
      <c r="AO480" s="174">
        <f t="shared" si="44"/>
        <v>0</v>
      </c>
      <c r="AP480" s="174">
        <f t="shared" si="45"/>
        <v>0</v>
      </c>
      <c r="AR480" s="173">
        <f t="shared" si="46"/>
        <v>0</v>
      </c>
      <c r="AS480" s="173">
        <f t="shared" si="47"/>
        <v>0</v>
      </c>
      <c r="BQ480" s="10"/>
      <c r="BR480" s="10"/>
      <c r="BS480" s="10"/>
    </row>
    <row r="481" spans="1:71" ht="13.5" customHeight="1" x14ac:dyDescent="0.25">
      <c r="A481" s="9"/>
      <c r="B481" s="13" t="str">
        <f>IF($C481&lt;&gt;"",MAX($B$7:B480)+1,"")</f>
        <v/>
      </c>
      <c r="C481" s="187"/>
      <c r="D481" s="186"/>
      <c r="E481" s="185"/>
      <c r="F481" s="184"/>
      <c r="G481" s="184"/>
      <c r="H481" s="183"/>
      <c r="I481" s="182"/>
      <c r="J481" s="181"/>
      <c r="K481" s="180"/>
      <c r="L481" s="194"/>
      <c r="M481" s="194"/>
      <c r="N48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81" s="364"/>
      <c r="P481" s="364"/>
      <c r="Q481" s="364"/>
      <c r="R481" s="362"/>
      <c r="S481" s="178"/>
      <c r="T481" s="177"/>
      <c r="U481" s="4"/>
      <c r="V481" s="188" t="e">
        <f>IF(#REF!&lt;#REF!,"No assoleix el mínim d'hores d'atenció anual","Atenció mínima assolida amb èxit")</f>
        <v>#REF!</v>
      </c>
      <c r="W481" s="4"/>
      <c r="X481" s="9">
        <f>(12/12)*Taula42[[#This Row],[Mesos del contracte en vigor durant l´any 2024]]</f>
        <v>0</v>
      </c>
      <c r="Y481" s="9">
        <f>(24/12)*Taula42[[#This Row],[Mesos del contracte en vigor durant l´any 2024]]</f>
        <v>0</v>
      </c>
      <c r="Z481" s="9">
        <f>(4/12)*Taula42[[#This Row],[Mesos del contracte en vigor durant l´any 2024]]</f>
        <v>0</v>
      </c>
      <c r="AA481" s="9">
        <f>(64/12)*Taula42[[#This Row],[Mesos del contracte en vigor durant l´any 2024]]</f>
        <v>0</v>
      </c>
      <c r="AB481" s="4"/>
      <c r="AC481" s="175">
        <f t="shared" si="42"/>
        <v>0</v>
      </c>
      <c r="AE481" s="13"/>
      <c r="AG481" s="26">
        <f>IF(Taula42[[#This Row],[Núm. d''ordre]]&lt;&gt;"",1,0)</f>
        <v>0</v>
      </c>
      <c r="AI481" s="26" t="e">
        <f>IF(#REF!&lt;400,1,0)</f>
        <v>#REF!</v>
      </c>
      <c r="AJ481" s="26" t="e">
        <f>IF(#REF!&gt;=400,1,0)</f>
        <v>#REF!</v>
      </c>
      <c r="AL481" s="26">
        <f>IF(Taula42[[#This Row],[Núm. d''ordre]]&gt;0,1,0)</f>
        <v>1</v>
      </c>
      <c r="AN481" s="174">
        <f t="shared" si="43"/>
        <v>0</v>
      </c>
      <c r="AO481" s="174">
        <f t="shared" si="44"/>
        <v>0</v>
      </c>
      <c r="AP481" s="174">
        <f t="shared" si="45"/>
        <v>0</v>
      </c>
      <c r="AR481" s="173">
        <f t="shared" si="46"/>
        <v>0</v>
      </c>
      <c r="AS481" s="173">
        <f t="shared" si="47"/>
        <v>0</v>
      </c>
      <c r="BQ481" s="10"/>
      <c r="BR481" s="10"/>
      <c r="BS481" s="10"/>
    </row>
    <row r="482" spans="1:71" ht="13.5" customHeight="1" x14ac:dyDescent="0.25">
      <c r="A482" s="9"/>
      <c r="B482" s="13" t="str">
        <f>IF($C482&lt;&gt;"",MAX($B$7:B481)+1,"")</f>
        <v/>
      </c>
      <c r="C482" s="187"/>
      <c r="D482" s="186"/>
      <c r="E482" s="185"/>
      <c r="F482" s="184"/>
      <c r="G482" s="184"/>
      <c r="H482" s="183"/>
      <c r="I482" s="182"/>
      <c r="J482" s="181"/>
      <c r="K482" s="180"/>
      <c r="L482" s="194"/>
      <c r="M482" s="194"/>
      <c r="N48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82" s="364"/>
      <c r="P482" s="364"/>
      <c r="Q482" s="364"/>
      <c r="R482" s="362"/>
      <c r="S482" s="178"/>
      <c r="T482" s="177"/>
      <c r="U482" s="4"/>
      <c r="V482" s="176" t="e">
        <f>IF(#REF!&lt;#REF!,"No assoleix el mínim d'hores d'atenció anual","Atenció mínima assolida amb èxit")</f>
        <v>#REF!</v>
      </c>
      <c r="W482" s="4"/>
      <c r="X482" s="9">
        <f>(12/12)*Taula42[[#This Row],[Mesos del contracte en vigor durant l´any 2024]]</f>
        <v>0</v>
      </c>
      <c r="Y482" s="9">
        <f>(24/12)*Taula42[[#This Row],[Mesos del contracte en vigor durant l´any 2024]]</f>
        <v>0</v>
      </c>
      <c r="Z482" s="9">
        <f>(4/12)*Taula42[[#This Row],[Mesos del contracte en vigor durant l´any 2024]]</f>
        <v>0</v>
      </c>
      <c r="AA482" s="9">
        <f>(64/12)*Taula42[[#This Row],[Mesos del contracte en vigor durant l´any 2024]]</f>
        <v>0</v>
      </c>
      <c r="AB482" s="4"/>
      <c r="AC482" s="175">
        <f t="shared" si="42"/>
        <v>0</v>
      </c>
      <c r="AE482" s="13"/>
      <c r="AG482" s="26">
        <f>IF(Taula42[[#This Row],[Núm. d''ordre]]&lt;&gt;"",1,0)</f>
        <v>0</v>
      </c>
      <c r="AI482" s="26" t="e">
        <f>IF(#REF!&lt;400,1,0)</f>
        <v>#REF!</v>
      </c>
      <c r="AJ482" s="26" t="e">
        <f>IF(#REF!&gt;=400,1,0)</f>
        <v>#REF!</v>
      </c>
      <c r="AL482" s="26">
        <f>IF(Taula42[[#This Row],[Núm. d''ordre]]&gt;0,1,0)</f>
        <v>1</v>
      </c>
      <c r="AN482" s="174">
        <f t="shared" si="43"/>
        <v>0</v>
      </c>
      <c r="AO482" s="174">
        <f t="shared" si="44"/>
        <v>0</v>
      </c>
      <c r="AP482" s="174">
        <f t="shared" si="45"/>
        <v>0</v>
      </c>
      <c r="AR482" s="173">
        <f t="shared" si="46"/>
        <v>0</v>
      </c>
      <c r="AS482" s="173">
        <f t="shared" si="47"/>
        <v>0</v>
      </c>
      <c r="BQ482" s="10"/>
      <c r="BR482" s="10"/>
      <c r="BS482" s="10"/>
    </row>
    <row r="483" spans="1:71" ht="13.5" customHeight="1" x14ac:dyDescent="0.25">
      <c r="A483" s="9"/>
      <c r="B483" s="13" t="str">
        <f>IF($C483&lt;&gt;"",MAX($B$7:B482)+1,"")</f>
        <v/>
      </c>
      <c r="C483" s="187"/>
      <c r="D483" s="186"/>
      <c r="E483" s="185"/>
      <c r="F483" s="184"/>
      <c r="G483" s="184"/>
      <c r="H483" s="183"/>
      <c r="I483" s="182"/>
      <c r="J483" s="181"/>
      <c r="K483" s="180"/>
      <c r="L483" s="194"/>
      <c r="M483" s="194"/>
      <c r="N48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83" s="364"/>
      <c r="P483" s="364"/>
      <c r="Q483" s="364"/>
      <c r="R483" s="362"/>
      <c r="S483" s="178"/>
      <c r="T483" s="177"/>
      <c r="U483" s="4"/>
      <c r="V483" s="188" t="e">
        <f>IF(#REF!&lt;#REF!,"No assoleix el mínim d'hores d'atenció anual","Atenció mínima assolida amb èxit")</f>
        <v>#REF!</v>
      </c>
      <c r="W483" s="4"/>
      <c r="X483" s="9">
        <f>(12/12)*Taula42[[#This Row],[Mesos del contracte en vigor durant l´any 2024]]</f>
        <v>0</v>
      </c>
      <c r="Y483" s="9">
        <f>(24/12)*Taula42[[#This Row],[Mesos del contracte en vigor durant l´any 2024]]</f>
        <v>0</v>
      </c>
      <c r="Z483" s="9">
        <f>(4/12)*Taula42[[#This Row],[Mesos del contracte en vigor durant l´any 2024]]</f>
        <v>0</v>
      </c>
      <c r="AA483" s="9">
        <f>(64/12)*Taula42[[#This Row],[Mesos del contracte en vigor durant l´any 2024]]</f>
        <v>0</v>
      </c>
      <c r="AB483" s="4"/>
      <c r="AC483" s="175">
        <f t="shared" si="42"/>
        <v>0</v>
      </c>
      <c r="AE483" s="13"/>
      <c r="AG483" s="26">
        <f>IF(Taula42[[#This Row],[Núm. d''ordre]]&lt;&gt;"",1,0)</f>
        <v>0</v>
      </c>
      <c r="AI483" s="26" t="e">
        <f>IF(#REF!&lt;400,1,0)</f>
        <v>#REF!</v>
      </c>
      <c r="AJ483" s="26" t="e">
        <f>IF(#REF!&gt;=400,1,0)</f>
        <v>#REF!</v>
      </c>
      <c r="AL483" s="26">
        <f>IF(Taula42[[#This Row],[Núm. d''ordre]]&gt;0,1,0)</f>
        <v>1</v>
      </c>
      <c r="AN483" s="174">
        <f t="shared" si="43"/>
        <v>0</v>
      </c>
      <c r="AO483" s="174">
        <f t="shared" si="44"/>
        <v>0</v>
      </c>
      <c r="AP483" s="174">
        <f t="shared" si="45"/>
        <v>0</v>
      </c>
      <c r="AR483" s="173">
        <f t="shared" si="46"/>
        <v>0</v>
      </c>
      <c r="AS483" s="173">
        <f t="shared" si="47"/>
        <v>0</v>
      </c>
      <c r="BQ483" s="10"/>
      <c r="BR483" s="10"/>
      <c r="BS483" s="10"/>
    </row>
    <row r="484" spans="1:71" ht="13.5" customHeight="1" x14ac:dyDescent="0.25">
      <c r="A484" s="9"/>
      <c r="B484" s="13" t="str">
        <f>IF($C484&lt;&gt;"",MAX($B$7:B483)+1,"")</f>
        <v/>
      </c>
      <c r="C484" s="187"/>
      <c r="D484" s="186"/>
      <c r="E484" s="185"/>
      <c r="F484" s="184"/>
      <c r="G484" s="184"/>
      <c r="H484" s="183"/>
      <c r="I484" s="182"/>
      <c r="J484" s="181"/>
      <c r="K484" s="180"/>
      <c r="L484" s="194"/>
      <c r="M484" s="194"/>
      <c r="N48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84" s="364"/>
      <c r="P484" s="364"/>
      <c r="Q484" s="364"/>
      <c r="R484" s="362"/>
      <c r="S484" s="178"/>
      <c r="T484" s="177"/>
      <c r="U484" s="4"/>
      <c r="V484" s="176" t="e">
        <f>IF(#REF!&lt;#REF!,"No assoleix el mínim d'hores d'atenció anual","Atenció mínima assolida amb èxit")</f>
        <v>#REF!</v>
      </c>
      <c r="W484" s="4"/>
      <c r="X484" s="9">
        <f>(12/12)*Taula42[[#This Row],[Mesos del contracte en vigor durant l´any 2024]]</f>
        <v>0</v>
      </c>
      <c r="Y484" s="9">
        <f>(24/12)*Taula42[[#This Row],[Mesos del contracte en vigor durant l´any 2024]]</f>
        <v>0</v>
      </c>
      <c r="Z484" s="9">
        <f>(4/12)*Taula42[[#This Row],[Mesos del contracte en vigor durant l´any 2024]]</f>
        <v>0</v>
      </c>
      <c r="AA484" s="9">
        <f>(64/12)*Taula42[[#This Row],[Mesos del contracte en vigor durant l´any 2024]]</f>
        <v>0</v>
      </c>
      <c r="AB484" s="4"/>
      <c r="AC484" s="175">
        <f t="shared" si="42"/>
        <v>0</v>
      </c>
      <c r="AE484" s="13"/>
      <c r="AG484" s="26">
        <f>IF(Taula42[[#This Row],[Núm. d''ordre]]&lt;&gt;"",1,0)</f>
        <v>0</v>
      </c>
      <c r="AI484" s="26" t="e">
        <f>IF(#REF!&lt;400,1,0)</f>
        <v>#REF!</v>
      </c>
      <c r="AJ484" s="26" t="e">
        <f>IF(#REF!&gt;=400,1,0)</f>
        <v>#REF!</v>
      </c>
      <c r="AL484" s="26">
        <f>IF(Taula42[[#This Row],[Núm. d''ordre]]&gt;0,1,0)</f>
        <v>1</v>
      </c>
      <c r="AN484" s="174">
        <f t="shared" si="43"/>
        <v>0</v>
      </c>
      <c r="AO484" s="174">
        <f t="shared" si="44"/>
        <v>0</v>
      </c>
      <c r="AP484" s="174">
        <f t="shared" si="45"/>
        <v>0</v>
      </c>
      <c r="AR484" s="173">
        <f t="shared" si="46"/>
        <v>0</v>
      </c>
      <c r="AS484" s="173">
        <f t="shared" si="47"/>
        <v>0</v>
      </c>
      <c r="BQ484" s="10"/>
      <c r="BR484" s="10"/>
      <c r="BS484" s="10"/>
    </row>
    <row r="485" spans="1:71" ht="13.5" customHeight="1" x14ac:dyDescent="0.25">
      <c r="A485" s="9"/>
      <c r="B485" s="13" t="str">
        <f>IF($C485&lt;&gt;"",MAX($B$7:B484)+1,"")</f>
        <v/>
      </c>
      <c r="C485" s="187"/>
      <c r="D485" s="186"/>
      <c r="E485" s="185"/>
      <c r="F485" s="184"/>
      <c r="G485" s="184"/>
      <c r="H485" s="183"/>
      <c r="I485" s="182"/>
      <c r="J485" s="181"/>
      <c r="K485" s="180"/>
      <c r="L485" s="194"/>
      <c r="M485" s="194"/>
      <c r="N48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85" s="364"/>
      <c r="P485" s="364"/>
      <c r="Q485" s="364"/>
      <c r="R485" s="362"/>
      <c r="S485" s="178"/>
      <c r="T485" s="177"/>
      <c r="U485" s="4"/>
      <c r="V485" s="188" t="e">
        <f>IF(#REF!&lt;#REF!,"No assoleix el mínim d'hores d'atenció anual","Atenció mínima assolida amb èxit")</f>
        <v>#REF!</v>
      </c>
      <c r="W485" s="4"/>
      <c r="X485" s="9">
        <f>(12/12)*Taula42[[#This Row],[Mesos del contracte en vigor durant l´any 2024]]</f>
        <v>0</v>
      </c>
      <c r="Y485" s="9">
        <f>(24/12)*Taula42[[#This Row],[Mesos del contracte en vigor durant l´any 2024]]</f>
        <v>0</v>
      </c>
      <c r="Z485" s="9">
        <f>(4/12)*Taula42[[#This Row],[Mesos del contracte en vigor durant l´any 2024]]</f>
        <v>0</v>
      </c>
      <c r="AA485" s="9">
        <f>(64/12)*Taula42[[#This Row],[Mesos del contracte en vigor durant l´any 2024]]</f>
        <v>0</v>
      </c>
      <c r="AB485" s="4"/>
      <c r="AC485" s="175">
        <f t="shared" si="42"/>
        <v>0</v>
      </c>
      <c r="AE485" s="13"/>
      <c r="AG485" s="26">
        <f>IF(Taula42[[#This Row],[Núm. d''ordre]]&lt;&gt;"",1,0)</f>
        <v>0</v>
      </c>
      <c r="AI485" s="26" t="e">
        <f>IF(#REF!&lt;400,1,0)</f>
        <v>#REF!</v>
      </c>
      <c r="AJ485" s="26" t="e">
        <f>IF(#REF!&gt;=400,1,0)</f>
        <v>#REF!</v>
      </c>
      <c r="AL485" s="26">
        <f>IF(Taula42[[#This Row],[Núm. d''ordre]]&gt;0,1,0)</f>
        <v>1</v>
      </c>
      <c r="AN485" s="174">
        <f t="shared" si="43"/>
        <v>0</v>
      </c>
      <c r="AO485" s="174">
        <f t="shared" si="44"/>
        <v>0</v>
      </c>
      <c r="AP485" s="174">
        <f t="shared" si="45"/>
        <v>0</v>
      </c>
      <c r="AR485" s="173">
        <f t="shared" si="46"/>
        <v>0</v>
      </c>
      <c r="AS485" s="173">
        <f t="shared" si="47"/>
        <v>0</v>
      </c>
      <c r="BQ485" s="10"/>
      <c r="BR485" s="10"/>
      <c r="BS485" s="10"/>
    </row>
    <row r="486" spans="1:71" ht="13.5" customHeight="1" x14ac:dyDescent="0.25">
      <c r="A486" s="9"/>
      <c r="B486" s="13" t="str">
        <f>IF($C486&lt;&gt;"",MAX($B$7:B485)+1,"")</f>
        <v/>
      </c>
      <c r="C486" s="187"/>
      <c r="D486" s="186"/>
      <c r="E486" s="185"/>
      <c r="F486" s="184"/>
      <c r="G486" s="184"/>
      <c r="H486" s="183"/>
      <c r="I486" s="182"/>
      <c r="J486" s="181"/>
      <c r="K486" s="180"/>
      <c r="L486" s="194"/>
      <c r="M486" s="194"/>
      <c r="N48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86" s="364"/>
      <c r="P486" s="364"/>
      <c r="Q486" s="364"/>
      <c r="R486" s="362"/>
      <c r="S486" s="178"/>
      <c r="T486" s="177"/>
      <c r="U486" s="4"/>
      <c r="V486" s="176" t="e">
        <f>IF(#REF!&lt;#REF!,"No assoleix el mínim d'hores d'atenció anual","Atenció mínima assolida amb èxit")</f>
        <v>#REF!</v>
      </c>
      <c r="W486" s="4"/>
      <c r="X486" s="9">
        <f>(12/12)*Taula42[[#This Row],[Mesos del contracte en vigor durant l´any 2024]]</f>
        <v>0</v>
      </c>
      <c r="Y486" s="9">
        <f>(24/12)*Taula42[[#This Row],[Mesos del contracte en vigor durant l´any 2024]]</f>
        <v>0</v>
      </c>
      <c r="Z486" s="9">
        <f>(4/12)*Taula42[[#This Row],[Mesos del contracte en vigor durant l´any 2024]]</f>
        <v>0</v>
      </c>
      <c r="AA486" s="9">
        <f>(64/12)*Taula42[[#This Row],[Mesos del contracte en vigor durant l´any 2024]]</f>
        <v>0</v>
      </c>
      <c r="AB486" s="4"/>
      <c r="AC486" s="175">
        <f t="shared" si="42"/>
        <v>0</v>
      </c>
      <c r="AE486" s="13"/>
      <c r="AG486" s="26">
        <f>IF(Taula42[[#This Row],[Núm. d''ordre]]&lt;&gt;"",1,0)</f>
        <v>0</v>
      </c>
      <c r="AI486" s="26" t="e">
        <f>IF(#REF!&lt;400,1,0)</f>
        <v>#REF!</v>
      </c>
      <c r="AJ486" s="26" t="e">
        <f>IF(#REF!&gt;=400,1,0)</f>
        <v>#REF!</v>
      </c>
      <c r="AL486" s="26">
        <f>IF(Taula42[[#This Row],[Núm. d''ordre]]&gt;0,1,0)</f>
        <v>1</v>
      </c>
      <c r="AN486" s="174">
        <f t="shared" si="43"/>
        <v>0</v>
      </c>
      <c r="AO486" s="174">
        <f t="shared" si="44"/>
        <v>0</v>
      </c>
      <c r="AP486" s="174">
        <f t="shared" si="45"/>
        <v>0</v>
      </c>
      <c r="AR486" s="173">
        <f t="shared" si="46"/>
        <v>0</v>
      </c>
      <c r="AS486" s="173">
        <f t="shared" si="47"/>
        <v>0</v>
      </c>
      <c r="BQ486" s="10"/>
      <c r="BR486" s="10"/>
      <c r="BS486" s="10"/>
    </row>
    <row r="487" spans="1:71" ht="13.5" customHeight="1" x14ac:dyDescent="0.25">
      <c r="A487" s="9"/>
      <c r="B487" s="13" t="str">
        <f>IF($C487&lt;&gt;"",MAX($B$7:B486)+1,"")</f>
        <v/>
      </c>
      <c r="C487" s="187"/>
      <c r="D487" s="186"/>
      <c r="E487" s="185"/>
      <c r="F487" s="184"/>
      <c r="G487" s="184"/>
      <c r="H487" s="183"/>
      <c r="I487" s="182"/>
      <c r="J487" s="181"/>
      <c r="K487" s="180"/>
      <c r="L487" s="194"/>
      <c r="M487" s="194"/>
      <c r="N48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87" s="364"/>
      <c r="P487" s="364"/>
      <c r="Q487" s="364"/>
      <c r="R487" s="362"/>
      <c r="S487" s="178"/>
      <c r="T487" s="177"/>
      <c r="U487" s="4"/>
      <c r="V487" s="188" t="e">
        <f>IF(#REF!&lt;#REF!,"No assoleix el mínim d'hores d'atenció anual","Atenció mínima assolida amb èxit")</f>
        <v>#REF!</v>
      </c>
      <c r="W487" s="4"/>
      <c r="X487" s="9">
        <f>(12/12)*Taula42[[#This Row],[Mesos del contracte en vigor durant l´any 2024]]</f>
        <v>0</v>
      </c>
      <c r="Y487" s="9">
        <f>(24/12)*Taula42[[#This Row],[Mesos del contracte en vigor durant l´any 2024]]</f>
        <v>0</v>
      </c>
      <c r="Z487" s="9">
        <f>(4/12)*Taula42[[#This Row],[Mesos del contracte en vigor durant l´any 2024]]</f>
        <v>0</v>
      </c>
      <c r="AA487" s="9">
        <f>(64/12)*Taula42[[#This Row],[Mesos del contracte en vigor durant l´any 2024]]</f>
        <v>0</v>
      </c>
      <c r="AB487" s="4"/>
      <c r="AC487" s="175">
        <f t="shared" si="42"/>
        <v>0</v>
      </c>
      <c r="AE487" s="13"/>
      <c r="AG487" s="26">
        <f>IF(Taula42[[#This Row],[Núm. d''ordre]]&lt;&gt;"",1,0)</f>
        <v>0</v>
      </c>
      <c r="AI487" s="26" t="e">
        <f>IF(#REF!&lt;400,1,0)</f>
        <v>#REF!</v>
      </c>
      <c r="AJ487" s="26" t="e">
        <f>IF(#REF!&gt;=400,1,0)</f>
        <v>#REF!</v>
      </c>
      <c r="AL487" s="26">
        <f>IF(Taula42[[#This Row],[Núm. d''ordre]]&gt;0,1,0)</f>
        <v>1</v>
      </c>
      <c r="AN487" s="174">
        <f t="shared" si="43"/>
        <v>0</v>
      </c>
      <c r="AO487" s="174">
        <f t="shared" si="44"/>
        <v>0</v>
      </c>
      <c r="AP487" s="174">
        <f t="shared" si="45"/>
        <v>0</v>
      </c>
      <c r="AR487" s="173">
        <f t="shared" si="46"/>
        <v>0</v>
      </c>
      <c r="AS487" s="173">
        <f t="shared" si="47"/>
        <v>0</v>
      </c>
      <c r="BQ487" s="10"/>
      <c r="BR487" s="10"/>
      <c r="BS487" s="10"/>
    </row>
    <row r="488" spans="1:71" ht="13.5" customHeight="1" x14ac:dyDescent="0.25">
      <c r="A488" s="9"/>
      <c r="B488" s="13" t="str">
        <f>IF($C488&lt;&gt;"",MAX($B$7:B487)+1,"")</f>
        <v/>
      </c>
      <c r="C488" s="187"/>
      <c r="D488" s="186"/>
      <c r="E488" s="185"/>
      <c r="F488" s="184"/>
      <c r="G488" s="184"/>
      <c r="H488" s="183"/>
      <c r="I488" s="182"/>
      <c r="J488" s="181"/>
      <c r="K488" s="180"/>
      <c r="L488" s="194"/>
      <c r="M488" s="194"/>
      <c r="N48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88" s="364"/>
      <c r="P488" s="364"/>
      <c r="Q488" s="364"/>
      <c r="R488" s="362"/>
      <c r="S488" s="178"/>
      <c r="T488" s="177"/>
      <c r="U488" s="4"/>
      <c r="V488" s="176" t="e">
        <f>IF(#REF!&lt;#REF!,"No assoleix el mínim d'hores d'atenció anual","Atenció mínima assolida amb èxit")</f>
        <v>#REF!</v>
      </c>
      <c r="W488" s="4"/>
      <c r="X488" s="9">
        <f>(12/12)*Taula42[[#This Row],[Mesos del contracte en vigor durant l´any 2024]]</f>
        <v>0</v>
      </c>
      <c r="Y488" s="9">
        <f>(24/12)*Taula42[[#This Row],[Mesos del contracte en vigor durant l´any 2024]]</f>
        <v>0</v>
      </c>
      <c r="Z488" s="9">
        <f>(4/12)*Taula42[[#This Row],[Mesos del contracte en vigor durant l´any 2024]]</f>
        <v>0</v>
      </c>
      <c r="AA488" s="9">
        <f>(64/12)*Taula42[[#This Row],[Mesos del contracte en vigor durant l´any 2024]]</f>
        <v>0</v>
      </c>
      <c r="AB488" s="4"/>
      <c r="AC488" s="175">
        <f t="shared" si="42"/>
        <v>0</v>
      </c>
      <c r="AE488" s="13"/>
      <c r="AG488" s="26">
        <f>IF(Taula42[[#This Row],[Núm. d''ordre]]&lt;&gt;"",1,0)</f>
        <v>0</v>
      </c>
      <c r="AI488" s="26" t="e">
        <f>IF(#REF!&lt;400,1,0)</f>
        <v>#REF!</v>
      </c>
      <c r="AJ488" s="26" t="e">
        <f>IF(#REF!&gt;=400,1,0)</f>
        <v>#REF!</v>
      </c>
      <c r="AL488" s="26">
        <f>IF(Taula42[[#This Row],[Núm. d''ordre]]&gt;0,1,0)</f>
        <v>1</v>
      </c>
      <c r="AN488" s="174">
        <f t="shared" si="43"/>
        <v>0</v>
      </c>
      <c r="AO488" s="174">
        <f t="shared" si="44"/>
        <v>0</v>
      </c>
      <c r="AP488" s="174">
        <f t="shared" si="45"/>
        <v>0</v>
      </c>
      <c r="AR488" s="173">
        <f t="shared" si="46"/>
        <v>0</v>
      </c>
      <c r="AS488" s="173">
        <f t="shared" si="47"/>
        <v>0</v>
      </c>
      <c r="BQ488" s="10"/>
      <c r="BR488" s="10"/>
      <c r="BS488" s="10"/>
    </row>
    <row r="489" spans="1:71" ht="13.5" customHeight="1" x14ac:dyDescent="0.25">
      <c r="A489" s="9"/>
      <c r="B489" s="13" t="str">
        <f>IF($C489&lt;&gt;"",MAX($B$7:B488)+1,"")</f>
        <v/>
      </c>
      <c r="C489" s="187"/>
      <c r="D489" s="186"/>
      <c r="E489" s="185"/>
      <c r="F489" s="184"/>
      <c r="G489" s="184"/>
      <c r="H489" s="183"/>
      <c r="I489" s="182"/>
      <c r="J489" s="181"/>
      <c r="K489" s="180"/>
      <c r="L489" s="194"/>
      <c r="M489" s="194"/>
      <c r="N48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89" s="364"/>
      <c r="P489" s="364"/>
      <c r="Q489" s="364"/>
      <c r="R489" s="362"/>
      <c r="S489" s="178"/>
      <c r="T489" s="177"/>
      <c r="U489" s="4"/>
      <c r="V489" s="188" t="e">
        <f>IF(#REF!&lt;#REF!,"No assoleix el mínim d'hores d'atenció anual","Atenció mínima assolida amb èxit")</f>
        <v>#REF!</v>
      </c>
      <c r="W489" s="4"/>
      <c r="X489" s="9">
        <f>(12/12)*Taula42[[#This Row],[Mesos del contracte en vigor durant l´any 2024]]</f>
        <v>0</v>
      </c>
      <c r="Y489" s="9">
        <f>(24/12)*Taula42[[#This Row],[Mesos del contracte en vigor durant l´any 2024]]</f>
        <v>0</v>
      </c>
      <c r="Z489" s="9">
        <f>(4/12)*Taula42[[#This Row],[Mesos del contracte en vigor durant l´any 2024]]</f>
        <v>0</v>
      </c>
      <c r="AA489" s="9">
        <f>(64/12)*Taula42[[#This Row],[Mesos del contracte en vigor durant l´any 2024]]</f>
        <v>0</v>
      </c>
      <c r="AB489" s="4"/>
      <c r="AC489" s="175">
        <f t="shared" si="42"/>
        <v>0</v>
      </c>
      <c r="AE489" s="13"/>
      <c r="AG489" s="26">
        <f>IF(Taula42[[#This Row],[Núm. d''ordre]]&lt;&gt;"",1,0)</f>
        <v>0</v>
      </c>
      <c r="AI489" s="26" t="e">
        <f>IF(#REF!&lt;400,1,0)</f>
        <v>#REF!</v>
      </c>
      <c r="AJ489" s="26" t="e">
        <f>IF(#REF!&gt;=400,1,0)</f>
        <v>#REF!</v>
      </c>
      <c r="AL489" s="26">
        <f>IF(Taula42[[#This Row],[Núm. d''ordre]]&gt;0,1,0)</f>
        <v>1</v>
      </c>
      <c r="AN489" s="174">
        <f t="shared" si="43"/>
        <v>0</v>
      </c>
      <c r="AO489" s="174">
        <f t="shared" si="44"/>
        <v>0</v>
      </c>
      <c r="AP489" s="174">
        <f t="shared" si="45"/>
        <v>0</v>
      </c>
      <c r="AR489" s="173">
        <f t="shared" si="46"/>
        <v>0</v>
      </c>
      <c r="AS489" s="173">
        <f t="shared" si="47"/>
        <v>0</v>
      </c>
      <c r="BQ489" s="10"/>
      <c r="BR489" s="10"/>
      <c r="BS489" s="10"/>
    </row>
    <row r="490" spans="1:71" ht="13.5" customHeight="1" x14ac:dyDescent="0.25">
      <c r="A490" s="9"/>
      <c r="B490" s="13" t="str">
        <f>IF($C490&lt;&gt;"",MAX($B$7:B489)+1,"")</f>
        <v/>
      </c>
      <c r="C490" s="187"/>
      <c r="D490" s="186"/>
      <c r="E490" s="185"/>
      <c r="F490" s="184"/>
      <c r="G490" s="184"/>
      <c r="H490" s="183"/>
      <c r="I490" s="182"/>
      <c r="J490" s="181"/>
      <c r="K490" s="180"/>
      <c r="L490" s="194"/>
      <c r="M490" s="194"/>
      <c r="N49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90" s="364"/>
      <c r="P490" s="364"/>
      <c r="Q490" s="364"/>
      <c r="R490" s="362"/>
      <c r="S490" s="178"/>
      <c r="T490" s="177"/>
      <c r="U490" s="4"/>
      <c r="V490" s="176" t="e">
        <f>IF(#REF!&lt;#REF!,"No assoleix el mínim d'hores d'atenció anual","Atenció mínima assolida amb èxit")</f>
        <v>#REF!</v>
      </c>
      <c r="W490" s="4"/>
      <c r="X490" s="9">
        <f>(12/12)*Taula42[[#This Row],[Mesos del contracte en vigor durant l´any 2024]]</f>
        <v>0</v>
      </c>
      <c r="Y490" s="9">
        <f>(24/12)*Taula42[[#This Row],[Mesos del contracte en vigor durant l´any 2024]]</f>
        <v>0</v>
      </c>
      <c r="Z490" s="9">
        <f>(4/12)*Taula42[[#This Row],[Mesos del contracte en vigor durant l´any 2024]]</f>
        <v>0</v>
      </c>
      <c r="AA490" s="9">
        <f>(64/12)*Taula42[[#This Row],[Mesos del contracte en vigor durant l´any 2024]]</f>
        <v>0</v>
      </c>
      <c r="AB490" s="4"/>
      <c r="AC490" s="175">
        <f t="shared" si="42"/>
        <v>0</v>
      </c>
      <c r="AE490" s="13"/>
      <c r="AG490" s="26">
        <f>IF(Taula42[[#This Row],[Núm. d''ordre]]&lt;&gt;"",1,0)</f>
        <v>0</v>
      </c>
      <c r="AI490" s="26" t="e">
        <f>IF(#REF!&lt;400,1,0)</f>
        <v>#REF!</v>
      </c>
      <c r="AJ490" s="26" t="e">
        <f>IF(#REF!&gt;=400,1,0)</f>
        <v>#REF!</v>
      </c>
      <c r="AL490" s="26">
        <f>IF(Taula42[[#This Row],[Núm. d''ordre]]&gt;0,1,0)</f>
        <v>1</v>
      </c>
      <c r="AN490" s="174">
        <f t="shared" si="43"/>
        <v>0</v>
      </c>
      <c r="AO490" s="174">
        <f t="shared" si="44"/>
        <v>0</v>
      </c>
      <c r="AP490" s="174">
        <f t="shared" si="45"/>
        <v>0</v>
      </c>
      <c r="AR490" s="173">
        <f t="shared" si="46"/>
        <v>0</v>
      </c>
      <c r="AS490" s="173">
        <f t="shared" si="47"/>
        <v>0</v>
      </c>
      <c r="BQ490" s="10"/>
      <c r="BR490" s="10"/>
      <c r="BS490" s="10"/>
    </row>
    <row r="491" spans="1:71" ht="13.5" customHeight="1" x14ac:dyDescent="0.25">
      <c r="A491" s="9"/>
      <c r="B491" s="13" t="str">
        <f>IF($C491&lt;&gt;"",MAX($B$7:B490)+1,"")</f>
        <v/>
      </c>
      <c r="C491" s="187"/>
      <c r="D491" s="186"/>
      <c r="E491" s="185"/>
      <c r="F491" s="184"/>
      <c r="G491" s="184"/>
      <c r="H491" s="183"/>
      <c r="I491" s="182"/>
      <c r="J491" s="181"/>
      <c r="K491" s="180"/>
      <c r="L491" s="194"/>
      <c r="M491" s="194"/>
      <c r="N49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91" s="364"/>
      <c r="P491" s="364"/>
      <c r="Q491" s="364"/>
      <c r="R491" s="362"/>
      <c r="S491" s="178"/>
      <c r="T491" s="177"/>
      <c r="U491" s="4"/>
      <c r="V491" s="188" t="e">
        <f>IF(#REF!&lt;#REF!,"No assoleix el mínim d'hores d'atenció anual","Atenció mínima assolida amb èxit")</f>
        <v>#REF!</v>
      </c>
      <c r="W491" s="4"/>
      <c r="X491" s="9">
        <f>(12/12)*Taula42[[#This Row],[Mesos del contracte en vigor durant l´any 2024]]</f>
        <v>0</v>
      </c>
      <c r="Y491" s="9">
        <f>(24/12)*Taula42[[#This Row],[Mesos del contracte en vigor durant l´any 2024]]</f>
        <v>0</v>
      </c>
      <c r="Z491" s="9">
        <f>(4/12)*Taula42[[#This Row],[Mesos del contracte en vigor durant l´any 2024]]</f>
        <v>0</v>
      </c>
      <c r="AA491" s="9">
        <f>(64/12)*Taula42[[#This Row],[Mesos del contracte en vigor durant l´any 2024]]</f>
        <v>0</v>
      </c>
      <c r="AB491" s="4"/>
      <c r="AC491" s="175">
        <f t="shared" si="42"/>
        <v>0</v>
      </c>
      <c r="AE491" s="13"/>
      <c r="AG491" s="26">
        <f>IF(Taula42[[#This Row],[Núm. d''ordre]]&lt;&gt;"",1,0)</f>
        <v>0</v>
      </c>
      <c r="AI491" s="26" t="e">
        <f>IF(#REF!&lt;400,1,0)</f>
        <v>#REF!</v>
      </c>
      <c r="AJ491" s="26" t="e">
        <f>IF(#REF!&gt;=400,1,0)</f>
        <v>#REF!</v>
      </c>
      <c r="AL491" s="26">
        <f>IF(Taula42[[#This Row],[Núm. d''ordre]]&gt;0,1,0)</f>
        <v>1</v>
      </c>
      <c r="AN491" s="174">
        <f t="shared" si="43"/>
        <v>0</v>
      </c>
      <c r="AO491" s="174">
        <f t="shared" si="44"/>
        <v>0</v>
      </c>
      <c r="AP491" s="174">
        <f t="shared" si="45"/>
        <v>0</v>
      </c>
      <c r="AR491" s="173">
        <f t="shared" si="46"/>
        <v>0</v>
      </c>
      <c r="AS491" s="173">
        <f t="shared" si="47"/>
        <v>0</v>
      </c>
      <c r="BQ491" s="10"/>
      <c r="BR491" s="10"/>
      <c r="BS491" s="10"/>
    </row>
    <row r="492" spans="1:71" ht="13.5" customHeight="1" x14ac:dyDescent="0.25">
      <c r="A492" s="9"/>
      <c r="B492" s="13" t="str">
        <f>IF($C492&lt;&gt;"",MAX($B$7:B491)+1,"")</f>
        <v/>
      </c>
      <c r="C492" s="187"/>
      <c r="D492" s="186"/>
      <c r="E492" s="185"/>
      <c r="F492" s="184"/>
      <c r="G492" s="184"/>
      <c r="H492" s="183"/>
      <c r="I492" s="182"/>
      <c r="J492" s="181"/>
      <c r="K492" s="180"/>
      <c r="L492" s="194"/>
      <c r="M492" s="194"/>
      <c r="N49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92" s="364"/>
      <c r="P492" s="364"/>
      <c r="Q492" s="364"/>
      <c r="R492" s="362"/>
      <c r="S492" s="178"/>
      <c r="T492" s="177"/>
      <c r="U492" s="4"/>
      <c r="V492" s="176" t="e">
        <f>IF(#REF!&lt;#REF!,"No assoleix el mínim d'hores d'atenció anual","Atenció mínima assolida amb èxit")</f>
        <v>#REF!</v>
      </c>
      <c r="W492" s="4"/>
      <c r="X492" s="9">
        <f>(12/12)*Taula42[[#This Row],[Mesos del contracte en vigor durant l´any 2024]]</f>
        <v>0</v>
      </c>
      <c r="Y492" s="9">
        <f>(24/12)*Taula42[[#This Row],[Mesos del contracte en vigor durant l´any 2024]]</f>
        <v>0</v>
      </c>
      <c r="Z492" s="9">
        <f>(4/12)*Taula42[[#This Row],[Mesos del contracte en vigor durant l´any 2024]]</f>
        <v>0</v>
      </c>
      <c r="AA492" s="9">
        <f>(64/12)*Taula42[[#This Row],[Mesos del contracte en vigor durant l´any 2024]]</f>
        <v>0</v>
      </c>
      <c r="AB492" s="4"/>
      <c r="AC492" s="175">
        <f t="shared" si="42"/>
        <v>0</v>
      </c>
      <c r="AE492" s="13"/>
      <c r="AG492" s="26">
        <f>IF(Taula42[[#This Row],[Núm. d''ordre]]&lt;&gt;"",1,0)</f>
        <v>0</v>
      </c>
      <c r="AI492" s="26" t="e">
        <f>IF(#REF!&lt;400,1,0)</f>
        <v>#REF!</v>
      </c>
      <c r="AJ492" s="26" t="e">
        <f>IF(#REF!&gt;=400,1,0)</f>
        <v>#REF!</v>
      </c>
      <c r="AL492" s="26">
        <f>IF(Taula42[[#This Row],[Núm. d''ordre]]&gt;0,1,0)</f>
        <v>1</v>
      </c>
      <c r="AN492" s="174">
        <f t="shared" si="43"/>
        <v>0</v>
      </c>
      <c r="AO492" s="174">
        <f t="shared" si="44"/>
        <v>0</v>
      </c>
      <c r="AP492" s="174">
        <f t="shared" si="45"/>
        <v>0</v>
      </c>
      <c r="AR492" s="173">
        <f t="shared" si="46"/>
        <v>0</v>
      </c>
      <c r="AS492" s="173">
        <f t="shared" si="47"/>
        <v>0</v>
      </c>
      <c r="BQ492" s="10"/>
      <c r="BR492" s="10"/>
      <c r="BS492" s="10"/>
    </row>
    <row r="493" spans="1:71" ht="13.5" customHeight="1" x14ac:dyDescent="0.25">
      <c r="A493" s="9"/>
      <c r="B493" s="13" t="str">
        <f>IF($C493&lt;&gt;"",MAX($B$7:B492)+1,"")</f>
        <v/>
      </c>
      <c r="C493" s="187"/>
      <c r="D493" s="186"/>
      <c r="E493" s="185"/>
      <c r="F493" s="184"/>
      <c r="G493" s="184"/>
      <c r="H493" s="183"/>
      <c r="I493" s="182"/>
      <c r="J493" s="181"/>
      <c r="K493" s="180"/>
      <c r="L493" s="194"/>
      <c r="M493" s="194"/>
      <c r="N49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93" s="364"/>
      <c r="P493" s="364"/>
      <c r="Q493" s="364"/>
      <c r="R493" s="362"/>
      <c r="S493" s="178"/>
      <c r="T493" s="177"/>
      <c r="U493" s="4"/>
      <c r="V493" s="188" t="e">
        <f>IF(#REF!&lt;#REF!,"No assoleix el mínim d'hores d'atenció anual","Atenció mínima assolida amb èxit")</f>
        <v>#REF!</v>
      </c>
      <c r="W493" s="4"/>
      <c r="X493" s="9">
        <f>(12/12)*Taula42[[#This Row],[Mesos del contracte en vigor durant l´any 2024]]</f>
        <v>0</v>
      </c>
      <c r="Y493" s="9">
        <f>(24/12)*Taula42[[#This Row],[Mesos del contracte en vigor durant l´any 2024]]</f>
        <v>0</v>
      </c>
      <c r="Z493" s="9">
        <f>(4/12)*Taula42[[#This Row],[Mesos del contracte en vigor durant l´any 2024]]</f>
        <v>0</v>
      </c>
      <c r="AA493" s="9">
        <f>(64/12)*Taula42[[#This Row],[Mesos del contracte en vigor durant l´any 2024]]</f>
        <v>0</v>
      </c>
      <c r="AB493" s="4"/>
      <c r="AC493" s="175">
        <f t="shared" si="42"/>
        <v>0</v>
      </c>
      <c r="AE493" s="13"/>
      <c r="AG493" s="26">
        <f>IF(Taula42[[#This Row],[Núm. d''ordre]]&lt;&gt;"",1,0)</f>
        <v>0</v>
      </c>
      <c r="AI493" s="26" t="e">
        <f>IF(#REF!&lt;400,1,0)</f>
        <v>#REF!</v>
      </c>
      <c r="AJ493" s="26" t="e">
        <f>IF(#REF!&gt;=400,1,0)</f>
        <v>#REF!</v>
      </c>
      <c r="AL493" s="26">
        <f>IF(Taula42[[#This Row],[Núm. d''ordre]]&gt;0,1,0)</f>
        <v>1</v>
      </c>
      <c r="AN493" s="174">
        <f t="shared" si="43"/>
        <v>0</v>
      </c>
      <c r="AO493" s="174">
        <f t="shared" si="44"/>
        <v>0</v>
      </c>
      <c r="AP493" s="174">
        <f t="shared" si="45"/>
        <v>0</v>
      </c>
      <c r="AR493" s="173">
        <f t="shared" si="46"/>
        <v>0</v>
      </c>
      <c r="AS493" s="173">
        <f t="shared" si="47"/>
        <v>0</v>
      </c>
      <c r="BQ493" s="10"/>
      <c r="BR493" s="10"/>
      <c r="BS493" s="10"/>
    </row>
    <row r="494" spans="1:71" ht="13.5" customHeight="1" x14ac:dyDescent="0.25">
      <c r="A494" s="9"/>
      <c r="B494" s="13" t="str">
        <f>IF($C494&lt;&gt;"",MAX($B$7:B493)+1,"")</f>
        <v/>
      </c>
      <c r="C494" s="187"/>
      <c r="D494" s="186"/>
      <c r="E494" s="185"/>
      <c r="F494" s="184"/>
      <c r="G494" s="184"/>
      <c r="H494" s="183"/>
      <c r="I494" s="182"/>
      <c r="J494" s="181"/>
      <c r="K494" s="180"/>
      <c r="L494" s="194"/>
      <c r="M494" s="194"/>
      <c r="N49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94" s="364"/>
      <c r="P494" s="364"/>
      <c r="Q494" s="364"/>
      <c r="R494" s="362"/>
      <c r="S494" s="178"/>
      <c r="T494" s="177"/>
      <c r="U494" s="4"/>
      <c r="V494" s="176" t="e">
        <f>IF(#REF!&lt;#REF!,"No assoleix el mínim d'hores d'atenció anual","Atenció mínima assolida amb èxit")</f>
        <v>#REF!</v>
      </c>
      <c r="W494" s="4"/>
      <c r="X494" s="9">
        <f>(12/12)*Taula42[[#This Row],[Mesos del contracte en vigor durant l´any 2024]]</f>
        <v>0</v>
      </c>
      <c r="Y494" s="9">
        <f>(24/12)*Taula42[[#This Row],[Mesos del contracte en vigor durant l´any 2024]]</f>
        <v>0</v>
      </c>
      <c r="Z494" s="9">
        <f>(4/12)*Taula42[[#This Row],[Mesos del contracte en vigor durant l´any 2024]]</f>
        <v>0</v>
      </c>
      <c r="AA494" s="9">
        <f>(64/12)*Taula42[[#This Row],[Mesos del contracte en vigor durant l´any 2024]]</f>
        <v>0</v>
      </c>
      <c r="AB494" s="4"/>
      <c r="AC494" s="175">
        <f t="shared" si="42"/>
        <v>0</v>
      </c>
      <c r="AE494" s="13"/>
      <c r="AG494" s="26">
        <f>IF(Taula42[[#This Row],[Núm. d''ordre]]&lt;&gt;"",1,0)</f>
        <v>0</v>
      </c>
      <c r="AI494" s="26" t="e">
        <f>IF(#REF!&lt;400,1,0)</f>
        <v>#REF!</v>
      </c>
      <c r="AJ494" s="26" t="e">
        <f>IF(#REF!&gt;=400,1,0)</f>
        <v>#REF!</v>
      </c>
      <c r="AL494" s="26">
        <f>IF(Taula42[[#This Row],[Núm. d''ordre]]&gt;0,1,0)</f>
        <v>1</v>
      </c>
      <c r="AN494" s="174">
        <f t="shared" si="43"/>
        <v>0</v>
      </c>
      <c r="AO494" s="174">
        <f t="shared" si="44"/>
        <v>0</v>
      </c>
      <c r="AP494" s="174">
        <f t="shared" si="45"/>
        <v>0</v>
      </c>
      <c r="AR494" s="173">
        <f t="shared" si="46"/>
        <v>0</v>
      </c>
      <c r="AS494" s="173">
        <f t="shared" si="47"/>
        <v>0</v>
      </c>
      <c r="BQ494" s="10"/>
      <c r="BR494" s="10"/>
      <c r="BS494" s="10"/>
    </row>
    <row r="495" spans="1:71" ht="13.5" customHeight="1" x14ac:dyDescent="0.25">
      <c r="A495" s="9"/>
      <c r="B495" s="13" t="str">
        <f>IF($C495&lt;&gt;"",MAX($B$7:B494)+1,"")</f>
        <v/>
      </c>
      <c r="C495" s="187"/>
      <c r="D495" s="186"/>
      <c r="E495" s="185"/>
      <c r="F495" s="184"/>
      <c r="G495" s="184"/>
      <c r="H495" s="183"/>
      <c r="I495" s="182"/>
      <c r="J495" s="181"/>
      <c r="K495" s="180"/>
      <c r="L495" s="194"/>
      <c r="M495" s="194"/>
      <c r="N49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95" s="364"/>
      <c r="P495" s="364"/>
      <c r="Q495" s="364"/>
      <c r="R495" s="362"/>
      <c r="S495" s="178"/>
      <c r="T495" s="177"/>
      <c r="U495" s="4"/>
      <c r="V495" s="188" t="e">
        <f>IF(#REF!&lt;#REF!,"No assoleix el mínim d'hores d'atenció anual","Atenció mínima assolida amb èxit")</f>
        <v>#REF!</v>
      </c>
      <c r="W495" s="4"/>
      <c r="X495" s="9">
        <f>(12/12)*Taula42[[#This Row],[Mesos del contracte en vigor durant l´any 2024]]</f>
        <v>0</v>
      </c>
      <c r="Y495" s="9">
        <f>(24/12)*Taula42[[#This Row],[Mesos del contracte en vigor durant l´any 2024]]</f>
        <v>0</v>
      </c>
      <c r="Z495" s="9">
        <f>(4/12)*Taula42[[#This Row],[Mesos del contracte en vigor durant l´any 2024]]</f>
        <v>0</v>
      </c>
      <c r="AA495" s="9">
        <f>(64/12)*Taula42[[#This Row],[Mesos del contracte en vigor durant l´any 2024]]</f>
        <v>0</v>
      </c>
      <c r="AB495" s="4"/>
      <c r="AC495" s="175">
        <f t="shared" si="42"/>
        <v>0</v>
      </c>
      <c r="AE495" s="13"/>
      <c r="AG495" s="26">
        <f>IF(Taula42[[#This Row],[Núm. d''ordre]]&lt;&gt;"",1,0)</f>
        <v>0</v>
      </c>
      <c r="AI495" s="26" t="e">
        <f>IF(#REF!&lt;400,1,0)</f>
        <v>#REF!</v>
      </c>
      <c r="AJ495" s="26" t="e">
        <f>IF(#REF!&gt;=400,1,0)</f>
        <v>#REF!</v>
      </c>
      <c r="AL495" s="26">
        <f>IF(Taula42[[#This Row],[Núm. d''ordre]]&gt;0,1,0)</f>
        <v>1</v>
      </c>
      <c r="AN495" s="174">
        <f t="shared" si="43"/>
        <v>0</v>
      </c>
      <c r="AO495" s="174">
        <f t="shared" si="44"/>
        <v>0</v>
      </c>
      <c r="AP495" s="174">
        <f t="shared" si="45"/>
        <v>0</v>
      </c>
      <c r="AR495" s="173">
        <f t="shared" si="46"/>
        <v>0</v>
      </c>
      <c r="AS495" s="173">
        <f t="shared" si="47"/>
        <v>0</v>
      </c>
      <c r="BQ495" s="10"/>
      <c r="BR495" s="10"/>
      <c r="BS495" s="10"/>
    </row>
    <row r="496" spans="1:71" ht="13.5" customHeight="1" x14ac:dyDescent="0.25">
      <c r="A496" s="9"/>
      <c r="B496" s="13" t="str">
        <f>IF($C496&lt;&gt;"",MAX($B$7:B495)+1,"")</f>
        <v/>
      </c>
      <c r="C496" s="187"/>
      <c r="D496" s="186"/>
      <c r="E496" s="185"/>
      <c r="F496" s="184"/>
      <c r="G496" s="184"/>
      <c r="H496" s="183"/>
      <c r="I496" s="182"/>
      <c r="J496" s="181"/>
      <c r="K496" s="180"/>
      <c r="L496" s="194"/>
      <c r="M496" s="194"/>
      <c r="N496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96" s="364"/>
      <c r="P496" s="364"/>
      <c r="Q496" s="364"/>
      <c r="R496" s="362"/>
      <c r="S496" s="178"/>
      <c r="T496" s="177"/>
      <c r="U496" s="4"/>
      <c r="V496" s="176" t="e">
        <f>IF(#REF!&lt;#REF!,"No assoleix el mínim d'hores d'atenció anual","Atenció mínima assolida amb èxit")</f>
        <v>#REF!</v>
      </c>
      <c r="W496" s="4"/>
      <c r="X496" s="9">
        <f>(12/12)*Taula42[[#This Row],[Mesos del contracte en vigor durant l´any 2024]]</f>
        <v>0</v>
      </c>
      <c r="Y496" s="9">
        <f>(24/12)*Taula42[[#This Row],[Mesos del contracte en vigor durant l´any 2024]]</f>
        <v>0</v>
      </c>
      <c r="Z496" s="9">
        <f>(4/12)*Taula42[[#This Row],[Mesos del contracte en vigor durant l´any 2024]]</f>
        <v>0</v>
      </c>
      <c r="AA496" s="9">
        <f>(64/12)*Taula42[[#This Row],[Mesos del contracte en vigor durant l´any 2024]]</f>
        <v>0</v>
      </c>
      <c r="AB496" s="4"/>
      <c r="AC496" s="175">
        <f t="shared" si="42"/>
        <v>0</v>
      </c>
      <c r="AE496" s="13"/>
      <c r="AG496" s="26">
        <f>IF(Taula42[[#This Row],[Núm. d''ordre]]&lt;&gt;"",1,0)</f>
        <v>0</v>
      </c>
      <c r="AI496" s="26" t="e">
        <f>IF(#REF!&lt;400,1,0)</f>
        <v>#REF!</v>
      </c>
      <c r="AJ496" s="26" t="e">
        <f>IF(#REF!&gt;=400,1,0)</f>
        <v>#REF!</v>
      </c>
      <c r="AL496" s="26">
        <f>IF(Taula42[[#This Row],[Núm. d''ordre]]&gt;0,1,0)</f>
        <v>1</v>
      </c>
      <c r="AN496" s="174">
        <f t="shared" si="43"/>
        <v>0</v>
      </c>
      <c r="AO496" s="174">
        <f t="shared" si="44"/>
        <v>0</v>
      </c>
      <c r="AP496" s="174">
        <f t="shared" si="45"/>
        <v>0</v>
      </c>
      <c r="AR496" s="173">
        <f t="shared" si="46"/>
        <v>0</v>
      </c>
      <c r="AS496" s="173">
        <f t="shared" si="47"/>
        <v>0</v>
      </c>
      <c r="BQ496" s="10"/>
      <c r="BR496" s="10"/>
      <c r="BS496" s="10"/>
    </row>
    <row r="497" spans="1:71" ht="13.5" customHeight="1" x14ac:dyDescent="0.25">
      <c r="A497" s="9"/>
      <c r="B497" s="13" t="str">
        <f>IF($C497&lt;&gt;"",MAX($B$7:B496)+1,"")</f>
        <v/>
      </c>
      <c r="C497" s="187"/>
      <c r="D497" s="186"/>
      <c r="E497" s="185"/>
      <c r="F497" s="184"/>
      <c r="G497" s="184"/>
      <c r="H497" s="183"/>
      <c r="I497" s="182"/>
      <c r="J497" s="181"/>
      <c r="K497" s="180"/>
      <c r="L497" s="194"/>
      <c r="M497" s="194"/>
      <c r="N497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97" s="364"/>
      <c r="P497" s="364"/>
      <c r="Q497" s="364"/>
      <c r="R497" s="362"/>
      <c r="S497" s="178"/>
      <c r="T497" s="177"/>
      <c r="U497" s="4"/>
      <c r="V497" s="188" t="e">
        <f>IF(#REF!&lt;#REF!,"No assoleix el mínim d'hores d'atenció anual","Atenció mínima assolida amb èxit")</f>
        <v>#REF!</v>
      </c>
      <c r="W497" s="4"/>
      <c r="X497" s="9">
        <f>(12/12)*Taula42[[#This Row],[Mesos del contracte en vigor durant l´any 2024]]</f>
        <v>0</v>
      </c>
      <c r="Y497" s="9">
        <f>(24/12)*Taula42[[#This Row],[Mesos del contracte en vigor durant l´any 2024]]</f>
        <v>0</v>
      </c>
      <c r="Z497" s="9">
        <f>(4/12)*Taula42[[#This Row],[Mesos del contracte en vigor durant l´any 2024]]</f>
        <v>0</v>
      </c>
      <c r="AA497" s="9">
        <f>(64/12)*Taula42[[#This Row],[Mesos del contracte en vigor durant l´any 2024]]</f>
        <v>0</v>
      </c>
      <c r="AB497" s="4"/>
      <c r="AC497" s="175">
        <f t="shared" si="42"/>
        <v>0</v>
      </c>
      <c r="AE497" s="13"/>
      <c r="AG497" s="26">
        <f>IF(Taula42[[#This Row],[Núm. d''ordre]]&lt;&gt;"",1,0)</f>
        <v>0</v>
      </c>
      <c r="AI497" s="26" t="e">
        <f>IF(#REF!&lt;400,1,0)</f>
        <v>#REF!</v>
      </c>
      <c r="AJ497" s="26" t="e">
        <f>IF(#REF!&gt;=400,1,0)</f>
        <v>#REF!</v>
      </c>
      <c r="AL497" s="26">
        <f>IF(Taula42[[#This Row],[Núm. d''ordre]]&gt;0,1,0)</f>
        <v>1</v>
      </c>
      <c r="AN497" s="174">
        <f t="shared" si="43"/>
        <v>0</v>
      </c>
      <c r="AO497" s="174">
        <f t="shared" si="44"/>
        <v>0</v>
      </c>
      <c r="AP497" s="174">
        <f t="shared" si="45"/>
        <v>0</v>
      </c>
      <c r="AR497" s="173">
        <f t="shared" si="46"/>
        <v>0</v>
      </c>
      <c r="AS497" s="173">
        <f t="shared" si="47"/>
        <v>0</v>
      </c>
      <c r="BQ497" s="10"/>
      <c r="BR497" s="10"/>
      <c r="BS497" s="10"/>
    </row>
    <row r="498" spans="1:71" ht="13.5" customHeight="1" x14ac:dyDescent="0.25">
      <c r="A498" s="9"/>
      <c r="B498" s="13" t="str">
        <f>IF($C498&lt;&gt;"",MAX($B$7:B497)+1,"")</f>
        <v/>
      </c>
      <c r="C498" s="187"/>
      <c r="D498" s="186"/>
      <c r="E498" s="185"/>
      <c r="F498" s="184"/>
      <c r="G498" s="184"/>
      <c r="H498" s="183"/>
      <c r="I498" s="182"/>
      <c r="J498" s="181"/>
      <c r="K498" s="180"/>
      <c r="L498" s="194"/>
      <c r="M498" s="194"/>
      <c r="N498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98" s="364"/>
      <c r="P498" s="364"/>
      <c r="Q498" s="364"/>
      <c r="R498" s="362"/>
      <c r="S498" s="178"/>
      <c r="T498" s="177"/>
      <c r="U498" s="4"/>
      <c r="V498" s="176" t="e">
        <f>IF(#REF!&lt;#REF!,"No assoleix el mínim d'hores d'atenció anual","Atenció mínima assolida amb èxit")</f>
        <v>#REF!</v>
      </c>
      <c r="W498" s="4"/>
      <c r="X498" s="9">
        <f>(12/12)*Taula42[[#This Row],[Mesos del contracte en vigor durant l´any 2024]]</f>
        <v>0</v>
      </c>
      <c r="Y498" s="9">
        <f>(24/12)*Taula42[[#This Row],[Mesos del contracte en vigor durant l´any 2024]]</f>
        <v>0</v>
      </c>
      <c r="Z498" s="9">
        <f>(4/12)*Taula42[[#This Row],[Mesos del contracte en vigor durant l´any 2024]]</f>
        <v>0</v>
      </c>
      <c r="AA498" s="9">
        <f>(64/12)*Taula42[[#This Row],[Mesos del contracte en vigor durant l´any 2024]]</f>
        <v>0</v>
      </c>
      <c r="AB498" s="4"/>
      <c r="AC498" s="175">
        <f t="shared" si="42"/>
        <v>0</v>
      </c>
      <c r="AE498" s="13"/>
      <c r="AG498" s="26">
        <f>IF(Taula42[[#This Row],[Núm. d''ordre]]&lt;&gt;"",1,0)</f>
        <v>0</v>
      </c>
      <c r="AI498" s="26" t="e">
        <f>IF(#REF!&lt;400,1,0)</f>
        <v>#REF!</v>
      </c>
      <c r="AJ498" s="26" t="e">
        <f>IF(#REF!&gt;=400,1,0)</f>
        <v>#REF!</v>
      </c>
      <c r="AL498" s="26">
        <f>IF(Taula42[[#This Row],[Núm. d''ordre]]&gt;0,1,0)</f>
        <v>1</v>
      </c>
      <c r="AN498" s="174">
        <f t="shared" si="43"/>
        <v>0</v>
      </c>
      <c r="AO498" s="174">
        <f t="shared" si="44"/>
        <v>0</v>
      </c>
      <c r="AP498" s="174">
        <f t="shared" si="45"/>
        <v>0</v>
      </c>
      <c r="AR498" s="173">
        <f t="shared" si="46"/>
        <v>0</v>
      </c>
      <c r="AS498" s="173">
        <f t="shared" si="47"/>
        <v>0</v>
      </c>
      <c r="BQ498" s="10"/>
      <c r="BR498" s="10"/>
      <c r="BS498" s="10"/>
    </row>
    <row r="499" spans="1:71" ht="13.5" customHeight="1" x14ac:dyDescent="0.25">
      <c r="A499" s="9"/>
      <c r="B499" s="13" t="str">
        <f>IF($C499&lt;&gt;"",MAX($B$7:B498)+1,"")</f>
        <v/>
      </c>
      <c r="C499" s="187"/>
      <c r="D499" s="186"/>
      <c r="E499" s="185"/>
      <c r="F499" s="184"/>
      <c r="G499" s="184"/>
      <c r="H499" s="183"/>
      <c r="I499" s="182"/>
      <c r="J499" s="181"/>
      <c r="K499" s="180"/>
      <c r="L499" s="194"/>
      <c r="M499" s="194"/>
      <c r="N499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499" s="364"/>
      <c r="P499" s="364"/>
      <c r="Q499" s="364"/>
      <c r="R499" s="362"/>
      <c r="S499" s="178"/>
      <c r="T499" s="177"/>
      <c r="U499" s="4"/>
      <c r="V499" s="188" t="e">
        <f>IF(#REF!&lt;#REF!,"No assoleix el mínim d'hores d'atenció anual","Atenció mínima assolida amb èxit")</f>
        <v>#REF!</v>
      </c>
      <c r="W499" s="4"/>
      <c r="X499" s="9">
        <f>(12/12)*Taula42[[#This Row],[Mesos del contracte en vigor durant l´any 2024]]</f>
        <v>0</v>
      </c>
      <c r="Y499" s="9">
        <f>(24/12)*Taula42[[#This Row],[Mesos del contracte en vigor durant l´any 2024]]</f>
        <v>0</v>
      </c>
      <c r="Z499" s="9">
        <f>(4/12)*Taula42[[#This Row],[Mesos del contracte en vigor durant l´any 2024]]</f>
        <v>0</v>
      </c>
      <c r="AA499" s="9">
        <f>(64/12)*Taula42[[#This Row],[Mesos del contracte en vigor durant l´any 2024]]</f>
        <v>0</v>
      </c>
      <c r="AB499" s="4"/>
      <c r="AC499" s="175">
        <f t="shared" si="42"/>
        <v>0</v>
      </c>
      <c r="AE499" s="13"/>
      <c r="AG499" s="26">
        <f>IF(Taula42[[#This Row],[Núm. d''ordre]]&lt;&gt;"",1,0)</f>
        <v>0</v>
      </c>
      <c r="AI499" s="26" t="e">
        <f>IF(#REF!&lt;400,1,0)</f>
        <v>#REF!</v>
      </c>
      <c r="AJ499" s="26" t="e">
        <f>IF(#REF!&gt;=400,1,0)</f>
        <v>#REF!</v>
      </c>
      <c r="AL499" s="26">
        <f>IF(Taula42[[#This Row],[Núm. d''ordre]]&gt;0,1,0)</f>
        <v>1</v>
      </c>
      <c r="AN499" s="174">
        <f t="shared" si="43"/>
        <v>0</v>
      </c>
      <c r="AO499" s="174">
        <f t="shared" si="44"/>
        <v>0</v>
      </c>
      <c r="AP499" s="174">
        <f t="shared" si="45"/>
        <v>0</v>
      </c>
      <c r="AR499" s="173">
        <f t="shared" si="46"/>
        <v>0</v>
      </c>
      <c r="AS499" s="173">
        <f t="shared" si="47"/>
        <v>0</v>
      </c>
      <c r="BQ499" s="10"/>
      <c r="BR499" s="10"/>
      <c r="BS499" s="10"/>
    </row>
    <row r="500" spans="1:71" ht="13.5" customHeight="1" x14ac:dyDescent="0.25">
      <c r="A500" s="9"/>
      <c r="B500" s="13" t="str">
        <f>IF($C500&lt;&gt;"",MAX($B$7:B499)+1,"")</f>
        <v/>
      </c>
      <c r="C500" s="187"/>
      <c r="D500" s="186"/>
      <c r="E500" s="185"/>
      <c r="F500" s="184"/>
      <c r="G500" s="184"/>
      <c r="H500" s="183"/>
      <c r="I500" s="182"/>
      <c r="J500" s="181"/>
      <c r="K500" s="180"/>
      <c r="L500" s="194"/>
      <c r="M500" s="194"/>
      <c r="N500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00" s="364"/>
      <c r="P500" s="364"/>
      <c r="Q500" s="364"/>
      <c r="R500" s="362"/>
      <c r="S500" s="178"/>
      <c r="T500" s="177"/>
      <c r="U500" s="4"/>
      <c r="V500" s="176" t="e">
        <f>IF(#REF!&lt;#REF!,"No assoleix el mínim d'hores d'atenció anual","Atenció mínima assolida amb èxit")</f>
        <v>#REF!</v>
      </c>
      <c r="W500" s="4"/>
      <c r="X500" s="9">
        <f>(12/12)*Taula42[[#This Row],[Mesos del contracte en vigor durant l´any 2024]]</f>
        <v>0</v>
      </c>
      <c r="Y500" s="9">
        <f>(24/12)*Taula42[[#This Row],[Mesos del contracte en vigor durant l´any 2024]]</f>
        <v>0</v>
      </c>
      <c r="Z500" s="9">
        <f>(4/12)*Taula42[[#This Row],[Mesos del contracte en vigor durant l´any 2024]]</f>
        <v>0</v>
      </c>
      <c r="AA500" s="9">
        <f>(64/12)*Taula42[[#This Row],[Mesos del contracte en vigor durant l´any 2024]]</f>
        <v>0</v>
      </c>
      <c r="AB500" s="4"/>
      <c r="AC500" s="175">
        <f t="shared" si="42"/>
        <v>0</v>
      </c>
      <c r="AE500" s="13"/>
      <c r="AG500" s="26">
        <f>IF(Taula42[[#This Row],[Núm. d''ordre]]&lt;&gt;"",1,0)</f>
        <v>0</v>
      </c>
      <c r="AI500" s="26" t="e">
        <f>IF(#REF!&lt;400,1,0)</f>
        <v>#REF!</v>
      </c>
      <c r="AJ500" s="26" t="e">
        <f>IF(#REF!&gt;=400,1,0)</f>
        <v>#REF!</v>
      </c>
      <c r="AL500" s="26">
        <f>IF(Taula42[[#This Row],[Núm. d''ordre]]&gt;0,1,0)</f>
        <v>1</v>
      </c>
      <c r="AN500" s="174">
        <f t="shared" si="43"/>
        <v>0</v>
      </c>
      <c r="AO500" s="174">
        <f t="shared" si="44"/>
        <v>0</v>
      </c>
      <c r="AP500" s="174">
        <f t="shared" si="45"/>
        <v>0</v>
      </c>
      <c r="AR500" s="173">
        <f t="shared" si="46"/>
        <v>0</v>
      </c>
      <c r="AS500" s="173">
        <f t="shared" si="47"/>
        <v>0</v>
      </c>
      <c r="BQ500" s="10"/>
      <c r="BR500" s="10"/>
      <c r="BS500" s="10"/>
    </row>
    <row r="501" spans="1:71" ht="13.5" customHeight="1" x14ac:dyDescent="0.25">
      <c r="A501" s="9"/>
      <c r="B501" s="13" t="str">
        <f>IF($C501&lt;&gt;"",MAX($B$7:B500)+1,"")</f>
        <v/>
      </c>
      <c r="C501" s="187"/>
      <c r="D501" s="186"/>
      <c r="E501" s="185"/>
      <c r="F501" s="184"/>
      <c r="G501" s="184"/>
      <c r="H501" s="183"/>
      <c r="I501" s="182"/>
      <c r="J501" s="181"/>
      <c r="K501" s="180"/>
      <c r="L501" s="194"/>
      <c r="M501" s="194"/>
      <c r="N501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01" s="364"/>
      <c r="P501" s="364"/>
      <c r="Q501" s="364"/>
      <c r="R501" s="362"/>
      <c r="S501" s="178"/>
      <c r="T501" s="177"/>
      <c r="U501" s="4"/>
      <c r="V501" s="188" t="e">
        <f>IF(#REF!&lt;#REF!,"No assoleix el mínim d'hores d'atenció anual","Atenció mínima assolida amb èxit")</f>
        <v>#REF!</v>
      </c>
      <c r="W501" s="4"/>
      <c r="X501" s="9">
        <f>(12/12)*Taula42[[#This Row],[Mesos del contracte en vigor durant l´any 2024]]</f>
        <v>0</v>
      </c>
      <c r="Y501" s="9">
        <f>(24/12)*Taula42[[#This Row],[Mesos del contracte en vigor durant l´any 2024]]</f>
        <v>0</v>
      </c>
      <c r="Z501" s="9">
        <f>(4/12)*Taula42[[#This Row],[Mesos del contracte en vigor durant l´any 2024]]</f>
        <v>0</v>
      </c>
      <c r="AA501" s="9">
        <f>(64/12)*Taula42[[#This Row],[Mesos del contracte en vigor durant l´any 2024]]</f>
        <v>0</v>
      </c>
      <c r="AB501" s="4"/>
      <c r="AC501" s="175">
        <f t="shared" si="42"/>
        <v>0</v>
      </c>
      <c r="AE501" s="13"/>
      <c r="AG501" s="26">
        <f>IF(Taula42[[#This Row],[Núm. d''ordre]]&lt;&gt;"",1,0)</f>
        <v>0</v>
      </c>
      <c r="AI501" s="26" t="e">
        <f>IF(#REF!&lt;400,1,0)</f>
        <v>#REF!</v>
      </c>
      <c r="AJ501" s="26" t="e">
        <f>IF(#REF!&gt;=400,1,0)</f>
        <v>#REF!</v>
      </c>
      <c r="AL501" s="26">
        <f>IF(Taula42[[#This Row],[Núm. d''ordre]]&gt;0,1,0)</f>
        <v>1</v>
      </c>
      <c r="AN501" s="174">
        <f t="shared" si="43"/>
        <v>0</v>
      </c>
      <c r="AO501" s="174">
        <f t="shared" si="44"/>
        <v>0</v>
      </c>
      <c r="AP501" s="174">
        <f t="shared" si="45"/>
        <v>0</v>
      </c>
      <c r="AR501" s="173">
        <f t="shared" si="46"/>
        <v>0</v>
      </c>
      <c r="AS501" s="173">
        <f t="shared" si="47"/>
        <v>0</v>
      </c>
      <c r="BQ501" s="10"/>
      <c r="BR501" s="10"/>
      <c r="BS501" s="10"/>
    </row>
    <row r="502" spans="1:71" ht="13.5" customHeight="1" x14ac:dyDescent="0.25">
      <c r="A502" s="9"/>
      <c r="B502" s="13" t="str">
        <f>IF($C502&lt;&gt;"",MAX($B$7:B501)+1,"")</f>
        <v/>
      </c>
      <c r="C502" s="187"/>
      <c r="D502" s="186"/>
      <c r="E502" s="185"/>
      <c r="F502" s="184"/>
      <c r="G502" s="184"/>
      <c r="H502" s="183"/>
      <c r="I502" s="182"/>
      <c r="J502" s="181"/>
      <c r="K502" s="180"/>
      <c r="L502" s="194"/>
      <c r="M502" s="194"/>
      <c r="N502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02" s="364"/>
      <c r="P502" s="364"/>
      <c r="Q502" s="364"/>
      <c r="R502" s="362"/>
      <c r="S502" s="178"/>
      <c r="T502" s="177"/>
      <c r="U502" s="4"/>
      <c r="V502" s="176" t="e">
        <f>IF(#REF!&lt;#REF!,"No assoleix el mínim d'hores d'atenció anual","Atenció mínima assolida amb èxit")</f>
        <v>#REF!</v>
      </c>
      <c r="W502" s="4"/>
      <c r="X502" s="9">
        <f>(12/12)*Taula42[[#This Row],[Mesos del contracte en vigor durant l´any 2024]]</f>
        <v>0</v>
      </c>
      <c r="Y502" s="9">
        <f>(24/12)*Taula42[[#This Row],[Mesos del contracte en vigor durant l´any 2024]]</f>
        <v>0</v>
      </c>
      <c r="Z502" s="9">
        <f>(4/12)*Taula42[[#This Row],[Mesos del contracte en vigor durant l´any 2024]]</f>
        <v>0</v>
      </c>
      <c r="AA502" s="9">
        <f>(64/12)*Taula42[[#This Row],[Mesos del contracte en vigor durant l´any 2024]]</f>
        <v>0</v>
      </c>
      <c r="AB502" s="4"/>
      <c r="AC502" s="175">
        <f t="shared" si="42"/>
        <v>0</v>
      </c>
      <c r="AE502" s="13"/>
      <c r="AG502" s="26">
        <f>IF(Taula42[[#This Row],[Núm. d''ordre]]&lt;&gt;"",1,0)</f>
        <v>0</v>
      </c>
      <c r="AI502" s="26" t="e">
        <f>IF(#REF!&lt;400,1,0)</f>
        <v>#REF!</v>
      </c>
      <c r="AJ502" s="26" t="e">
        <f>IF(#REF!&gt;=400,1,0)</f>
        <v>#REF!</v>
      </c>
      <c r="AL502" s="26">
        <f>IF(Taula42[[#This Row],[Núm. d''ordre]]&gt;0,1,0)</f>
        <v>1</v>
      </c>
      <c r="AN502" s="174">
        <f t="shared" si="43"/>
        <v>0</v>
      </c>
      <c r="AO502" s="174">
        <f t="shared" si="44"/>
        <v>0</v>
      </c>
      <c r="AP502" s="174">
        <f t="shared" si="45"/>
        <v>0</v>
      </c>
      <c r="AR502" s="173">
        <f t="shared" si="46"/>
        <v>0</v>
      </c>
      <c r="AS502" s="173">
        <f t="shared" si="47"/>
        <v>0</v>
      </c>
      <c r="BQ502" s="10"/>
      <c r="BR502" s="10"/>
      <c r="BS502" s="10"/>
    </row>
    <row r="503" spans="1:71" ht="13.5" customHeight="1" x14ac:dyDescent="0.25">
      <c r="A503" s="9"/>
      <c r="B503" s="13" t="str">
        <f>IF($C503&lt;&gt;"",MAX($B$7:B502)+1,"")</f>
        <v/>
      </c>
      <c r="C503" s="187"/>
      <c r="D503" s="186"/>
      <c r="E503" s="185"/>
      <c r="F503" s="184"/>
      <c r="G503" s="184"/>
      <c r="H503" s="183"/>
      <c r="I503" s="182"/>
      <c r="J503" s="181"/>
      <c r="K503" s="180"/>
      <c r="L503" s="194"/>
      <c r="M503" s="194"/>
      <c r="N503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03" s="364"/>
      <c r="P503" s="364"/>
      <c r="Q503" s="364"/>
      <c r="R503" s="362"/>
      <c r="S503" s="178"/>
      <c r="T503" s="177"/>
      <c r="U503" s="4"/>
      <c r="V503" s="188" t="e">
        <f>IF(#REF!&lt;#REF!,"No assoleix el mínim d'hores d'atenció anual","Atenció mínima assolida amb èxit")</f>
        <v>#REF!</v>
      </c>
      <c r="W503" s="4"/>
      <c r="X503" s="9">
        <f>(12/12)*Taula42[[#This Row],[Mesos del contracte en vigor durant l´any 2024]]</f>
        <v>0</v>
      </c>
      <c r="Y503" s="9">
        <f>(24/12)*Taula42[[#This Row],[Mesos del contracte en vigor durant l´any 2024]]</f>
        <v>0</v>
      </c>
      <c r="Z503" s="9">
        <f>(4/12)*Taula42[[#This Row],[Mesos del contracte en vigor durant l´any 2024]]</f>
        <v>0</v>
      </c>
      <c r="AA503" s="9">
        <f>(64/12)*Taula42[[#This Row],[Mesos del contracte en vigor durant l´any 2024]]</f>
        <v>0</v>
      </c>
      <c r="AB503" s="4"/>
      <c r="AC503" s="175">
        <f t="shared" si="42"/>
        <v>0</v>
      </c>
      <c r="AE503" s="13"/>
      <c r="AG503" s="26">
        <f>IF(Taula42[[#This Row],[Núm. d''ordre]]&lt;&gt;"",1,0)</f>
        <v>0</v>
      </c>
      <c r="AI503" s="26" t="e">
        <f>IF(#REF!&lt;400,1,0)</f>
        <v>#REF!</v>
      </c>
      <c r="AJ503" s="26" t="e">
        <f>IF(#REF!&gt;=400,1,0)</f>
        <v>#REF!</v>
      </c>
      <c r="AL503" s="26">
        <f>IF(Taula42[[#This Row],[Núm. d''ordre]]&gt;0,1,0)</f>
        <v>1</v>
      </c>
      <c r="AN503" s="174">
        <f t="shared" si="43"/>
        <v>0</v>
      </c>
      <c r="AO503" s="174">
        <f t="shared" si="44"/>
        <v>0</v>
      </c>
      <c r="AP503" s="174">
        <f t="shared" si="45"/>
        <v>0</v>
      </c>
      <c r="AR503" s="173">
        <f t="shared" si="46"/>
        <v>0</v>
      </c>
      <c r="AS503" s="173">
        <f t="shared" si="47"/>
        <v>0</v>
      </c>
      <c r="BQ503" s="10"/>
      <c r="BR503" s="10"/>
      <c r="BS503" s="10"/>
    </row>
    <row r="504" spans="1:71" ht="13.5" customHeight="1" x14ac:dyDescent="0.25">
      <c r="A504" s="9"/>
      <c r="B504" s="13" t="str">
        <f>IF($C504&lt;&gt;"",MAX($B$7:B503)+1,"")</f>
        <v/>
      </c>
      <c r="C504" s="187"/>
      <c r="D504" s="186"/>
      <c r="E504" s="185"/>
      <c r="F504" s="184"/>
      <c r="G504" s="184"/>
      <c r="H504" s="183"/>
      <c r="I504" s="182"/>
      <c r="J504" s="181"/>
      <c r="K504" s="180"/>
      <c r="L504" s="194"/>
      <c r="M504" s="194"/>
      <c r="N504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04" s="364"/>
      <c r="P504" s="364"/>
      <c r="Q504" s="364"/>
      <c r="R504" s="362"/>
      <c r="S504" s="178"/>
      <c r="T504" s="177"/>
      <c r="U504" s="4"/>
      <c r="V504" s="176" t="e">
        <f>IF(#REF!&lt;#REF!,"No assoleix el mínim d'hores d'atenció anual","Atenció mínima assolida amb èxit")</f>
        <v>#REF!</v>
      </c>
      <c r="W504" s="4"/>
      <c r="X504" s="9">
        <f>(12/12)*Taula42[[#This Row],[Mesos del contracte en vigor durant l´any 2024]]</f>
        <v>0</v>
      </c>
      <c r="Y504" s="9">
        <f>(24/12)*Taula42[[#This Row],[Mesos del contracte en vigor durant l´any 2024]]</f>
        <v>0</v>
      </c>
      <c r="Z504" s="9">
        <f>(4/12)*Taula42[[#This Row],[Mesos del contracte en vigor durant l´any 2024]]</f>
        <v>0</v>
      </c>
      <c r="AA504" s="9">
        <f>(64/12)*Taula42[[#This Row],[Mesos del contracte en vigor durant l´any 2024]]</f>
        <v>0</v>
      </c>
      <c r="AB504" s="4"/>
      <c r="AC504" s="175">
        <f t="shared" si="42"/>
        <v>0</v>
      </c>
      <c r="AE504" s="13"/>
      <c r="AG504" s="26">
        <f>IF(Taula42[[#This Row],[Núm. d''ordre]]&lt;&gt;"",1,0)</f>
        <v>0</v>
      </c>
      <c r="AI504" s="26" t="e">
        <f>IF(#REF!&lt;400,1,0)</f>
        <v>#REF!</v>
      </c>
      <c r="AJ504" s="26" t="e">
        <f>IF(#REF!&gt;=400,1,0)</f>
        <v>#REF!</v>
      </c>
      <c r="AL504" s="26">
        <f>IF(Taula42[[#This Row],[Núm. d''ordre]]&gt;0,1,0)</f>
        <v>1</v>
      </c>
      <c r="AN504" s="174">
        <f t="shared" si="43"/>
        <v>0</v>
      </c>
      <c r="AO504" s="174">
        <f t="shared" si="44"/>
        <v>0</v>
      </c>
      <c r="AP504" s="174">
        <f t="shared" si="45"/>
        <v>0</v>
      </c>
      <c r="AR504" s="173">
        <f t="shared" si="46"/>
        <v>0</v>
      </c>
      <c r="AS504" s="173">
        <f t="shared" si="47"/>
        <v>0</v>
      </c>
      <c r="BQ504" s="10"/>
      <c r="BR504" s="10"/>
      <c r="BS504" s="10"/>
    </row>
    <row r="505" spans="1:71" ht="13.5" customHeight="1" x14ac:dyDescent="0.25">
      <c r="A505" s="9"/>
      <c r="B505" s="13" t="str">
        <f>IF($C505&lt;&gt;"",MAX($B$7:B504)+1,"")</f>
        <v/>
      </c>
      <c r="C505" s="187"/>
      <c r="D505" s="186"/>
      <c r="E505" s="185"/>
      <c r="F505" s="184"/>
      <c r="G505" s="184"/>
      <c r="H505" s="183"/>
      <c r="I505" s="182"/>
      <c r="J505" s="181"/>
      <c r="K505" s="180"/>
      <c r="L505" s="194"/>
      <c r="M505" s="194"/>
      <c r="N505" s="179">
        <f>IF(AND(Taula42[[#This Row],[Data inici contracte]]&lt;&gt;0,Taula42[[#This Row],[Data finalització contracte]]=0),12,(Taula42[[#This Row],[Data finalització contracte]]-Taula42[[#This Row],[Data inici contracte]])/30.34)</f>
        <v>0</v>
      </c>
      <c r="O505" s="364"/>
      <c r="P505" s="364"/>
      <c r="Q505" s="364"/>
      <c r="R505" s="362"/>
      <c r="S505" s="178"/>
      <c r="T505" s="177"/>
      <c r="U505" s="4"/>
      <c r="V505" s="188" t="e">
        <f>IF(#REF!&lt;#REF!,"No assoleix el mínim d'hores d'atenció anual","Atenció mínima assolida amb èxit")</f>
        <v>#REF!</v>
      </c>
      <c r="W505" s="4"/>
      <c r="X505" s="9">
        <f>(12/12)*Taula42[[#This Row],[Mesos del contracte en vigor durant l´any 2024]]</f>
        <v>0</v>
      </c>
      <c r="Y505" s="9">
        <f>(24/12)*Taula42[[#This Row],[Mesos del contracte en vigor durant l´any 2024]]</f>
        <v>0</v>
      </c>
      <c r="Z505" s="9">
        <f>(4/12)*Taula42[[#This Row],[Mesos del contracte en vigor durant l´any 2024]]</f>
        <v>0</v>
      </c>
      <c r="AA505" s="9">
        <f>(64/12)*Taula42[[#This Row],[Mesos del contracte en vigor durant l´any 2024]]</f>
        <v>0</v>
      </c>
      <c r="AB505" s="4"/>
      <c r="AC505" s="175">
        <f t="shared" si="42"/>
        <v>0</v>
      </c>
      <c r="AE505" s="13"/>
      <c r="AG505" s="26">
        <f>IF(Taula42[[#This Row],[Núm. d''ordre]]&lt;&gt;"",1,0)</f>
        <v>0</v>
      </c>
      <c r="AI505" s="26" t="e">
        <f>IF(#REF!&lt;400,1,0)</f>
        <v>#REF!</v>
      </c>
      <c r="AJ505" s="26" t="e">
        <f>IF(#REF!&gt;=400,1,0)</f>
        <v>#REF!</v>
      </c>
      <c r="AL505" s="26">
        <f>IF(Taula42[[#This Row],[Núm. d''ordre]]&gt;0,1,0)</f>
        <v>1</v>
      </c>
      <c r="AN505" s="174">
        <f t="shared" si="43"/>
        <v>0</v>
      </c>
      <c r="AO505" s="174">
        <f t="shared" si="44"/>
        <v>0</v>
      </c>
      <c r="AP505" s="174">
        <f t="shared" si="45"/>
        <v>0</v>
      </c>
      <c r="AR505" s="173">
        <f t="shared" si="46"/>
        <v>0</v>
      </c>
      <c r="AS505" s="173">
        <f t="shared" si="47"/>
        <v>0</v>
      </c>
      <c r="BQ505" s="10"/>
      <c r="BR505" s="10"/>
      <c r="BS505" s="10"/>
    </row>
    <row r="506" spans="1:71" ht="12.5" x14ac:dyDescent="0.25">
      <c r="A506" s="9"/>
      <c r="B506" s="9"/>
      <c r="C506" s="4"/>
      <c r="D506" s="4"/>
      <c r="E506" s="9"/>
      <c r="F506" s="9"/>
      <c r="G506" s="9"/>
      <c r="H506" s="4"/>
      <c r="I506" s="4"/>
      <c r="J506" s="4"/>
      <c r="K506" s="4"/>
      <c r="L506" s="4"/>
      <c r="M506" s="4"/>
      <c r="N506" s="4"/>
      <c r="O506" s="343"/>
      <c r="P506" s="343"/>
      <c r="Q506" s="343"/>
      <c r="R506" s="343"/>
      <c r="U506" s="4"/>
      <c r="V506" s="4"/>
      <c r="W506" s="162"/>
      <c r="X506" s="162"/>
      <c r="Y506" s="162"/>
      <c r="Z506" s="162"/>
      <c r="AA506" s="162"/>
      <c r="AB506" s="162"/>
      <c r="AC506" s="4"/>
      <c r="AD506" s="4"/>
    </row>
    <row r="507" spans="1:71" ht="12.5" x14ac:dyDescent="0.25">
      <c r="A507" s="9"/>
      <c r="B507" s="9"/>
      <c r="C507" s="4"/>
      <c r="D507" s="4"/>
      <c r="E507" s="9"/>
      <c r="F507" s="9"/>
      <c r="G507" s="9"/>
      <c r="H507" s="4"/>
      <c r="I507" s="4"/>
      <c r="J507" s="4"/>
      <c r="K507" s="4"/>
      <c r="L507" s="4"/>
      <c r="M507" s="4"/>
      <c r="N507" s="4"/>
      <c r="O507" s="343"/>
      <c r="P507" s="343"/>
      <c r="Q507" s="343"/>
      <c r="R507" s="343"/>
      <c r="U507" s="172"/>
      <c r="V507" s="4"/>
      <c r="W507" s="162"/>
      <c r="X507" s="162"/>
      <c r="Y507" s="162"/>
      <c r="Z507" s="162"/>
      <c r="AA507" s="162"/>
      <c r="AB507" s="162"/>
      <c r="AC507" s="4"/>
      <c r="AD507" s="4"/>
      <c r="AI507" s="171" t="e">
        <f>SUM(AI7:AI506)</f>
        <v>#REF!</v>
      </c>
      <c r="AJ507" s="171" t="e">
        <f>SUM(AJ7:AJ506)</f>
        <v>#REF!</v>
      </c>
      <c r="AL507" s="171">
        <f>SUM(AL7:AL506)</f>
        <v>499</v>
      </c>
      <c r="AM507" s="171">
        <f>SUM(AM7:AM506)</f>
        <v>0</v>
      </c>
      <c r="AO507" s="171">
        <f>SUM(AO7:AO506)</f>
        <v>0</v>
      </c>
      <c r="AQ507" s="171">
        <f>SUM(AQ7:AQ506)</f>
        <v>0</v>
      </c>
      <c r="AR507" s="171">
        <f>SUM(AR7:AR506)</f>
        <v>0</v>
      </c>
      <c r="AS507" s="171">
        <f>SUM(AS7:AS506)</f>
        <v>0</v>
      </c>
      <c r="AT507" s="171">
        <f>SUM(AT7:AT506)</f>
        <v>0</v>
      </c>
      <c r="AU507" s="171">
        <f>SUM(AU7:AU506)</f>
        <v>0</v>
      </c>
    </row>
    <row r="508" spans="1:71" ht="12.5" x14ac:dyDescent="0.25">
      <c r="A508" s="9"/>
      <c r="B508" s="9"/>
      <c r="C508" s="4"/>
      <c r="D508" s="4"/>
      <c r="E508" s="9"/>
      <c r="F508" s="9"/>
      <c r="G508" s="9"/>
      <c r="H508" s="4"/>
      <c r="I508" s="4"/>
      <c r="J508" s="4"/>
      <c r="K508" s="4"/>
      <c r="L508" s="4"/>
      <c r="M508" s="4"/>
      <c r="N508" s="4"/>
      <c r="O508" s="343"/>
      <c r="P508" s="343"/>
      <c r="Q508" s="343"/>
      <c r="R508" s="343"/>
      <c r="U508" s="162"/>
      <c r="V508" s="4"/>
      <c r="W508" s="162"/>
      <c r="X508" s="162"/>
      <c r="Y508" s="162"/>
      <c r="Z508" s="162"/>
      <c r="AA508" s="162"/>
      <c r="AB508" s="162"/>
      <c r="AC508" s="4"/>
      <c r="AD508" s="4"/>
    </row>
    <row r="509" spans="1:71" ht="13" thickBot="1" x14ac:dyDescent="0.3">
      <c r="A509" s="9"/>
      <c r="B509" s="11"/>
      <c r="C509" s="12"/>
      <c r="D509" s="12"/>
      <c r="E509" s="11"/>
      <c r="F509" s="11"/>
      <c r="G509" s="11"/>
      <c r="H509" s="12"/>
      <c r="I509" s="12"/>
      <c r="J509" s="12"/>
      <c r="K509" s="12"/>
      <c r="L509" s="12"/>
      <c r="M509" s="12"/>
      <c r="N509" s="12"/>
      <c r="O509" s="344"/>
      <c r="P509" s="344"/>
      <c r="Q509" s="344"/>
      <c r="R509" s="344"/>
      <c r="U509" s="12"/>
      <c r="V509" s="12"/>
      <c r="W509" s="162"/>
      <c r="X509" s="162"/>
      <c r="Y509" s="162"/>
      <c r="Z509" s="162"/>
      <c r="AA509" s="162"/>
      <c r="AB509" s="162"/>
      <c r="AC509" s="4"/>
      <c r="AD509" s="4"/>
    </row>
    <row r="510" spans="1:71" ht="15" hidden="1" customHeight="1" x14ac:dyDescent="0.25">
      <c r="A510" s="9"/>
      <c r="B510" s="9"/>
      <c r="C510" s="4"/>
      <c r="D510" s="4"/>
      <c r="E510" s="9"/>
      <c r="F510" s="9"/>
      <c r="G510" s="9"/>
      <c r="H510" s="4"/>
      <c r="I510" s="4"/>
      <c r="J510" s="4"/>
      <c r="K510" s="4"/>
      <c r="L510" s="4"/>
      <c r="M510" s="4"/>
      <c r="N510" s="4"/>
      <c r="O510" s="343"/>
      <c r="P510" s="343"/>
      <c r="Q510" s="343"/>
      <c r="R510" s="343"/>
      <c r="U510" s="170"/>
      <c r="V510" s="169"/>
      <c r="W510" s="162"/>
      <c r="X510" s="162"/>
      <c r="Y510" s="162"/>
      <c r="Z510" s="162"/>
      <c r="AA510" s="162"/>
      <c r="AB510" s="162"/>
      <c r="AC510" s="4"/>
      <c r="AD510" s="4"/>
    </row>
    <row r="511" spans="1:71" ht="15" hidden="1" customHeight="1" x14ac:dyDescent="0.25">
      <c r="A511" s="9"/>
      <c r="B511" s="9"/>
      <c r="C511" s="4"/>
      <c r="D511" s="4"/>
      <c r="E511" s="9"/>
      <c r="F511" s="9"/>
      <c r="G511" s="9"/>
      <c r="H511" s="4"/>
      <c r="I511" s="4"/>
      <c r="J511" s="4"/>
      <c r="K511" s="4"/>
      <c r="L511" s="4"/>
      <c r="M511" s="4"/>
      <c r="N511" s="4"/>
      <c r="O511" s="343"/>
      <c r="P511" s="343"/>
      <c r="Q511" s="343"/>
      <c r="R511" s="343"/>
      <c r="U511" s="4"/>
      <c r="V511" s="4"/>
      <c r="W511" s="162"/>
      <c r="X511" s="162"/>
      <c r="Y511" s="162"/>
      <c r="Z511" s="162"/>
      <c r="AA511" s="162"/>
      <c r="AB511" s="162"/>
      <c r="AC511" s="4"/>
      <c r="AD511" s="4"/>
    </row>
    <row r="512" spans="1:71" ht="15" hidden="1" customHeight="1" x14ac:dyDescent="0.25">
      <c r="A512" s="9"/>
      <c r="B512" s="468" t="s">
        <v>152</v>
      </c>
      <c r="C512" s="468"/>
      <c r="D512" s="168">
        <f>COUNT(B7:B505)</f>
        <v>0</v>
      </c>
      <c r="E512" s="9"/>
      <c r="F512" s="9"/>
      <c r="G512" s="9"/>
      <c r="H512" s="4"/>
      <c r="I512" s="4"/>
      <c r="J512" s="4"/>
      <c r="K512" s="4"/>
      <c r="L512" s="4"/>
      <c r="M512" s="4"/>
      <c r="N512" s="4"/>
      <c r="O512" s="343"/>
      <c r="P512" s="343"/>
      <c r="Q512" s="343"/>
      <c r="R512" s="343"/>
      <c r="U512" s="4"/>
      <c r="V512" s="4"/>
      <c r="W512" s="162"/>
      <c r="X512" s="162"/>
      <c r="Y512" s="162"/>
      <c r="Z512" s="162"/>
      <c r="AA512" s="162"/>
      <c r="AB512" s="162"/>
      <c r="AC512" s="4"/>
      <c r="AD512" s="4"/>
    </row>
    <row r="513" spans="1:30" ht="15" hidden="1" customHeight="1" x14ac:dyDescent="0.25">
      <c r="A513" s="9"/>
      <c r="B513" s="466" t="s">
        <v>151</v>
      </c>
      <c r="C513" s="158" t="s">
        <v>89</v>
      </c>
      <c r="D513" s="167">
        <f>COUNTIF(Taula42[Sexe   
(feu servir llista opcions de la llista desplegable)],"Dona")</f>
        <v>0</v>
      </c>
      <c r="E513" s="9"/>
      <c r="F513" s="9"/>
      <c r="G513" s="9"/>
      <c r="H513" s="4"/>
      <c r="I513" s="4"/>
      <c r="J513" s="4"/>
      <c r="K513" s="4"/>
      <c r="L513" s="4"/>
      <c r="M513" s="4"/>
      <c r="N513" s="4"/>
      <c r="O513" s="343"/>
      <c r="P513" s="343"/>
      <c r="Q513" s="343"/>
      <c r="R513" s="343"/>
      <c r="U513" s="4"/>
      <c r="V513" s="4"/>
      <c r="W513" s="162"/>
      <c r="X513" s="162"/>
      <c r="Y513" s="162"/>
      <c r="Z513" s="162"/>
      <c r="AA513" s="162"/>
      <c r="AB513" s="162"/>
      <c r="AC513" s="4"/>
      <c r="AD513" s="4"/>
    </row>
    <row r="514" spans="1:30" ht="13.4" hidden="1" customHeight="1" x14ac:dyDescent="0.25">
      <c r="A514" s="9"/>
      <c r="B514" s="466"/>
      <c r="C514" s="157" t="s">
        <v>88</v>
      </c>
      <c r="D514" s="166">
        <f>COUNTIF(Taula42[Sexe   
(feu servir llista opcions de la llista desplegable)],"Home")</f>
        <v>0</v>
      </c>
      <c r="E514" s="9"/>
      <c r="F514" s="9"/>
      <c r="G514" s="9"/>
      <c r="H514" s="4"/>
      <c r="I514" s="4"/>
      <c r="J514" s="4"/>
      <c r="K514" s="4"/>
      <c r="L514" s="4"/>
      <c r="M514" s="4"/>
      <c r="N514" s="4"/>
      <c r="O514" s="343"/>
      <c r="P514" s="343"/>
      <c r="Q514" s="343"/>
      <c r="R514" s="343"/>
      <c r="U514" s="4"/>
      <c r="V514" s="4"/>
      <c r="W514" s="162"/>
      <c r="X514" s="162"/>
      <c r="Y514" s="162"/>
      <c r="Z514" s="162"/>
      <c r="AA514" s="162"/>
      <c r="AB514" s="162"/>
      <c r="AC514" s="4"/>
      <c r="AD514" s="4"/>
    </row>
    <row r="515" spans="1:30" ht="13.4" hidden="1" customHeight="1" x14ac:dyDescent="0.25">
      <c r="A515" s="9"/>
      <c r="B515" s="467" t="s">
        <v>150</v>
      </c>
      <c r="C515" s="158" t="s">
        <v>89</v>
      </c>
      <c r="D515" s="165">
        <f>COUNTIF(Taula42[Identitat de gènere
(feu servir llista opcions de la llista desplegable)],"Dona")</f>
        <v>0</v>
      </c>
      <c r="E515" s="9"/>
      <c r="F515" s="9"/>
      <c r="G515" s="9"/>
      <c r="H515" s="4"/>
      <c r="I515" s="4"/>
      <c r="J515" s="4"/>
      <c r="K515" s="4"/>
      <c r="L515" s="4"/>
      <c r="M515" s="4"/>
      <c r="N515" s="4"/>
      <c r="O515" s="343"/>
      <c r="P515" s="343"/>
      <c r="Q515" s="343"/>
      <c r="R515" s="343"/>
      <c r="U515" s="4"/>
      <c r="V515" s="4"/>
      <c r="W515" s="162"/>
      <c r="X515" s="162"/>
      <c r="Y515" s="162"/>
      <c r="Z515" s="162"/>
      <c r="AA515" s="162"/>
      <c r="AB515" s="162"/>
      <c r="AC515" s="4"/>
      <c r="AD515" s="4"/>
    </row>
    <row r="516" spans="1:30" ht="13.4" hidden="1" customHeight="1" x14ac:dyDescent="0.25">
      <c r="A516" s="9"/>
      <c r="B516" s="467"/>
      <c r="C516" s="157" t="s">
        <v>88</v>
      </c>
      <c r="D516" s="164">
        <f>COUNTIF(Taula42[Identitat de gènere
(feu servir llista opcions de la llista desplegable)],"Home")</f>
        <v>0</v>
      </c>
      <c r="E516" s="9"/>
      <c r="F516" s="9"/>
      <c r="G516" s="9"/>
      <c r="H516" s="4"/>
      <c r="I516" s="4"/>
      <c r="J516" s="4"/>
      <c r="K516" s="4"/>
      <c r="L516" s="4"/>
      <c r="M516" s="4"/>
      <c r="N516" s="4"/>
      <c r="O516" s="343"/>
      <c r="P516" s="343"/>
      <c r="Q516" s="343"/>
      <c r="R516" s="343"/>
      <c r="U516" s="4"/>
      <c r="V516" s="4"/>
      <c r="W516" s="162"/>
      <c r="X516" s="162"/>
      <c r="Y516" s="162"/>
      <c r="Z516" s="162"/>
      <c r="AA516" s="162"/>
      <c r="AB516" s="162"/>
      <c r="AC516" s="4"/>
      <c r="AD516" s="4"/>
    </row>
    <row r="517" spans="1:30" ht="13.4" hidden="1" customHeight="1" x14ac:dyDescent="0.25">
      <c r="A517" s="9"/>
      <c r="B517" s="467"/>
      <c r="C517" s="156" t="s">
        <v>141</v>
      </c>
      <c r="D517" s="163">
        <f>COUNTIF(Taula42[Identitat de gènere
(feu servir llista opcions de la llista desplegable)],"No binari")</f>
        <v>0</v>
      </c>
      <c r="E517" s="9"/>
      <c r="F517" s="9"/>
      <c r="G517" s="9"/>
      <c r="H517" s="4"/>
      <c r="I517" s="4"/>
      <c r="J517" s="4"/>
      <c r="K517" s="4"/>
      <c r="L517" s="4"/>
      <c r="M517" s="4"/>
      <c r="N517" s="4"/>
      <c r="O517" s="343"/>
      <c r="P517" s="343"/>
      <c r="Q517" s="343"/>
      <c r="R517" s="343"/>
      <c r="U517" s="4"/>
      <c r="V517" s="4"/>
      <c r="W517" s="162"/>
      <c r="X517" s="162"/>
      <c r="Y517" s="162"/>
      <c r="Z517" s="162"/>
      <c r="AA517" s="162"/>
      <c r="AB517" s="162"/>
      <c r="AC517" s="4"/>
      <c r="AD517" s="4"/>
    </row>
    <row r="518" spans="1:30" ht="13.4" hidden="1" customHeight="1" x14ac:dyDescent="0.25">
      <c r="A518" s="9"/>
      <c r="B518" s="9"/>
      <c r="C518" s="4"/>
      <c r="D518" s="4"/>
      <c r="E518" s="9"/>
      <c r="F518" s="9"/>
      <c r="G518" s="9"/>
      <c r="H518" s="4"/>
      <c r="I518" s="4"/>
      <c r="J518" s="4"/>
      <c r="K518" s="4"/>
      <c r="L518" s="4"/>
      <c r="M518" s="4"/>
      <c r="N518" s="4"/>
      <c r="O518" s="343"/>
      <c r="P518" s="343"/>
      <c r="Q518" s="343"/>
      <c r="R518" s="343"/>
      <c r="U518" s="4"/>
      <c r="V518" s="4"/>
      <c r="W518" s="162"/>
      <c r="X518" s="162"/>
      <c r="Y518" s="162"/>
      <c r="Z518" s="162"/>
      <c r="AA518" s="162"/>
      <c r="AB518" s="162"/>
      <c r="AC518" s="4"/>
      <c r="AD518" s="4"/>
    </row>
    <row r="519" spans="1:30" ht="13.4" hidden="1" customHeight="1" x14ac:dyDescent="0.25">
      <c r="V519" s="4"/>
      <c r="W519" s="162"/>
      <c r="X519" s="162"/>
      <c r="Y519" s="162"/>
      <c r="Z519" s="162"/>
      <c r="AA519" s="162"/>
      <c r="AB519" s="162"/>
    </row>
    <row r="520" spans="1:30" ht="34.5" hidden="1" customHeight="1" x14ac:dyDescent="0.25">
      <c r="B520" s="469" t="s">
        <v>149</v>
      </c>
      <c r="C520" s="158" t="s">
        <v>89</v>
      </c>
      <c r="D520" s="26" t="e">
        <f>SUMIF(Taula42[Identitat de gènere
(feu servir llista opcions de la llista desplegable)],"Dona",#REF!)</f>
        <v>#REF!</v>
      </c>
      <c r="E520" s="161" t="s">
        <v>148</v>
      </c>
      <c r="F520" s="159" t="e">
        <f>SUM(#REF!)</f>
        <v>#REF!</v>
      </c>
    </row>
    <row r="521" spans="1:30" ht="34.5" hidden="1" customHeight="1" x14ac:dyDescent="0.25">
      <c r="B521" s="469"/>
      <c r="C521" s="157" t="s">
        <v>88</v>
      </c>
      <c r="D521" s="26" t="e">
        <f>SUMIF(Taula42[Identitat de gènere
(feu servir llista opcions de la llista desplegable)],"Home",#REF!)</f>
        <v>#REF!</v>
      </c>
      <c r="E521" s="160" t="s">
        <v>147</v>
      </c>
      <c r="F521" s="159" t="e">
        <f>SUM(#REF!)</f>
        <v>#REF!</v>
      </c>
    </row>
    <row r="522" spans="1:30" ht="34.5" hidden="1" customHeight="1" x14ac:dyDescent="0.25">
      <c r="B522" s="469"/>
      <c r="C522" s="156" t="s">
        <v>141</v>
      </c>
      <c r="D522" s="26" t="e">
        <f>SUMIF(Taula42[Identitat de gènere
(feu servir llista opcions de la llista desplegable)],"No binari",#REF!)</f>
        <v>#REF!</v>
      </c>
    </row>
    <row r="523" spans="1:30" ht="34.5" hidden="1" customHeight="1" x14ac:dyDescent="0.25">
      <c r="B523" s="469" t="s">
        <v>146</v>
      </c>
      <c r="C523" s="158" t="s">
        <v>89</v>
      </c>
      <c r="D523" s="26" t="e">
        <f>SUMIF(Taula42[Identitat de gènere
(feu servir llista opcions de la llista desplegable)],"Dona",#REF!)</f>
        <v>#REF!</v>
      </c>
    </row>
    <row r="524" spans="1:30" ht="34.5" hidden="1" customHeight="1" x14ac:dyDescent="0.25">
      <c r="B524" s="469"/>
      <c r="C524" s="157" t="s">
        <v>88</v>
      </c>
      <c r="D524" s="26" t="e">
        <f>SUMIF(Taula42[Identitat de gènere
(feu servir llista opcions de la llista desplegable)],"Home",#REF!)</f>
        <v>#REF!</v>
      </c>
    </row>
    <row r="525" spans="1:30" ht="34.5" hidden="1" customHeight="1" x14ac:dyDescent="0.25">
      <c r="B525" s="470"/>
      <c r="C525" s="156" t="s">
        <v>141</v>
      </c>
      <c r="D525" s="26" t="e">
        <f>SUMIF(Taula42[Identitat de gènere
(feu servir llista opcions de la llista desplegable)],"No binari",#REF!)</f>
        <v>#REF!</v>
      </c>
    </row>
    <row r="526" spans="1:30" ht="57" hidden="1" customHeight="1" x14ac:dyDescent="0.25">
      <c r="B526" s="465" t="s">
        <v>145</v>
      </c>
      <c r="C526" s="158" t="s">
        <v>89</v>
      </c>
      <c r="D526" s="26" t="e">
        <f>AVERAGEIFS(#REF!,Taula42[Identitat de gènere
(feu servir llista opcions de la llista desplegable)],"Dona")</f>
        <v>#REF!</v>
      </c>
    </row>
    <row r="527" spans="1:30" ht="33" hidden="1" customHeight="1" x14ac:dyDescent="0.25">
      <c r="B527" s="465"/>
      <c r="C527" s="157" t="s">
        <v>88</v>
      </c>
      <c r="D527" s="26" t="e">
        <f>AVERAGEIFS(#REF!,Taula42[Identitat de gènere
(feu servir llista opcions de la llista desplegable)],"Home")</f>
        <v>#REF!</v>
      </c>
    </row>
    <row r="528" spans="1:30" ht="42" hidden="1" customHeight="1" x14ac:dyDescent="0.25">
      <c r="B528" s="465"/>
      <c r="C528" s="156" t="s">
        <v>141</v>
      </c>
      <c r="D528" s="26" t="e">
        <f>AVERAGEIFS(#REF!,Taula42[Identitat de gènere
(feu servir llista opcions de la llista desplegable)],"No binari")</f>
        <v>#REF!</v>
      </c>
    </row>
    <row r="529" spans="2:4" ht="44.25" hidden="1" customHeight="1" x14ac:dyDescent="0.25">
      <c r="B529" s="465" t="s">
        <v>144</v>
      </c>
      <c r="C529" s="158" t="s">
        <v>89</v>
      </c>
      <c r="D529" s="26" t="e">
        <f>AVERAGEIFS(#REF!,Taula42[Identitat de gènere
(feu servir llista opcions de la llista desplegable)],"Dona")</f>
        <v>#REF!</v>
      </c>
    </row>
    <row r="530" spans="2:4" ht="35.25" hidden="1" customHeight="1" x14ac:dyDescent="0.25">
      <c r="B530" s="465"/>
      <c r="C530" s="157" t="s">
        <v>88</v>
      </c>
      <c r="D530" s="26" t="e">
        <f>AVERAGEIFS(#REF!,Taula42[Identitat de gènere
(feu servir llista opcions de la llista desplegable)],"Home")</f>
        <v>#REF!</v>
      </c>
    </row>
    <row r="531" spans="2:4" ht="38.25" hidden="1" customHeight="1" x14ac:dyDescent="0.25">
      <c r="B531" s="465"/>
      <c r="C531" s="156" t="s">
        <v>141</v>
      </c>
      <c r="D531" s="26" t="e">
        <f>AVERAGEIFS(#REF!,Taula42[Identitat de gènere
(feu servir llista opcions de la llista desplegable)],"No binari")</f>
        <v>#REF!</v>
      </c>
    </row>
    <row r="532" spans="2:4" ht="77.25" hidden="1" customHeight="1" x14ac:dyDescent="0.25">
      <c r="B532" s="465" t="s">
        <v>143</v>
      </c>
      <c r="C532" s="158" t="s">
        <v>89</v>
      </c>
      <c r="D532" s="26" t="e">
        <f>AVERAGEIFS(#REF!,Taula42[Identitat de gènere
(feu servir llista opcions de la llista desplegable)],"Dona")</f>
        <v>#REF!</v>
      </c>
    </row>
    <row r="533" spans="2:4" ht="28.5" hidden="1" customHeight="1" x14ac:dyDescent="0.25">
      <c r="B533" s="465"/>
      <c r="C533" s="157" t="s">
        <v>88</v>
      </c>
      <c r="D533" s="26" t="e">
        <f>AVERAGEIFS(#REF!,Taula42[Identitat de gènere
(feu servir llista opcions de la llista desplegable)],"Home")</f>
        <v>#REF!</v>
      </c>
    </row>
    <row r="534" spans="2:4" ht="35.25" hidden="1" customHeight="1" x14ac:dyDescent="0.25">
      <c r="B534" s="465"/>
      <c r="C534" s="156" t="s">
        <v>141</v>
      </c>
      <c r="D534" s="26" t="e">
        <f>AVERAGEIFS(#REF!,Taula42[Identitat de gènere
(feu servir llista opcions de la llista desplegable)],"No binari")</f>
        <v>#REF!</v>
      </c>
    </row>
    <row r="535" spans="2:4" ht="52.5" hidden="1" customHeight="1" x14ac:dyDescent="0.25">
      <c r="B535" s="465" t="s">
        <v>142</v>
      </c>
      <c r="C535" s="158" t="s">
        <v>89</v>
      </c>
      <c r="D535" s="26" t="e">
        <f>AVERAGEIFS(#REF!,Taula42[Identitat de gènere
(feu servir llista opcions de la llista desplegable)],"Dona")</f>
        <v>#REF!</v>
      </c>
    </row>
    <row r="536" spans="2:4" ht="34.5" hidden="1" customHeight="1" x14ac:dyDescent="0.25">
      <c r="B536" s="465"/>
      <c r="C536" s="157" t="s">
        <v>88</v>
      </c>
      <c r="D536" s="26" t="e">
        <f>AVERAGEIFS(#REF!,Taula42[Identitat de gènere
(feu servir llista opcions de la llista desplegable)],"Home")</f>
        <v>#REF!</v>
      </c>
    </row>
    <row r="537" spans="2:4" ht="47.25" hidden="1" customHeight="1" x14ac:dyDescent="0.25">
      <c r="B537" s="465"/>
      <c r="C537" s="156" t="s">
        <v>141</v>
      </c>
      <c r="D537" s="26" t="e">
        <f>AVERAGEIFS(#REF!,Taula42[Identitat de gènere
(feu servir llista opcions de la llista desplegable)],"No binari")</f>
        <v>#REF!</v>
      </c>
    </row>
    <row r="538" spans="2:4" ht="13.4" hidden="1" customHeight="1" x14ac:dyDescent="0.25"/>
    <row r="539" spans="2:4" ht="13.4" hidden="1" customHeight="1" x14ac:dyDescent="0.25"/>
    <row r="540" spans="2:4" ht="13.4" hidden="1" customHeight="1" x14ac:dyDescent="0.25"/>
    <row r="541" spans="2:4" ht="13.4" hidden="1" customHeight="1" x14ac:dyDescent="0.25"/>
    <row r="542" spans="2:4" ht="13.4" hidden="1" customHeight="1" x14ac:dyDescent="0.25"/>
    <row r="543" spans="2:4" ht="13.4" hidden="1" customHeight="1" x14ac:dyDescent="0.25"/>
    <row r="544" spans="2:4" ht="13.4" hidden="1" customHeight="1" x14ac:dyDescent="0.25"/>
    <row r="545" ht="13.4" hidden="1" customHeight="1" x14ac:dyDescent="0.25"/>
    <row r="546" ht="13.4" hidden="1" customHeight="1" x14ac:dyDescent="0.25"/>
    <row r="547" ht="13.4" hidden="1" customHeight="1" x14ac:dyDescent="0.25"/>
    <row r="548" ht="13.4" hidden="1" customHeight="1" x14ac:dyDescent="0.25"/>
    <row r="549" ht="13.4" hidden="1" customHeight="1" x14ac:dyDescent="0.25"/>
    <row r="550" ht="13.4" hidden="1" customHeight="1" x14ac:dyDescent="0.25"/>
    <row r="551" ht="13.4" hidden="1" customHeight="1" x14ac:dyDescent="0.25"/>
    <row r="552" ht="13.4" hidden="1" customHeight="1" x14ac:dyDescent="0.25"/>
    <row r="553" ht="13.4" hidden="1" customHeight="1" x14ac:dyDescent="0.25"/>
    <row r="554" ht="13.4" hidden="1" customHeight="1" x14ac:dyDescent="0.25"/>
    <row r="555" ht="13.4" hidden="1" customHeight="1" x14ac:dyDescent="0.25"/>
    <row r="556" ht="13.4" hidden="1" customHeight="1" x14ac:dyDescent="0.25"/>
    <row r="557" ht="13.4" hidden="1" customHeight="1" x14ac:dyDescent="0.25"/>
    <row r="558" ht="13.4" hidden="1" customHeight="1" x14ac:dyDescent="0.25"/>
    <row r="559" ht="13.4" hidden="1" customHeight="1" x14ac:dyDescent="0.25"/>
    <row r="560" ht="13.4" hidden="1" customHeight="1" x14ac:dyDescent="0.25"/>
    <row r="561" ht="13.4" hidden="1" customHeight="1" x14ac:dyDescent="0.25"/>
    <row r="562" ht="13.4" hidden="1" customHeight="1" x14ac:dyDescent="0.25"/>
    <row r="563" ht="13.4" hidden="1" customHeight="1" x14ac:dyDescent="0.25"/>
    <row r="564" ht="13.4" hidden="1" customHeight="1" x14ac:dyDescent="0.25"/>
    <row r="565" ht="13.4" hidden="1" customHeight="1" x14ac:dyDescent="0.25"/>
    <row r="566" ht="13.4" hidden="1" customHeight="1" x14ac:dyDescent="0.25"/>
    <row r="567" ht="13.4" hidden="1" customHeight="1" x14ac:dyDescent="0.25"/>
    <row r="568" ht="13.4" hidden="1" customHeight="1" x14ac:dyDescent="0.25"/>
    <row r="569" ht="13.4" hidden="1" customHeight="1" x14ac:dyDescent="0.25"/>
    <row r="570" ht="13.4" hidden="1" customHeight="1" x14ac:dyDescent="0.25"/>
    <row r="571" ht="13.4" hidden="1" customHeight="1" x14ac:dyDescent="0.25"/>
    <row r="572" ht="13.4" hidden="1" customHeight="1" x14ac:dyDescent="0.25"/>
    <row r="573" ht="13.4" hidden="1" customHeight="1" x14ac:dyDescent="0.25"/>
    <row r="574" ht="13.4" hidden="1" customHeight="1" x14ac:dyDescent="0.25"/>
    <row r="575" ht="13.4" hidden="1" customHeight="1" x14ac:dyDescent="0.25"/>
    <row r="576" ht="13.4" hidden="1" customHeight="1" x14ac:dyDescent="0.25"/>
    <row r="577" ht="13.4" hidden="1" customHeight="1" x14ac:dyDescent="0.25"/>
    <row r="578" ht="13.4" hidden="1" customHeight="1" x14ac:dyDescent="0.25"/>
    <row r="579" ht="13.4" hidden="1" customHeight="1" x14ac:dyDescent="0.25"/>
    <row r="580" ht="13.4" hidden="1" customHeight="1" x14ac:dyDescent="0.25"/>
    <row r="581" ht="13.4" hidden="1" customHeight="1" x14ac:dyDescent="0.25"/>
    <row r="582" ht="13.4" hidden="1" customHeight="1" x14ac:dyDescent="0.25"/>
    <row r="583" ht="13.4" hidden="1" customHeight="1" x14ac:dyDescent="0.25"/>
    <row r="584" ht="13.4" hidden="1" customHeight="1" x14ac:dyDescent="0.25"/>
    <row r="585" ht="13.4" hidden="1" customHeight="1" x14ac:dyDescent="0.25"/>
    <row r="586" ht="13.4" hidden="1" customHeight="1" x14ac:dyDescent="0.25"/>
    <row r="587" ht="13.4" hidden="1" customHeight="1" x14ac:dyDescent="0.25"/>
    <row r="588" ht="13.4" hidden="1" customHeight="1" x14ac:dyDescent="0.25"/>
    <row r="589" ht="13.4" hidden="1" customHeight="1" x14ac:dyDescent="0.25"/>
    <row r="590" ht="13.4" hidden="1" customHeight="1" x14ac:dyDescent="0.25"/>
    <row r="591" ht="13.4" hidden="1" customHeight="1" x14ac:dyDescent="0.25"/>
    <row r="592" ht="13.4" hidden="1" customHeight="1" x14ac:dyDescent="0.25"/>
    <row r="593" ht="13.4" hidden="1" customHeight="1" x14ac:dyDescent="0.25"/>
    <row r="594" ht="13.4" hidden="1" customHeight="1" x14ac:dyDescent="0.25"/>
    <row r="595" ht="13.4" hidden="1" customHeight="1" x14ac:dyDescent="0.25"/>
    <row r="596" ht="13.4" hidden="1" customHeight="1" x14ac:dyDescent="0.25"/>
    <row r="597" ht="13.4" hidden="1" customHeight="1" x14ac:dyDescent="0.25"/>
    <row r="598" ht="13.4" hidden="1" customHeight="1" x14ac:dyDescent="0.25"/>
    <row r="599" ht="13.4" hidden="1" customHeight="1" x14ac:dyDescent="0.25"/>
    <row r="600" ht="13.4" hidden="1" customHeight="1" x14ac:dyDescent="0.25"/>
    <row r="601" ht="13.4" hidden="1" customHeight="1" x14ac:dyDescent="0.25"/>
    <row r="602" ht="13.4" hidden="1" customHeight="1" x14ac:dyDescent="0.25"/>
    <row r="603" ht="13.4" hidden="1" customHeight="1" x14ac:dyDescent="0.25"/>
    <row r="604" ht="13.4" hidden="1" customHeight="1" x14ac:dyDescent="0.25"/>
    <row r="605" ht="13.4" hidden="1" customHeight="1" x14ac:dyDescent="0.25"/>
    <row r="606" ht="13.4" hidden="1" customHeight="1" x14ac:dyDescent="0.25"/>
    <row r="607" ht="13.4" hidden="1" customHeight="1" x14ac:dyDescent="0.25"/>
    <row r="608" ht="13.4" hidden="1" customHeight="1" x14ac:dyDescent="0.25"/>
    <row r="609" ht="13.4" hidden="1" customHeight="1" x14ac:dyDescent="0.25"/>
    <row r="610" ht="13.4" hidden="1" customHeight="1" x14ac:dyDescent="0.25"/>
    <row r="611" ht="13.4" hidden="1" customHeight="1" x14ac:dyDescent="0.25"/>
    <row r="612" ht="13.4" hidden="1" customHeight="1" x14ac:dyDescent="0.25"/>
    <row r="613" ht="13.4" hidden="1" customHeight="1" x14ac:dyDescent="0.25"/>
    <row r="614" ht="13.4" hidden="1" customHeight="1" x14ac:dyDescent="0.25"/>
    <row r="615" ht="13.4" hidden="1" customHeight="1" x14ac:dyDescent="0.25"/>
    <row r="616" ht="13.4" hidden="1" customHeight="1" x14ac:dyDescent="0.25"/>
    <row r="617" ht="13.4" hidden="1" customHeight="1" x14ac:dyDescent="0.25"/>
    <row r="618" ht="13.4" hidden="1" customHeight="1" x14ac:dyDescent="0.25"/>
    <row r="619" ht="13.4" hidden="1" customHeight="1" x14ac:dyDescent="0.25"/>
    <row r="620" ht="13.4" hidden="1" customHeight="1" x14ac:dyDescent="0.25"/>
    <row r="621" ht="13.4" hidden="1" customHeight="1" x14ac:dyDescent="0.25"/>
    <row r="622" ht="13.4" hidden="1" customHeight="1" x14ac:dyDescent="0.25"/>
    <row r="623" ht="13.4" hidden="1" customHeight="1" x14ac:dyDescent="0.25"/>
    <row r="624" ht="13.4" hidden="1" customHeight="1" x14ac:dyDescent="0.25"/>
    <row r="625" ht="13.4" hidden="1" customHeight="1" x14ac:dyDescent="0.25"/>
    <row r="626" ht="13.4" hidden="1" customHeight="1" x14ac:dyDescent="0.25"/>
    <row r="627" ht="13.4" hidden="1" customHeight="1" x14ac:dyDescent="0.25"/>
    <row r="628" ht="13.4" hidden="1" customHeight="1" x14ac:dyDescent="0.25"/>
    <row r="629" ht="13.4" hidden="1" customHeight="1" x14ac:dyDescent="0.25"/>
    <row r="630" ht="13.4" hidden="1" customHeight="1" x14ac:dyDescent="0.25"/>
    <row r="631" ht="13.4" hidden="1" customHeight="1" x14ac:dyDescent="0.25"/>
    <row r="632" ht="13.4" hidden="1" customHeight="1" x14ac:dyDescent="0.25"/>
    <row r="633" ht="13.4" hidden="1" customHeight="1" x14ac:dyDescent="0.25"/>
    <row r="634" ht="13.4" hidden="1" customHeight="1" x14ac:dyDescent="0.25"/>
    <row r="635" ht="13.4" hidden="1" customHeight="1" x14ac:dyDescent="0.25"/>
    <row r="636" ht="13.4" hidden="1" customHeight="1" x14ac:dyDescent="0.25"/>
    <row r="637" ht="13.4" hidden="1" customHeight="1" x14ac:dyDescent="0.25"/>
    <row r="638" ht="13.4" hidden="1" customHeight="1" x14ac:dyDescent="0.25"/>
    <row r="639" ht="13.4" hidden="1" customHeight="1" x14ac:dyDescent="0.25"/>
    <row r="640" ht="13.4" hidden="1" customHeight="1" x14ac:dyDescent="0.25"/>
    <row r="641" ht="13.4" hidden="1" customHeight="1" x14ac:dyDescent="0.25"/>
    <row r="642" ht="13.4" hidden="1" customHeight="1" x14ac:dyDescent="0.25"/>
    <row r="643" ht="13.4" hidden="1" customHeight="1" x14ac:dyDescent="0.25"/>
    <row r="644" ht="13.4" hidden="1" customHeight="1" x14ac:dyDescent="0.25"/>
    <row r="645" ht="13.4" hidden="1" customHeight="1" x14ac:dyDescent="0.25"/>
    <row r="646" ht="13.4" hidden="1" customHeight="1" x14ac:dyDescent="0.25"/>
    <row r="647" ht="13.4" hidden="1" customHeight="1" x14ac:dyDescent="0.25"/>
    <row r="648" ht="13.4" hidden="1" customHeight="1" x14ac:dyDescent="0.25"/>
    <row r="649" ht="13.4" hidden="1" customHeight="1" x14ac:dyDescent="0.25"/>
    <row r="650" ht="13.4" hidden="1" customHeight="1" x14ac:dyDescent="0.25"/>
    <row r="651" ht="13.4" hidden="1" customHeight="1" x14ac:dyDescent="0.25"/>
    <row r="652" ht="13.4" hidden="1" customHeight="1" x14ac:dyDescent="0.25"/>
    <row r="653" ht="13.4" hidden="1" customHeight="1" x14ac:dyDescent="0.25"/>
    <row r="654" ht="13.4" hidden="1" customHeight="1" x14ac:dyDescent="0.25"/>
    <row r="655" ht="13.4" hidden="1" customHeight="1" x14ac:dyDescent="0.25"/>
    <row r="656" ht="13.4" hidden="1" customHeight="1" x14ac:dyDescent="0.25"/>
    <row r="657" ht="13.4" hidden="1" customHeight="1" x14ac:dyDescent="0.25"/>
    <row r="658" ht="13.4" hidden="1" customHeight="1" x14ac:dyDescent="0.25"/>
    <row r="659" ht="13.4" hidden="1" customHeight="1" x14ac:dyDescent="0.25"/>
    <row r="660" ht="13.4" hidden="1" customHeight="1" x14ac:dyDescent="0.25"/>
    <row r="661" ht="13.4" hidden="1" customHeight="1" x14ac:dyDescent="0.25"/>
    <row r="662" ht="13.4" hidden="1" customHeight="1" x14ac:dyDescent="0.25"/>
    <row r="663" ht="13.4" hidden="1" customHeight="1" x14ac:dyDescent="0.25"/>
    <row r="664" ht="13.4" hidden="1" customHeight="1" x14ac:dyDescent="0.25"/>
    <row r="665" ht="13.4" hidden="1" customHeight="1" x14ac:dyDescent="0.25"/>
    <row r="666" ht="13.4" hidden="1" customHeight="1" x14ac:dyDescent="0.25"/>
    <row r="667" ht="13.4" hidden="1" customHeight="1" x14ac:dyDescent="0.25"/>
    <row r="668" ht="13.4" hidden="1" customHeight="1" x14ac:dyDescent="0.25"/>
    <row r="669" ht="13.4" hidden="1" customHeight="1" x14ac:dyDescent="0.25"/>
    <row r="670" ht="13.4" hidden="1" customHeight="1" x14ac:dyDescent="0.25"/>
    <row r="671" ht="13.4" hidden="1" customHeight="1" x14ac:dyDescent="0.25"/>
    <row r="672" ht="13.4" hidden="1" customHeight="1" x14ac:dyDescent="0.25"/>
    <row r="673" ht="13.4" hidden="1" customHeight="1" x14ac:dyDescent="0.25"/>
    <row r="674" ht="13.4" hidden="1" customHeight="1" x14ac:dyDescent="0.25"/>
    <row r="675" ht="13.4" hidden="1" customHeight="1" x14ac:dyDescent="0.25"/>
    <row r="676" ht="13.4" hidden="1" customHeight="1" x14ac:dyDescent="0.25"/>
    <row r="677" ht="13.4" hidden="1" customHeight="1" x14ac:dyDescent="0.25"/>
    <row r="678" ht="13.4" hidden="1" customHeight="1" x14ac:dyDescent="0.25"/>
    <row r="679" ht="13.4" hidden="1" customHeight="1" x14ac:dyDescent="0.25"/>
    <row r="680" ht="13.4" hidden="1" customHeight="1" x14ac:dyDescent="0.25"/>
    <row r="681" ht="13.4" hidden="1" customHeight="1" x14ac:dyDescent="0.25"/>
    <row r="682" ht="13.4" hidden="1" customHeight="1" x14ac:dyDescent="0.25"/>
    <row r="683" ht="13.4" hidden="1" customHeight="1" x14ac:dyDescent="0.25"/>
    <row r="684" ht="13.4" hidden="1" customHeight="1" x14ac:dyDescent="0.25"/>
    <row r="685" ht="13.4" hidden="1" customHeight="1" x14ac:dyDescent="0.25"/>
    <row r="686" ht="13.4" hidden="1" customHeight="1" x14ac:dyDescent="0.25"/>
    <row r="687" ht="13.4" hidden="1" customHeight="1" x14ac:dyDescent="0.25"/>
    <row r="688" ht="13.4" hidden="1" customHeight="1" x14ac:dyDescent="0.25"/>
    <row r="689" ht="13.4" hidden="1" customHeight="1" x14ac:dyDescent="0.25"/>
    <row r="690" ht="13.4" hidden="1" customHeight="1" x14ac:dyDescent="0.25"/>
    <row r="691" ht="13.4" hidden="1" customHeight="1" x14ac:dyDescent="0.25"/>
    <row r="692" ht="13.4" hidden="1" customHeight="1" x14ac:dyDescent="0.25"/>
    <row r="693" ht="13.4" hidden="1" customHeight="1" x14ac:dyDescent="0.25"/>
    <row r="694" ht="13.4" hidden="1" customHeight="1" x14ac:dyDescent="0.25"/>
    <row r="695" ht="13.4" hidden="1" customHeight="1" x14ac:dyDescent="0.25"/>
    <row r="696" ht="13.4" hidden="1" customHeight="1" x14ac:dyDescent="0.25"/>
    <row r="697" ht="13.4" hidden="1" customHeight="1" x14ac:dyDescent="0.25"/>
    <row r="698" ht="13.4" hidden="1" customHeight="1" x14ac:dyDescent="0.25"/>
    <row r="699" ht="13.4" hidden="1" customHeight="1" x14ac:dyDescent="0.25"/>
    <row r="700" ht="13.4" hidden="1" customHeight="1" x14ac:dyDescent="0.25"/>
    <row r="701" ht="13.4" hidden="1" customHeight="1" x14ac:dyDescent="0.25"/>
    <row r="702" ht="13.4" hidden="1" customHeight="1" x14ac:dyDescent="0.25"/>
    <row r="703" ht="13.4" hidden="1" customHeight="1" x14ac:dyDescent="0.25"/>
    <row r="704" ht="13.4" hidden="1" customHeight="1" x14ac:dyDescent="0.25"/>
    <row r="705" ht="13.4" hidden="1" customHeight="1" x14ac:dyDescent="0.25"/>
    <row r="706" ht="13.4" hidden="1" customHeight="1" x14ac:dyDescent="0.25"/>
    <row r="707" ht="13.4" hidden="1" customHeight="1" x14ac:dyDescent="0.25"/>
    <row r="708" ht="13.4" hidden="1" customHeight="1" x14ac:dyDescent="0.25"/>
    <row r="709" ht="13.4" hidden="1" customHeight="1" x14ac:dyDescent="0.25"/>
    <row r="710" ht="13.4" hidden="1" customHeight="1" x14ac:dyDescent="0.25"/>
    <row r="711" ht="13.4" hidden="1" customHeight="1" x14ac:dyDescent="0.25"/>
    <row r="712" ht="13.4" hidden="1" customHeight="1" x14ac:dyDescent="0.25"/>
    <row r="713" ht="13.4" hidden="1" customHeight="1" x14ac:dyDescent="0.25"/>
    <row r="714" ht="13.4" hidden="1" customHeight="1" x14ac:dyDescent="0.25"/>
    <row r="715" ht="13.4" hidden="1" customHeight="1" x14ac:dyDescent="0.25"/>
    <row r="716" ht="13.4" hidden="1" customHeight="1" x14ac:dyDescent="0.25"/>
    <row r="717" ht="13.4" hidden="1" customHeight="1" x14ac:dyDescent="0.25"/>
    <row r="718" ht="13.4" hidden="1" customHeight="1" x14ac:dyDescent="0.25"/>
    <row r="719" ht="13.4" hidden="1" customHeight="1" x14ac:dyDescent="0.25"/>
    <row r="720" ht="13.4" hidden="1" customHeight="1" x14ac:dyDescent="0.25"/>
    <row r="721" ht="13.4" hidden="1" customHeight="1" x14ac:dyDescent="0.25"/>
    <row r="722" ht="13.4" hidden="1" customHeight="1" x14ac:dyDescent="0.25"/>
    <row r="723" ht="13.4" hidden="1" customHeight="1" x14ac:dyDescent="0.25"/>
    <row r="724" ht="13.4" hidden="1" customHeight="1" x14ac:dyDescent="0.25"/>
    <row r="725" ht="13.4" hidden="1" customHeight="1" x14ac:dyDescent="0.25"/>
    <row r="726" ht="13.4" hidden="1" customHeight="1" x14ac:dyDescent="0.25"/>
    <row r="727" ht="13.4" hidden="1" customHeight="1" x14ac:dyDescent="0.25"/>
    <row r="728" ht="13.4" hidden="1" customHeight="1" x14ac:dyDescent="0.25"/>
    <row r="729" ht="13.4" hidden="1" customHeight="1" x14ac:dyDescent="0.25"/>
    <row r="730" ht="13.4" hidden="1" customHeight="1" x14ac:dyDescent="0.25"/>
    <row r="731" ht="13.4" hidden="1" customHeight="1" x14ac:dyDescent="0.25"/>
    <row r="732" ht="13.4" hidden="1" customHeight="1" x14ac:dyDescent="0.25"/>
    <row r="733" ht="13.4" hidden="1" customHeight="1" x14ac:dyDescent="0.25"/>
    <row r="734" ht="13.4" hidden="1" customHeight="1" x14ac:dyDescent="0.25"/>
    <row r="735" ht="13.4" hidden="1" customHeight="1" x14ac:dyDescent="0.25"/>
    <row r="736" ht="13.4" hidden="1" customHeight="1" x14ac:dyDescent="0.25"/>
    <row r="737" ht="13.4" hidden="1" customHeight="1" x14ac:dyDescent="0.25"/>
    <row r="738" ht="13.4" hidden="1" customHeight="1" x14ac:dyDescent="0.25"/>
    <row r="739" ht="13.4" hidden="1" customHeight="1" x14ac:dyDescent="0.25"/>
    <row r="740" ht="13.4" hidden="1" customHeight="1" x14ac:dyDescent="0.25"/>
    <row r="741" ht="13.4" hidden="1" customHeight="1" x14ac:dyDescent="0.25"/>
    <row r="742" ht="13.4" hidden="1" customHeight="1" x14ac:dyDescent="0.25"/>
    <row r="743" ht="13.4" hidden="1" customHeight="1" x14ac:dyDescent="0.25"/>
    <row r="744" ht="13.4" hidden="1" customHeight="1" x14ac:dyDescent="0.25"/>
    <row r="745" ht="13.4" hidden="1" customHeight="1" x14ac:dyDescent="0.25"/>
    <row r="746" ht="13.4" hidden="1" customHeight="1" x14ac:dyDescent="0.25"/>
    <row r="747" ht="13.4" hidden="1" customHeight="1" x14ac:dyDescent="0.25"/>
    <row r="748" ht="13.4" hidden="1" customHeight="1" x14ac:dyDescent="0.25"/>
    <row r="749" ht="13.4" hidden="1" customHeight="1" x14ac:dyDescent="0.25"/>
    <row r="750" ht="13.4" hidden="1" customHeight="1" x14ac:dyDescent="0.25"/>
    <row r="751" ht="13.4" hidden="1" customHeight="1" x14ac:dyDescent="0.25"/>
    <row r="752" ht="13.4" hidden="1" customHeight="1" x14ac:dyDescent="0.25"/>
    <row r="753" ht="13.4" hidden="1" customHeight="1" x14ac:dyDescent="0.25"/>
    <row r="754" ht="13.4" hidden="1" customHeight="1" x14ac:dyDescent="0.25"/>
    <row r="755" ht="13.4" hidden="1" customHeight="1" x14ac:dyDescent="0.25"/>
    <row r="756" ht="13.4" hidden="1" customHeight="1" x14ac:dyDescent="0.25"/>
    <row r="757" ht="13.4" hidden="1" customHeight="1" x14ac:dyDescent="0.25"/>
    <row r="758" ht="13.4" hidden="1" customHeight="1" x14ac:dyDescent="0.25"/>
    <row r="759" ht="13.4" hidden="1" customHeight="1" x14ac:dyDescent="0.25"/>
    <row r="760" ht="13.4" hidden="1" customHeight="1" x14ac:dyDescent="0.25"/>
    <row r="761" ht="13.4" hidden="1" customHeight="1" x14ac:dyDescent="0.25"/>
    <row r="762" ht="13.4" hidden="1" customHeight="1" x14ac:dyDescent="0.25"/>
    <row r="763" ht="13.4" hidden="1" customHeight="1" x14ac:dyDescent="0.25"/>
    <row r="764" ht="13.4" hidden="1" customHeight="1" x14ac:dyDescent="0.25"/>
    <row r="765" ht="13.4" hidden="1" customHeight="1" x14ac:dyDescent="0.25"/>
    <row r="766" ht="13.4" hidden="1" customHeight="1" x14ac:dyDescent="0.25"/>
    <row r="767" ht="13.4" hidden="1" customHeight="1" x14ac:dyDescent="0.25"/>
    <row r="768" ht="13.4" hidden="1" customHeight="1" x14ac:dyDescent="0.25"/>
    <row r="769" ht="13.4" hidden="1" customHeight="1" x14ac:dyDescent="0.25"/>
    <row r="770" ht="13.4" hidden="1" customHeight="1" x14ac:dyDescent="0.25"/>
    <row r="771" ht="13.4" hidden="1" customHeight="1" x14ac:dyDescent="0.25"/>
    <row r="772" ht="13.4" hidden="1" customHeight="1" x14ac:dyDescent="0.25"/>
    <row r="773" ht="13.4" hidden="1" customHeight="1" x14ac:dyDescent="0.25"/>
    <row r="774" ht="13.4" hidden="1" customHeight="1" x14ac:dyDescent="0.25"/>
    <row r="775" ht="13.4" hidden="1" customHeight="1" x14ac:dyDescent="0.25"/>
    <row r="776" ht="13.4" hidden="1" customHeight="1" x14ac:dyDescent="0.25"/>
    <row r="777" ht="13.4" hidden="1" customHeight="1" x14ac:dyDescent="0.25"/>
    <row r="778" ht="13.4" hidden="1" customHeight="1" x14ac:dyDescent="0.25"/>
    <row r="779" ht="13.4" hidden="1" customHeight="1" x14ac:dyDescent="0.25"/>
    <row r="780" ht="13.4" hidden="1" customHeight="1" x14ac:dyDescent="0.25"/>
    <row r="781" ht="13.4" hidden="1" customHeight="1" x14ac:dyDescent="0.25"/>
    <row r="782" ht="13.4" hidden="1" customHeight="1" x14ac:dyDescent="0.25"/>
    <row r="783" ht="13.4" hidden="1" customHeight="1" x14ac:dyDescent="0.25"/>
    <row r="784" ht="13.4" hidden="1" customHeight="1" x14ac:dyDescent="0.25"/>
    <row r="785" ht="13.4" hidden="1" customHeight="1" x14ac:dyDescent="0.25"/>
    <row r="786" ht="13.4" hidden="1" customHeight="1" x14ac:dyDescent="0.25"/>
    <row r="787" ht="13.4" hidden="1" customHeight="1" x14ac:dyDescent="0.25"/>
    <row r="788" ht="13.4" hidden="1" customHeight="1" x14ac:dyDescent="0.25"/>
    <row r="789" ht="13.4" hidden="1" customHeight="1" x14ac:dyDescent="0.25"/>
    <row r="790" ht="13.4" hidden="1" customHeight="1" x14ac:dyDescent="0.25"/>
    <row r="791" ht="13.4" hidden="1" customHeight="1" x14ac:dyDescent="0.25"/>
    <row r="792" ht="13.4" hidden="1" customHeight="1" x14ac:dyDescent="0.25"/>
    <row r="793" ht="13.4" hidden="1" customHeight="1" x14ac:dyDescent="0.25"/>
    <row r="794" ht="13.4" hidden="1" customHeight="1" x14ac:dyDescent="0.25"/>
    <row r="795" ht="13.4" hidden="1" customHeight="1" x14ac:dyDescent="0.25"/>
    <row r="796" ht="13.4" hidden="1" customHeight="1" x14ac:dyDescent="0.25"/>
    <row r="797" ht="13.4" hidden="1" customHeight="1" x14ac:dyDescent="0.25"/>
    <row r="798" ht="13.4" hidden="1" customHeight="1" x14ac:dyDescent="0.25"/>
    <row r="799" ht="13.4" hidden="1" customHeight="1" x14ac:dyDescent="0.25"/>
    <row r="800" ht="13.4" hidden="1" customHeight="1" x14ac:dyDescent="0.25"/>
    <row r="801" ht="13.4" hidden="1" customHeight="1" x14ac:dyDescent="0.25"/>
    <row r="802" ht="13.4" hidden="1" customHeight="1" x14ac:dyDescent="0.25"/>
    <row r="803" ht="13.4" hidden="1" customHeight="1" x14ac:dyDescent="0.25"/>
    <row r="804" ht="13.4" hidden="1" customHeight="1" x14ac:dyDescent="0.25"/>
    <row r="805" ht="13.4" hidden="1" customHeight="1" x14ac:dyDescent="0.25"/>
    <row r="806" ht="13.4" hidden="1" customHeight="1" x14ac:dyDescent="0.25"/>
    <row r="807" ht="13.4" hidden="1" customHeight="1" x14ac:dyDescent="0.25"/>
    <row r="808" ht="13.4" hidden="1" customHeight="1" x14ac:dyDescent="0.25"/>
    <row r="809" ht="13.4" hidden="1" customHeight="1" x14ac:dyDescent="0.25"/>
    <row r="810" ht="13.4" hidden="1" customHeight="1" x14ac:dyDescent="0.25"/>
    <row r="811" ht="13.4" hidden="1" customHeight="1" x14ac:dyDescent="0.25"/>
    <row r="812" ht="13.4" hidden="1" customHeight="1" x14ac:dyDescent="0.25"/>
    <row r="813" ht="13.4" hidden="1" customHeight="1" x14ac:dyDescent="0.25"/>
    <row r="814" ht="13.4" hidden="1" customHeight="1" x14ac:dyDescent="0.25"/>
    <row r="815" ht="13.4" hidden="1" customHeight="1" x14ac:dyDescent="0.25"/>
    <row r="816" ht="13.4" hidden="1" customHeight="1" x14ac:dyDescent="0.25"/>
    <row r="817" ht="13.4" hidden="1" customHeight="1" x14ac:dyDescent="0.25"/>
    <row r="818" ht="13.4" hidden="1" customHeight="1" x14ac:dyDescent="0.25"/>
    <row r="819" ht="13.4" hidden="1" customHeight="1" x14ac:dyDescent="0.25"/>
    <row r="820" ht="13.4" hidden="1" customHeight="1" x14ac:dyDescent="0.25"/>
    <row r="821" ht="13.4" hidden="1" customHeight="1" x14ac:dyDescent="0.25"/>
    <row r="822" ht="13.4" hidden="1" customHeight="1" x14ac:dyDescent="0.25"/>
    <row r="823" ht="13.4" hidden="1" customHeight="1" x14ac:dyDescent="0.25"/>
    <row r="824" ht="13.4" hidden="1" customHeight="1" x14ac:dyDescent="0.25"/>
    <row r="825" ht="13.4" hidden="1" customHeight="1" x14ac:dyDescent="0.25"/>
    <row r="826" ht="13.4" hidden="1" customHeight="1" x14ac:dyDescent="0.25"/>
    <row r="827" ht="13.4" hidden="1" customHeight="1" x14ac:dyDescent="0.25"/>
    <row r="828" ht="13.4" hidden="1" customHeight="1" x14ac:dyDescent="0.25"/>
    <row r="829" ht="13.4" hidden="1" customHeight="1" x14ac:dyDescent="0.25"/>
    <row r="830" ht="13.4" hidden="1" customHeight="1" x14ac:dyDescent="0.25"/>
    <row r="831" ht="13.4" hidden="1" customHeight="1" x14ac:dyDescent="0.25"/>
    <row r="832" ht="13.4" hidden="1" customHeight="1" x14ac:dyDescent="0.25"/>
    <row r="833" ht="13.4" hidden="1" customHeight="1" x14ac:dyDescent="0.25"/>
    <row r="834" ht="13.4" hidden="1" customHeight="1" x14ac:dyDescent="0.25"/>
    <row r="835" ht="13.4" hidden="1" customHeight="1" x14ac:dyDescent="0.25"/>
    <row r="836" ht="13.4" hidden="1" customHeight="1" x14ac:dyDescent="0.25"/>
    <row r="837" ht="13.4" hidden="1" customHeight="1" x14ac:dyDescent="0.25"/>
    <row r="838" ht="13.4" hidden="1" customHeight="1" x14ac:dyDescent="0.25"/>
    <row r="839" ht="13.4" hidden="1" customHeight="1" x14ac:dyDescent="0.25"/>
    <row r="840" ht="13.4" hidden="1" customHeight="1" x14ac:dyDescent="0.25"/>
    <row r="841" ht="13.4" hidden="1" customHeight="1" x14ac:dyDescent="0.25"/>
    <row r="842" ht="13.4" hidden="1" customHeight="1" x14ac:dyDescent="0.25"/>
    <row r="843" ht="13.4" hidden="1" customHeight="1" x14ac:dyDescent="0.25"/>
    <row r="844" ht="13.4" hidden="1" customHeight="1" x14ac:dyDescent="0.25"/>
    <row r="845" ht="13.4" hidden="1" customHeight="1" x14ac:dyDescent="0.25"/>
    <row r="846" ht="13.4" hidden="1" customHeight="1" x14ac:dyDescent="0.25"/>
    <row r="847" ht="13.4" hidden="1" customHeight="1" x14ac:dyDescent="0.25"/>
    <row r="848" ht="13.4" hidden="1" customHeight="1" x14ac:dyDescent="0.25"/>
    <row r="849" ht="13.4" hidden="1" customHeight="1" x14ac:dyDescent="0.25"/>
    <row r="850" ht="13.4" hidden="1" customHeight="1" x14ac:dyDescent="0.25"/>
    <row r="851" ht="13.4" hidden="1" customHeight="1" x14ac:dyDescent="0.25"/>
    <row r="852" ht="13.4" hidden="1" customHeight="1" x14ac:dyDescent="0.25"/>
    <row r="853" ht="13.4" hidden="1" customHeight="1" x14ac:dyDescent="0.25"/>
    <row r="854" ht="13.4" hidden="1" customHeight="1" x14ac:dyDescent="0.25"/>
    <row r="855" ht="13.4" hidden="1" customHeight="1" x14ac:dyDescent="0.25"/>
    <row r="856" ht="13.4" hidden="1" customHeight="1" x14ac:dyDescent="0.25"/>
    <row r="857" ht="13.4" hidden="1" customHeight="1" x14ac:dyDescent="0.25"/>
    <row r="858" ht="13.4" hidden="1" customHeight="1" x14ac:dyDescent="0.25"/>
    <row r="859" ht="13.4" hidden="1" customHeight="1" x14ac:dyDescent="0.25"/>
    <row r="860" ht="13.4" hidden="1" customHeight="1" x14ac:dyDescent="0.25"/>
    <row r="861" ht="13.4" hidden="1" customHeight="1" x14ac:dyDescent="0.25"/>
    <row r="862" ht="13.4" hidden="1" customHeight="1" x14ac:dyDescent="0.25"/>
    <row r="863" ht="13.4" hidden="1" customHeight="1" x14ac:dyDescent="0.25"/>
    <row r="864" ht="13.4" hidden="1" customHeight="1" x14ac:dyDescent="0.25"/>
    <row r="865" ht="13.4" hidden="1" customHeight="1" x14ac:dyDescent="0.25"/>
    <row r="866" ht="13.4" hidden="1" customHeight="1" x14ac:dyDescent="0.25"/>
    <row r="867" ht="13.4" hidden="1" customHeight="1" x14ac:dyDescent="0.25"/>
    <row r="868" ht="13.4" hidden="1" customHeight="1" x14ac:dyDescent="0.25"/>
    <row r="869" ht="13.4" hidden="1" customHeight="1" x14ac:dyDescent="0.25"/>
    <row r="870" ht="13.4" hidden="1" customHeight="1" x14ac:dyDescent="0.25"/>
    <row r="871" ht="13.4" hidden="1" customHeight="1" x14ac:dyDescent="0.25"/>
    <row r="872" ht="13.4" hidden="1" customHeight="1" x14ac:dyDescent="0.25"/>
    <row r="873" ht="13.4" hidden="1" customHeight="1" x14ac:dyDescent="0.25"/>
    <row r="874" ht="13.4" hidden="1" customHeight="1" x14ac:dyDescent="0.25"/>
    <row r="875" ht="13.4" hidden="1" customHeight="1" x14ac:dyDescent="0.25"/>
    <row r="876" ht="13.4" hidden="1" customHeight="1" x14ac:dyDescent="0.25"/>
    <row r="877" ht="13.4" hidden="1" customHeight="1" x14ac:dyDescent="0.25"/>
    <row r="878" ht="13.4" hidden="1" customHeight="1" x14ac:dyDescent="0.25"/>
    <row r="879" ht="13.4" hidden="1" customHeight="1" x14ac:dyDescent="0.25"/>
    <row r="880" ht="13.4" hidden="1" customHeight="1" x14ac:dyDescent="0.25"/>
    <row r="881" ht="13.4" hidden="1" customHeight="1" x14ac:dyDescent="0.25"/>
    <row r="882" ht="13.4" hidden="1" customHeight="1" x14ac:dyDescent="0.25"/>
    <row r="883" ht="13.4" hidden="1" customHeight="1" x14ac:dyDescent="0.25"/>
    <row r="884" ht="13.4" hidden="1" customHeight="1" x14ac:dyDescent="0.25"/>
    <row r="885" ht="13.4" hidden="1" customHeight="1" x14ac:dyDescent="0.25"/>
    <row r="886" ht="13.4" hidden="1" customHeight="1" x14ac:dyDescent="0.25"/>
    <row r="887" ht="13.4" hidden="1" customHeight="1" x14ac:dyDescent="0.25"/>
    <row r="888" ht="13.4" hidden="1" customHeight="1" x14ac:dyDescent="0.25"/>
    <row r="889" ht="13.4" hidden="1" customHeight="1" x14ac:dyDescent="0.25"/>
    <row r="890" ht="13.4" hidden="1" customHeight="1" x14ac:dyDescent="0.25"/>
    <row r="891" ht="13.4" hidden="1" customHeight="1" x14ac:dyDescent="0.25"/>
    <row r="892" ht="13.4" hidden="1" customHeight="1" x14ac:dyDescent="0.25"/>
    <row r="893" ht="13.4" hidden="1" customHeight="1" x14ac:dyDescent="0.25"/>
    <row r="894" ht="13.4" hidden="1" customHeight="1" x14ac:dyDescent="0.25"/>
    <row r="895" ht="13.4" hidden="1" customHeight="1" x14ac:dyDescent="0.25"/>
    <row r="896" ht="13.4" hidden="1" customHeight="1" x14ac:dyDescent="0.25"/>
    <row r="897" ht="13.4" hidden="1" customHeight="1" x14ac:dyDescent="0.25"/>
    <row r="898" ht="13.4" hidden="1" customHeight="1" x14ac:dyDescent="0.25"/>
    <row r="899" ht="13.4" hidden="1" customHeight="1" x14ac:dyDescent="0.25"/>
    <row r="900" ht="13.4" hidden="1" customHeight="1" x14ac:dyDescent="0.25"/>
    <row r="901" ht="13.4" hidden="1" customHeight="1" x14ac:dyDescent="0.25"/>
    <row r="902" ht="13.4" hidden="1" customHeight="1" x14ac:dyDescent="0.25"/>
    <row r="903" ht="13.4" hidden="1" customHeight="1" x14ac:dyDescent="0.25"/>
    <row r="904" ht="13.4" hidden="1" customHeight="1" x14ac:dyDescent="0.25"/>
    <row r="905" ht="13.4" hidden="1" customHeight="1" x14ac:dyDescent="0.25"/>
    <row r="906" ht="13.4" hidden="1" customHeight="1" x14ac:dyDescent="0.25"/>
    <row r="907" ht="13.4" hidden="1" customHeight="1" x14ac:dyDescent="0.25"/>
    <row r="908" ht="13.4" hidden="1" customHeight="1" x14ac:dyDescent="0.25"/>
    <row r="909" ht="13.4" hidden="1" customHeight="1" x14ac:dyDescent="0.25"/>
    <row r="910" ht="13.4" hidden="1" customHeight="1" x14ac:dyDescent="0.25"/>
    <row r="911" ht="13.4" hidden="1" customHeight="1" x14ac:dyDescent="0.25"/>
    <row r="912" ht="13.4" hidden="1" customHeight="1" x14ac:dyDescent="0.25"/>
    <row r="913" ht="13.4" hidden="1" customHeight="1" x14ac:dyDescent="0.25"/>
    <row r="914" ht="13.4" hidden="1" customHeight="1" x14ac:dyDescent="0.25"/>
    <row r="915" ht="13.4" hidden="1" customHeight="1" x14ac:dyDescent="0.25"/>
    <row r="916" ht="13.4" hidden="1" customHeight="1" x14ac:dyDescent="0.25"/>
    <row r="917" ht="13.4" hidden="1" customHeight="1" x14ac:dyDescent="0.25"/>
    <row r="918" ht="13.4" hidden="1" customHeight="1" x14ac:dyDescent="0.25"/>
    <row r="919" ht="13.4" hidden="1" customHeight="1" x14ac:dyDescent="0.25"/>
    <row r="920" ht="13.4" hidden="1" customHeight="1" x14ac:dyDescent="0.25"/>
    <row r="921" ht="13.4" hidden="1" customHeight="1" x14ac:dyDescent="0.25"/>
    <row r="922" ht="13.4" hidden="1" customHeight="1" x14ac:dyDescent="0.25"/>
    <row r="923" ht="13.4" hidden="1" customHeight="1" x14ac:dyDescent="0.25"/>
    <row r="924" ht="13.4" hidden="1" customHeight="1" x14ac:dyDescent="0.25"/>
    <row r="925" ht="13.4" hidden="1" customHeight="1" x14ac:dyDescent="0.25"/>
    <row r="926" ht="13.4" hidden="1" customHeight="1" x14ac:dyDescent="0.25"/>
    <row r="927" ht="13.4" hidden="1" customHeight="1" x14ac:dyDescent="0.25"/>
    <row r="928" ht="13.4" hidden="1" customHeight="1" x14ac:dyDescent="0.25"/>
    <row r="929" ht="13.4" hidden="1" customHeight="1" x14ac:dyDescent="0.25"/>
    <row r="930" ht="13.4" hidden="1" customHeight="1" x14ac:dyDescent="0.25"/>
    <row r="931" ht="13.4" hidden="1" customHeight="1" x14ac:dyDescent="0.25"/>
    <row r="932" ht="13.4" hidden="1" customHeight="1" x14ac:dyDescent="0.25"/>
    <row r="933" ht="13.4" hidden="1" customHeight="1" x14ac:dyDescent="0.25"/>
    <row r="934" ht="13.4" hidden="1" customHeight="1" x14ac:dyDescent="0.25"/>
    <row r="935" ht="13.4" hidden="1" customHeight="1" x14ac:dyDescent="0.25"/>
    <row r="936" ht="13.4" hidden="1" customHeight="1" x14ac:dyDescent="0.25"/>
    <row r="937" ht="13.4" hidden="1" customHeight="1" x14ac:dyDescent="0.25"/>
    <row r="938" ht="13.4" hidden="1" customHeight="1" x14ac:dyDescent="0.25"/>
    <row r="939" ht="13.4" hidden="1" customHeight="1" x14ac:dyDescent="0.25"/>
    <row r="940" ht="13.4" hidden="1" customHeight="1" x14ac:dyDescent="0.25"/>
    <row r="941" ht="13.4" hidden="1" customHeight="1" x14ac:dyDescent="0.25"/>
    <row r="942" ht="13.4" hidden="1" customHeight="1" x14ac:dyDescent="0.25"/>
    <row r="943" ht="13.4" hidden="1" customHeight="1" x14ac:dyDescent="0.25"/>
    <row r="944" ht="13.4" hidden="1" customHeight="1" x14ac:dyDescent="0.25"/>
    <row r="945" ht="13.4" hidden="1" customHeight="1" x14ac:dyDescent="0.25"/>
    <row r="946" ht="13.4" hidden="1" customHeight="1" x14ac:dyDescent="0.25"/>
    <row r="947" ht="13.4" hidden="1" customHeight="1" x14ac:dyDescent="0.25"/>
    <row r="948" ht="13.4" hidden="1" customHeight="1" x14ac:dyDescent="0.25"/>
    <row r="949" ht="13.4" hidden="1" customHeight="1" x14ac:dyDescent="0.25"/>
    <row r="950" ht="13.4" hidden="1" customHeight="1" x14ac:dyDescent="0.25"/>
    <row r="951" ht="13.4" hidden="1" customHeight="1" x14ac:dyDescent="0.25"/>
    <row r="952" ht="13.4" hidden="1" customHeight="1" x14ac:dyDescent="0.25"/>
    <row r="953" ht="13.4" hidden="1" customHeight="1" x14ac:dyDescent="0.25"/>
    <row r="954" ht="13.4" hidden="1" customHeight="1" x14ac:dyDescent="0.25"/>
    <row r="955" ht="13.4" hidden="1" customHeight="1" x14ac:dyDescent="0.25"/>
    <row r="956" ht="13.4" hidden="1" customHeight="1" x14ac:dyDescent="0.25"/>
    <row r="957" ht="13.4" hidden="1" customHeight="1" x14ac:dyDescent="0.25"/>
    <row r="958" ht="13.4" hidden="1" customHeight="1" x14ac:dyDescent="0.25"/>
    <row r="959" ht="13.4" hidden="1" customHeight="1" x14ac:dyDescent="0.25"/>
    <row r="960" ht="13.4" hidden="1" customHeight="1" x14ac:dyDescent="0.25"/>
    <row r="961" ht="13.4" hidden="1" customHeight="1" x14ac:dyDescent="0.25"/>
    <row r="962" ht="13.4" hidden="1" customHeight="1" x14ac:dyDescent="0.25"/>
    <row r="963" ht="13.4" hidden="1" customHeight="1" x14ac:dyDescent="0.25"/>
    <row r="964" ht="13.4" hidden="1" customHeight="1" x14ac:dyDescent="0.25"/>
    <row r="965" ht="13.4" hidden="1" customHeight="1" x14ac:dyDescent="0.25"/>
    <row r="966" ht="13.4" hidden="1" customHeight="1" x14ac:dyDescent="0.25"/>
    <row r="967" ht="13.4" hidden="1" customHeight="1" x14ac:dyDescent="0.25"/>
    <row r="968" ht="13.4" hidden="1" customHeight="1" x14ac:dyDescent="0.25"/>
    <row r="969" ht="13.4" hidden="1" customHeight="1" x14ac:dyDescent="0.25"/>
    <row r="970" ht="13.4" hidden="1" customHeight="1" x14ac:dyDescent="0.25"/>
    <row r="971" ht="13.4" hidden="1" customHeight="1" x14ac:dyDescent="0.25"/>
    <row r="972" ht="13.4" hidden="1" customHeight="1" x14ac:dyDescent="0.25"/>
    <row r="973" ht="13.4" hidden="1" customHeight="1" x14ac:dyDescent="0.25"/>
    <row r="974" ht="13.4" hidden="1" customHeight="1" x14ac:dyDescent="0.25"/>
    <row r="975" ht="13.4" hidden="1" customHeight="1" x14ac:dyDescent="0.25"/>
    <row r="976" ht="13.4" hidden="1" customHeight="1" x14ac:dyDescent="0.25"/>
    <row r="977" ht="13.4" hidden="1" customHeight="1" x14ac:dyDescent="0.25"/>
    <row r="978" ht="13.4" hidden="1" customHeight="1" x14ac:dyDescent="0.25"/>
    <row r="979" ht="13.4" hidden="1" customHeight="1" x14ac:dyDescent="0.25"/>
    <row r="980" ht="13.4" hidden="1" customHeight="1" x14ac:dyDescent="0.25"/>
    <row r="981" ht="13.4" hidden="1" customHeight="1" x14ac:dyDescent="0.25"/>
    <row r="982" ht="13.4" hidden="1" customHeight="1" x14ac:dyDescent="0.25"/>
    <row r="983" ht="13.4" hidden="1" customHeight="1" x14ac:dyDescent="0.25"/>
    <row r="984" ht="13.4" hidden="1" customHeight="1" x14ac:dyDescent="0.25"/>
    <row r="985" ht="13.4" hidden="1" customHeight="1" x14ac:dyDescent="0.25"/>
    <row r="986" ht="13.4" hidden="1" customHeight="1" x14ac:dyDescent="0.25"/>
    <row r="987" ht="13.4" hidden="1" customHeight="1" x14ac:dyDescent="0.25"/>
    <row r="988" ht="13.4" hidden="1" customHeight="1" x14ac:dyDescent="0.25"/>
    <row r="989" ht="13.4" hidden="1" customHeight="1" x14ac:dyDescent="0.25"/>
    <row r="990" ht="13.4" hidden="1" customHeight="1" x14ac:dyDescent="0.25"/>
    <row r="991" ht="13.4" hidden="1" customHeight="1" x14ac:dyDescent="0.25"/>
    <row r="992" ht="13.4" hidden="1" customHeight="1" x14ac:dyDescent="0.25"/>
    <row r="993" ht="13.4" hidden="1" customHeight="1" x14ac:dyDescent="0.25"/>
    <row r="994" ht="13.4" hidden="1" customHeight="1" x14ac:dyDescent="0.25"/>
    <row r="995" ht="13.4" hidden="1" customHeight="1" x14ac:dyDescent="0.25"/>
    <row r="996" ht="13.4" hidden="1" customHeight="1" x14ac:dyDescent="0.25"/>
    <row r="997" ht="13.4" hidden="1" customHeight="1" x14ac:dyDescent="0.25"/>
    <row r="998" ht="13.4" hidden="1" customHeight="1" x14ac:dyDescent="0.25"/>
    <row r="999" ht="13.4" hidden="1" customHeight="1" x14ac:dyDescent="0.25"/>
    <row r="1000" ht="13.4" hidden="1" customHeight="1" x14ac:dyDescent="0.25"/>
    <row r="1001" ht="13.4" hidden="1" customHeight="1" x14ac:dyDescent="0.25"/>
    <row r="1002" ht="13.4" hidden="1" customHeight="1" x14ac:dyDescent="0.25"/>
    <row r="1003" ht="13.4" hidden="1" customHeight="1" x14ac:dyDescent="0.25"/>
    <row r="1004" ht="13.4" hidden="1" customHeight="1" x14ac:dyDescent="0.25"/>
    <row r="1005" ht="13.4" hidden="1" customHeight="1" x14ac:dyDescent="0.25"/>
    <row r="1006" ht="13.4" hidden="1" customHeight="1" x14ac:dyDescent="0.25"/>
    <row r="1007" ht="13.4" hidden="1" customHeight="1" x14ac:dyDescent="0.25"/>
    <row r="1008" ht="13.4" hidden="1" customHeight="1" x14ac:dyDescent="0.25"/>
    <row r="1009" ht="13.4" hidden="1" customHeight="1" x14ac:dyDescent="0.25"/>
    <row r="1010" ht="13.4" hidden="1" customHeight="1" x14ac:dyDescent="0.25"/>
    <row r="1011" ht="13.4" hidden="1" customHeight="1" x14ac:dyDescent="0.25"/>
    <row r="1012" ht="13.4" hidden="1" customHeight="1" x14ac:dyDescent="0.25"/>
    <row r="1013" ht="13.4" hidden="1" customHeight="1" x14ac:dyDescent="0.25"/>
    <row r="1014" ht="13.4" hidden="1" customHeight="1" x14ac:dyDescent="0.25"/>
    <row r="1015" ht="13.4" hidden="1" customHeight="1" x14ac:dyDescent="0.25"/>
    <row r="1016" ht="13.4" hidden="1" customHeight="1" x14ac:dyDescent="0.25"/>
    <row r="1017" ht="13.4" hidden="1" customHeight="1" x14ac:dyDescent="0.25"/>
    <row r="1018" ht="13.4" hidden="1" customHeight="1" x14ac:dyDescent="0.25"/>
    <row r="1019" ht="13.4" hidden="1" customHeight="1" x14ac:dyDescent="0.25"/>
    <row r="1020" ht="13.4" hidden="1" customHeight="1" x14ac:dyDescent="0.25"/>
    <row r="1021" ht="13.4" hidden="1" customHeight="1" x14ac:dyDescent="0.25"/>
    <row r="1022" ht="13.4" hidden="1" customHeight="1" x14ac:dyDescent="0.25"/>
    <row r="1023" ht="13.4" hidden="1" customHeight="1" x14ac:dyDescent="0.25"/>
    <row r="1024" ht="13.4" hidden="1" customHeight="1" x14ac:dyDescent="0.25"/>
    <row r="1025" ht="13.4" hidden="1" customHeight="1" x14ac:dyDescent="0.25"/>
    <row r="1026" ht="13.4" hidden="1" customHeight="1" x14ac:dyDescent="0.25"/>
    <row r="1027" ht="13.4" hidden="1" customHeight="1" x14ac:dyDescent="0.25"/>
    <row r="1028" ht="13.4" hidden="1" customHeight="1" x14ac:dyDescent="0.25"/>
    <row r="1029" ht="13.4" hidden="1" customHeight="1" x14ac:dyDescent="0.25"/>
    <row r="1030" ht="13.4" hidden="1" customHeight="1" x14ac:dyDescent="0.25"/>
    <row r="1031" ht="13.4" hidden="1" customHeight="1" x14ac:dyDescent="0.25"/>
    <row r="1032" ht="13.4" hidden="1" customHeight="1" x14ac:dyDescent="0.25"/>
    <row r="1033" ht="13.4" hidden="1" customHeight="1" x14ac:dyDescent="0.25"/>
    <row r="1034" ht="13.4" hidden="1" customHeight="1" x14ac:dyDescent="0.25"/>
    <row r="1035" ht="13.4" hidden="1" customHeight="1" x14ac:dyDescent="0.25"/>
    <row r="1036" ht="13.4" hidden="1" customHeight="1" x14ac:dyDescent="0.25"/>
    <row r="1037" ht="13.4" hidden="1" customHeight="1" x14ac:dyDescent="0.25"/>
    <row r="1038" ht="13.4" hidden="1" customHeight="1" x14ac:dyDescent="0.25"/>
    <row r="1039" ht="13.4" hidden="1" customHeight="1" x14ac:dyDescent="0.25"/>
    <row r="1040" ht="13.4" hidden="1" customHeight="1" x14ac:dyDescent="0.25"/>
    <row r="1041" ht="13.4" hidden="1" customHeight="1" x14ac:dyDescent="0.25"/>
    <row r="1042" ht="13.4" hidden="1" customHeight="1" x14ac:dyDescent="0.25"/>
    <row r="1043" ht="13.4" hidden="1" customHeight="1" x14ac:dyDescent="0.25"/>
    <row r="1044" ht="13.4" hidden="1" customHeight="1" x14ac:dyDescent="0.25"/>
    <row r="1045" ht="13.4" hidden="1" customHeight="1" x14ac:dyDescent="0.25"/>
    <row r="1046" ht="13.4" hidden="1" customHeight="1" x14ac:dyDescent="0.25"/>
    <row r="1047" ht="13.4" hidden="1" customHeight="1" x14ac:dyDescent="0.25"/>
    <row r="1048" ht="13.4" hidden="1" customHeight="1" x14ac:dyDescent="0.25"/>
    <row r="1049" ht="13.4" hidden="1" customHeight="1" x14ac:dyDescent="0.25"/>
    <row r="1050" ht="13.4" hidden="1" customHeight="1" x14ac:dyDescent="0.25"/>
    <row r="1051" ht="13.4" hidden="1" customHeight="1" x14ac:dyDescent="0.25"/>
    <row r="1052" ht="13.4" hidden="1" customHeight="1" x14ac:dyDescent="0.25"/>
    <row r="1053" ht="13.4" hidden="1" customHeight="1" x14ac:dyDescent="0.25"/>
    <row r="1054" ht="13.4" hidden="1" customHeight="1" x14ac:dyDescent="0.25"/>
    <row r="1055" ht="13.4" hidden="1" customHeight="1" x14ac:dyDescent="0.25"/>
    <row r="1056" ht="13.4" hidden="1" customHeight="1" x14ac:dyDescent="0.25"/>
    <row r="1057" ht="13.4" hidden="1" customHeight="1" x14ac:dyDescent="0.25"/>
    <row r="1058" ht="13.4" hidden="1" customHeight="1" x14ac:dyDescent="0.25"/>
    <row r="1059" ht="13.4" hidden="1" customHeight="1" x14ac:dyDescent="0.25"/>
    <row r="1060" ht="13.4" hidden="1" customHeight="1" x14ac:dyDescent="0.25"/>
    <row r="1061" ht="13.4" hidden="1" customHeight="1" x14ac:dyDescent="0.25"/>
    <row r="1062" ht="13.4" hidden="1" customHeight="1" x14ac:dyDescent="0.25"/>
    <row r="1063" ht="13.4" hidden="1" customHeight="1" x14ac:dyDescent="0.25"/>
    <row r="1064" ht="13.4" hidden="1" customHeight="1" x14ac:dyDescent="0.25"/>
    <row r="1065" ht="13.4" hidden="1" customHeight="1" x14ac:dyDescent="0.25"/>
    <row r="1066" ht="13.4" hidden="1" customHeight="1" x14ac:dyDescent="0.25"/>
    <row r="1067" ht="13.4" hidden="1" customHeight="1" x14ac:dyDescent="0.25"/>
    <row r="1068" ht="13.4" hidden="1" customHeight="1" x14ac:dyDescent="0.25"/>
    <row r="1069" ht="13.4" hidden="1" customHeight="1" x14ac:dyDescent="0.25"/>
    <row r="1070" ht="13.4" hidden="1" customHeight="1" x14ac:dyDescent="0.25"/>
    <row r="1071" ht="13.4" hidden="1" customHeight="1" x14ac:dyDescent="0.25"/>
    <row r="1072" ht="13.4" hidden="1" customHeight="1" x14ac:dyDescent="0.25"/>
    <row r="1073" ht="13.4" hidden="1" customHeight="1" x14ac:dyDescent="0.25"/>
    <row r="1074" ht="13.4" hidden="1" customHeight="1" x14ac:dyDescent="0.25"/>
    <row r="1075" ht="13.4" hidden="1" customHeight="1" x14ac:dyDescent="0.25"/>
    <row r="1076" ht="13.4" hidden="1" customHeight="1" x14ac:dyDescent="0.25"/>
    <row r="1077" ht="13.4" hidden="1" customHeight="1" x14ac:dyDescent="0.25"/>
    <row r="1078" ht="13.4" hidden="1" customHeight="1" x14ac:dyDescent="0.25"/>
    <row r="1079" ht="13.4" hidden="1" customHeight="1" x14ac:dyDescent="0.25"/>
    <row r="1080" ht="13.4" hidden="1" customHeight="1" x14ac:dyDescent="0.25"/>
    <row r="1081" ht="13.4" hidden="1" customHeight="1" x14ac:dyDescent="0.25"/>
    <row r="1082" ht="13.4" hidden="1" customHeight="1" x14ac:dyDescent="0.25"/>
    <row r="1083" ht="13.4" hidden="1" customHeight="1" x14ac:dyDescent="0.25"/>
    <row r="1084" ht="13.4" hidden="1" customHeight="1" x14ac:dyDescent="0.25"/>
    <row r="1085" ht="13.4" hidden="1" customHeight="1" x14ac:dyDescent="0.25"/>
    <row r="1086" ht="13.4" hidden="1" customHeight="1" x14ac:dyDescent="0.25"/>
    <row r="1087" ht="13.4" hidden="1" customHeight="1" x14ac:dyDescent="0.25"/>
    <row r="1088" ht="13.4" hidden="1" customHeight="1" x14ac:dyDescent="0.25"/>
    <row r="1089" ht="13.4" hidden="1" customHeight="1" x14ac:dyDescent="0.25"/>
    <row r="1090" ht="13.4" hidden="1" customHeight="1" x14ac:dyDescent="0.25"/>
    <row r="1091" ht="13.4" hidden="1" customHeight="1" x14ac:dyDescent="0.25"/>
    <row r="1092" ht="13.4" hidden="1" customHeight="1" x14ac:dyDescent="0.25"/>
    <row r="1093" ht="13.4" hidden="1" customHeight="1" x14ac:dyDescent="0.25"/>
    <row r="1094" ht="13.4" hidden="1" customHeight="1" x14ac:dyDescent="0.25"/>
    <row r="1095" ht="13.4" hidden="1" customHeight="1" x14ac:dyDescent="0.25"/>
    <row r="1096" ht="13.4" hidden="1" customHeight="1" x14ac:dyDescent="0.25"/>
    <row r="1097" ht="13.4" hidden="1" customHeight="1" x14ac:dyDescent="0.25"/>
    <row r="1098" ht="13.4" hidden="1" customHeight="1" x14ac:dyDescent="0.25"/>
    <row r="1099" ht="13.4" hidden="1" customHeight="1" x14ac:dyDescent="0.25"/>
    <row r="1100" ht="13.4" hidden="1" customHeight="1" x14ac:dyDescent="0.25"/>
    <row r="1101" ht="13.4" hidden="1" customHeight="1" x14ac:dyDescent="0.25"/>
    <row r="1102" ht="13.4" hidden="1" customHeight="1" x14ac:dyDescent="0.25"/>
    <row r="1103" ht="13.4" hidden="1" customHeight="1" x14ac:dyDescent="0.25"/>
    <row r="1104" ht="13.4" hidden="1" customHeight="1" x14ac:dyDescent="0.25"/>
    <row r="1105" ht="13.4" hidden="1" customHeight="1" x14ac:dyDescent="0.25"/>
    <row r="1106" ht="13.4" hidden="1" customHeight="1" x14ac:dyDescent="0.25"/>
    <row r="1107" ht="13.4" hidden="1" customHeight="1" x14ac:dyDescent="0.25"/>
    <row r="1108" ht="13.4" hidden="1" customHeight="1" x14ac:dyDescent="0.25"/>
    <row r="1109" ht="13.4" hidden="1" customHeight="1" x14ac:dyDescent="0.25"/>
    <row r="1110" ht="13.4" hidden="1" customHeight="1" x14ac:dyDescent="0.25"/>
    <row r="1111" ht="13.4" hidden="1" customHeight="1" x14ac:dyDescent="0.25"/>
    <row r="1112" ht="13.4" hidden="1" customHeight="1" x14ac:dyDescent="0.25"/>
    <row r="1113" ht="13.4" hidden="1" customHeight="1" x14ac:dyDescent="0.25"/>
    <row r="1114" ht="13.4" hidden="1" customHeight="1" x14ac:dyDescent="0.25"/>
    <row r="1115" ht="13.4" hidden="1" customHeight="1" x14ac:dyDescent="0.25"/>
    <row r="1116" ht="13.4" hidden="1" customHeight="1" x14ac:dyDescent="0.25"/>
    <row r="1117" ht="13.4" hidden="1" customHeight="1" x14ac:dyDescent="0.25"/>
    <row r="1118" ht="13.4" hidden="1" customHeight="1" x14ac:dyDescent="0.25"/>
    <row r="1119" ht="13.4" hidden="1" customHeight="1" x14ac:dyDescent="0.25"/>
    <row r="1120" ht="13.4" hidden="1" customHeight="1" x14ac:dyDescent="0.25"/>
    <row r="1121" ht="13.4" hidden="1" customHeight="1" x14ac:dyDescent="0.25"/>
    <row r="1122" ht="13.4" hidden="1" customHeight="1" x14ac:dyDescent="0.25"/>
    <row r="1123" ht="13.4" hidden="1" customHeight="1" x14ac:dyDescent="0.25"/>
    <row r="1124" ht="13.4" hidden="1" customHeight="1" x14ac:dyDescent="0.25"/>
    <row r="1125" ht="13.4" hidden="1" customHeight="1" x14ac:dyDescent="0.25"/>
    <row r="1126" ht="13.4" hidden="1" customHeight="1" x14ac:dyDescent="0.25"/>
    <row r="1127" ht="13.4" hidden="1" customHeight="1" x14ac:dyDescent="0.25"/>
    <row r="1128" ht="13.4" hidden="1" customHeight="1" x14ac:dyDescent="0.25"/>
    <row r="1129" ht="13.4" hidden="1" customHeight="1" x14ac:dyDescent="0.25"/>
    <row r="1130" ht="13.4" hidden="1" customHeight="1" x14ac:dyDescent="0.25"/>
    <row r="1131" ht="13.4" hidden="1" customHeight="1" x14ac:dyDescent="0.25"/>
    <row r="1132" ht="13.4" hidden="1" customHeight="1" x14ac:dyDescent="0.25"/>
    <row r="1133" ht="13.4" hidden="1" customHeight="1" x14ac:dyDescent="0.25"/>
    <row r="1134" ht="13.4" hidden="1" customHeight="1" x14ac:dyDescent="0.25"/>
    <row r="1135" ht="13.4" hidden="1" customHeight="1" x14ac:dyDescent="0.25"/>
    <row r="1136" ht="13.4" hidden="1" customHeight="1" x14ac:dyDescent="0.25"/>
    <row r="1137" ht="13.4" hidden="1" customHeight="1" x14ac:dyDescent="0.25"/>
    <row r="1138" ht="13.4" hidden="1" customHeight="1" x14ac:dyDescent="0.25"/>
    <row r="1139" ht="13.4" hidden="1" customHeight="1" x14ac:dyDescent="0.25"/>
    <row r="1140" ht="13.4" hidden="1" customHeight="1" x14ac:dyDescent="0.25"/>
    <row r="1141" ht="13.4" hidden="1" customHeight="1" x14ac:dyDescent="0.25"/>
    <row r="1142" ht="13.4" hidden="1" customHeight="1" x14ac:dyDescent="0.25"/>
    <row r="1143" ht="13.4" hidden="1" customHeight="1" x14ac:dyDescent="0.25"/>
    <row r="1144" ht="13.4" hidden="1" customHeight="1" x14ac:dyDescent="0.25"/>
    <row r="1145" ht="13.4" hidden="1" customHeight="1" x14ac:dyDescent="0.25"/>
    <row r="1146" ht="13.4" hidden="1" customHeight="1" x14ac:dyDescent="0.25"/>
    <row r="1147" ht="13.4" hidden="1" customHeight="1" x14ac:dyDescent="0.25"/>
    <row r="1148" ht="13.4" hidden="1" customHeight="1" x14ac:dyDescent="0.25"/>
    <row r="1149" ht="13.4" hidden="1" customHeight="1" x14ac:dyDescent="0.25"/>
    <row r="1150" ht="13.4" hidden="1" customHeight="1" x14ac:dyDescent="0.25"/>
    <row r="1151" ht="13.4" hidden="1" customHeight="1" x14ac:dyDescent="0.25"/>
    <row r="1152" ht="13.4" hidden="1" customHeight="1" x14ac:dyDescent="0.25"/>
    <row r="1153" ht="13.4" hidden="1" customHeight="1" x14ac:dyDescent="0.25"/>
    <row r="1154" ht="13.4" hidden="1" customHeight="1" x14ac:dyDescent="0.25"/>
    <row r="1155" ht="13.4" hidden="1" customHeight="1" x14ac:dyDescent="0.25"/>
    <row r="1156" ht="13.4" hidden="1" customHeight="1" x14ac:dyDescent="0.25"/>
    <row r="1157" ht="13.4" hidden="1" customHeight="1" x14ac:dyDescent="0.25"/>
    <row r="1158" ht="13.4" hidden="1" customHeight="1" x14ac:dyDescent="0.25"/>
    <row r="1159" ht="13.4" hidden="1" customHeight="1" x14ac:dyDescent="0.25"/>
    <row r="1160" ht="13.4" hidden="1" customHeight="1" x14ac:dyDescent="0.25"/>
    <row r="1161" ht="13.4" hidden="1" customHeight="1" x14ac:dyDescent="0.25"/>
    <row r="1162" ht="13.4" hidden="1" customHeight="1" x14ac:dyDescent="0.25"/>
    <row r="1163" ht="13.4" hidden="1" customHeight="1" x14ac:dyDescent="0.25"/>
    <row r="1164" ht="13.4" hidden="1" customHeight="1" x14ac:dyDescent="0.25"/>
    <row r="1165" ht="13.4" hidden="1" customHeight="1" x14ac:dyDescent="0.25"/>
    <row r="1166" ht="13.4" hidden="1" customHeight="1" x14ac:dyDescent="0.25"/>
    <row r="1167" ht="13.4" hidden="1" customHeight="1" x14ac:dyDescent="0.25"/>
    <row r="1168" ht="13.4" hidden="1" customHeight="1" x14ac:dyDescent="0.25"/>
    <row r="1169" ht="13.4" hidden="1" customHeight="1" x14ac:dyDescent="0.25"/>
    <row r="1170" ht="13.4" hidden="1" customHeight="1" x14ac:dyDescent="0.25"/>
    <row r="1171" ht="13.4" hidden="1" customHeight="1" x14ac:dyDescent="0.25"/>
    <row r="1172" ht="13.4" hidden="1" customHeight="1" x14ac:dyDescent="0.25"/>
    <row r="1173" ht="13.4" hidden="1" customHeight="1" x14ac:dyDescent="0.25"/>
    <row r="1174" ht="13.4" hidden="1" customHeight="1" x14ac:dyDescent="0.25"/>
    <row r="1175" ht="13.4" hidden="1" customHeight="1" x14ac:dyDescent="0.25"/>
    <row r="1176" ht="13.4" hidden="1" customHeight="1" x14ac:dyDescent="0.25"/>
    <row r="1177" ht="13.4" hidden="1" customHeight="1" x14ac:dyDescent="0.25"/>
    <row r="1178" ht="13.4" hidden="1" customHeight="1" x14ac:dyDescent="0.25"/>
    <row r="1179" ht="13.4" hidden="1" customHeight="1" x14ac:dyDescent="0.25"/>
    <row r="1180" ht="13.4" hidden="1" customHeight="1" x14ac:dyDescent="0.25"/>
    <row r="1181" ht="13.4" hidden="1" customHeight="1" x14ac:dyDescent="0.25"/>
    <row r="1182" ht="13.4" hidden="1" customHeight="1" x14ac:dyDescent="0.25"/>
    <row r="1183" ht="13.4" hidden="1" customHeight="1" x14ac:dyDescent="0.25"/>
    <row r="1184" ht="13.4" hidden="1" customHeight="1" x14ac:dyDescent="0.25"/>
    <row r="1185" ht="13.4" hidden="1" customHeight="1" x14ac:dyDescent="0.25"/>
    <row r="1186" ht="13.4" hidden="1" customHeight="1" x14ac:dyDescent="0.25"/>
    <row r="1187" ht="13.4" hidden="1" customHeight="1" x14ac:dyDescent="0.25"/>
    <row r="1188" ht="13.4" hidden="1" customHeight="1" x14ac:dyDescent="0.25"/>
    <row r="1189" ht="13.4" hidden="1" customHeight="1" x14ac:dyDescent="0.25"/>
    <row r="1190" ht="13.4" hidden="1" customHeight="1" x14ac:dyDescent="0.25"/>
    <row r="1191" ht="13.4" hidden="1" customHeight="1" x14ac:dyDescent="0.25"/>
    <row r="1192" ht="13.4" hidden="1" customHeight="1" x14ac:dyDescent="0.25"/>
    <row r="1193" ht="13.4" hidden="1" customHeight="1" x14ac:dyDescent="0.25"/>
    <row r="1194" ht="13.4" hidden="1" customHeight="1" x14ac:dyDescent="0.25"/>
    <row r="1195" ht="13.4" hidden="1" customHeight="1" x14ac:dyDescent="0.25"/>
    <row r="1196" ht="13.4" hidden="1" customHeight="1" x14ac:dyDescent="0.25"/>
    <row r="1197" ht="13.4" hidden="1" customHeight="1" x14ac:dyDescent="0.25"/>
    <row r="1198" ht="13.4" hidden="1" customHeight="1" x14ac:dyDescent="0.25"/>
    <row r="1199" ht="13.4" hidden="1" customHeight="1" x14ac:dyDescent="0.25"/>
    <row r="1200" ht="13.4" hidden="1" customHeight="1" x14ac:dyDescent="0.25"/>
    <row r="1201" ht="13.4" hidden="1" customHeight="1" x14ac:dyDescent="0.25"/>
    <row r="1202" ht="13.4" hidden="1" customHeight="1" x14ac:dyDescent="0.25"/>
    <row r="1203" ht="13.4" hidden="1" customHeight="1" x14ac:dyDescent="0.25"/>
    <row r="1204" ht="13.4" hidden="1" customHeight="1" x14ac:dyDescent="0.25"/>
    <row r="1205" ht="13.4" hidden="1" customHeight="1" x14ac:dyDescent="0.25"/>
    <row r="1206" ht="13.4" hidden="1" customHeight="1" x14ac:dyDescent="0.25"/>
    <row r="1207" ht="13.4" hidden="1" customHeight="1" x14ac:dyDescent="0.25"/>
    <row r="1208" ht="13.4" hidden="1" customHeight="1" x14ac:dyDescent="0.25"/>
    <row r="1209" ht="13.4" hidden="1" customHeight="1" x14ac:dyDescent="0.25"/>
    <row r="1210" ht="13.4" hidden="1" customHeight="1" x14ac:dyDescent="0.25"/>
    <row r="1211" ht="13.4" hidden="1" customHeight="1" x14ac:dyDescent="0.25"/>
    <row r="1212" ht="13.4" hidden="1" customHeight="1" x14ac:dyDescent="0.25"/>
    <row r="1213" ht="13.4" hidden="1" customHeight="1" x14ac:dyDescent="0.25"/>
    <row r="1214" ht="13.4" hidden="1" customHeight="1" x14ac:dyDescent="0.25"/>
    <row r="1215" ht="13.4" hidden="1" customHeight="1" x14ac:dyDescent="0.25"/>
    <row r="1216" ht="13.4" hidden="1" customHeight="1" x14ac:dyDescent="0.25"/>
    <row r="1217" ht="13.4" hidden="1" customHeight="1" x14ac:dyDescent="0.25"/>
    <row r="1218" ht="13.4" hidden="1" customHeight="1" x14ac:dyDescent="0.25"/>
    <row r="1219" ht="13.4" hidden="1" customHeight="1" x14ac:dyDescent="0.25"/>
    <row r="1220" ht="13.4" hidden="1" customHeight="1" x14ac:dyDescent="0.25"/>
    <row r="1221" ht="13.4" hidden="1" customHeight="1" x14ac:dyDescent="0.25"/>
    <row r="1222" ht="13.4" hidden="1" customHeight="1" x14ac:dyDescent="0.25"/>
    <row r="1223" ht="13.4" hidden="1" customHeight="1" x14ac:dyDescent="0.25"/>
    <row r="1224" ht="13.4" hidden="1" customHeight="1" x14ac:dyDescent="0.25"/>
    <row r="1225" ht="13.4" hidden="1" customHeight="1" x14ac:dyDescent="0.25"/>
    <row r="1226" ht="13.4" hidden="1" customHeight="1" x14ac:dyDescent="0.25"/>
    <row r="1227" ht="13.4" hidden="1" customHeight="1" x14ac:dyDescent="0.25"/>
    <row r="1228" ht="13.4" hidden="1" customHeight="1" x14ac:dyDescent="0.25"/>
    <row r="1229" ht="13.4" hidden="1" customHeight="1" x14ac:dyDescent="0.25"/>
    <row r="1230" ht="13.4" hidden="1" customHeight="1" x14ac:dyDescent="0.25"/>
    <row r="1231" ht="13.4" hidden="1" customHeight="1" x14ac:dyDescent="0.25"/>
    <row r="1232" ht="13.4" hidden="1" customHeight="1" x14ac:dyDescent="0.25"/>
    <row r="1233" ht="13.4" hidden="1" customHeight="1" x14ac:dyDescent="0.25"/>
    <row r="1234" ht="13.4" hidden="1" customHeight="1" x14ac:dyDescent="0.25"/>
    <row r="1235" ht="13.4" hidden="1" customHeight="1" x14ac:dyDescent="0.25"/>
    <row r="1236" ht="13.4" hidden="1" customHeight="1" x14ac:dyDescent="0.25"/>
    <row r="1237" ht="13.4" hidden="1" customHeight="1" x14ac:dyDescent="0.25"/>
    <row r="1238" ht="13.4" hidden="1" customHeight="1" x14ac:dyDescent="0.25"/>
    <row r="1239" ht="13.4" hidden="1" customHeight="1" x14ac:dyDescent="0.25"/>
    <row r="1240" ht="13.4" hidden="1" customHeight="1" x14ac:dyDescent="0.25"/>
    <row r="1241" ht="13.4" hidden="1" customHeight="1" x14ac:dyDescent="0.25"/>
    <row r="1242" ht="13.4" hidden="1" customHeight="1" x14ac:dyDescent="0.25"/>
    <row r="1243" ht="13.4" hidden="1" customHeight="1" x14ac:dyDescent="0.25"/>
    <row r="1244" ht="13.4" hidden="1" customHeight="1" x14ac:dyDescent="0.25"/>
    <row r="1245" ht="13.4" hidden="1" customHeight="1" x14ac:dyDescent="0.25"/>
    <row r="1246" ht="13.4" hidden="1" customHeight="1" x14ac:dyDescent="0.25"/>
    <row r="1247" ht="13.4" hidden="1" customHeight="1" x14ac:dyDescent="0.25"/>
    <row r="1248" ht="13.4" hidden="1" customHeight="1" x14ac:dyDescent="0.25"/>
    <row r="1249" ht="13.4" hidden="1" customHeight="1" x14ac:dyDescent="0.25"/>
    <row r="1250" ht="13.4" hidden="1" customHeight="1" x14ac:dyDescent="0.25"/>
    <row r="1251" ht="13.4" hidden="1" customHeight="1" x14ac:dyDescent="0.25"/>
    <row r="1252" ht="13.4" hidden="1" customHeight="1" x14ac:dyDescent="0.25"/>
    <row r="1253" ht="13.4" hidden="1" customHeight="1" x14ac:dyDescent="0.25"/>
    <row r="1254" ht="13.4" hidden="1" customHeight="1" x14ac:dyDescent="0.25"/>
    <row r="1255" ht="13.4" hidden="1" customHeight="1" x14ac:dyDescent="0.25"/>
    <row r="1256" ht="13.4" hidden="1" customHeight="1" x14ac:dyDescent="0.25"/>
    <row r="1257" ht="13.4" hidden="1" customHeight="1" x14ac:dyDescent="0.25"/>
    <row r="1258" ht="13.4" hidden="1" customHeight="1" x14ac:dyDescent="0.25"/>
    <row r="1259" ht="13.4" hidden="1" customHeight="1" x14ac:dyDescent="0.25"/>
    <row r="1260" ht="13.4" hidden="1" customHeight="1" x14ac:dyDescent="0.25"/>
    <row r="1261" ht="13.4" hidden="1" customHeight="1" x14ac:dyDescent="0.25"/>
    <row r="1262" ht="13.4" hidden="1" customHeight="1" x14ac:dyDescent="0.25"/>
    <row r="1263" ht="13.4" hidden="1" customHeight="1" x14ac:dyDescent="0.25"/>
    <row r="1264" ht="13.4" hidden="1" customHeight="1" x14ac:dyDescent="0.25"/>
    <row r="1265" ht="13.4" hidden="1" customHeight="1" x14ac:dyDescent="0.25"/>
    <row r="1266" ht="13.4" hidden="1" customHeight="1" x14ac:dyDescent="0.25"/>
    <row r="1267" ht="13.4" hidden="1" customHeight="1" x14ac:dyDescent="0.25"/>
    <row r="1268" ht="13.4" hidden="1" customHeight="1" x14ac:dyDescent="0.25"/>
    <row r="1269" ht="13.4" hidden="1" customHeight="1" x14ac:dyDescent="0.25"/>
    <row r="1270" ht="13.4" hidden="1" customHeight="1" x14ac:dyDescent="0.25"/>
    <row r="1271" ht="13.4" hidden="1" customHeight="1" x14ac:dyDescent="0.25"/>
    <row r="1272" ht="13.4" hidden="1" customHeight="1" x14ac:dyDescent="0.25"/>
    <row r="1273" ht="13.4" hidden="1" customHeight="1" x14ac:dyDescent="0.25"/>
    <row r="1274" ht="13.4" hidden="1" customHeight="1" x14ac:dyDescent="0.25"/>
    <row r="1275" ht="13.4" hidden="1" customHeight="1" x14ac:dyDescent="0.25"/>
    <row r="1276" ht="13.4" hidden="1" customHeight="1" x14ac:dyDescent="0.25"/>
    <row r="1277" ht="13.4" hidden="1" customHeight="1" x14ac:dyDescent="0.25"/>
    <row r="1278" ht="13.4" hidden="1" customHeight="1" x14ac:dyDescent="0.25"/>
    <row r="1279" ht="13.4" hidden="1" customHeight="1" x14ac:dyDescent="0.25"/>
    <row r="1280" ht="13.4" hidden="1" customHeight="1" x14ac:dyDescent="0.25"/>
    <row r="1281" ht="13.4" hidden="1" customHeight="1" x14ac:dyDescent="0.25"/>
    <row r="1282" ht="13.4" hidden="1" customHeight="1" x14ac:dyDescent="0.25"/>
    <row r="1283" ht="13.4" hidden="1" customHeight="1" x14ac:dyDescent="0.25"/>
    <row r="1284" ht="13.4" hidden="1" customHeight="1" x14ac:dyDescent="0.25"/>
    <row r="1285" ht="13.4" hidden="1" customHeight="1" x14ac:dyDescent="0.25"/>
    <row r="1286" ht="13.4" hidden="1" customHeight="1" x14ac:dyDescent="0.25"/>
    <row r="1287" ht="13.4" hidden="1" customHeight="1" x14ac:dyDescent="0.25"/>
    <row r="1288" ht="13.4" hidden="1" customHeight="1" x14ac:dyDescent="0.25"/>
    <row r="1289" ht="13.4" hidden="1" customHeight="1" x14ac:dyDescent="0.25"/>
    <row r="1290" ht="13.4" hidden="1" customHeight="1" x14ac:dyDescent="0.25"/>
    <row r="1291" ht="13.4" hidden="1" customHeight="1" x14ac:dyDescent="0.25"/>
    <row r="1292" ht="13.4" hidden="1" customHeight="1" x14ac:dyDescent="0.25"/>
    <row r="1293" ht="13.4" hidden="1" customHeight="1" x14ac:dyDescent="0.25"/>
    <row r="1294" ht="13.4" hidden="1" customHeight="1" x14ac:dyDescent="0.25"/>
    <row r="1295" ht="13.4" hidden="1" customHeight="1" x14ac:dyDescent="0.25"/>
    <row r="1296" ht="13.4" hidden="1" customHeight="1" x14ac:dyDescent="0.25"/>
    <row r="1297" ht="13.4" hidden="1" customHeight="1" x14ac:dyDescent="0.25"/>
    <row r="1298" ht="13.4" hidden="1" customHeight="1" x14ac:dyDescent="0.25"/>
    <row r="1299" ht="13.4" hidden="1" customHeight="1" x14ac:dyDescent="0.25"/>
    <row r="1300" ht="13.4" hidden="1" customHeight="1" x14ac:dyDescent="0.25"/>
    <row r="1301" ht="13.4" hidden="1" customHeight="1" x14ac:dyDescent="0.25"/>
    <row r="1302" ht="13.4" hidden="1" customHeight="1" x14ac:dyDescent="0.25"/>
    <row r="1303" ht="13.4" hidden="1" customHeight="1" x14ac:dyDescent="0.25"/>
    <row r="1304" ht="13.4" hidden="1" customHeight="1" x14ac:dyDescent="0.25"/>
    <row r="1305" ht="13.4" hidden="1" customHeight="1" x14ac:dyDescent="0.25"/>
    <row r="1306" ht="13.4" hidden="1" customHeight="1" x14ac:dyDescent="0.25"/>
    <row r="1307" ht="13.4" hidden="1" customHeight="1" x14ac:dyDescent="0.25"/>
    <row r="1308" ht="13.4" hidden="1" customHeight="1" x14ac:dyDescent="0.25"/>
    <row r="1309" ht="13.4" hidden="1" customHeight="1" x14ac:dyDescent="0.25"/>
    <row r="1310" ht="13.4" hidden="1" customHeight="1" x14ac:dyDescent="0.25"/>
    <row r="1311" ht="13.4" hidden="1" customHeight="1" x14ac:dyDescent="0.25"/>
    <row r="1312" ht="13.4" hidden="1" customHeight="1" x14ac:dyDescent="0.25"/>
    <row r="1313" ht="13.4" hidden="1" customHeight="1" x14ac:dyDescent="0.25"/>
    <row r="1314" ht="13.4" hidden="1" customHeight="1" x14ac:dyDescent="0.25"/>
    <row r="1315" ht="13.4" hidden="1" customHeight="1" x14ac:dyDescent="0.25"/>
    <row r="1316" ht="13.4" hidden="1" customHeight="1" x14ac:dyDescent="0.25"/>
    <row r="1317" ht="13.4" hidden="1" customHeight="1" x14ac:dyDescent="0.25"/>
    <row r="1318" ht="13.4" hidden="1" customHeight="1" x14ac:dyDescent="0.25"/>
    <row r="1319" ht="13.4" hidden="1" customHeight="1" x14ac:dyDescent="0.25"/>
    <row r="1320" ht="13.4" hidden="1" customHeight="1" x14ac:dyDescent="0.25"/>
    <row r="1321" ht="13.4" hidden="1" customHeight="1" x14ac:dyDescent="0.25"/>
    <row r="1322" ht="13.4" hidden="1" customHeight="1" x14ac:dyDescent="0.25"/>
    <row r="1323" ht="13.4" hidden="1" customHeight="1" x14ac:dyDescent="0.25"/>
    <row r="1324" ht="13.4" hidden="1" customHeight="1" x14ac:dyDescent="0.25"/>
    <row r="1325" ht="13.4" hidden="1" customHeight="1" x14ac:dyDescent="0.25"/>
    <row r="1326" ht="13.4" hidden="1" customHeight="1" x14ac:dyDescent="0.25"/>
    <row r="1327" ht="13.4" hidden="1" customHeight="1" x14ac:dyDescent="0.25"/>
    <row r="1328" ht="13.4" hidden="1" customHeight="1" x14ac:dyDescent="0.25"/>
    <row r="1329" ht="13.4" hidden="1" customHeight="1" x14ac:dyDescent="0.25"/>
    <row r="1330" ht="13.4" hidden="1" customHeight="1" x14ac:dyDescent="0.25"/>
    <row r="1331" ht="13.4" hidden="1" customHeight="1" x14ac:dyDescent="0.25"/>
    <row r="1332" ht="13.4" hidden="1" customHeight="1" x14ac:dyDescent="0.25"/>
    <row r="1333" ht="13.4" hidden="1" customHeight="1" x14ac:dyDescent="0.25"/>
    <row r="1334" ht="13.4" hidden="1" customHeight="1" x14ac:dyDescent="0.25"/>
    <row r="1335" ht="13.4" hidden="1" customHeight="1" x14ac:dyDescent="0.25"/>
    <row r="1336" ht="13.4" hidden="1" customHeight="1" x14ac:dyDescent="0.25"/>
    <row r="1337" ht="13.4" hidden="1" customHeight="1" x14ac:dyDescent="0.25"/>
    <row r="1338" ht="13.4" hidden="1" customHeight="1" x14ac:dyDescent="0.25"/>
    <row r="1339" ht="13.4" hidden="1" customHeight="1" x14ac:dyDescent="0.25"/>
    <row r="1340" ht="13.4" hidden="1" customHeight="1" x14ac:dyDescent="0.25"/>
    <row r="1341" ht="13.4" hidden="1" customHeight="1" x14ac:dyDescent="0.25"/>
    <row r="1342" ht="13.4" hidden="1" customHeight="1" x14ac:dyDescent="0.25"/>
    <row r="1343" ht="13.4" hidden="1" customHeight="1" x14ac:dyDescent="0.25"/>
    <row r="1344" ht="13.4" hidden="1" customHeight="1" x14ac:dyDescent="0.25"/>
    <row r="1345" ht="13.4" hidden="1" customHeight="1" x14ac:dyDescent="0.25"/>
    <row r="1346" ht="13.4" hidden="1" customHeight="1" x14ac:dyDescent="0.25"/>
    <row r="1347" ht="13.4" hidden="1" customHeight="1" x14ac:dyDescent="0.25"/>
    <row r="1348" ht="13.4" hidden="1" customHeight="1" x14ac:dyDescent="0.25"/>
    <row r="1349" ht="13.4" hidden="1" customHeight="1" x14ac:dyDescent="0.25"/>
    <row r="1350" ht="13.4" hidden="1" customHeight="1" x14ac:dyDescent="0.25"/>
    <row r="1351" ht="13.4" hidden="1" customHeight="1" x14ac:dyDescent="0.25"/>
    <row r="1352" ht="13.4" hidden="1" customHeight="1" x14ac:dyDescent="0.25"/>
    <row r="1353" ht="13.4" hidden="1" customHeight="1" x14ac:dyDescent="0.25"/>
    <row r="1354" ht="13.4" hidden="1" customHeight="1" x14ac:dyDescent="0.25"/>
    <row r="1355" ht="13.4" hidden="1" customHeight="1" x14ac:dyDescent="0.25"/>
    <row r="1356" ht="13.4" hidden="1" customHeight="1" x14ac:dyDescent="0.25"/>
    <row r="1357" ht="13.4" hidden="1" customHeight="1" x14ac:dyDescent="0.25"/>
    <row r="1358" ht="13.4" hidden="1" customHeight="1" x14ac:dyDescent="0.25"/>
    <row r="1359" ht="13.4" hidden="1" customHeight="1" x14ac:dyDescent="0.25"/>
    <row r="1360" ht="13.4" hidden="1" customHeight="1" x14ac:dyDescent="0.25"/>
    <row r="1361" ht="13.4" hidden="1" customHeight="1" x14ac:dyDescent="0.25"/>
    <row r="1362" ht="13.4" hidden="1" customHeight="1" x14ac:dyDescent="0.25"/>
    <row r="1363" ht="13.4" hidden="1" customHeight="1" x14ac:dyDescent="0.25"/>
    <row r="1364" ht="13.4" hidden="1" customHeight="1" x14ac:dyDescent="0.25"/>
    <row r="1365" ht="13.4" hidden="1" customHeight="1" x14ac:dyDescent="0.25"/>
    <row r="1366" ht="13.4" hidden="1" customHeight="1" x14ac:dyDescent="0.25"/>
    <row r="1367" ht="13.4" hidden="1" customHeight="1" x14ac:dyDescent="0.25"/>
    <row r="1368" ht="13.4" hidden="1" customHeight="1" x14ac:dyDescent="0.25"/>
    <row r="1369" ht="13.4" hidden="1" customHeight="1" x14ac:dyDescent="0.25"/>
    <row r="1370" ht="13.4" hidden="1" customHeight="1" x14ac:dyDescent="0.25"/>
    <row r="1371" ht="13.4" hidden="1" customHeight="1" x14ac:dyDescent="0.25"/>
    <row r="1372" ht="13.4" hidden="1" customHeight="1" x14ac:dyDescent="0.25"/>
    <row r="1373" ht="13.4" hidden="1" customHeight="1" x14ac:dyDescent="0.25"/>
    <row r="1374" ht="13.4" hidden="1" customHeight="1" x14ac:dyDescent="0.25"/>
    <row r="1375" ht="13.4" hidden="1" customHeight="1" x14ac:dyDescent="0.25"/>
    <row r="1376" ht="13.4" hidden="1" customHeight="1" x14ac:dyDescent="0.25"/>
    <row r="1377" ht="13.4" hidden="1" customHeight="1" x14ac:dyDescent="0.25"/>
    <row r="1378" ht="13.4" hidden="1" customHeight="1" x14ac:dyDescent="0.25"/>
    <row r="1379" ht="13.4" hidden="1" customHeight="1" x14ac:dyDescent="0.25"/>
    <row r="1380" ht="13.4" hidden="1" customHeight="1" x14ac:dyDescent="0.25"/>
    <row r="1381" ht="13.4" hidden="1" customHeight="1" x14ac:dyDescent="0.25"/>
    <row r="1382" ht="13.4" hidden="1" customHeight="1" x14ac:dyDescent="0.25"/>
    <row r="1383" ht="13.4" hidden="1" customHeight="1" x14ac:dyDescent="0.25"/>
    <row r="1384" ht="13.4" hidden="1" customHeight="1" x14ac:dyDescent="0.25"/>
    <row r="1385" ht="13.4" hidden="1" customHeight="1" x14ac:dyDescent="0.25"/>
    <row r="1386" ht="13.4" hidden="1" customHeight="1" x14ac:dyDescent="0.25"/>
    <row r="1387" ht="13.4" hidden="1" customHeight="1" x14ac:dyDescent="0.25"/>
    <row r="1388" ht="13.4" hidden="1" customHeight="1" x14ac:dyDescent="0.25"/>
    <row r="1389" ht="13.4" hidden="1" customHeight="1" x14ac:dyDescent="0.25"/>
    <row r="1390" ht="13.4" hidden="1" customHeight="1" x14ac:dyDescent="0.25"/>
    <row r="1391" ht="13.4" hidden="1" customHeight="1" x14ac:dyDescent="0.25"/>
    <row r="1392" ht="13.4" hidden="1" customHeight="1" x14ac:dyDescent="0.25"/>
    <row r="1393" ht="13.4" hidden="1" customHeight="1" x14ac:dyDescent="0.25"/>
    <row r="1394" ht="13.4" hidden="1" customHeight="1" x14ac:dyDescent="0.25"/>
    <row r="1395" ht="13.4" hidden="1" customHeight="1" x14ac:dyDescent="0.25"/>
    <row r="1396" ht="13.4" hidden="1" customHeight="1" x14ac:dyDescent="0.25"/>
    <row r="1397" ht="13.4" hidden="1" customHeight="1" x14ac:dyDescent="0.25"/>
    <row r="1398" ht="13.4" hidden="1" customHeight="1" x14ac:dyDescent="0.25"/>
    <row r="1399" ht="13.4" hidden="1" customHeight="1" x14ac:dyDescent="0.25"/>
    <row r="1400" ht="13.4" hidden="1" customHeight="1" x14ac:dyDescent="0.25"/>
    <row r="1401" ht="13.4" hidden="1" customHeight="1" x14ac:dyDescent="0.25"/>
    <row r="1402" ht="13.4" hidden="1" customHeight="1" x14ac:dyDescent="0.25"/>
    <row r="1403" ht="13.4" hidden="1" customHeight="1" x14ac:dyDescent="0.25"/>
    <row r="1404" ht="13.4" hidden="1" customHeight="1" x14ac:dyDescent="0.25"/>
    <row r="1405" ht="13.4" hidden="1" customHeight="1" x14ac:dyDescent="0.25"/>
    <row r="1406" ht="13.4" hidden="1" customHeight="1" x14ac:dyDescent="0.25"/>
    <row r="1407" ht="13.4" hidden="1" customHeight="1" x14ac:dyDescent="0.25"/>
    <row r="1408" ht="13.4" hidden="1" customHeight="1" x14ac:dyDescent="0.25"/>
    <row r="1409" ht="13.4" hidden="1" customHeight="1" x14ac:dyDescent="0.25"/>
    <row r="1410" ht="13.4" hidden="1" customHeight="1" x14ac:dyDescent="0.25"/>
    <row r="1411" ht="13.4" hidden="1" customHeight="1" x14ac:dyDescent="0.25"/>
    <row r="1412" ht="13.4" hidden="1" customHeight="1" x14ac:dyDescent="0.25"/>
    <row r="1413" ht="13.4" hidden="1" customHeight="1" x14ac:dyDescent="0.25"/>
    <row r="1414" ht="13.4" hidden="1" customHeight="1" x14ac:dyDescent="0.25"/>
    <row r="1415" ht="13.4" hidden="1" customHeight="1" x14ac:dyDescent="0.25"/>
    <row r="1416" ht="13.4" hidden="1" customHeight="1" x14ac:dyDescent="0.25"/>
    <row r="1417" ht="13.4" hidden="1" customHeight="1" x14ac:dyDescent="0.25"/>
    <row r="1418" ht="13.4" hidden="1" customHeight="1" x14ac:dyDescent="0.25"/>
    <row r="1419" ht="13.4" hidden="1" customHeight="1" x14ac:dyDescent="0.25"/>
    <row r="1420" ht="13.4" hidden="1" customHeight="1" x14ac:dyDescent="0.25"/>
    <row r="1421" ht="13.4" hidden="1" customHeight="1" x14ac:dyDescent="0.25"/>
    <row r="1422" ht="13.4" hidden="1" customHeight="1" x14ac:dyDescent="0.25"/>
    <row r="1423" ht="13.4" hidden="1" customHeight="1" x14ac:dyDescent="0.25"/>
    <row r="1424" ht="13.4" hidden="1" customHeight="1" x14ac:dyDescent="0.25"/>
    <row r="1425" ht="13.4" hidden="1" customHeight="1" x14ac:dyDescent="0.25"/>
    <row r="1426" ht="13.4" hidden="1" customHeight="1" x14ac:dyDescent="0.25"/>
    <row r="1427" ht="13.4" hidden="1" customHeight="1" x14ac:dyDescent="0.25"/>
    <row r="1428" ht="13.4" hidden="1" customHeight="1" x14ac:dyDescent="0.25"/>
    <row r="1429" ht="13.4" hidden="1" customHeight="1" x14ac:dyDescent="0.25"/>
    <row r="1430" ht="13.4" hidden="1" customHeight="1" x14ac:dyDescent="0.25"/>
    <row r="1431" ht="13.4" hidden="1" customHeight="1" x14ac:dyDescent="0.25"/>
    <row r="1432" ht="13.4" hidden="1" customHeight="1" x14ac:dyDescent="0.25"/>
    <row r="1433" ht="13.4" hidden="1" customHeight="1" x14ac:dyDescent="0.25"/>
    <row r="1434" ht="13.4" hidden="1" customHeight="1" x14ac:dyDescent="0.25"/>
    <row r="1435" ht="13.4" hidden="1" customHeight="1" x14ac:dyDescent="0.25"/>
    <row r="1436" ht="13.4" hidden="1" customHeight="1" x14ac:dyDescent="0.25"/>
    <row r="1437" ht="13.4" hidden="1" customHeight="1" x14ac:dyDescent="0.25"/>
    <row r="1438" ht="13.4" hidden="1" customHeight="1" x14ac:dyDescent="0.25"/>
    <row r="1439" ht="13.4" hidden="1" customHeight="1" x14ac:dyDescent="0.25"/>
    <row r="1440" ht="13.4" hidden="1" customHeight="1" x14ac:dyDescent="0.25"/>
    <row r="1441" ht="13.4" hidden="1" customHeight="1" x14ac:dyDescent="0.25"/>
    <row r="1442" ht="13.4" hidden="1" customHeight="1" x14ac:dyDescent="0.25"/>
    <row r="1443" ht="13.4" hidden="1" customHeight="1" x14ac:dyDescent="0.25"/>
    <row r="1444" ht="13.4" hidden="1" customHeight="1" x14ac:dyDescent="0.25"/>
    <row r="1445" ht="13.4" hidden="1" customHeight="1" x14ac:dyDescent="0.25"/>
    <row r="1446" ht="13.4" hidden="1" customHeight="1" x14ac:dyDescent="0.25"/>
    <row r="1447" ht="13.4" hidden="1" customHeight="1" x14ac:dyDescent="0.25"/>
    <row r="1448" ht="13.4" hidden="1" customHeight="1" x14ac:dyDescent="0.25"/>
    <row r="1449" ht="13.4" hidden="1" customHeight="1" x14ac:dyDescent="0.25"/>
    <row r="1450" ht="13.4" hidden="1" customHeight="1" x14ac:dyDescent="0.25"/>
    <row r="1451" ht="13.4" hidden="1" customHeight="1" x14ac:dyDescent="0.25"/>
    <row r="1452" ht="13.4" hidden="1" customHeight="1" x14ac:dyDescent="0.25"/>
    <row r="1453" ht="13.4" hidden="1" customHeight="1" x14ac:dyDescent="0.25"/>
    <row r="1454" ht="13.4" hidden="1" customHeight="1" x14ac:dyDescent="0.25"/>
    <row r="1455" ht="13.4" hidden="1" customHeight="1" x14ac:dyDescent="0.25"/>
    <row r="1456" ht="13.4" hidden="1" customHeight="1" x14ac:dyDescent="0.25"/>
    <row r="1457" ht="13.4" hidden="1" customHeight="1" x14ac:dyDescent="0.25"/>
    <row r="1458" ht="13.4" hidden="1" customHeight="1" x14ac:dyDescent="0.25"/>
    <row r="1459" ht="13.4" hidden="1" customHeight="1" x14ac:dyDescent="0.25"/>
    <row r="1460" ht="13.4" hidden="1" customHeight="1" x14ac:dyDescent="0.25"/>
    <row r="1461" ht="13.4" hidden="1" customHeight="1" x14ac:dyDescent="0.25"/>
    <row r="1462" ht="13.4" hidden="1" customHeight="1" x14ac:dyDescent="0.25"/>
    <row r="1463" ht="13.4" hidden="1" customHeight="1" x14ac:dyDescent="0.25"/>
    <row r="1464" ht="13.4" hidden="1" customHeight="1" x14ac:dyDescent="0.25"/>
    <row r="1465" ht="13.4" hidden="1" customHeight="1" x14ac:dyDescent="0.25"/>
    <row r="1466" ht="13.4" hidden="1" customHeight="1" x14ac:dyDescent="0.25"/>
    <row r="1467" ht="13.4" hidden="1" customHeight="1" x14ac:dyDescent="0.25"/>
    <row r="1468" ht="13.4" hidden="1" customHeight="1" x14ac:dyDescent="0.25"/>
    <row r="1469" ht="13.4" hidden="1" customHeight="1" x14ac:dyDescent="0.25"/>
    <row r="1470" ht="13.4" hidden="1" customHeight="1" x14ac:dyDescent="0.25"/>
    <row r="1471" ht="13.4" hidden="1" customHeight="1" x14ac:dyDescent="0.25"/>
    <row r="1472" ht="13.4" hidden="1" customHeight="1" x14ac:dyDescent="0.25"/>
    <row r="1473" ht="13.4" hidden="1" customHeight="1" x14ac:dyDescent="0.25"/>
    <row r="1474" ht="13.4" hidden="1" customHeight="1" x14ac:dyDescent="0.25"/>
    <row r="1475" ht="13.4" hidden="1" customHeight="1" x14ac:dyDescent="0.25"/>
    <row r="1476" ht="13.4" hidden="1" customHeight="1" x14ac:dyDescent="0.25"/>
    <row r="1477" ht="13.4" hidden="1" customHeight="1" x14ac:dyDescent="0.25"/>
    <row r="1478" ht="13.4" hidden="1" customHeight="1" x14ac:dyDescent="0.25"/>
    <row r="1479" ht="13.4" hidden="1" customHeight="1" x14ac:dyDescent="0.25"/>
    <row r="1480" ht="13.4" hidden="1" customHeight="1" x14ac:dyDescent="0.25"/>
    <row r="1481" ht="13.4" hidden="1" customHeight="1" x14ac:dyDescent="0.25"/>
    <row r="1482" ht="13.4" hidden="1" customHeight="1" x14ac:dyDescent="0.25"/>
    <row r="1483" ht="13.4" hidden="1" customHeight="1" x14ac:dyDescent="0.25"/>
    <row r="1484" ht="13.4" hidden="1" customHeight="1" x14ac:dyDescent="0.25"/>
    <row r="1485" ht="13.4" hidden="1" customHeight="1" x14ac:dyDescent="0.25"/>
    <row r="1486" ht="13.4" hidden="1" customHeight="1" x14ac:dyDescent="0.25"/>
    <row r="1487" ht="13.4" hidden="1" customHeight="1" x14ac:dyDescent="0.25"/>
    <row r="1488" ht="13.4" hidden="1" customHeight="1" x14ac:dyDescent="0.25"/>
    <row r="1489" ht="13.4" hidden="1" customHeight="1" x14ac:dyDescent="0.25"/>
    <row r="1490" ht="13.4" hidden="1" customHeight="1" x14ac:dyDescent="0.25"/>
    <row r="1491" ht="13.4" hidden="1" customHeight="1" x14ac:dyDescent="0.25"/>
    <row r="1492" ht="13.4" hidden="1" customHeight="1" x14ac:dyDescent="0.25"/>
    <row r="1493" ht="13.4" hidden="1" customHeight="1" x14ac:dyDescent="0.25"/>
    <row r="1494" ht="13.4" hidden="1" customHeight="1" x14ac:dyDescent="0.25"/>
    <row r="1495" ht="13.4" hidden="1" customHeight="1" x14ac:dyDescent="0.25"/>
    <row r="1496" ht="13.4" hidden="1" customHeight="1" x14ac:dyDescent="0.25"/>
    <row r="1497" ht="13.4" hidden="1" customHeight="1" x14ac:dyDescent="0.25"/>
    <row r="1498" ht="13.4" hidden="1" customHeight="1" x14ac:dyDescent="0.25"/>
    <row r="1499" ht="13.4" hidden="1" customHeight="1" x14ac:dyDescent="0.25"/>
    <row r="1500" ht="13.4" hidden="1" customHeight="1" x14ac:dyDescent="0.25"/>
    <row r="1501" ht="13.4" hidden="1" customHeight="1" x14ac:dyDescent="0.25"/>
    <row r="1502" ht="13.4" hidden="1" customHeight="1" x14ac:dyDescent="0.25"/>
    <row r="1503" ht="13.4" hidden="1" customHeight="1" x14ac:dyDescent="0.25"/>
    <row r="1504" ht="13.4" hidden="1" customHeight="1" x14ac:dyDescent="0.25"/>
    <row r="1505" ht="13.4" hidden="1" customHeight="1" x14ac:dyDescent="0.25"/>
    <row r="1506" ht="13.4" hidden="1" customHeight="1" x14ac:dyDescent="0.25"/>
    <row r="1507" ht="13.4" hidden="1" customHeight="1" x14ac:dyDescent="0.25"/>
    <row r="1508" ht="13.4" hidden="1" customHeight="1" x14ac:dyDescent="0.25"/>
    <row r="1509" ht="13.4" hidden="1" customHeight="1" x14ac:dyDescent="0.25"/>
    <row r="1510" ht="13.4" hidden="1" customHeight="1" x14ac:dyDescent="0.25"/>
    <row r="1511" ht="13.4" hidden="1" customHeight="1" x14ac:dyDescent="0.25"/>
    <row r="1512" ht="13.4" hidden="1" customHeight="1" x14ac:dyDescent="0.25"/>
    <row r="1513" ht="13.4" hidden="1" customHeight="1" x14ac:dyDescent="0.25"/>
    <row r="1514" ht="13.4" hidden="1" customHeight="1" x14ac:dyDescent="0.25"/>
    <row r="1515" ht="13.4" hidden="1" customHeight="1" x14ac:dyDescent="0.25"/>
    <row r="1516" ht="13.4" hidden="1" customHeight="1" x14ac:dyDescent="0.25"/>
    <row r="1517" ht="13.4" hidden="1" customHeight="1" x14ac:dyDescent="0.25"/>
    <row r="1518" ht="13.4" hidden="1" customHeight="1" x14ac:dyDescent="0.25"/>
    <row r="1519" ht="13.4" hidden="1" customHeight="1" x14ac:dyDescent="0.25"/>
  </sheetData>
  <sheetProtection algorithmName="SHA-512" hashValue="xFpVV0sptK0HA1yOZYwN842p7kHj/QJYB6i7o3qvM50HThzz/JQkSXksCgkd6kKarJElZ3DS45iBuhkw7o5KLQ==" saltValue="QF2poi0cjKrGlwU999KWxw==" spinCount="100000" sheet="1" objects="1" scenarios="1"/>
  <dataConsolidate/>
  <mergeCells count="19">
    <mergeCell ref="A1:D1"/>
    <mergeCell ref="E1:G1"/>
    <mergeCell ref="AN5:AP5"/>
    <mergeCell ref="AI5:AJ5"/>
    <mergeCell ref="B2:N2"/>
    <mergeCell ref="S3:S4"/>
    <mergeCell ref="C4:I4"/>
    <mergeCell ref="B512:C512"/>
    <mergeCell ref="B520:B522"/>
    <mergeCell ref="B523:B525"/>
    <mergeCell ref="K4:L4"/>
    <mergeCell ref="AR5:AS5"/>
    <mergeCell ref="X5:AA5"/>
    <mergeCell ref="B529:B531"/>
    <mergeCell ref="B535:B537"/>
    <mergeCell ref="B532:B534"/>
    <mergeCell ref="B526:B528"/>
    <mergeCell ref="B513:B514"/>
    <mergeCell ref="B515:B517"/>
  </mergeCells>
  <conditionalFormatting sqref="M7:M505">
    <cfRule type="expression" dxfId="85" priority="13">
      <formula>#REF!=3</formula>
    </cfRule>
  </conditionalFormatting>
  <conditionalFormatting sqref="J7:K17 J25:K505">
    <cfRule type="expression" dxfId="84" priority="11">
      <formula>OR(AND($I7="A - Sensorial Auditiva",$J7&lt;65),AND($I7="V - Sensorial Visual",$J7&lt;65),AND($I7="F - Física",$J7&lt;65))</formula>
    </cfRule>
  </conditionalFormatting>
  <conditionalFormatting sqref="J18:K19">
    <cfRule type="expression" dxfId="83" priority="8">
      <formula>OR(AND($I18="A - Sensorial Auditiva",$J18&lt;65),AND($I18="V - Sensorial Visual",$J18&lt;65),AND($I18="F - Física",$J18&lt;65))</formula>
    </cfRule>
  </conditionalFormatting>
  <conditionalFormatting sqref="J20:K24">
    <cfRule type="expression" dxfId="82" priority="5">
      <formula>OR(AND($I20="A - Sensorial Auditiva",$J20&lt;65),AND($I20="V - Sensorial Visual",$J20&lt;65),AND($I20="F - Física",$J20&lt;65))</formula>
    </cfRule>
  </conditionalFormatting>
  <conditionalFormatting sqref="L7:L505">
    <cfRule type="expression" dxfId="81" priority="4">
      <formula>#REF!=3</formula>
    </cfRule>
  </conditionalFormatting>
  <conditionalFormatting sqref="V7:V505">
    <cfRule type="expression" dxfId="80" priority="2">
      <formula>#REF!=3</formula>
    </cfRule>
  </conditionalFormatting>
  <dataValidations xWindow="952" yWindow="851" count="14">
    <dataValidation type="decimal" operator="lessThanOrEqual" allowBlank="1" showInputMessage="1" showErrorMessage="1" errorTitle="ERROR" error="El nombre de mesos no pot ser superior a 12" sqref="N7:N505">
      <formula1>12</formula1>
    </dataValidation>
    <dataValidation operator="greaterThanOrEqual" allowBlank="1" showInputMessage="1" showErrorMessage="1" errorTitle="ERROR EN EL NOMBRE D'HORES" error="El nombre mínim d'hores anual és de 64h o, si el contracte és inferior a l'any, proporcional a aquesta durada." sqref="V7:V505"/>
    <dataValidation type="list" allowBlank="1" showInputMessage="1" showErrorMessage="1" sqref="K7:K505">
      <formula1>$AU$7:$AU$8</formula1>
    </dataValidation>
    <dataValidation type="decimal" allowBlank="1" showInputMessage="1" showErrorMessage="1" error="Només valors entre 33 i 100._x000a_Exemple: per un 65% de discapacitat, correspon posar 65._x000a_" promptTitle="Cal indicar en aquesta casella" prompt="En cas que el tipus de discapacitat sigui: física i sensorial, visual o auditiva, el % de grau ha de ser igual o superior al 65%. " sqref="J7:J505">
      <formula1>33</formula1>
      <formula2>100</formula2>
    </dataValidation>
    <dataValidation type="list" allowBlank="1" showInputMessage="1" showErrorMessage="1" error="Sexe: Fer servir les opcions de la llista desplegable" sqref="G7:G505">
      <formula1>$AE$15:$AE$17</formula1>
    </dataValidation>
    <dataValidation type="list" allowBlank="1" showInputMessage="1" showErrorMessage="1" error="Tipus de discapacitat: Fer servir les opcions de la llista desplegable" sqref="I7:I505">
      <formula1>T.discapacitat</formula1>
    </dataValidation>
    <dataValidation allowBlank="1" showInputMessage="1" showErrorMessage="1" error="Error_x000a_El nombre ha de ser enter, sense decimals." sqref="B6"/>
    <dataValidation type="list" allowBlank="1" showInputMessage="1" showErrorMessage="1" sqref="F7:F505">
      <formula1>$AE$19:$AE$20</formula1>
    </dataValidation>
    <dataValidation type="date" operator="greaterThanOrEqual" allowBlank="1" showInputMessage="1" showErrorMessage="1" errorTitle="ALERTA" error="Si el contracte era vigent abans de 2024, feu constar la data 01/01/2024 com a data d'inici de contracte." promptTitle="Cal indicar en aquesta casella" prompt="Si el contracte era vigent abans de 2024, feu constar la data 01/01/2024 com a data d'inici de contracte." sqref="L8:L505">
      <formula1>45292</formula1>
    </dataValidation>
    <dataValidation type="date" allowBlank="1" showInputMessage="1" showErrorMessage="1" errorTitle="ERROR" error="La data ha d'estar compresa dins el termini d'execució de la subvenció que va de l'1/01/2024 fins el 31/12/2024, ambdós inclosos." promptTitle="IMPORTANT" prompt="Cal especificar sempre una data i aquesta data ha de ser com a màxim el 31/12/2024" sqref="M8:M505">
      <formula1>45292</formula1>
      <formula2>45657</formula2>
    </dataValidation>
    <dataValidation type="list" allowBlank="1" showInputMessage="1" showErrorMessage="1" sqref="O7:O505">
      <formula1>$AW$7:$AW$14</formula1>
    </dataValidation>
    <dataValidation type="list" allowBlank="1" showInputMessage="1" showErrorMessage="1" sqref="P7:Q505">
      <formula1>$AY$7:$AY$9</formula1>
    </dataValidation>
    <dataValidation type="date" operator="greaterThanOrEqual" allowBlank="1" showInputMessage="1" showErrorMessage="1" errorTitle="ALERTA" error="Si el contracte era vigent abans de 2024, feu constar la data 01/01/2024 com a data d'inici de contracte." promptTitle="Cal indicar en aquesta casella" prompt="Si el contracte era vigent abans de 2024, feu constar la data 01/01/2024 com a data d'inici de contracte." sqref="L7">
      <formula1>45292</formula1>
    </dataValidation>
    <dataValidation type="date" allowBlank="1" showInputMessage="1" showErrorMessage="1" errorTitle="ERROR" error="La data ha d'estar compresa dins el termini d'execució de la subvenció que va de l'1/01/2024 fins el 31/12/2024, ambdós inclosos." promptTitle="IMPORTANT" prompt="Cal especificar sempre una data i aquesta data ha de ser com a màxim el 31/12/2024" sqref="M7">
      <formula1>45292</formula1>
      <formula2>45657</formula2>
    </dataValidation>
  </dataValidation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26" fitToHeight="0" orientation="landscape" r:id="rId1"/>
  <headerFooter>
    <oddFooter>&amp;CG146NCESP-081</oddFooter>
  </headerFooter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CE1518"/>
  <sheetViews>
    <sheetView zoomScale="115" zoomScaleNormal="115" workbookViewId="0">
      <selection activeCell="L24" sqref="L24"/>
    </sheetView>
  </sheetViews>
  <sheetFormatPr defaultColWidth="0" defaultRowHeight="0" customHeight="1" zeroHeight="1" x14ac:dyDescent="0.25"/>
  <cols>
    <col min="1" max="1" width="1.54296875" style="236" customWidth="1"/>
    <col min="2" max="2" width="7.90625" style="236" customWidth="1"/>
    <col min="3" max="3" width="16.6328125" style="234" customWidth="1"/>
    <col min="4" max="4" width="24" style="234" customWidth="1"/>
    <col min="5" max="5" width="48.54296875" style="236" customWidth="1"/>
    <col min="6" max="6" width="17.54296875" style="236" customWidth="1"/>
    <col min="7" max="7" width="17.08984375" style="236" customWidth="1"/>
    <col min="8" max="8" width="12.36328125" style="234" bestFit="1" customWidth="1"/>
    <col min="9" max="9" width="30.6328125" style="234" customWidth="1"/>
    <col min="10" max="10" width="18.36328125" style="234" bestFit="1" customWidth="1"/>
    <col min="11" max="11" width="23.36328125" style="234" customWidth="1"/>
    <col min="12" max="12" width="17.36328125" style="234" customWidth="1"/>
    <col min="13" max="13" width="18.6328125" style="234" bestFit="1" customWidth="1"/>
    <col min="14" max="14" width="18.6328125" style="234" customWidth="1"/>
    <col min="15" max="15" width="28.90625" style="234" customWidth="1"/>
    <col min="16" max="17" width="9.81640625" style="234" customWidth="1"/>
    <col min="18" max="18" width="18.6328125" style="234" customWidth="1"/>
    <col min="19" max="19" width="38.6328125" style="236" bestFit="1" customWidth="1"/>
    <col min="20" max="20" width="11.453125" style="236" customWidth="1"/>
    <col min="21" max="21" width="22.6328125" style="234" hidden="1" customWidth="1"/>
    <col min="22" max="22" width="25" style="234" hidden="1" customWidth="1"/>
    <col min="23" max="23" width="23.6328125" style="244" hidden="1" customWidth="1"/>
    <col min="24" max="25" width="9.36328125" style="234" hidden="1" customWidth="1"/>
    <col min="26" max="26" width="30.36328125" style="234" hidden="1" customWidth="1"/>
    <col min="27" max="27" width="9.36328125" style="234" hidden="1" customWidth="1"/>
    <col min="28" max="28" width="7.36328125" style="233" hidden="1" customWidth="1"/>
    <col min="29" max="29" width="12.54296875" style="233" hidden="1" customWidth="1"/>
    <col min="30" max="30" width="12.54296875" style="234" hidden="1" customWidth="1"/>
    <col min="31" max="31" width="23.6328125" style="234" hidden="1" customWidth="1"/>
    <col min="32" max="32" width="12.54296875" style="234" hidden="1" customWidth="1"/>
    <col min="33" max="33" width="8.6328125" style="234" hidden="1" customWidth="1"/>
    <col min="34" max="34" width="10.54296875" style="234" hidden="1" customWidth="1"/>
    <col min="35" max="35" width="12.54296875" style="234" hidden="1" customWidth="1"/>
    <col min="36" max="36" width="12" style="234" hidden="1" customWidth="1"/>
    <col min="37" max="37" width="12.54296875" style="234" hidden="1" customWidth="1"/>
    <col min="38" max="38" width="6.6328125" style="235" hidden="1" customWidth="1"/>
    <col min="39" max="39" width="6" style="235" hidden="1" customWidth="1"/>
    <col min="40" max="40" width="8.6328125" style="235" hidden="1" customWidth="1"/>
    <col min="41" max="41" width="12.54296875" style="234" hidden="1" customWidth="1"/>
    <col min="42" max="42" width="6.6328125" style="234" hidden="1" customWidth="1"/>
    <col min="43" max="43" width="6" style="234" hidden="1" customWidth="1"/>
    <col min="44" max="44" width="12.54296875" style="234" hidden="1" customWidth="1"/>
    <col min="45" max="45" width="22.6328125" style="234" hidden="1" customWidth="1"/>
    <col min="46" max="46" width="12.54296875" style="234" hidden="1" customWidth="1"/>
    <col min="47" max="47" width="33" style="234" hidden="1" customWidth="1"/>
    <col min="48" max="48" width="12.54296875" style="234" hidden="1" customWidth="1"/>
    <col min="49" max="49" width="20.36328125" style="234" hidden="1" customWidth="1"/>
    <col min="50" max="50" width="12.54296875" style="234" hidden="1" customWidth="1"/>
    <col min="51" max="51" width="12.54296875" style="350" hidden="1" customWidth="1"/>
    <col min="52" max="67" width="12.54296875" style="234" hidden="1" customWidth="1"/>
    <col min="68" max="68" width="20.36328125" style="236" hidden="1" customWidth="1"/>
    <col min="69" max="69" width="16.36328125" style="236" hidden="1" customWidth="1"/>
    <col min="70" max="79" width="12.54296875" style="236" hidden="1" customWidth="1"/>
    <col min="80" max="80" width="20.36328125" style="236" hidden="1" customWidth="1"/>
    <col min="81" max="83" width="16.36328125" style="236" hidden="1" customWidth="1"/>
    <col min="84" max="16384" width="9.36328125" style="236" hidden="1"/>
  </cols>
  <sheetData>
    <row r="1" spans="1:67" ht="85.5" customHeight="1" x14ac:dyDescent="0.25">
      <c r="A1" s="229"/>
      <c r="B1" s="230"/>
      <c r="C1" s="231"/>
      <c r="D1" s="231"/>
      <c r="E1" s="230"/>
      <c r="F1" s="230"/>
      <c r="G1" s="230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2"/>
      <c r="T1" s="232"/>
      <c r="U1" s="231"/>
      <c r="V1" s="231"/>
      <c r="W1" s="231"/>
      <c r="X1" s="233"/>
      <c r="Y1" s="233"/>
      <c r="AA1" s="233"/>
      <c r="AB1" s="234"/>
      <c r="AC1" s="234"/>
      <c r="AI1" s="235"/>
      <c r="AJ1" s="235"/>
      <c r="AK1" s="235"/>
      <c r="AL1" s="234"/>
      <c r="AM1" s="234"/>
      <c r="AN1" s="234"/>
      <c r="BN1" s="236"/>
      <c r="BO1" s="236"/>
    </row>
    <row r="2" spans="1:67" ht="27.75" customHeight="1" thickBot="1" x14ac:dyDescent="0.3">
      <c r="A2" s="229"/>
      <c r="B2" s="494" t="s">
        <v>219</v>
      </c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346"/>
      <c r="P2" s="346"/>
      <c r="Q2" s="346"/>
      <c r="R2" s="346"/>
      <c r="S2" s="234"/>
      <c r="T2" s="234"/>
      <c r="W2" s="234"/>
      <c r="Z2" s="235"/>
      <c r="AB2" s="235"/>
      <c r="AC2" s="234"/>
      <c r="AL2" s="234"/>
      <c r="AM2" s="234"/>
      <c r="AN2" s="234"/>
      <c r="AV2" s="236"/>
      <c r="AX2" s="236"/>
      <c r="AY2" s="351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</row>
    <row r="3" spans="1:67" ht="14.25" customHeight="1" thickBot="1" x14ac:dyDescent="0.35">
      <c r="A3" s="229"/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347"/>
      <c r="P3" s="347"/>
      <c r="Q3" s="347"/>
      <c r="R3" s="347"/>
      <c r="S3" s="495"/>
      <c r="T3" s="238"/>
      <c r="U3" s="232"/>
      <c r="V3" s="231"/>
      <c r="W3" s="231"/>
      <c r="X3" s="233"/>
      <c r="Y3" s="233"/>
      <c r="AA3" s="233"/>
      <c r="AB3" s="234"/>
      <c r="AC3" s="234"/>
      <c r="AI3" s="235"/>
      <c r="AJ3" s="235"/>
      <c r="AK3" s="235"/>
      <c r="AL3" s="234"/>
      <c r="AM3" s="234"/>
      <c r="AN3" s="234"/>
      <c r="BO3" s="236"/>
    </row>
    <row r="4" spans="1:67" ht="14.25" customHeight="1" thickBot="1" x14ac:dyDescent="0.35">
      <c r="A4" s="229"/>
      <c r="B4" s="239" t="s">
        <v>28</v>
      </c>
      <c r="C4" s="497">
        <f>Rel_EMS_SOLC!$C$11</f>
        <v>0</v>
      </c>
      <c r="D4" s="498"/>
      <c r="E4" s="498"/>
      <c r="F4" s="498"/>
      <c r="G4" s="498"/>
      <c r="H4" s="498"/>
      <c r="I4" s="499"/>
      <c r="J4" s="240" t="s">
        <v>29</v>
      </c>
      <c r="K4" s="500">
        <f>Rel_EMS_SOLC!$L$11</f>
        <v>0</v>
      </c>
      <c r="L4" s="501"/>
      <c r="M4" s="241"/>
      <c r="N4" s="241"/>
      <c r="O4" s="241"/>
      <c r="P4" s="241"/>
      <c r="Q4" s="241"/>
      <c r="R4" s="241"/>
      <c r="S4" s="496"/>
      <c r="T4" s="243"/>
      <c r="U4" s="231"/>
      <c r="V4" s="231"/>
      <c r="W4" s="231"/>
      <c r="X4" s="233"/>
      <c r="Y4" s="233"/>
      <c r="AA4" s="233"/>
      <c r="AB4" s="244" t="s">
        <v>72</v>
      </c>
      <c r="AC4" s="234"/>
      <c r="AI4" s="235"/>
      <c r="AJ4" s="235"/>
      <c r="AK4" s="235"/>
      <c r="AL4" s="234"/>
      <c r="AM4" s="234"/>
      <c r="AN4" s="234"/>
      <c r="BM4" s="236"/>
      <c r="BN4" s="245"/>
      <c r="BO4" s="236"/>
    </row>
    <row r="5" spans="1:67" ht="14.25" customHeight="1" thickBot="1" x14ac:dyDescent="0.3">
      <c r="A5" s="229"/>
      <c r="B5" s="239"/>
      <c r="C5" s="246"/>
      <c r="D5" s="232"/>
      <c r="E5" s="247"/>
      <c r="F5" s="247"/>
      <c r="G5" s="247"/>
      <c r="H5" s="232"/>
      <c r="I5" s="232"/>
      <c r="J5" s="232"/>
      <c r="K5" s="232"/>
      <c r="L5" s="334"/>
      <c r="M5" s="248"/>
      <c r="N5" s="248"/>
      <c r="O5" s="348"/>
      <c r="P5" s="348"/>
      <c r="Q5" s="348"/>
      <c r="R5" s="348"/>
      <c r="S5" s="232"/>
      <c r="T5" s="232"/>
      <c r="U5" s="247"/>
      <c r="V5" s="247" t="s">
        <v>171</v>
      </c>
      <c r="W5" s="247"/>
      <c r="X5" s="249"/>
      <c r="Y5" s="249"/>
      <c r="Z5" s="250"/>
      <c r="AA5" s="249"/>
      <c r="AB5" s="244" t="s">
        <v>73</v>
      </c>
      <c r="AC5" s="250"/>
      <c r="AD5" s="250"/>
      <c r="AE5" s="250"/>
      <c r="AF5" s="250"/>
      <c r="AG5" s="251" t="s">
        <v>169</v>
      </c>
      <c r="AH5" s="250"/>
      <c r="AI5" s="492" t="s">
        <v>168</v>
      </c>
      <c r="AJ5" s="493"/>
      <c r="AK5" s="502"/>
      <c r="AL5" s="250"/>
      <c r="AM5" s="492" t="s">
        <v>151</v>
      </c>
      <c r="AN5" s="493"/>
      <c r="AO5" s="250"/>
      <c r="AP5" s="250"/>
      <c r="AQ5" s="250"/>
      <c r="AR5" s="250"/>
      <c r="AS5" s="250"/>
      <c r="AT5" s="250"/>
      <c r="AU5" s="250"/>
      <c r="AV5" s="250"/>
      <c r="AW5" s="250"/>
      <c r="AX5" s="250"/>
      <c r="AY5" s="352"/>
      <c r="AZ5" s="250"/>
      <c r="BA5" s="250"/>
      <c r="BB5" s="250"/>
      <c r="BC5" s="250"/>
      <c r="BD5" s="250"/>
      <c r="BE5" s="250"/>
      <c r="BF5" s="250"/>
      <c r="BG5" s="250"/>
      <c r="BH5" s="250"/>
      <c r="BI5" s="250"/>
      <c r="BJ5" s="250"/>
      <c r="BK5" s="250"/>
      <c r="BL5" s="250"/>
      <c r="BM5" s="236"/>
      <c r="BN5" s="250"/>
      <c r="BO5" s="236"/>
    </row>
    <row r="6" spans="1:67" ht="84.65" customHeight="1" thickBot="1" x14ac:dyDescent="0.3">
      <c r="A6" s="229"/>
      <c r="B6" s="252" t="s">
        <v>167</v>
      </c>
      <c r="C6" s="252" t="s">
        <v>5</v>
      </c>
      <c r="D6" s="253" t="s">
        <v>166</v>
      </c>
      <c r="E6" s="254" t="s">
        <v>6</v>
      </c>
      <c r="F6" s="252" t="s">
        <v>210</v>
      </c>
      <c r="G6" s="252" t="s">
        <v>211</v>
      </c>
      <c r="H6" s="252" t="s">
        <v>165</v>
      </c>
      <c r="I6" s="252" t="s">
        <v>212</v>
      </c>
      <c r="J6" s="252" t="s">
        <v>164</v>
      </c>
      <c r="K6" s="252" t="s">
        <v>12</v>
      </c>
      <c r="L6" s="252" t="s">
        <v>14</v>
      </c>
      <c r="M6" s="252" t="s">
        <v>16</v>
      </c>
      <c r="N6" s="252" t="s">
        <v>252</v>
      </c>
      <c r="O6" s="349" t="s">
        <v>239</v>
      </c>
      <c r="P6" s="349" t="s">
        <v>246</v>
      </c>
      <c r="Q6" s="349" t="s">
        <v>250</v>
      </c>
      <c r="R6" s="339" t="s">
        <v>30</v>
      </c>
      <c r="S6" s="255" t="s">
        <v>31</v>
      </c>
      <c r="T6" s="256"/>
      <c r="U6" s="229"/>
      <c r="V6" s="257" t="s">
        <v>172</v>
      </c>
      <c r="W6" s="257" t="s">
        <v>173</v>
      </c>
      <c r="X6" s="258" t="s">
        <v>159</v>
      </c>
      <c r="Y6" s="258"/>
      <c r="Z6" s="257" t="s">
        <v>163</v>
      </c>
      <c r="AA6" s="258"/>
      <c r="AB6" s="259" t="s">
        <v>82</v>
      </c>
      <c r="AC6" s="236"/>
      <c r="AD6" s="236"/>
      <c r="AE6" s="251" t="s">
        <v>158</v>
      </c>
      <c r="AF6" s="236"/>
      <c r="AG6" s="251"/>
      <c r="AH6" s="236"/>
      <c r="AI6" s="251" t="s">
        <v>88</v>
      </c>
      <c r="AJ6" s="251" t="s">
        <v>89</v>
      </c>
      <c r="AK6" s="251" t="s">
        <v>155</v>
      </c>
      <c r="AL6" s="236"/>
      <c r="AM6" s="251" t="s">
        <v>88</v>
      </c>
      <c r="AN6" s="251" t="s">
        <v>89</v>
      </c>
      <c r="AO6" s="236"/>
      <c r="AP6" s="236"/>
      <c r="AQ6" s="236"/>
      <c r="AR6" s="236"/>
      <c r="AS6" s="251" t="s">
        <v>33</v>
      </c>
      <c r="AT6" s="236"/>
      <c r="AU6" s="251" t="s">
        <v>231</v>
      </c>
      <c r="AV6" s="236"/>
      <c r="AW6" s="345" t="s">
        <v>237</v>
      </c>
      <c r="AX6" s="236"/>
      <c r="AY6" s="353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</row>
    <row r="7" spans="1:67" ht="14.25" customHeight="1" x14ac:dyDescent="0.3">
      <c r="A7" s="229"/>
      <c r="B7" s="234" t="str">
        <f>IF(C7&lt;&gt;"",1,"")</f>
        <v/>
      </c>
      <c r="C7" s="192"/>
      <c r="D7" s="260"/>
      <c r="E7" s="261"/>
      <c r="F7" s="260"/>
      <c r="G7" s="262"/>
      <c r="H7" s="263"/>
      <c r="I7" s="265"/>
      <c r="J7" s="264"/>
      <c r="K7" s="266"/>
      <c r="L7" s="263"/>
      <c r="M7" s="267"/>
      <c r="N7" s="268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7" s="354"/>
      <c r="P7" s="354"/>
      <c r="Q7" s="354"/>
      <c r="R7" s="359"/>
      <c r="S7" s="337"/>
      <c r="T7" s="256"/>
      <c r="U7" s="269"/>
      <c r="V7" s="270">
        <f>12/12*Taula423[[#This Row],[Mesos del contracte en vigor durant l´any 2024]]</f>
        <v>0</v>
      </c>
      <c r="W7" s="270">
        <f>2/12*Taula423[[#This Row],[Mesos del contracte en vigor durant l´any 2024]]</f>
        <v>0</v>
      </c>
      <c r="X7" s="271">
        <f t="shared" ref="X7:X70" si="0">IF(AE7=1,241.81,0)</f>
        <v>0</v>
      </c>
      <c r="Y7" s="271"/>
      <c r="Z7" s="272" t="e">
        <f>IF(#REF!&lt;#REF!,"No assoleix el mínim d'hores d'atenció anual","Atenció mínima assolida amb èxit")</f>
        <v>#REF!</v>
      </c>
      <c r="AA7" s="271"/>
      <c r="AB7" s="259" t="s">
        <v>85</v>
      </c>
      <c r="AC7" s="236"/>
      <c r="AD7" s="236"/>
      <c r="AE7" s="273">
        <f>IF(Taula423[[#This Row],[Núm. d''ordre]]&lt;&gt;"",1,0)</f>
        <v>0</v>
      </c>
      <c r="AF7" s="236"/>
      <c r="AG7" s="273">
        <f>IF(Taula423[[#This Row],[Núm. d''ordre]]&gt;0,1,0)</f>
        <v>1</v>
      </c>
      <c r="AH7" s="236"/>
      <c r="AI7" s="235">
        <f>IF(F7="Home",1,0)</f>
        <v>0</v>
      </c>
      <c r="AJ7" s="235">
        <f>IF(F7="Dona",1,0)</f>
        <v>0</v>
      </c>
      <c r="AK7" s="235">
        <f t="shared" ref="AK7:AK70" si="1">IF(G7="No binari",1,0)</f>
        <v>0</v>
      </c>
      <c r="AL7" s="236"/>
      <c r="AM7" s="235">
        <f t="shared" ref="AM7:AM70" si="2">IF(F7="Home",1,0)</f>
        <v>0</v>
      </c>
      <c r="AN7" s="235">
        <f t="shared" ref="AN7:AN70" si="3">IF(F7="Dona",1,0)</f>
        <v>0</v>
      </c>
      <c r="AO7" s="236"/>
      <c r="AP7" s="236"/>
      <c r="AQ7" s="236"/>
      <c r="AR7" s="236"/>
      <c r="AS7" s="236" t="s">
        <v>34</v>
      </c>
      <c r="AT7" s="236"/>
      <c r="AU7" s="236" t="s">
        <v>228</v>
      </c>
      <c r="AV7" s="236"/>
      <c r="AW7" s="236" t="s">
        <v>98</v>
      </c>
      <c r="AX7" s="236"/>
      <c r="AY7" s="351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</row>
    <row r="8" spans="1:67" ht="14.25" customHeight="1" x14ac:dyDescent="0.25">
      <c r="A8" s="229"/>
      <c r="B8" s="234" t="str">
        <f>IF($C8&lt;&gt;"",MAX($B$7:B7)+1,"")</f>
        <v/>
      </c>
      <c r="C8" s="192"/>
      <c r="D8" s="274"/>
      <c r="E8" s="261"/>
      <c r="F8" s="260"/>
      <c r="G8" s="262"/>
      <c r="H8" s="275"/>
      <c r="I8" s="276"/>
      <c r="J8" s="277"/>
      <c r="K8" s="278"/>
      <c r="L8" s="263"/>
      <c r="M8" s="279"/>
      <c r="N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8" s="355"/>
      <c r="P8" s="355"/>
      <c r="Q8" s="355"/>
      <c r="R8" s="360"/>
      <c r="S8" s="282" t="s">
        <v>48</v>
      </c>
      <c r="T8" s="256"/>
      <c r="U8" s="229"/>
      <c r="V8" s="270">
        <f>12/12*Taula423[[#This Row],[Mesos del contracte en vigor durant l´any 2024]]</f>
        <v>0</v>
      </c>
      <c r="W8" s="270">
        <f>2/12*Taula423[[#This Row],[Mesos del contracte en vigor durant l´any 2024]]</f>
        <v>0</v>
      </c>
      <c r="X8" s="271">
        <f t="shared" si="0"/>
        <v>0</v>
      </c>
      <c r="Y8" s="271"/>
      <c r="Z8" s="283" t="e">
        <f>IF(#REF!&lt;#REF!,"No assoleix el mínim d'hores d'atenció anual","Atenció mínima assolida amb èxit")</f>
        <v>#REF!</v>
      </c>
      <c r="AA8" s="271"/>
      <c r="AB8" s="284" t="s">
        <v>86</v>
      </c>
      <c r="AC8" s="236"/>
      <c r="AD8" s="236"/>
      <c r="AE8" s="273">
        <f>IF(Taula423[[#This Row],[Núm. d''ordre]]&lt;&gt;"",1,0)</f>
        <v>0</v>
      </c>
      <c r="AF8" s="236"/>
      <c r="AG8" s="273">
        <f>IF(Taula423[[#This Row],[Núm. d''ordre]]&gt;0,1,0)</f>
        <v>1</v>
      </c>
      <c r="AH8" s="236"/>
      <c r="AI8" s="235">
        <f t="shared" ref="AI8:AI71" si="4">IF(G8="Home",1,0)</f>
        <v>0</v>
      </c>
      <c r="AJ8" s="235">
        <f t="shared" ref="AJ8:AJ71" si="5">IF(G8="Dona",1,0)</f>
        <v>0</v>
      </c>
      <c r="AK8" s="235">
        <f t="shared" si="1"/>
        <v>0</v>
      </c>
      <c r="AL8" s="236"/>
      <c r="AM8" s="235">
        <f t="shared" si="2"/>
        <v>0</v>
      </c>
      <c r="AN8" s="235">
        <f t="shared" si="3"/>
        <v>0</v>
      </c>
      <c r="AO8" s="236"/>
      <c r="AP8" s="236"/>
      <c r="AQ8" s="236"/>
      <c r="AR8" s="236"/>
      <c r="AS8" s="236" t="s">
        <v>40</v>
      </c>
      <c r="AT8" s="236"/>
      <c r="AU8" s="236" t="s">
        <v>229</v>
      </c>
      <c r="AV8" s="236"/>
      <c r="AW8" s="236" t="s">
        <v>96</v>
      </c>
      <c r="AX8" s="236"/>
      <c r="AY8" s="351"/>
      <c r="AZ8" s="236"/>
      <c r="BA8" s="236"/>
      <c r="BB8" s="236"/>
      <c r="BC8" s="236"/>
      <c r="BD8" s="236"/>
      <c r="BE8" s="236"/>
      <c r="BF8" s="236"/>
      <c r="BG8" s="236"/>
      <c r="BH8" s="236"/>
      <c r="BI8" s="236"/>
      <c r="BJ8" s="236"/>
      <c r="BK8" s="236"/>
      <c r="BL8" s="236"/>
      <c r="BM8" s="236"/>
      <c r="BN8" s="236"/>
      <c r="BO8" s="236"/>
    </row>
    <row r="9" spans="1:67" ht="14.25" customHeight="1" x14ac:dyDescent="0.25">
      <c r="A9" s="229"/>
      <c r="B9" s="234" t="str">
        <f>IF($C9&lt;&gt;"",MAX($B$7:B8)+1,"")</f>
        <v/>
      </c>
      <c r="C9" s="192"/>
      <c r="D9" s="285"/>
      <c r="E9" s="261"/>
      <c r="F9" s="285"/>
      <c r="G9" s="262"/>
      <c r="H9" s="286"/>
      <c r="I9" s="276"/>
      <c r="J9" s="277"/>
      <c r="K9" s="278"/>
      <c r="L9" s="263"/>
      <c r="M9" s="279"/>
      <c r="N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9" s="355"/>
      <c r="P9" s="355"/>
      <c r="Q9" s="355"/>
      <c r="R9" s="360"/>
      <c r="S9" s="282"/>
      <c r="T9" s="256"/>
      <c r="U9" s="229"/>
      <c r="V9" s="270">
        <f>12/12*Taula423[[#This Row],[Mesos del contracte en vigor durant l´any 2024]]</f>
        <v>0</v>
      </c>
      <c r="W9" s="270">
        <f>2/12*Taula423[[#This Row],[Mesos del contracte en vigor durant l´any 2024]]</f>
        <v>0</v>
      </c>
      <c r="X9" s="271">
        <f t="shared" si="0"/>
        <v>0</v>
      </c>
      <c r="Y9" s="271"/>
      <c r="Z9" s="272" t="e">
        <f>IF(#REF!&lt;#REF!,"No assoleix el mínim d'hores d'atenció anual","Atenció mínima assolida amb èxit")</f>
        <v>#REF!</v>
      </c>
      <c r="AA9" s="271"/>
      <c r="AB9" s="234"/>
      <c r="AC9" s="236"/>
      <c r="AD9" s="236"/>
      <c r="AE9" s="273">
        <f>IF(Taula423[[#This Row],[Núm. d''ordre]]&lt;&gt;"",1,0)</f>
        <v>0</v>
      </c>
      <c r="AF9" s="236"/>
      <c r="AG9" s="273">
        <f>IF(Taula423[[#This Row],[Núm. d''ordre]]&gt;0,1,0)</f>
        <v>1</v>
      </c>
      <c r="AH9" s="236"/>
      <c r="AI9" s="235">
        <f t="shared" si="4"/>
        <v>0</v>
      </c>
      <c r="AJ9" s="235">
        <f t="shared" si="5"/>
        <v>0</v>
      </c>
      <c r="AK9" s="235">
        <f t="shared" si="1"/>
        <v>0</v>
      </c>
      <c r="AL9" s="236"/>
      <c r="AM9" s="235">
        <f t="shared" si="2"/>
        <v>0</v>
      </c>
      <c r="AN9" s="235">
        <f t="shared" si="3"/>
        <v>0</v>
      </c>
      <c r="AO9" s="236"/>
      <c r="AP9" s="236"/>
      <c r="AQ9" s="236"/>
      <c r="AR9" s="236"/>
      <c r="AS9" s="236"/>
      <c r="AT9" s="236"/>
      <c r="AU9" s="236" t="s">
        <v>230</v>
      </c>
      <c r="AV9" s="236"/>
      <c r="AW9" s="236" t="s">
        <v>238</v>
      </c>
      <c r="AX9" s="236"/>
      <c r="AY9" s="351"/>
      <c r="AZ9" s="236"/>
      <c r="BA9" s="236"/>
      <c r="BB9" s="236"/>
      <c r="BC9" s="236"/>
      <c r="BD9" s="236"/>
      <c r="BE9" s="236"/>
      <c r="BF9" s="236"/>
      <c r="BG9" s="236"/>
      <c r="BH9" s="236"/>
      <c r="BI9" s="236"/>
      <c r="BJ9" s="236"/>
      <c r="BK9" s="236"/>
      <c r="BL9" s="236"/>
      <c r="BM9" s="236"/>
      <c r="BN9" s="236"/>
      <c r="BO9" s="236"/>
    </row>
    <row r="10" spans="1:67" ht="14.25" customHeight="1" x14ac:dyDescent="0.25">
      <c r="A10" s="229"/>
      <c r="B10" s="234" t="str">
        <f>IF($C10&lt;&gt;"",MAX($B$7:B9)+1,"")</f>
        <v/>
      </c>
      <c r="C10" s="192"/>
      <c r="D10" s="287"/>
      <c r="E10" s="261"/>
      <c r="F10" s="260"/>
      <c r="G10" s="262"/>
      <c r="H10" s="275"/>
      <c r="I10" s="276"/>
      <c r="J10" s="281"/>
      <c r="K10" s="266"/>
      <c r="L10" s="263"/>
      <c r="M10" s="279"/>
      <c r="N1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0" s="355"/>
      <c r="P10" s="355"/>
      <c r="Q10" s="355"/>
      <c r="R10" s="360"/>
      <c r="S10" s="282"/>
      <c r="T10" s="256"/>
      <c r="U10" s="229"/>
      <c r="V10" s="270">
        <f>12/12*Taula423[[#This Row],[Mesos del contracte en vigor durant l´any 2024]]</f>
        <v>0</v>
      </c>
      <c r="W10" s="270">
        <f>2/12*Taula423[[#This Row],[Mesos del contracte en vigor durant l´any 2024]]</f>
        <v>0</v>
      </c>
      <c r="X10" s="271">
        <f t="shared" si="0"/>
        <v>0</v>
      </c>
      <c r="Y10" s="271"/>
      <c r="Z10" s="283" t="e">
        <f>IF(#REF!&lt;#REF!,"No assoleix el mínim d'hores d'atenció anual","Atenció mínima assolida amb èxit")</f>
        <v>#REF!</v>
      </c>
      <c r="AA10" s="271"/>
      <c r="AB10" s="234"/>
      <c r="AC10" s="236"/>
      <c r="AD10" s="236"/>
      <c r="AE10" s="273">
        <f>IF(Taula423[[#This Row],[Núm. d''ordre]]&lt;&gt;"",1,0)</f>
        <v>0</v>
      </c>
      <c r="AF10" s="236"/>
      <c r="AG10" s="273">
        <f>IF(Taula423[[#This Row],[Núm. d''ordre]]&gt;0,1,0)</f>
        <v>1</v>
      </c>
      <c r="AH10" s="236"/>
      <c r="AI10" s="235">
        <f t="shared" si="4"/>
        <v>0</v>
      </c>
      <c r="AJ10" s="235">
        <f t="shared" si="5"/>
        <v>0</v>
      </c>
      <c r="AK10" s="235">
        <f t="shared" si="1"/>
        <v>0</v>
      </c>
      <c r="AL10" s="236"/>
      <c r="AM10" s="235">
        <f t="shared" si="2"/>
        <v>0</v>
      </c>
      <c r="AN10" s="235">
        <f t="shared" si="3"/>
        <v>0</v>
      </c>
      <c r="AO10" s="236"/>
      <c r="AP10" s="236"/>
      <c r="AQ10" s="236"/>
      <c r="AR10" s="236"/>
      <c r="AS10" s="236"/>
      <c r="AT10" s="236"/>
      <c r="AU10" s="236" t="s">
        <v>232</v>
      </c>
      <c r="AV10" s="236"/>
      <c r="AW10" s="236"/>
      <c r="AX10" s="236"/>
      <c r="AY10" s="351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</row>
    <row r="11" spans="1:67" ht="14.25" customHeight="1" x14ac:dyDescent="0.25">
      <c r="A11" s="229"/>
      <c r="B11" s="234" t="str">
        <f>IF($C11&lt;&gt;"",MAX($B$7:B10)+1,"")</f>
        <v/>
      </c>
      <c r="C11" s="192"/>
      <c r="D11" s="285"/>
      <c r="E11" s="261"/>
      <c r="F11" s="285"/>
      <c r="G11" s="262"/>
      <c r="H11" s="286"/>
      <c r="I11" s="276"/>
      <c r="J11" s="281"/>
      <c r="K11" s="266"/>
      <c r="L11" s="263"/>
      <c r="M11" s="279"/>
      <c r="N1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1" s="355"/>
      <c r="P11" s="355"/>
      <c r="Q11" s="355"/>
      <c r="R11" s="360"/>
      <c r="S11" s="282"/>
      <c r="T11" s="256"/>
      <c r="U11" s="229"/>
      <c r="V11" s="270">
        <f>12/12*Taula423[[#This Row],[Mesos del contracte en vigor durant l´any 2024]]</f>
        <v>0</v>
      </c>
      <c r="W11" s="270">
        <f>2/12*Taula423[[#This Row],[Mesos del contracte en vigor durant l´any 2024]]</f>
        <v>0</v>
      </c>
      <c r="X11" s="271">
        <f t="shared" si="0"/>
        <v>0</v>
      </c>
      <c r="Y11" s="271"/>
      <c r="Z11" s="272" t="e">
        <f>IF(#REF!&lt;#REF!,"No assoleix el mínim d'hores d'atenció anual","Atenció mínima assolida amb èxit")</f>
        <v>#REF!</v>
      </c>
      <c r="AA11" s="271"/>
      <c r="AB11" s="234"/>
      <c r="AC11" s="236"/>
      <c r="AD11" s="236"/>
      <c r="AE11" s="273">
        <f>IF(Taula423[[#This Row],[Núm. d''ordre]]&lt;&gt;"",1,0)</f>
        <v>0</v>
      </c>
      <c r="AF11" s="236"/>
      <c r="AG11" s="273">
        <f>IF(Taula423[[#This Row],[Núm. d''ordre]]&gt;0,1,0)</f>
        <v>1</v>
      </c>
      <c r="AH11" s="236"/>
      <c r="AI11" s="235">
        <f t="shared" si="4"/>
        <v>0</v>
      </c>
      <c r="AJ11" s="235">
        <f t="shared" si="5"/>
        <v>0</v>
      </c>
      <c r="AK11" s="235">
        <f t="shared" si="1"/>
        <v>0</v>
      </c>
      <c r="AL11" s="236"/>
      <c r="AM11" s="235">
        <f t="shared" si="2"/>
        <v>0</v>
      </c>
      <c r="AN11" s="235">
        <f t="shared" si="3"/>
        <v>0</v>
      </c>
      <c r="AO11" s="236"/>
      <c r="AP11" s="236"/>
      <c r="AQ11" s="236"/>
      <c r="AR11" s="236"/>
      <c r="AS11" s="236"/>
      <c r="AT11" s="236"/>
      <c r="AU11" s="236" t="s">
        <v>233</v>
      </c>
      <c r="AV11" s="236"/>
      <c r="AW11" s="236"/>
      <c r="AX11" s="236"/>
      <c r="AY11" s="351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</row>
    <row r="12" spans="1:67" ht="14.25" customHeight="1" x14ac:dyDescent="0.25">
      <c r="A12" s="229"/>
      <c r="B12" s="234" t="str">
        <f>IF($C12&lt;&gt;"",MAX($B$7:B11)+1,"")</f>
        <v/>
      </c>
      <c r="C12" s="192"/>
      <c r="D12" s="287"/>
      <c r="E12" s="261"/>
      <c r="F12" s="260"/>
      <c r="G12" s="262"/>
      <c r="H12" s="275"/>
      <c r="I12" s="276"/>
      <c r="J12" s="281"/>
      <c r="K12" s="266"/>
      <c r="L12" s="263"/>
      <c r="M12" s="279"/>
      <c r="N1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2" s="355"/>
      <c r="P12" s="355"/>
      <c r="Q12" s="355"/>
      <c r="R12" s="360"/>
      <c r="S12" s="282"/>
      <c r="T12" s="256"/>
      <c r="U12" s="229"/>
      <c r="V12" s="270">
        <f>12/12*Taula423[[#This Row],[Mesos del contracte en vigor durant l´any 2024]]</f>
        <v>0</v>
      </c>
      <c r="W12" s="270">
        <f>2/12*Taula423[[#This Row],[Mesos del contracte en vigor durant l´any 2024]]</f>
        <v>0</v>
      </c>
      <c r="X12" s="271">
        <f t="shared" si="0"/>
        <v>0</v>
      </c>
      <c r="Y12" s="271"/>
      <c r="Z12" s="283" t="e">
        <f>IF(#REF!&lt;#REF!,"No assoleix el mínim d'hores d'atenció anual","Atenció mínima assolida amb èxit")</f>
        <v>#REF!</v>
      </c>
      <c r="AA12" s="271"/>
      <c r="AB12" s="236"/>
      <c r="AC12" s="236"/>
      <c r="AD12" s="236"/>
      <c r="AE12" s="273">
        <f>IF(Taula423[[#This Row],[Núm. d''ordre]]&lt;&gt;"",1,0)</f>
        <v>0</v>
      </c>
      <c r="AF12" s="236"/>
      <c r="AG12" s="273">
        <f>IF(Taula423[[#This Row],[Núm. d''ordre]]&gt;0,1,0)</f>
        <v>1</v>
      </c>
      <c r="AH12" s="236"/>
      <c r="AI12" s="235">
        <f t="shared" si="4"/>
        <v>0</v>
      </c>
      <c r="AJ12" s="235">
        <f t="shared" si="5"/>
        <v>0</v>
      </c>
      <c r="AK12" s="235">
        <f t="shared" si="1"/>
        <v>0</v>
      </c>
      <c r="AL12" s="236"/>
      <c r="AM12" s="235">
        <f t="shared" si="2"/>
        <v>0</v>
      </c>
      <c r="AN12" s="235">
        <f t="shared" si="3"/>
        <v>0</v>
      </c>
      <c r="AO12" s="236"/>
      <c r="AP12" s="236"/>
      <c r="AQ12" s="236"/>
      <c r="AR12" s="236"/>
      <c r="AS12" s="236"/>
      <c r="AT12" s="236"/>
      <c r="AU12" s="236" t="s">
        <v>234</v>
      </c>
      <c r="AV12" s="236"/>
      <c r="AW12" s="236"/>
      <c r="AX12" s="236"/>
      <c r="AY12" s="351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</row>
    <row r="13" spans="1:67" ht="14.25" customHeight="1" x14ac:dyDescent="0.25">
      <c r="A13" s="229"/>
      <c r="B13" s="234" t="str">
        <f>IF($C13&lt;&gt;"",MAX($B$7:B12)+1,"")</f>
        <v/>
      </c>
      <c r="C13" s="192"/>
      <c r="D13" s="287"/>
      <c r="E13" s="288"/>
      <c r="F13" s="262"/>
      <c r="G13" s="262"/>
      <c r="H13" s="275"/>
      <c r="I13" s="276"/>
      <c r="J13" s="277"/>
      <c r="K13" s="278"/>
      <c r="L13" s="263"/>
      <c r="M13" s="279"/>
      <c r="N1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3" s="355"/>
      <c r="P13" s="355"/>
      <c r="Q13" s="355"/>
      <c r="R13" s="360"/>
      <c r="S13" s="282"/>
      <c r="T13" s="256"/>
      <c r="U13" s="229"/>
      <c r="V13" s="270">
        <f>12/12*Taula423[[#This Row],[Mesos del contracte en vigor durant l´any 2024]]</f>
        <v>0</v>
      </c>
      <c r="W13" s="270">
        <f>2/12*Taula423[[#This Row],[Mesos del contracte en vigor durant l´any 2024]]</f>
        <v>0</v>
      </c>
      <c r="X13" s="271">
        <f t="shared" si="0"/>
        <v>0</v>
      </c>
      <c r="Y13" s="271"/>
      <c r="Z13" s="272" t="e">
        <f>IF(#REF!&lt;#REF!,"No assoleix el mínim d'hores d'atenció anual","Atenció mínima assolida amb èxit")</f>
        <v>#REF!</v>
      </c>
      <c r="AA13" s="271"/>
      <c r="AB13" s="236"/>
      <c r="AC13" s="236"/>
      <c r="AD13" s="236"/>
      <c r="AE13" s="273">
        <f>IF(Taula423[[#This Row],[Núm. d''ordre]]&lt;&gt;"",1,0)</f>
        <v>0</v>
      </c>
      <c r="AF13" s="236"/>
      <c r="AG13" s="273">
        <f>IF(Taula423[[#This Row],[Núm. d''ordre]]&gt;0,1,0)</f>
        <v>1</v>
      </c>
      <c r="AH13" s="236"/>
      <c r="AI13" s="235">
        <f t="shared" si="4"/>
        <v>0</v>
      </c>
      <c r="AJ13" s="235">
        <f t="shared" si="5"/>
        <v>0</v>
      </c>
      <c r="AK13" s="235">
        <f t="shared" si="1"/>
        <v>0</v>
      </c>
      <c r="AL13" s="236"/>
      <c r="AM13" s="235">
        <f t="shared" si="2"/>
        <v>0</v>
      </c>
      <c r="AN13" s="235">
        <f t="shared" si="3"/>
        <v>0</v>
      </c>
      <c r="AO13" s="236"/>
      <c r="AP13" s="236"/>
      <c r="AQ13" s="236"/>
      <c r="AR13" s="236"/>
      <c r="AS13" s="236"/>
      <c r="AT13" s="236"/>
      <c r="AU13" s="236" t="s">
        <v>235</v>
      </c>
      <c r="AV13" s="236"/>
      <c r="AW13" s="236"/>
      <c r="AX13" s="236"/>
      <c r="AY13" s="351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</row>
    <row r="14" spans="1:67" ht="14.25" customHeight="1" x14ac:dyDescent="0.25">
      <c r="A14" s="229"/>
      <c r="B14" s="234" t="str">
        <f>IF($C14&lt;&gt;"",MAX($B$7:B13)+1,"")</f>
        <v/>
      </c>
      <c r="C14" s="192"/>
      <c r="D14" s="285"/>
      <c r="E14" s="289"/>
      <c r="F14" s="290"/>
      <c r="G14" s="262"/>
      <c r="H14" s="286"/>
      <c r="I14" s="276"/>
      <c r="J14" s="281"/>
      <c r="K14" s="291"/>
      <c r="L14" s="263"/>
      <c r="M14" s="279"/>
      <c r="N1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4" s="355"/>
      <c r="P14" s="355"/>
      <c r="Q14" s="355"/>
      <c r="R14" s="360"/>
      <c r="S14" s="282"/>
      <c r="T14" s="292"/>
      <c r="U14" s="229"/>
      <c r="V14" s="270">
        <f>12/12*Taula423[[#This Row],[Mesos del contracte en vigor durant l´any 2024]]</f>
        <v>0</v>
      </c>
      <c r="W14" s="270">
        <f>2/12*Taula423[[#This Row],[Mesos del contracte en vigor durant l´any 2024]]</f>
        <v>0</v>
      </c>
      <c r="X14" s="271">
        <f t="shared" si="0"/>
        <v>0</v>
      </c>
      <c r="Y14" s="271"/>
      <c r="Z14" s="283" t="e">
        <f>IF(#REF!&lt;#REF!,"No assoleix el mínim d'hores d'atenció anual","Atenció mínima assolida amb èxit")</f>
        <v>#REF!</v>
      </c>
      <c r="AA14" s="271"/>
      <c r="AB14" s="236" t="s">
        <v>154</v>
      </c>
      <c r="AC14" s="236"/>
      <c r="AD14" s="236"/>
      <c r="AE14" s="273">
        <f>IF(Taula423[[#This Row],[Núm. d''ordre]]&lt;&gt;"",1,0)</f>
        <v>0</v>
      </c>
      <c r="AF14" s="236"/>
      <c r="AG14" s="273">
        <f>IF(Taula423[[#This Row],[Núm. d''ordre]]&gt;0,1,0)</f>
        <v>1</v>
      </c>
      <c r="AH14" s="236"/>
      <c r="AI14" s="235">
        <f t="shared" si="4"/>
        <v>0</v>
      </c>
      <c r="AJ14" s="235">
        <f t="shared" si="5"/>
        <v>0</v>
      </c>
      <c r="AK14" s="235">
        <f t="shared" si="1"/>
        <v>0</v>
      </c>
      <c r="AL14" s="236"/>
      <c r="AM14" s="235">
        <f t="shared" si="2"/>
        <v>0</v>
      </c>
      <c r="AN14" s="235">
        <f t="shared" si="3"/>
        <v>0</v>
      </c>
      <c r="AO14" s="236"/>
      <c r="AP14" s="236"/>
      <c r="AQ14" s="236"/>
      <c r="AR14" s="236"/>
      <c r="AS14" s="236"/>
      <c r="AT14" s="236"/>
      <c r="AU14" s="236" t="s">
        <v>236</v>
      </c>
      <c r="AV14" s="236"/>
      <c r="AW14" s="236"/>
      <c r="AX14" s="236"/>
      <c r="AY14" s="351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</row>
    <row r="15" spans="1:67" ht="14.25" customHeight="1" x14ac:dyDescent="0.25">
      <c r="A15" s="229"/>
      <c r="B15" s="234" t="str">
        <f>IF($C15&lt;&gt;"",MAX($B$7:B14)+1,"")</f>
        <v/>
      </c>
      <c r="C15" s="192"/>
      <c r="D15" s="285"/>
      <c r="E15" s="289"/>
      <c r="F15" s="290"/>
      <c r="G15" s="262"/>
      <c r="H15" s="286"/>
      <c r="I15" s="276"/>
      <c r="J15" s="281"/>
      <c r="K15" s="291"/>
      <c r="L15" s="263"/>
      <c r="M15" s="279"/>
      <c r="N1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5" s="355"/>
      <c r="P15" s="355"/>
      <c r="Q15" s="355"/>
      <c r="R15" s="360"/>
      <c r="S15" s="282"/>
      <c r="T15" s="292"/>
      <c r="U15" s="229"/>
      <c r="V15" s="270">
        <f>12/12*Taula423[[#This Row],[Mesos del contracte en vigor durant l´any 2024]]</f>
        <v>0</v>
      </c>
      <c r="W15" s="270">
        <f>2/12*Taula423[[#This Row],[Mesos del contracte en vigor durant l´any 2024]]</f>
        <v>0</v>
      </c>
      <c r="X15" s="271">
        <f t="shared" si="0"/>
        <v>0</v>
      </c>
      <c r="Y15" s="271"/>
      <c r="Z15" s="272" t="e">
        <f>IF(#REF!&lt;#REF!,"No assoleix el mínim d'hores d'atenció anual","Atenció mínima assolida amb èxit")</f>
        <v>#REF!</v>
      </c>
      <c r="AA15" s="271"/>
      <c r="AB15" s="293" t="s">
        <v>88</v>
      </c>
      <c r="AC15" s="236"/>
      <c r="AD15" s="294"/>
      <c r="AE15" s="273">
        <f>IF(Taula423[[#This Row],[Núm. d''ordre]]&lt;&gt;"",1,0)</f>
        <v>0</v>
      </c>
      <c r="AF15" s="236"/>
      <c r="AG15" s="273">
        <f>IF(Taula423[[#This Row],[Núm. d''ordre]]&gt;0,1,0)</f>
        <v>1</v>
      </c>
      <c r="AH15" s="236"/>
      <c r="AI15" s="235">
        <f t="shared" si="4"/>
        <v>0</v>
      </c>
      <c r="AJ15" s="235">
        <f t="shared" si="5"/>
        <v>0</v>
      </c>
      <c r="AK15" s="235">
        <f t="shared" si="1"/>
        <v>0</v>
      </c>
      <c r="AL15" s="236"/>
      <c r="AM15" s="235">
        <f t="shared" si="2"/>
        <v>0</v>
      </c>
      <c r="AN15" s="235">
        <f t="shared" si="3"/>
        <v>0</v>
      </c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351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</row>
    <row r="16" spans="1:67" ht="14.25" customHeight="1" x14ac:dyDescent="0.25">
      <c r="A16" s="229"/>
      <c r="B16" s="234" t="str">
        <f>IF($C16&lt;&gt;"",MAX($B$7:B15)+1,"")</f>
        <v/>
      </c>
      <c r="C16" s="276"/>
      <c r="D16" s="287"/>
      <c r="E16" s="288"/>
      <c r="F16" s="262"/>
      <c r="G16" s="262"/>
      <c r="H16" s="275"/>
      <c r="I16" s="276"/>
      <c r="J16" s="281"/>
      <c r="K16" s="291"/>
      <c r="L16" s="263"/>
      <c r="M16" s="279"/>
      <c r="N1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6" s="355"/>
      <c r="P16" s="355"/>
      <c r="Q16" s="355"/>
      <c r="R16" s="360"/>
      <c r="S16" s="282"/>
      <c r="T16" s="292"/>
      <c r="U16" s="229"/>
      <c r="V16" s="270">
        <f>12/12*Taula423[[#This Row],[Mesos del contracte en vigor durant l´any 2024]]</f>
        <v>0</v>
      </c>
      <c r="W16" s="270">
        <f>2/12*Taula423[[#This Row],[Mesos del contracte en vigor durant l´any 2024]]</f>
        <v>0</v>
      </c>
      <c r="X16" s="271">
        <f t="shared" si="0"/>
        <v>0</v>
      </c>
      <c r="Y16" s="271"/>
      <c r="Z16" s="283" t="e">
        <f>IF(#REF!&lt;#REF!,"No assoleix el mínim d'hores d'atenció anual","Atenció mínima assolida amb èxit")</f>
        <v>#REF!</v>
      </c>
      <c r="AA16" s="271"/>
      <c r="AB16" s="293" t="s">
        <v>89</v>
      </c>
      <c r="AC16" s="236"/>
      <c r="AD16" s="295"/>
      <c r="AE16" s="273">
        <f>IF(Taula423[[#This Row],[Núm. d''ordre]]&lt;&gt;"",1,0)</f>
        <v>0</v>
      </c>
      <c r="AF16" s="236"/>
      <c r="AG16" s="273">
        <f>IF(Taula423[[#This Row],[Núm. d''ordre]]&gt;0,1,0)</f>
        <v>1</v>
      </c>
      <c r="AH16" s="236"/>
      <c r="AI16" s="235">
        <f t="shared" si="4"/>
        <v>0</v>
      </c>
      <c r="AJ16" s="235">
        <f t="shared" si="5"/>
        <v>0</v>
      </c>
      <c r="AK16" s="235">
        <f t="shared" si="1"/>
        <v>0</v>
      </c>
      <c r="AL16" s="236"/>
      <c r="AM16" s="235">
        <f t="shared" si="2"/>
        <v>0</v>
      </c>
      <c r="AN16" s="235">
        <f t="shared" si="3"/>
        <v>0</v>
      </c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351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</row>
    <row r="17" spans="1:67" ht="14.25" customHeight="1" x14ac:dyDescent="0.25">
      <c r="A17" s="229"/>
      <c r="B17" s="234" t="str">
        <f>IF($C17&lt;&gt;"",MAX($B$7:B16)+1,"")</f>
        <v/>
      </c>
      <c r="C17" s="290"/>
      <c r="D17" s="285"/>
      <c r="E17" s="289"/>
      <c r="F17" s="290"/>
      <c r="G17" s="262"/>
      <c r="H17" s="286"/>
      <c r="I17" s="276"/>
      <c r="J17" s="281"/>
      <c r="K17" s="291"/>
      <c r="L17" s="263"/>
      <c r="M17" s="279"/>
      <c r="N1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7" s="355"/>
      <c r="P17" s="355"/>
      <c r="Q17" s="355"/>
      <c r="R17" s="360"/>
      <c r="S17" s="282"/>
      <c r="T17" s="292"/>
      <c r="U17" s="229"/>
      <c r="V17" s="270">
        <f>12/12*Taula423[[#This Row],[Mesos del contracte en vigor durant l´any 2024]]</f>
        <v>0</v>
      </c>
      <c r="W17" s="270">
        <f>2/12*Taula423[[#This Row],[Mesos del contracte en vigor durant l´any 2024]]</f>
        <v>0</v>
      </c>
      <c r="X17" s="271">
        <f t="shared" si="0"/>
        <v>0</v>
      </c>
      <c r="Y17" s="271"/>
      <c r="Z17" s="272" t="e">
        <f>IF(#REF!&lt;#REF!,"No assoleix el mínim d'hores d'atenció anual","Atenció mínima assolida amb èxit")</f>
        <v>#REF!</v>
      </c>
      <c r="AA17" s="271"/>
      <c r="AB17" s="293" t="s">
        <v>141</v>
      </c>
      <c r="AC17" s="236"/>
      <c r="AD17" s="236"/>
      <c r="AE17" s="273">
        <f>IF(Taula423[[#This Row],[Núm. d''ordre]]&lt;&gt;"",1,0)</f>
        <v>0</v>
      </c>
      <c r="AF17" s="236"/>
      <c r="AG17" s="273">
        <f>IF(Taula423[[#This Row],[Núm. d''ordre]]&gt;0,1,0)</f>
        <v>1</v>
      </c>
      <c r="AH17" s="236"/>
      <c r="AI17" s="235">
        <f t="shared" si="4"/>
        <v>0</v>
      </c>
      <c r="AJ17" s="235">
        <f t="shared" si="5"/>
        <v>0</v>
      </c>
      <c r="AK17" s="235">
        <f t="shared" si="1"/>
        <v>0</v>
      </c>
      <c r="AL17" s="236"/>
      <c r="AM17" s="235">
        <f t="shared" si="2"/>
        <v>0</v>
      </c>
      <c r="AN17" s="235">
        <f t="shared" si="3"/>
        <v>0</v>
      </c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351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</row>
    <row r="18" spans="1:67" ht="14.25" customHeight="1" x14ac:dyDescent="0.25">
      <c r="A18" s="229"/>
      <c r="B18" s="234" t="str">
        <f>IF($C18&lt;&gt;"",MAX($B$7:B17)+1,"")</f>
        <v/>
      </c>
      <c r="C18" s="290"/>
      <c r="D18" s="285"/>
      <c r="E18" s="289"/>
      <c r="F18" s="290"/>
      <c r="G18" s="262"/>
      <c r="H18" s="286"/>
      <c r="I18" s="276"/>
      <c r="J18" s="281"/>
      <c r="K18" s="291"/>
      <c r="L18" s="263"/>
      <c r="M18" s="279"/>
      <c r="N1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8" s="355"/>
      <c r="P18" s="355"/>
      <c r="Q18" s="355"/>
      <c r="R18" s="360"/>
      <c r="S18" s="282"/>
      <c r="T18" s="292"/>
      <c r="U18" s="229"/>
      <c r="V18" s="270">
        <f>12/12*Taula423[[#This Row],[Mesos del contracte en vigor durant l´any 2024]]</f>
        <v>0</v>
      </c>
      <c r="W18" s="270">
        <f>2/12*Taula423[[#This Row],[Mesos del contracte en vigor durant l´any 2024]]</f>
        <v>0</v>
      </c>
      <c r="X18" s="271">
        <f t="shared" si="0"/>
        <v>0</v>
      </c>
      <c r="Y18" s="271"/>
      <c r="Z18" s="283" t="e">
        <f>IF(#REF!&lt;#REF!,"No assoleix el mínim d'hores d'atenció anual","Atenció mínima assolida amb èxit")</f>
        <v>#REF!</v>
      </c>
      <c r="AA18" s="271"/>
      <c r="AB18" s="296" t="s">
        <v>87</v>
      </c>
      <c r="AC18" s="236"/>
      <c r="AD18" s="236"/>
      <c r="AE18" s="273">
        <f>IF(Taula423[[#This Row],[Núm. d''ordre]]&lt;&gt;"",1,0)</f>
        <v>0</v>
      </c>
      <c r="AF18" s="236"/>
      <c r="AG18" s="273">
        <f>IF(Taula423[[#This Row],[Núm. d''ordre]]&gt;0,1,0)</f>
        <v>1</v>
      </c>
      <c r="AH18" s="236"/>
      <c r="AI18" s="235">
        <f t="shared" si="4"/>
        <v>0</v>
      </c>
      <c r="AJ18" s="235">
        <f t="shared" si="5"/>
        <v>0</v>
      </c>
      <c r="AK18" s="235">
        <f t="shared" si="1"/>
        <v>0</v>
      </c>
      <c r="AL18" s="236"/>
      <c r="AM18" s="235">
        <f t="shared" si="2"/>
        <v>0</v>
      </c>
      <c r="AN18" s="235">
        <f t="shared" si="3"/>
        <v>0</v>
      </c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351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</row>
    <row r="19" spans="1:67" ht="14.25" customHeight="1" x14ac:dyDescent="0.25">
      <c r="A19" s="229"/>
      <c r="B19" s="234" t="str">
        <f>IF($C19&lt;&gt;"",MAX($B$7:B18)+1,"")</f>
        <v/>
      </c>
      <c r="C19" s="290"/>
      <c r="D19" s="285"/>
      <c r="E19" s="289"/>
      <c r="F19" s="290"/>
      <c r="G19" s="262"/>
      <c r="H19" s="286"/>
      <c r="I19" s="276"/>
      <c r="J19" s="281"/>
      <c r="K19" s="291"/>
      <c r="L19" s="263"/>
      <c r="M19" s="279"/>
      <c r="N1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9" s="355"/>
      <c r="P19" s="355"/>
      <c r="Q19" s="355"/>
      <c r="R19" s="360"/>
      <c r="S19" s="282"/>
      <c r="T19" s="292"/>
      <c r="U19" s="229"/>
      <c r="V19" s="270">
        <f>12/12*Taula423[[#This Row],[Mesos del contracte en vigor durant l´any 2024]]</f>
        <v>0</v>
      </c>
      <c r="W19" s="270">
        <f>2/12*Taula423[[#This Row],[Mesos del contracte en vigor durant l´any 2024]]</f>
        <v>0</v>
      </c>
      <c r="X19" s="271">
        <f t="shared" si="0"/>
        <v>0</v>
      </c>
      <c r="Y19" s="271"/>
      <c r="Z19" s="272" t="e">
        <f>IF(#REF!&lt;#REF!,"No assoleix el mínim d'hores d'atenció anual","Atenció mínima assolida amb èxit")</f>
        <v>#REF!</v>
      </c>
      <c r="AA19" s="271"/>
      <c r="AB19" s="296" t="s">
        <v>88</v>
      </c>
      <c r="AC19" s="236"/>
      <c r="AD19" s="236"/>
      <c r="AE19" s="273">
        <f>IF(Taula423[[#This Row],[Núm. d''ordre]]&lt;&gt;"",1,0)</f>
        <v>0</v>
      </c>
      <c r="AF19" s="236"/>
      <c r="AG19" s="273">
        <f>IF(Taula423[[#This Row],[Núm. d''ordre]]&gt;0,1,0)</f>
        <v>1</v>
      </c>
      <c r="AH19" s="236"/>
      <c r="AI19" s="235">
        <f t="shared" si="4"/>
        <v>0</v>
      </c>
      <c r="AJ19" s="235">
        <f t="shared" si="5"/>
        <v>0</v>
      </c>
      <c r="AK19" s="235">
        <f t="shared" si="1"/>
        <v>0</v>
      </c>
      <c r="AL19" s="236"/>
      <c r="AM19" s="235">
        <f t="shared" si="2"/>
        <v>0</v>
      </c>
      <c r="AN19" s="235">
        <f t="shared" si="3"/>
        <v>0</v>
      </c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351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</row>
    <row r="20" spans="1:67" ht="14.25" customHeight="1" x14ac:dyDescent="0.25">
      <c r="A20" s="229"/>
      <c r="B20" s="234" t="str">
        <f>IF($C20&lt;&gt;"",MAX($B$7:B19)+1,"")</f>
        <v/>
      </c>
      <c r="C20" s="276"/>
      <c r="D20" s="287"/>
      <c r="E20" s="288"/>
      <c r="F20" s="262"/>
      <c r="G20" s="262"/>
      <c r="H20" s="275"/>
      <c r="I20" s="276"/>
      <c r="J20" s="281"/>
      <c r="K20" s="291"/>
      <c r="L20" s="263"/>
      <c r="M20" s="279"/>
      <c r="N2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0" s="355"/>
      <c r="P20" s="355"/>
      <c r="Q20" s="355"/>
      <c r="R20" s="360"/>
      <c r="S20" s="282"/>
      <c r="T20" s="292"/>
      <c r="U20" s="229"/>
      <c r="V20" s="270">
        <f>12/12*Taula423[[#This Row],[Mesos del contracte en vigor durant l´any 2024]]</f>
        <v>0</v>
      </c>
      <c r="W20" s="270">
        <f>2/12*Taula423[[#This Row],[Mesos del contracte en vigor durant l´any 2024]]</f>
        <v>0</v>
      </c>
      <c r="X20" s="271">
        <f t="shared" si="0"/>
        <v>0</v>
      </c>
      <c r="Y20" s="271"/>
      <c r="Z20" s="283" t="e">
        <f>IF(#REF!&lt;#REF!,"No assoleix el mínim d'hores d'atenció anual","Atenció mínima assolida amb èxit")</f>
        <v>#REF!</v>
      </c>
      <c r="AA20" s="271"/>
      <c r="AB20" s="296" t="s">
        <v>89</v>
      </c>
      <c r="AC20" s="236"/>
      <c r="AD20" s="236"/>
      <c r="AE20" s="273">
        <f>IF(Taula423[[#This Row],[Núm. d''ordre]]&lt;&gt;"",1,0)</f>
        <v>0</v>
      </c>
      <c r="AF20" s="236"/>
      <c r="AG20" s="273">
        <f>IF(Taula423[[#This Row],[Núm. d''ordre]]&gt;0,1,0)</f>
        <v>1</v>
      </c>
      <c r="AH20" s="236"/>
      <c r="AI20" s="235">
        <f t="shared" si="4"/>
        <v>0</v>
      </c>
      <c r="AJ20" s="235">
        <f t="shared" si="5"/>
        <v>0</v>
      </c>
      <c r="AK20" s="235">
        <f t="shared" si="1"/>
        <v>0</v>
      </c>
      <c r="AL20" s="236"/>
      <c r="AM20" s="235">
        <f t="shared" si="2"/>
        <v>0</v>
      </c>
      <c r="AN20" s="235">
        <f t="shared" si="3"/>
        <v>0</v>
      </c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351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</row>
    <row r="21" spans="1:67" ht="14.25" customHeight="1" x14ac:dyDescent="0.25">
      <c r="A21" s="229"/>
      <c r="B21" s="234" t="str">
        <f>IF($C21&lt;&gt;"",MAX($B$7:B20)+1,"")</f>
        <v/>
      </c>
      <c r="C21" s="276"/>
      <c r="D21" s="287"/>
      <c r="E21" s="288"/>
      <c r="F21" s="262"/>
      <c r="G21" s="262"/>
      <c r="H21" s="275"/>
      <c r="I21" s="276"/>
      <c r="J21" s="281"/>
      <c r="K21" s="291"/>
      <c r="L21" s="263"/>
      <c r="M21" s="279"/>
      <c r="N2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1" s="355"/>
      <c r="P21" s="355"/>
      <c r="Q21" s="355"/>
      <c r="R21" s="360"/>
      <c r="S21" s="282"/>
      <c r="T21" s="292"/>
      <c r="U21" s="229"/>
      <c r="V21" s="270">
        <f>12/12*Taula423[[#This Row],[Mesos del contracte en vigor durant l´any 2024]]</f>
        <v>0</v>
      </c>
      <c r="W21" s="270">
        <f>2/12*Taula423[[#This Row],[Mesos del contracte en vigor durant l´any 2024]]</f>
        <v>0</v>
      </c>
      <c r="X21" s="271">
        <f t="shared" si="0"/>
        <v>0</v>
      </c>
      <c r="Y21" s="271"/>
      <c r="Z21" s="272" t="e">
        <f>IF(#REF!&lt;#REF!,"No assoleix el mínim d'hores d'atenció anual","Atenció mínima assolida amb èxit")</f>
        <v>#REF!</v>
      </c>
      <c r="AA21" s="271"/>
      <c r="AB21" s="296" t="s">
        <v>34</v>
      </c>
      <c r="AC21" s="236"/>
      <c r="AD21" s="236"/>
      <c r="AE21" s="273">
        <f>IF(Taula423[[#This Row],[Núm. d''ordre]]&lt;&gt;"",1,0)</f>
        <v>0</v>
      </c>
      <c r="AF21" s="236"/>
      <c r="AG21" s="273">
        <f>IF(Taula423[[#This Row],[Núm. d''ordre]]&gt;0,1,0)</f>
        <v>1</v>
      </c>
      <c r="AH21" s="236"/>
      <c r="AI21" s="235">
        <f t="shared" si="4"/>
        <v>0</v>
      </c>
      <c r="AJ21" s="235">
        <f t="shared" si="5"/>
        <v>0</v>
      </c>
      <c r="AK21" s="235">
        <f t="shared" si="1"/>
        <v>0</v>
      </c>
      <c r="AL21" s="236"/>
      <c r="AM21" s="235">
        <f t="shared" si="2"/>
        <v>0</v>
      </c>
      <c r="AN21" s="235">
        <f t="shared" si="3"/>
        <v>0</v>
      </c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351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</row>
    <row r="22" spans="1:67" ht="14.25" customHeight="1" x14ac:dyDescent="0.25">
      <c r="A22" s="229"/>
      <c r="B22" s="234" t="str">
        <f>IF($C22&lt;&gt;"",MAX($B$7:B21)+1,"")</f>
        <v/>
      </c>
      <c r="C22" s="276"/>
      <c r="D22" s="287"/>
      <c r="E22" s="288"/>
      <c r="F22" s="262"/>
      <c r="G22" s="262"/>
      <c r="H22" s="275"/>
      <c r="I22" s="276"/>
      <c r="J22" s="281"/>
      <c r="K22" s="291"/>
      <c r="L22" s="263"/>
      <c r="M22" s="279"/>
      <c r="N2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2" s="355"/>
      <c r="P22" s="355"/>
      <c r="Q22" s="355"/>
      <c r="R22" s="360"/>
      <c r="S22" s="282"/>
      <c r="T22" s="292"/>
      <c r="U22" s="229"/>
      <c r="V22" s="270">
        <f>12/12*Taula423[[#This Row],[Mesos del contracte en vigor durant l´any 2024]]</f>
        <v>0</v>
      </c>
      <c r="W22" s="270">
        <f>2/12*Taula423[[#This Row],[Mesos del contracte en vigor durant l´any 2024]]</f>
        <v>0</v>
      </c>
      <c r="X22" s="271">
        <f t="shared" si="0"/>
        <v>0</v>
      </c>
      <c r="Y22" s="271"/>
      <c r="Z22" s="283" t="e">
        <f>IF(#REF!&lt;#REF!,"No assoleix el mínim d'hores d'atenció anual","Atenció mínima assolida amb èxit")</f>
        <v>#REF!</v>
      </c>
      <c r="AA22" s="271"/>
      <c r="AB22" s="296" t="s">
        <v>40</v>
      </c>
      <c r="AC22" s="236"/>
      <c r="AD22" s="236"/>
      <c r="AE22" s="273">
        <f>IF(Taula423[[#This Row],[Núm. d''ordre]]&lt;&gt;"",1,0)</f>
        <v>0</v>
      </c>
      <c r="AF22" s="236"/>
      <c r="AG22" s="273">
        <f>IF(Taula423[[#This Row],[Núm. d''ordre]]&gt;0,1,0)</f>
        <v>1</v>
      </c>
      <c r="AH22" s="236"/>
      <c r="AI22" s="235">
        <f t="shared" si="4"/>
        <v>0</v>
      </c>
      <c r="AJ22" s="235">
        <f t="shared" si="5"/>
        <v>0</v>
      </c>
      <c r="AK22" s="235">
        <f t="shared" si="1"/>
        <v>0</v>
      </c>
      <c r="AL22" s="236"/>
      <c r="AM22" s="235">
        <f t="shared" si="2"/>
        <v>0</v>
      </c>
      <c r="AN22" s="235">
        <f t="shared" si="3"/>
        <v>0</v>
      </c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351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</row>
    <row r="23" spans="1:67" ht="14.25" customHeight="1" x14ac:dyDescent="0.25">
      <c r="A23" s="229"/>
      <c r="B23" s="234" t="str">
        <f>IF($C23&lt;&gt;"",MAX($B$7:B22)+1,"")</f>
        <v/>
      </c>
      <c r="C23" s="276"/>
      <c r="D23" s="287"/>
      <c r="E23" s="288"/>
      <c r="F23" s="262"/>
      <c r="G23" s="262"/>
      <c r="H23" s="275"/>
      <c r="I23" s="276"/>
      <c r="J23" s="281"/>
      <c r="K23" s="291"/>
      <c r="L23" s="263"/>
      <c r="M23" s="279"/>
      <c r="N2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3" s="355"/>
      <c r="P23" s="355"/>
      <c r="Q23" s="355"/>
      <c r="R23" s="360"/>
      <c r="S23" s="282"/>
      <c r="T23" s="292"/>
      <c r="U23" s="229"/>
      <c r="V23" s="270">
        <f>12/12*Taula423[[#This Row],[Mesos del contracte en vigor durant l´any 2024]]</f>
        <v>0</v>
      </c>
      <c r="W23" s="270">
        <f>2/12*Taula423[[#This Row],[Mesos del contracte en vigor durant l´any 2024]]</f>
        <v>0</v>
      </c>
      <c r="X23" s="271">
        <f t="shared" si="0"/>
        <v>0</v>
      </c>
      <c r="Y23" s="271"/>
      <c r="Z23" s="272" t="e">
        <f>IF(#REF!&lt;#REF!,"No assoleix el mínim d'hores d'atenció anual","Atenció mínima assolida amb èxit")</f>
        <v>#REF!</v>
      </c>
      <c r="AA23" s="271"/>
      <c r="AB23" s="296" t="s">
        <v>46</v>
      </c>
      <c r="AC23" s="236"/>
      <c r="AD23" s="236"/>
      <c r="AE23" s="273">
        <f>IF(Taula423[[#This Row],[Núm. d''ordre]]&lt;&gt;"",1,0)</f>
        <v>0</v>
      </c>
      <c r="AF23" s="236"/>
      <c r="AG23" s="273">
        <f>IF(Taula423[[#This Row],[Núm. d''ordre]]&gt;0,1,0)</f>
        <v>1</v>
      </c>
      <c r="AH23" s="236"/>
      <c r="AI23" s="235">
        <f t="shared" si="4"/>
        <v>0</v>
      </c>
      <c r="AJ23" s="235">
        <f t="shared" si="5"/>
        <v>0</v>
      </c>
      <c r="AK23" s="235">
        <f t="shared" si="1"/>
        <v>0</v>
      </c>
      <c r="AL23" s="236"/>
      <c r="AM23" s="235">
        <f t="shared" si="2"/>
        <v>0</v>
      </c>
      <c r="AN23" s="235">
        <f t="shared" si="3"/>
        <v>0</v>
      </c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351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</row>
    <row r="24" spans="1:67" ht="14.25" customHeight="1" x14ac:dyDescent="0.25">
      <c r="A24" s="229"/>
      <c r="B24" s="234" t="str">
        <f>IF($C24&lt;&gt;"",MAX($B$7:B23)+1,"")</f>
        <v/>
      </c>
      <c r="C24" s="276"/>
      <c r="D24" s="287"/>
      <c r="E24" s="288"/>
      <c r="F24" s="262"/>
      <c r="G24" s="262"/>
      <c r="H24" s="275"/>
      <c r="I24" s="276"/>
      <c r="J24" s="277"/>
      <c r="K24" s="278"/>
      <c r="L24" s="263"/>
      <c r="M24" s="279"/>
      <c r="N2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4" s="355"/>
      <c r="P24" s="355"/>
      <c r="Q24" s="355"/>
      <c r="R24" s="360"/>
      <c r="S24" s="282"/>
      <c r="T24" s="292"/>
      <c r="U24" s="229"/>
      <c r="V24" s="270">
        <f>12/12*Taula423[[#This Row],[Mesos del contracte en vigor durant l´any 2024]]</f>
        <v>0</v>
      </c>
      <c r="W24" s="270">
        <f>2/12*Taula423[[#This Row],[Mesos del contracte en vigor durant l´any 2024]]</f>
        <v>0</v>
      </c>
      <c r="X24" s="271">
        <f t="shared" si="0"/>
        <v>0</v>
      </c>
      <c r="Y24" s="271"/>
      <c r="Z24" s="283" t="e">
        <f>IF(#REF!&lt;#REF!,"No assoleix el mínim d'hores d'atenció anual","Atenció mínima assolida amb èxit")</f>
        <v>#REF!</v>
      </c>
      <c r="AA24" s="271"/>
      <c r="AB24" s="236"/>
      <c r="AC24" s="236"/>
      <c r="AD24" s="236"/>
      <c r="AE24" s="273">
        <f>IF(Taula423[[#This Row],[Núm. d''ordre]]&lt;&gt;"",1,0)</f>
        <v>0</v>
      </c>
      <c r="AF24" s="236"/>
      <c r="AG24" s="273">
        <f>IF(Taula423[[#This Row],[Núm. d''ordre]]&gt;0,1,0)</f>
        <v>1</v>
      </c>
      <c r="AH24" s="236"/>
      <c r="AI24" s="235">
        <f t="shared" si="4"/>
        <v>0</v>
      </c>
      <c r="AJ24" s="235">
        <f t="shared" si="5"/>
        <v>0</v>
      </c>
      <c r="AK24" s="235">
        <f t="shared" si="1"/>
        <v>0</v>
      </c>
      <c r="AL24" s="236"/>
      <c r="AM24" s="235">
        <f t="shared" si="2"/>
        <v>0</v>
      </c>
      <c r="AN24" s="235">
        <f t="shared" si="3"/>
        <v>0</v>
      </c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351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</row>
    <row r="25" spans="1:67" ht="14.25" customHeight="1" x14ac:dyDescent="0.25">
      <c r="A25" s="229"/>
      <c r="B25" s="234" t="str">
        <f>IF($C25&lt;&gt;"",MAX($B$7:B24)+1,"")</f>
        <v/>
      </c>
      <c r="C25" s="276"/>
      <c r="D25" s="287"/>
      <c r="E25" s="288"/>
      <c r="F25" s="262"/>
      <c r="G25" s="262"/>
      <c r="H25" s="275"/>
      <c r="I25" s="276"/>
      <c r="J25" s="281"/>
      <c r="K25" s="291"/>
      <c r="L25" s="263"/>
      <c r="M25" s="279"/>
      <c r="N2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5" s="355"/>
      <c r="P25" s="355"/>
      <c r="Q25" s="355"/>
      <c r="R25" s="360"/>
      <c r="S25" s="282"/>
      <c r="T25" s="292"/>
      <c r="U25" s="229"/>
      <c r="V25" s="270">
        <f>12/12*Taula423[[#This Row],[Mesos del contracte en vigor durant l´any 2024]]</f>
        <v>0</v>
      </c>
      <c r="W25" s="270">
        <f>2/12*Taula423[[#This Row],[Mesos del contracte en vigor durant l´any 2024]]</f>
        <v>0</v>
      </c>
      <c r="X25" s="271">
        <f t="shared" si="0"/>
        <v>0</v>
      </c>
      <c r="Y25" s="271"/>
      <c r="Z25" s="272" t="e">
        <f>IF(#REF!&lt;#REF!,"No assoleix el mínim d'hores d'atenció anual","Atenció mínima assolida amb èxit")</f>
        <v>#REF!</v>
      </c>
      <c r="AA25" s="271"/>
      <c r="AB25" s="236"/>
      <c r="AC25" s="236"/>
      <c r="AD25" s="236"/>
      <c r="AE25" s="273">
        <f>IF(Taula423[[#This Row],[Núm. d''ordre]]&lt;&gt;"",1,0)</f>
        <v>0</v>
      </c>
      <c r="AF25" s="236"/>
      <c r="AG25" s="273">
        <f>IF(Taula423[[#This Row],[Núm. d''ordre]]&gt;0,1,0)</f>
        <v>1</v>
      </c>
      <c r="AH25" s="236"/>
      <c r="AI25" s="235">
        <f t="shared" si="4"/>
        <v>0</v>
      </c>
      <c r="AJ25" s="235">
        <f t="shared" si="5"/>
        <v>0</v>
      </c>
      <c r="AK25" s="235">
        <f t="shared" si="1"/>
        <v>0</v>
      </c>
      <c r="AL25" s="236"/>
      <c r="AM25" s="235">
        <f t="shared" si="2"/>
        <v>0</v>
      </c>
      <c r="AN25" s="235">
        <f t="shared" si="3"/>
        <v>0</v>
      </c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351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</row>
    <row r="26" spans="1:67" ht="14.25" customHeight="1" x14ac:dyDescent="0.25">
      <c r="A26" s="229"/>
      <c r="B26" s="234" t="str">
        <f>IF($C26&lt;&gt;"",MAX($B$7:B25)+1,"")</f>
        <v/>
      </c>
      <c r="C26" s="276"/>
      <c r="D26" s="287"/>
      <c r="E26" s="288"/>
      <c r="F26" s="262"/>
      <c r="G26" s="262"/>
      <c r="H26" s="275"/>
      <c r="I26" s="276"/>
      <c r="J26" s="281"/>
      <c r="K26" s="291"/>
      <c r="L26" s="263"/>
      <c r="M26" s="279"/>
      <c r="N2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6" s="355"/>
      <c r="P26" s="355"/>
      <c r="Q26" s="355"/>
      <c r="R26" s="360"/>
      <c r="S26" s="282"/>
      <c r="T26" s="292"/>
      <c r="U26" s="229"/>
      <c r="V26" s="270">
        <f>12/12*Taula423[[#This Row],[Mesos del contracte en vigor durant l´any 2024]]</f>
        <v>0</v>
      </c>
      <c r="W26" s="270">
        <f>2/12*Taula423[[#This Row],[Mesos del contracte en vigor durant l´any 2024]]</f>
        <v>0</v>
      </c>
      <c r="X26" s="271">
        <f t="shared" si="0"/>
        <v>0</v>
      </c>
      <c r="Y26" s="271"/>
      <c r="Z26" s="283" t="e">
        <f>IF(#REF!&lt;#REF!,"No assoleix el mínim d'hores d'atenció anual","Atenció mínima assolida amb èxit")</f>
        <v>#REF!</v>
      </c>
      <c r="AA26" s="271"/>
      <c r="AB26" s="236"/>
      <c r="AC26" s="236"/>
      <c r="AD26" s="236"/>
      <c r="AE26" s="273">
        <f>IF(Taula423[[#This Row],[Núm. d''ordre]]&lt;&gt;"",1,0)</f>
        <v>0</v>
      </c>
      <c r="AF26" s="236"/>
      <c r="AG26" s="273">
        <f>IF(Taula423[[#This Row],[Núm. d''ordre]]&gt;0,1,0)</f>
        <v>1</v>
      </c>
      <c r="AH26" s="236"/>
      <c r="AI26" s="235">
        <f t="shared" si="4"/>
        <v>0</v>
      </c>
      <c r="AJ26" s="235">
        <f t="shared" si="5"/>
        <v>0</v>
      </c>
      <c r="AK26" s="235">
        <f t="shared" si="1"/>
        <v>0</v>
      </c>
      <c r="AL26" s="236"/>
      <c r="AM26" s="235">
        <f t="shared" si="2"/>
        <v>0</v>
      </c>
      <c r="AN26" s="235">
        <f t="shared" si="3"/>
        <v>0</v>
      </c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351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</row>
    <row r="27" spans="1:67" ht="14.25" customHeight="1" x14ac:dyDescent="0.25">
      <c r="A27" s="229"/>
      <c r="B27" s="234" t="str">
        <f>IF($C27&lt;&gt;"",MAX($B$7:B26)+1,"")</f>
        <v/>
      </c>
      <c r="C27" s="276"/>
      <c r="D27" s="287"/>
      <c r="E27" s="288"/>
      <c r="F27" s="262"/>
      <c r="G27" s="262"/>
      <c r="H27" s="275"/>
      <c r="I27" s="276"/>
      <c r="J27" s="281"/>
      <c r="K27" s="291"/>
      <c r="L27" s="263"/>
      <c r="M27" s="279"/>
      <c r="N2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7" s="355"/>
      <c r="P27" s="355"/>
      <c r="Q27" s="355"/>
      <c r="R27" s="360"/>
      <c r="S27" s="282"/>
      <c r="T27" s="292"/>
      <c r="U27" s="229"/>
      <c r="V27" s="270">
        <f>12/12*Taula423[[#This Row],[Mesos del contracte en vigor durant l´any 2024]]</f>
        <v>0</v>
      </c>
      <c r="W27" s="270">
        <f>2/12*Taula423[[#This Row],[Mesos del contracte en vigor durant l´any 2024]]</f>
        <v>0</v>
      </c>
      <c r="X27" s="271">
        <f t="shared" si="0"/>
        <v>0</v>
      </c>
      <c r="Y27" s="271"/>
      <c r="Z27" s="272" t="e">
        <f>IF(#REF!&lt;#REF!,"No assoleix el mínim d'hores d'atenció anual","Atenció mínima assolida amb èxit")</f>
        <v>#REF!</v>
      </c>
      <c r="AA27" s="271"/>
      <c r="AB27" s="236"/>
      <c r="AC27" s="236"/>
      <c r="AD27" s="236"/>
      <c r="AE27" s="273">
        <f>IF(Taula423[[#This Row],[Núm. d''ordre]]&lt;&gt;"",1,0)</f>
        <v>0</v>
      </c>
      <c r="AF27" s="236"/>
      <c r="AG27" s="273">
        <f>IF(Taula423[[#This Row],[Núm. d''ordre]]&gt;0,1,0)</f>
        <v>1</v>
      </c>
      <c r="AH27" s="236"/>
      <c r="AI27" s="235">
        <f t="shared" si="4"/>
        <v>0</v>
      </c>
      <c r="AJ27" s="235">
        <f t="shared" si="5"/>
        <v>0</v>
      </c>
      <c r="AK27" s="235">
        <f t="shared" si="1"/>
        <v>0</v>
      </c>
      <c r="AL27" s="236"/>
      <c r="AM27" s="235">
        <f t="shared" si="2"/>
        <v>0</v>
      </c>
      <c r="AN27" s="235">
        <f t="shared" si="3"/>
        <v>0</v>
      </c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351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</row>
    <row r="28" spans="1:67" ht="14.25" customHeight="1" x14ac:dyDescent="0.25">
      <c r="A28" s="229"/>
      <c r="B28" s="234" t="str">
        <f>IF($C28&lt;&gt;"",MAX($B$7:B27)+1,"")</f>
        <v/>
      </c>
      <c r="C28" s="276"/>
      <c r="D28" s="287"/>
      <c r="E28" s="288"/>
      <c r="F28" s="262"/>
      <c r="G28" s="262"/>
      <c r="H28" s="275"/>
      <c r="I28" s="276"/>
      <c r="J28" s="281"/>
      <c r="K28" s="291"/>
      <c r="L28" s="263"/>
      <c r="M28" s="279"/>
      <c r="N2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8" s="355"/>
      <c r="P28" s="355"/>
      <c r="Q28" s="355"/>
      <c r="R28" s="360"/>
      <c r="S28" s="282"/>
      <c r="T28" s="292"/>
      <c r="U28" s="229"/>
      <c r="V28" s="270">
        <f>12/12*Taula423[[#This Row],[Mesos del contracte en vigor durant l´any 2024]]</f>
        <v>0</v>
      </c>
      <c r="W28" s="270">
        <f>2/12*Taula423[[#This Row],[Mesos del contracte en vigor durant l´any 2024]]</f>
        <v>0</v>
      </c>
      <c r="X28" s="271">
        <f t="shared" si="0"/>
        <v>0</v>
      </c>
      <c r="Y28" s="271"/>
      <c r="Z28" s="283" t="e">
        <f>IF(#REF!&lt;#REF!,"No assoleix el mínim d'hores d'atenció anual","Atenció mínima assolida amb èxit")</f>
        <v>#REF!</v>
      </c>
      <c r="AA28" s="271"/>
      <c r="AB28" s="236" t="s">
        <v>153</v>
      </c>
      <c r="AC28" s="236"/>
      <c r="AD28" s="236"/>
      <c r="AE28" s="273">
        <f>IF(Taula423[[#This Row],[Núm. d''ordre]]&lt;&gt;"",1,0)</f>
        <v>0</v>
      </c>
      <c r="AF28" s="236"/>
      <c r="AG28" s="273">
        <f>IF(Taula423[[#This Row],[Núm. d''ordre]]&gt;0,1,0)</f>
        <v>1</v>
      </c>
      <c r="AH28" s="236"/>
      <c r="AI28" s="235">
        <f t="shared" si="4"/>
        <v>0</v>
      </c>
      <c r="AJ28" s="235">
        <f t="shared" si="5"/>
        <v>0</v>
      </c>
      <c r="AK28" s="235">
        <f t="shared" si="1"/>
        <v>0</v>
      </c>
      <c r="AL28" s="236"/>
      <c r="AM28" s="235">
        <f t="shared" si="2"/>
        <v>0</v>
      </c>
      <c r="AN28" s="235">
        <f t="shared" si="3"/>
        <v>0</v>
      </c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351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</row>
    <row r="29" spans="1:67" ht="14.25" customHeight="1" x14ac:dyDescent="0.25">
      <c r="A29" s="229"/>
      <c r="B29" s="234" t="str">
        <f>IF($C29&lt;&gt;"",MAX($B$7:B28)+1,"")</f>
        <v/>
      </c>
      <c r="C29" s="276"/>
      <c r="D29" s="287"/>
      <c r="E29" s="288"/>
      <c r="F29" s="262"/>
      <c r="G29" s="262"/>
      <c r="H29" s="275"/>
      <c r="I29" s="276"/>
      <c r="J29" s="281"/>
      <c r="K29" s="291"/>
      <c r="L29" s="263"/>
      <c r="M29" s="279"/>
      <c r="N2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9" s="355"/>
      <c r="P29" s="355"/>
      <c r="Q29" s="355"/>
      <c r="R29" s="360"/>
      <c r="S29" s="282"/>
      <c r="T29" s="292"/>
      <c r="U29" s="231"/>
      <c r="V29" s="270">
        <f>12/12*Taula423[[#This Row],[Mesos del contracte en vigor durant l´any 2024]]</f>
        <v>0</v>
      </c>
      <c r="W29" s="270">
        <f>2/12*Taula423[[#This Row],[Mesos del contracte en vigor durant l´any 2024]]</f>
        <v>0</v>
      </c>
      <c r="X29" s="271">
        <f t="shared" si="0"/>
        <v>0</v>
      </c>
      <c r="Y29" s="271"/>
      <c r="Z29" s="272" t="e">
        <f>IF(#REF!&lt;#REF!,"No assoleix el mínim d'hores d'atenció anual","Atenció mínima assolida amb èxit")</f>
        <v>#REF!</v>
      </c>
      <c r="AA29" s="271"/>
      <c r="AB29" s="234">
        <v>1</v>
      </c>
      <c r="AC29" s="234"/>
      <c r="AE29" s="273">
        <f>IF(Taula423[[#This Row],[Núm. d''ordre]]&lt;&gt;"",1,0)</f>
        <v>0</v>
      </c>
      <c r="AG29" s="273">
        <f>IF(Taula423[[#This Row],[Núm. d''ordre]]&gt;0,1,0)</f>
        <v>1</v>
      </c>
      <c r="AI29" s="235">
        <f t="shared" si="4"/>
        <v>0</v>
      </c>
      <c r="AJ29" s="235">
        <f t="shared" si="5"/>
        <v>0</v>
      </c>
      <c r="AK29" s="235">
        <f t="shared" si="1"/>
        <v>0</v>
      </c>
      <c r="AL29" s="234"/>
      <c r="AM29" s="235">
        <f t="shared" si="2"/>
        <v>0</v>
      </c>
      <c r="AN29" s="235">
        <f t="shared" si="3"/>
        <v>0</v>
      </c>
      <c r="BM29" s="236"/>
      <c r="BN29" s="236"/>
      <c r="BO29" s="236"/>
    </row>
    <row r="30" spans="1:67" ht="14.25" customHeight="1" x14ac:dyDescent="0.25">
      <c r="A30" s="229"/>
      <c r="B30" s="234" t="str">
        <f>IF($C30&lt;&gt;"",MAX($B$7:B29)+1,"")</f>
        <v/>
      </c>
      <c r="C30" s="276"/>
      <c r="D30" s="287"/>
      <c r="E30" s="288"/>
      <c r="F30" s="262"/>
      <c r="G30" s="262"/>
      <c r="H30" s="275"/>
      <c r="I30" s="276"/>
      <c r="J30" s="281"/>
      <c r="K30" s="291"/>
      <c r="L30" s="263"/>
      <c r="M30" s="279"/>
      <c r="N3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0" s="355"/>
      <c r="P30" s="355"/>
      <c r="Q30" s="355"/>
      <c r="R30" s="360"/>
      <c r="S30" s="282"/>
      <c r="T30" s="292"/>
      <c r="U30" s="231"/>
      <c r="V30" s="270">
        <f>12/12*Taula423[[#This Row],[Mesos del contracte en vigor durant l´any 2024]]</f>
        <v>0</v>
      </c>
      <c r="W30" s="270">
        <f>2/12*Taula423[[#This Row],[Mesos del contracte en vigor durant l´any 2024]]</f>
        <v>0</v>
      </c>
      <c r="X30" s="271">
        <f t="shared" si="0"/>
        <v>0</v>
      </c>
      <c r="Y30" s="271"/>
      <c r="Z30" s="283" t="e">
        <f>IF(#REF!&lt;#REF!,"No assoleix el mínim d'hores d'atenció anual","Atenció mínima assolida amb èxit")</f>
        <v>#REF!</v>
      </c>
      <c r="AA30" s="271"/>
      <c r="AB30" s="234">
        <v>2</v>
      </c>
      <c r="AC30" s="234"/>
      <c r="AE30" s="273">
        <f>IF(Taula423[[#This Row],[Núm. d''ordre]]&lt;&gt;"",1,0)</f>
        <v>0</v>
      </c>
      <c r="AG30" s="273">
        <f>IF(Taula423[[#This Row],[Núm. d''ordre]]&gt;0,1,0)</f>
        <v>1</v>
      </c>
      <c r="AI30" s="235">
        <f t="shared" si="4"/>
        <v>0</v>
      </c>
      <c r="AJ30" s="235">
        <f t="shared" si="5"/>
        <v>0</v>
      </c>
      <c r="AK30" s="235">
        <f t="shared" si="1"/>
        <v>0</v>
      </c>
      <c r="AL30" s="234"/>
      <c r="AM30" s="235">
        <f t="shared" si="2"/>
        <v>0</v>
      </c>
      <c r="AN30" s="235">
        <f t="shared" si="3"/>
        <v>0</v>
      </c>
      <c r="BM30" s="236"/>
      <c r="BN30" s="236"/>
      <c r="BO30" s="236"/>
    </row>
    <row r="31" spans="1:67" ht="14.25" customHeight="1" x14ac:dyDescent="0.25">
      <c r="A31" s="229"/>
      <c r="B31" s="234" t="str">
        <f>IF($C31&lt;&gt;"",MAX($B$7:B30)+1,"")</f>
        <v/>
      </c>
      <c r="C31" s="276"/>
      <c r="D31" s="287"/>
      <c r="E31" s="288"/>
      <c r="F31" s="262"/>
      <c r="G31" s="262"/>
      <c r="H31" s="275"/>
      <c r="I31" s="276"/>
      <c r="J31" s="281"/>
      <c r="K31" s="291"/>
      <c r="L31" s="263"/>
      <c r="M31" s="279"/>
      <c r="N3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1" s="355"/>
      <c r="P31" s="355"/>
      <c r="Q31" s="355"/>
      <c r="R31" s="360"/>
      <c r="S31" s="282"/>
      <c r="T31" s="292"/>
      <c r="U31" s="231"/>
      <c r="V31" s="270">
        <f>12/12*Taula423[[#This Row],[Mesos del contracte en vigor durant l´any 2024]]</f>
        <v>0</v>
      </c>
      <c r="W31" s="270">
        <f>2/12*Taula423[[#This Row],[Mesos del contracte en vigor durant l´any 2024]]</f>
        <v>0</v>
      </c>
      <c r="X31" s="271">
        <f t="shared" si="0"/>
        <v>0</v>
      </c>
      <c r="Y31" s="271"/>
      <c r="Z31" s="272" t="e">
        <f>IF(#REF!&lt;#REF!,"No assoleix el mínim d'hores d'atenció anual","Atenció mínima assolida amb èxit")</f>
        <v>#REF!</v>
      </c>
      <c r="AA31" s="271"/>
      <c r="AB31" s="234">
        <v>3</v>
      </c>
      <c r="AC31" s="234"/>
      <c r="AE31" s="273">
        <f>IF(Taula423[[#This Row],[Núm. d''ordre]]&lt;&gt;"",1,0)</f>
        <v>0</v>
      </c>
      <c r="AG31" s="273">
        <f>IF(Taula423[[#This Row],[Núm. d''ordre]]&gt;0,1,0)</f>
        <v>1</v>
      </c>
      <c r="AI31" s="235">
        <f t="shared" si="4"/>
        <v>0</v>
      </c>
      <c r="AJ31" s="235">
        <f t="shared" si="5"/>
        <v>0</v>
      </c>
      <c r="AK31" s="235">
        <f t="shared" si="1"/>
        <v>0</v>
      </c>
      <c r="AL31" s="234"/>
      <c r="AM31" s="235">
        <f t="shared" si="2"/>
        <v>0</v>
      </c>
      <c r="AN31" s="235">
        <f t="shared" si="3"/>
        <v>0</v>
      </c>
      <c r="BM31" s="236"/>
      <c r="BN31" s="236"/>
      <c r="BO31" s="236"/>
    </row>
    <row r="32" spans="1:67" ht="14.25" customHeight="1" x14ac:dyDescent="0.25">
      <c r="A32" s="229"/>
      <c r="B32" s="234" t="str">
        <f>IF($C32&lt;&gt;"",MAX($B$7:B31)+1,"")</f>
        <v/>
      </c>
      <c r="C32" s="276"/>
      <c r="D32" s="287"/>
      <c r="E32" s="288"/>
      <c r="F32" s="262"/>
      <c r="G32" s="262"/>
      <c r="H32" s="275"/>
      <c r="I32" s="276"/>
      <c r="J32" s="281"/>
      <c r="K32" s="291"/>
      <c r="L32" s="263"/>
      <c r="M32" s="279"/>
      <c r="N3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2" s="355"/>
      <c r="P32" s="355"/>
      <c r="Q32" s="355"/>
      <c r="R32" s="360"/>
      <c r="S32" s="282"/>
      <c r="T32" s="292"/>
      <c r="U32" s="231"/>
      <c r="V32" s="270">
        <f>12/12*Taula423[[#This Row],[Mesos del contracte en vigor durant l´any 2024]]</f>
        <v>0</v>
      </c>
      <c r="W32" s="270">
        <f>2/12*Taula423[[#This Row],[Mesos del contracte en vigor durant l´any 2024]]</f>
        <v>0</v>
      </c>
      <c r="X32" s="271">
        <f t="shared" si="0"/>
        <v>0</v>
      </c>
      <c r="Y32" s="271"/>
      <c r="Z32" s="283" t="e">
        <f>IF(#REF!&lt;#REF!,"No assoleix el mínim d'hores d'atenció anual","Atenció mínima assolida amb èxit")</f>
        <v>#REF!</v>
      </c>
      <c r="AA32" s="271"/>
      <c r="AB32" s="234">
        <v>4</v>
      </c>
      <c r="AC32" s="234"/>
      <c r="AE32" s="273">
        <f>IF(Taula423[[#This Row],[Núm. d''ordre]]&lt;&gt;"",1,0)</f>
        <v>0</v>
      </c>
      <c r="AG32" s="273">
        <f>IF(Taula423[[#This Row],[Núm. d''ordre]]&gt;0,1,0)</f>
        <v>1</v>
      </c>
      <c r="AI32" s="235">
        <f t="shared" si="4"/>
        <v>0</v>
      </c>
      <c r="AJ32" s="235">
        <f t="shared" si="5"/>
        <v>0</v>
      </c>
      <c r="AK32" s="235">
        <f t="shared" si="1"/>
        <v>0</v>
      </c>
      <c r="AL32" s="234"/>
      <c r="AM32" s="235">
        <f t="shared" si="2"/>
        <v>0</v>
      </c>
      <c r="AN32" s="235">
        <f t="shared" si="3"/>
        <v>0</v>
      </c>
      <c r="BM32" s="236"/>
      <c r="BN32" s="236"/>
      <c r="BO32" s="236"/>
    </row>
    <row r="33" spans="1:67" ht="14.25" customHeight="1" x14ac:dyDescent="0.25">
      <c r="A33" s="229"/>
      <c r="B33" s="234" t="str">
        <f>IF($C33&lt;&gt;"",MAX($B$7:B32)+1,"")</f>
        <v/>
      </c>
      <c r="C33" s="276"/>
      <c r="D33" s="287"/>
      <c r="E33" s="288"/>
      <c r="F33" s="262"/>
      <c r="G33" s="262"/>
      <c r="H33" s="275"/>
      <c r="I33" s="276"/>
      <c r="J33" s="281"/>
      <c r="K33" s="291"/>
      <c r="L33" s="263"/>
      <c r="M33" s="279"/>
      <c r="N3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3" s="355"/>
      <c r="P33" s="355"/>
      <c r="Q33" s="355"/>
      <c r="R33" s="360"/>
      <c r="S33" s="282"/>
      <c r="T33" s="292"/>
      <c r="U33" s="231"/>
      <c r="V33" s="270">
        <f>12/12*Taula423[[#This Row],[Mesos del contracte en vigor durant l´any 2024]]</f>
        <v>0</v>
      </c>
      <c r="W33" s="270">
        <f>2/12*Taula423[[#This Row],[Mesos del contracte en vigor durant l´any 2024]]</f>
        <v>0</v>
      </c>
      <c r="X33" s="271">
        <f t="shared" si="0"/>
        <v>0</v>
      </c>
      <c r="Y33" s="271"/>
      <c r="Z33" s="272" t="e">
        <f>IF(#REF!&lt;#REF!,"No assoleix el mínim d'hores d'atenció anual","Atenció mínima assolida amb èxit")</f>
        <v>#REF!</v>
      </c>
      <c r="AA33" s="271"/>
      <c r="AB33" s="234">
        <v>5</v>
      </c>
      <c r="AC33" s="234"/>
      <c r="AE33" s="273">
        <f>IF(Taula423[[#This Row],[Núm. d''ordre]]&lt;&gt;"",1,0)</f>
        <v>0</v>
      </c>
      <c r="AG33" s="273">
        <f>IF(Taula423[[#This Row],[Núm. d''ordre]]&gt;0,1,0)</f>
        <v>1</v>
      </c>
      <c r="AI33" s="235">
        <f t="shared" si="4"/>
        <v>0</v>
      </c>
      <c r="AJ33" s="235">
        <f t="shared" si="5"/>
        <v>0</v>
      </c>
      <c r="AK33" s="235">
        <f t="shared" si="1"/>
        <v>0</v>
      </c>
      <c r="AL33" s="234"/>
      <c r="AM33" s="235">
        <f t="shared" si="2"/>
        <v>0</v>
      </c>
      <c r="AN33" s="235">
        <f t="shared" si="3"/>
        <v>0</v>
      </c>
      <c r="BM33" s="236"/>
      <c r="BN33" s="236"/>
      <c r="BO33" s="236"/>
    </row>
    <row r="34" spans="1:67" ht="14.25" customHeight="1" x14ac:dyDescent="0.25">
      <c r="A34" s="229"/>
      <c r="B34" s="234" t="str">
        <f>IF($C34&lt;&gt;"",MAX($B$7:B33)+1,"")</f>
        <v/>
      </c>
      <c r="C34" s="276"/>
      <c r="D34" s="287"/>
      <c r="E34" s="288"/>
      <c r="F34" s="262"/>
      <c r="G34" s="262"/>
      <c r="H34" s="275"/>
      <c r="I34" s="276"/>
      <c r="J34" s="281"/>
      <c r="K34" s="291"/>
      <c r="L34" s="263"/>
      <c r="M34" s="279"/>
      <c r="N3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4" s="355"/>
      <c r="P34" s="355"/>
      <c r="Q34" s="355"/>
      <c r="R34" s="360"/>
      <c r="S34" s="282"/>
      <c r="T34" s="292"/>
      <c r="U34" s="231"/>
      <c r="V34" s="270">
        <f>12/12*Taula423[[#This Row],[Mesos del contracte en vigor durant l´any 2024]]</f>
        <v>0</v>
      </c>
      <c r="W34" s="270">
        <f>2/12*Taula423[[#This Row],[Mesos del contracte en vigor durant l´any 2024]]</f>
        <v>0</v>
      </c>
      <c r="X34" s="271">
        <f t="shared" si="0"/>
        <v>0</v>
      </c>
      <c r="Y34" s="271"/>
      <c r="Z34" s="283" t="e">
        <f>IF(#REF!&lt;#REF!,"No assoleix el mínim d'hores d'atenció anual","Atenció mínima assolida amb èxit")</f>
        <v>#REF!</v>
      </c>
      <c r="AA34" s="271"/>
      <c r="AB34" s="234">
        <v>6</v>
      </c>
      <c r="AC34" s="234"/>
      <c r="AE34" s="273">
        <f>IF(Taula423[[#This Row],[Núm. d''ordre]]&lt;&gt;"",1,0)</f>
        <v>0</v>
      </c>
      <c r="AG34" s="273">
        <f>IF(Taula423[[#This Row],[Núm. d''ordre]]&gt;0,1,0)</f>
        <v>1</v>
      </c>
      <c r="AI34" s="235">
        <f t="shared" si="4"/>
        <v>0</v>
      </c>
      <c r="AJ34" s="235">
        <f t="shared" si="5"/>
        <v>0</v>
      </c>
      <c r="AK34" s="235">
        <f t="shared" si="1"/>
        <v>0</v>
      </c>
      <c r="AL34" s="234"/>
      <c r="AM34" s="235">
        <f t="shared" si="2"/>
        <v>0</v>
      </c>
      <c r="AN34" s="235">
        <f t="shared" si="3"/>
        <v>0</v>
      </c>
      <c r="BM34" s="236"/>
      <c r="BN34" s="236"/>
      <c r="BO34" s="236"/>
    </row>
    <row r="35" spans="1:67" ht="14.25" customHeight="1" x14ac:dyDescent="0.25">
      <c r="A35" s="229"/>
      <c r="B35" s="234" t="str">
        <f>IF($C35&lt;&gt;"",MAX($B$7:B34)+1,"")</f>
        <v/>
      </c>
      <c r="C35" s="276"/>
      <c r="D35" s="287"/>
      <c r="E35" s="288"/>
      <c r="F35" s="262"/>
      <c r="G35" s="262"/>
      <c r="H35" s="275"/>
      <c r="I35" s="276"/>
      <c r="J35" s="281"/>
      <c r="K35" s="291"/>
      <c r="L35" s="263"/>
      <c r="M35" s="279"/>
      <c r="N3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5" s="355"/>
      <c r="P35" s="355"/>
      <c r="Q35" s="355"/>
      <c r="R35" s="360"/>
      <c r="S35" s="282"/>
      <c r="T35" s="292"/>
      <c r="U35" s="231"/>
      <c r="V35" s="270">
        <f>12/12*Taula423[[#This Row],[Mesos del contracte en vigor durant l´any 2024]]</f>
        <v>0</v>
      </c>
      <c r="W35" s="270">
        <f>2/12*Taula423[[#This Row],[Mesos del contracte en vigor durant l´any 2024]]</f>
        <v>0</v>
      </c>
      <c r="X35" s="271">
        <f t="shared" si="0"/>
        <v>0</v>
      </c>
      <c r="Y35" s="271"/>
      <c r="Z35" s="272" t="e">
        <f>IF(#REF!&lt;#REF!,"No assoleix el mínim d'hores d'atenció anual","Atenció mínima assolida amb èxit")</f>
        <v>#REF!</v>
      </c>
      <c r="AA35" s="271"/>
      <c r="AB35" s="234">
        <v>7</v>
      </c>
      <c r="AC35" s="234"/>
      <c r="AE35" s="273">
        <f>IF(Taula423[[#This Row],[Núm. d''ordre]]&lt;&gt;"",1,0)</f>
        <v>0</v>
      </c>
      <c r="AG35" s="273">
        <f>IF(Taula423[[#This Row],[Núm. d''ordre]]&gt;0,1,0)</f>
        <v>1</v>
      </c>
      <c r="AI35" s="235">
        <f t="shared" si="4"/>
        <v>0</v>
      </c>
      <c r="AJ35" s="235">
        <f t="shared" si="5"/>
        <v>0</v>
      </c>
      <c r="AK35" s="235">
        <f t="shared" si="1"/>
        <v>0</v>
      </c>
      <c r="AL35" s="234"/>
      <c r="AM35" s="235">
        <f t="shared" si="2"/>
        <v>0</v>
      </c>
      <c r="AN35" s="235">
        <f t="shared" si="3"/>
        <v>0</v>
      </c>
      <c r="BM35" s="236"/>
      <c r="BN35" s="236"/>
      <c r="BO35" s="236"/>
    </row>
    <row r="36" spans="1:67" ht="14.25" customHeight="1" x14ac:dyDescent="0.25">
      <c r="A36" s="229"/>
      <c r="B36" s="234" t="str">
        <f>IF($C36&lt;&gt;"",MAX($B$7:B35)+1,"")</f>
        <v/>
      </c>
      <c r="C36" s="276"/>
      <c r="D36" s="287"/>
      <c r="E36" s="288"/>
      <c r="F36" s="262"/>
      <c r="G36" s="262"/>
      <c r="H36" s="275"/>
      <c r="I36" s="276"/>
      <c r="J36" s="281"/>
      <c r="K36" s="291"/>
      <c r="L36" s="263"/>
      <c r="M36" s="279"/>
      <c r="N3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6" s="355"/>
      <c r="P36" s="355"/>
      <c r="Q36" s="355"/>
      <c r="R36" s="360"/>
      <c r="S36" s="282"/>
      <c r="T36" s="292"/>
      <c r="U36" s="231"/>
      <c r="V36" s="270">
        <f>12/12*Taula423[[#This Row],[Mesos del contracte en vigor durant l´any 2024]]</f>
        <v>0</v>
      </c>
      <c r="W36" s="270">
        <f>2/12*Taula423[[#This Row],[Mesos del contracte en vigor durant l´any 2024]]</f>
        <v>0</v>
      </c>
      <c r="X36" s="271">
        <f t="shared" si="0"/>
        <v>0</v>
      </c>
      <c r="Y36" s="271"/>
      <c r="Z36" s="283" t="e">
        <f>IF(#REF!&lt;#REF!,"No assoleix el mínim d'hores d'atenció anual","Atenció mínima assolida amb èxit")</f>
        <v>#REF!</v>
      </c>
      <c r="AA36" s="271"/>
      <c r="AB36" s="234">
        <v>8</v>
      </c>
      <c r="AC36" s="234"/>
      <c r="AE36" s="273">
        <f>IF(Taula423[[#This Row],[Núm. d''ordre]]&lt;&gt;"",1,0)</f>
        <v>0</v>
      </c>
      <c r="AG36" s="273">
        <f>IF(Taula423[[#This Row],[Núm. d''ordre]]&gt;0,1,0)</f>
        <v>1</v>
      </c>
      <c r="AI36" s="235">
        <f t="shared" si="4"/>
        <v>0</v>
      </c>
      <c r="AJ36" s="235">
        <f t="shared" si="5"/>
        <v>0</v>
      </c>
      <c r="AK36" s="235">
        <f t="shared" si="1"/>
        <v>0</v>
      </c>
      <c r="AL36" s="234"/>
      <c r="AM36" s="235">
        <f t="shared" si="2"/>
        <v>0</v>
      </c>
      <c r="AN36" s="235">
        <f t="shared" si="3"/>
        <v>0</v>
      </c>
      <c r="BM36" s="236"/>
      <c r="BN36" s="236"/>
      <c r="BO36" s="236"/>
    </row>
    <row r="37" spans="1:67" ht="14.25" customHeight="1" x14ac:dyDescent="0.25">
      <c r="A37" s="229"/>
      <c r="B37" s="234" t="str">
        <f>IF($C37&lt;&gt;"",MAX($B$7:B36)+1,"")</f>
        <v/>
      </c>
      <c r="C37" s="276"/>
      <c r="D37" s="287"/>
      <c r="E37" s="288"/>
      <c r="F37" s="262"/>
      <c r="G37" s="262"/>
      <c r="H37" s="275"/>
      <c r="I37" s="276"/>
      <c r="J37" s="281"/>
      <c r="K37" s="291"/>
      <c r="L37" s="263"/>
      <c r="M37" s="279"/>
      <c r="N3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7" s="355"/>
      <c r="P37" s="355"/>
      <c r="Q37" s="355"/>
      <c r="R37" s="360"/>
      <c r="S37" s="282"/>
      <c r="T37" s="292"/>
      <c r="U37" s="231"/>
      <c r="V37" s="270">
        <f>12/12*Taula423[[#This Row],[Mesos del contracte en vigor durant l´any 2024]]</f>
        <v>0</v>
      </c>
      <c r="W37" s="270">
        <f>2/12*Taula423[[#This Row],[Mesos del contracte en vigor durant l´any 2024]]</f>
        <v>0</v>
      </c>
      <c r="X37" s="271">
        <f t="shared" si="0"/>
        <v>0</v>
      </c>
      <c r="Y37" s="271"/>
      <c r="Z37" s="272" t="e">
        <f>IF(#REF!&lt;#REF!,"No assoleix el mínim d'hores d'atenció anual","Atenció mínima assolida amb èxit")</f>
        <v>#REF!</v>
      </c>
      <c r="AA37" s="271"/>
      <c r="AB37" s="234">
        <v>9</v>
      </c>
      <c r="AC37" s="234"/>
      <c r="AE37" s="273">
        <f>IF(Taula423[[#This Row],[Núm. d''ordre]]&lt;&gt;"",1,0)</f>
        <v>0</v>
      </c>
      <c r="AG37" s="273">
        <f>IF(Taula423[[#This Row],[Núm. d''ordre]]&gt;0,1,0)</f>
        <v>1</v>
      </c>
      <c r="AI37" s="235">
        <f t="shared" si="4"/>
        <v>0</v>
      </c>
      <c r="AJ37" s="235">
        <f t="shared" si="5"/>
        <v>0</v>
      </c>
      <c r="AK37" s="235">
        <f t="shared" si="1"/>
        <v>0</v>
      </c>
      <c r="AL37" s="234"/>
      <c r="AM37" s="235">
        <f t="shared" si="2"/>
        <v>0</v>
      </c>
      <c r="AN37" s="235">
        <f t="shared" si="3"/>
        <v>0</v>
      </c>
      <c r="BM37" s="236"/>
      <c r="BN37" s="236"/>
      <c r="BO37" s="236"/>
    </row>
    <row r="38" spans="1:67" ht="14.25" customHeight="1" x14ac:dyDescent="0.25">
      <c r="A38" s="229"/>
      <c r="B38" s="234" t="str">
        <f>IF($C38&lt;&gt;"",MAX($B$7:B37)+1,"")</f>
        <v/>
      </c>
      <c r="C38" s="276"/>
      <c r="D38" s="287"/>
      <c r="E38" s="288"/>
      <c r="F38" s="262"/>
      <c r="G38" s="262"/>
      <c r="H38" s="275"/>
      <c r="I38" s="276"/>
      <c r="J38" s="281"/>
      <c r="K38" s="291"/>
      <c r="L38" s="263"/>
      <c r="M38" s="279"/>
      <c r="N3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8" s="355"/>
      <c r="P38" s="355"/>
      <c r="Q38" s="355"/>
      <c r="R38" s="360"/>
      <c r="S38" s="282"/>
      <c r="T38" s="292"/>
      <c r="U38" s="231"/>
      <c r="V38" s="270">
        <f>12/12*Taula423[[#This Row],[Mesos del contracte en vigor durant l´any 2024]]</f>
        <v>0</v>
      </c>
      <c r="W38" s="270">
        <f>2/12*Taula423[[#This Row],[Mesos del contracte en vigor durant l´any 2024]]</f>
        <v>0</v>
      </c>
      <c r="X38" s="271">
        <f t="shared" si="0"/>
        <v>0</v>
      </c>
      <c r="Y38" s="271"/>
      <c r="Z38" s="283" t="e">
        <f>IF(#REF!&lt;#REF!,"No assoleix el mínim d'hores d'atenció anual","Atenció mínima assolida amb èxit")</f>
        <v>#REF!</v>
      </c>
      <c r="AA38" s="271"/>
      <c r="AB38" s="234">
        <v>10</v>
      </c>
      <c r="AC38" s="234"/>
      <c r="AE38" s="273">
        <f>IF(Taula423[[#This Row],[Núm. d''ordre]]&lt;&gt;"",1,0)</f>
        <v>0</v>
      </c>
      <c r="AG38" s="273">
        <f>IF(Taula423[[#This Row],[Núm. d''ordre]]&gt;0,1,0)</f>
        <v>1</v>
      </c>
      <c r="AI38" s="235">
        <f t="shared" si="4"/>
        <v>0</v>
      </c>
      <c r="AJ38" s="235">
        <f t="shared" si="5"/>
        <v>0</v>
      </c>
      <c r="AK38" s="235">
        <f t="shared" si="1"/>
        <v>0</v>
      </c>
      <c r="AL38" s="234"/>
      <c r="AM38" s="235">
        <f t="shared" si="2"/>
        <v>0</v>
      </c>
      <c r="AN38" s="235">
        <f t="shared" si="3"/>
        <v>0</v>
      </c>
      <c r="BM38" s="236"/>
      <c r="BN38" s="236"/>
      <c r="BO38" s="236"/>
    </row>
    <row r="39" spans="1:67" ht="14.25" customHeight="1" x14ac:dyDescent="0.25">
      <c r="A39" s="229"/>
      <c r="B39" s="234" t="str">
        <f>IF($C39&lt;&gt;"",MAX($B$7:B38)+1,"")</f>
        <v/>
      </c>
      <c r="C39" s="276"/>
      <c r="D39" s="287"/>
      <c r="E39" s="288"/>
      <c r="F39" s="262"/>
      <c r="G39" s="262"/>
      <c r="H39" s="275"/>
      <c r="I39" s="276"/>
      <c r="J39" s="281"/>
      <c r="K39" s="291"/>
      <c r="L39" s="263"/>
      <c r="M39" s="279"/>
      <c r="N3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9" s="355"/>
      <c r="P39" s="355"/>
      <c r="Q39" s="355"/>
      <c r="R39" s="360"/>
      <c r="S39" s="282"/>
      <c r="T39" s="292"/>
      <c r="U39" s="231"/>
      <c r="V39" s="270">
        <f>12/12*Taula423[[#This Row],[Mesos del contracte en vigor durant l´any 2024]]</f>
        <v>0</v>
      </c>
      <c r="W39" s="270">
        <f>2/12*Taula423[[#This Row],[Mesos del contracte en vigor durant l´any 2024]]</f>
        <v>0</v>
      </c>
      <c r="X39" s="271">
        <f t="shared" si="0"/>
        <v>0</v>
      </c>
      <c r="Y39" s="271"/>
      <c r="Z39" s="272" t="e">
        <f>IF(#REF!&lt;#REF!,"No assoleix el mínim d'hores d'atenció anual","Atenció mínima assolida amb èxit")</f>
        <v>#REF!</v>
      </c>
      <c r="AA39" s="271"/>
      <c r="AB39" s="234"/>
      <c r="AC39" s="234"/>
      <c r="AE39" s="273">
        <f>IF(Taula423[[#This Row],[Núm. d''ordre]]&lt;&gt;"",1,0)</f>
        <v>0</v>
      </c>
      <c r="AG39" s="273">
        <f>IF(Taula423[[#This Row],[Núm. d''ordre]]&gt;0,1,0)</f>
        <v>1</v>
      </c>
      <c r="AI39" s="235">
        <f t="shared" si="4"/>
        <v>0</v>
      </c>
      <c r="AJ39" s="235">
        <f t="shared" si="5"/>
        <v>0</v>
      </c>
      <c r="AK39" s="235">
        <f t="shared" si="1"/>
        <v>0</v>
      </c>
      <c r="AL39" s="234"/>
      <c r="AM39" s="235">
        <f t="shared" si="2"/>
        <v>0</v>
      </c>
      <c r="AN39" s="235">
        <f t="shared" si="3"/>
        <v>0</v>
      </c>
      <c r="BM39" s="236"/>
      <c r="BN39" s="236"/>
      <c r="BO39" s="236"/>
    </row>
    <row r="40" spans="1:67" ht="14.25" customHeight="1" x14ac:dyDescent="0.25">
      <c r="A40" s="229"/>
      <c r="B40" s="234" t="str">
        <f>IF($C40&lt;&gt;"",MAX($B$7:B39)+1,"")</f>
        <v/>
      </c>
      <c r="C40" s="276"/>
      <c r="D40" s="287"/>
      <c r="E40" s="288"/>
      <c r="F40" s="262"/>
      <c r="G40" s="262"/>
      <c r="H40" s="275"/>
      <c r="I40" s="276"/>
      <c r="J40" s="281"/>
      <c r="K40" s="291"/>
      <c r="L40" s="263"/>
      <c r="M40" s="279"/>
      <c r="N4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0" s="355"/>
      <c r="P40" s="355"/>
      <c r="Q40" s="355"/>
      <c r="R40" s="360"/>
      <c r="S40" s="282"/>
      <c r="T40" s="292"/>
      <c r="U40" s="231"/>
      <c r="V40" s="270">
        <f>12/12*Taula423[[#This Row],[Mesos del contracte en vigor durant l´any 2024]]</f>
        <v>0</v>
      </c>
      <c r="W40" s="270">
        <f>2/12*Taula423[[#This Row],[Mesos del contracte en vigor durant l´any 2024]]</f>
        <v>0</v>
      </c>
      <c r="X40" s="271">
        <f t="shared" si="0"/>
        <v>0</v>
      </c>
      <c r="Y40" s="271"/>
      <c r="Z40" s="283" t="e">
        <f>IF(#REF!&lt;#REF!,"No assoleix el mínim d'hores d'atenció anual","Atenció mínima assolida amb èxit")</f>
        <v>#REF!</v>
      </c>
      <c r="AA40" s="271"/>
      <c r="AB40" s="234"/>
      <c r="AC40" s="234"/>
      <c r="AE40" s="273">
        <f>IF(Taula423[[#This Row],[Núm. d''ordre]]&lt;&gt;"",1,0)</f>
        <v>0</v>
      </c>
      <c r="AG40" s="273">
        <f>IF(Taula423[[#This Row],[Núm. d''ordre]]&gt;0,1,0)</f>
        <v>1</v>
      </c>
      <c r="AI40" s="235">
        <f t="shared" si="4"/>
        <v>0</v>
      </c>
      <c r="AJ40" s="235">
        <f t="shared" si="5"/>
        <v>0</v>
      </c>
      <c r="AK40" s="235">
        <f t="shared" si="1"/>
        <v>0</v>
      </c>
      <c r="AL40" s="234"/>
      <c r="AM40" s="235">
        <f t="shared" si="2"/>
        <v>0</v>
      </c>
      <c r="AN40" s="235">
        <f t="shared" si="3"/>
        <v>0</v>
      </c>
      <c r="BM40" s="236"/>
      <c r="BN40" s="236"/>
      <c r="BO40" s="236"/>
    </row>
    <row r="41" spans="1:67" ht="14.25" customHeight="1" x14ac:dyDescent="0.25">
      <c r="A41" s="229"/>
      <c r="B41" s="234" t="str">
        <f>IF($C41&lt;&gt;"",MAX($B$7:B40)+1,"")</f>
        <v/>
      </c>
      <c r="C41" s="276"/>
      <c r="D41" s="287"/>
      <c r="E41" s="288"/>
      <c r="F41" s="262"/>
      <c r="G41" s="262"/>
      <c r="H41" s="275"/>
      <c r="I41" s="276"/>
      <c r="J41" s="281"/>
      <c r="K41" s="291"/>
      <c r="L41" s="263"/>
      <c r="M41" s="279"/>
      <c r="N4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1" s="355"/>
      <c r="P41" s="355"/>
      <c r="Q41" s="355"/>
      <c r="R41" s="360"/>
      <c r="S41" s="282"/>
      <c r="T41" s="292"/>
      <c r="U41" s="231"/>
      <c r="V41" s="270">
        <f>12/12*Taula423[[#This Row],[Mesos del contracte en vigor durant l´any 2024]]</f>
        <v>0</v>
      </c>
      <c r="W41" s="270">
        <f>2/12*Taula423[[#This Row],[Mesos del contracte en vigor durant l´any 2024]]</f>
        <v>0</v>
      </c>
      <c r="X41" s="271">
        <f t="shared" si="0"/>
        <v>0</v>
      </c>
      <c r="Y41" s="271"/>
      <c r="Z41" s="272" t="e">
        <f>IF(#REF!&lt;#REF!,"No assoleix el mínim d'hores d'atenció anual","Atenció mínima assolida amb èxit")</f>
        <v>#REF!</v>
      </c>
      <c r="AA41" s="271"/>
      <c r="AB41" s="234"/>
      <c r="AC41" s="234"/>
      <c r="AE41" s="273">
        <f>IF(Taula423[[#This Row],[Núm. d''ordre]]&lt;&gt;"",1,0)</f>
        <v>0</v>
      </c>
      <c r="AG41" s="273">
        <f>IF(Taula423[[#This Row],[Núm. d''ordre]]&gt;0,1,0)</f>
        <v>1</v>
      </c>
      <c r="AI41" s="235">
        <f t="shared" si="4"/>
        <v>0</v>
      </c>
      <c r="AJ41" s="235">
        <f t="shared" si="5"/>
        <v>0</v>
      </c>
      <c r="AK41" s="235">
        <f t="shared" si="1"/>
        <v>0</v>
      </c>
      <c r="AL41" s="234"/>
      <c r="AM41" s="235">
        <f t="shared" si="2"/>
        <v>0</v>
      </c>
      <c r="AN41" s="235">
        <f t="shared" si="3"/>
        <v>0</v>
      </c>
      <c r="BM41" s="236"/>
      <c r="BN41" s="236"/>
      <c r="BO41" s="236"/>
    </row>
    <row r="42" spans="1:67" ht="14.25" customHeight="1" x14ac:dyDescent="0.25">
      <c r="A42" s="229"/>
      <c r="B42" s="234" t="str">
        <f>IF($C42&lt;&gt;"",MAX($B$7:B41)+1,"")</f>
        <v/>
      </c>
      <c r="C42" s="276"/>
      <c r="D42" s="287"/>
      <c r="E42" s="288"/>
      <c r="F42" s="262"/>
      <c r="G42" s="262"/>
      <c r="H42" s="275"/>
      <c r="I42" s="276"/>
      <c r="J42" s="281"/>
      <c r="K42" s="291"/>
      <c r="L42" s="263"/>
      <c r="M42" s="279"/>
      <c r="N4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2" s="355"/>
      <c r="P42" s="355"/>
      <c r="Q42" s="355"/>
      <c r="R42" s="360"/>
      <c r="S42" s="282"/>
      <c r="T42" s="292"/>
      <c r="U42" s="231"/>
      <c r="V42" s="270">
        <f>12/12*Taula423[[#This Row],[Mesos del contracte en vigor durant l´any 2024]]</f>
        <v>0</v>
      </c>
      <c r="W42" s="270">
        <f>2/12*Taula423[[#This Row],[Mesos del contracte en vigor durant l´any 2024]]</f>
        <v>0</v>
      </c>
      <c r="X42" s="271">
        <f t="shared" si="0"/>
        <v>0</v>
      </c>
      <c r="Y42" s="271"/>
      <c r="Z42" s="283" t="e">
        <f>IF(#REF!&lt;#REF!,"No assoleix el mínim d'hores d'atenció anual","Atenció mínima assolida amb èxit")</f>
        <v>#REF!</v>
      </c>
      <c r="AA42" s="271"/>
      <c r="AB42" s="234"/>
      <c r="AC42" s="234"/>
      <c r="AE42" s="273">
        <f>IF(Taula423[[#This Row],[Núm. d''ordre]]&lt;&gt;"",1,0)</f>
        <v>0</v>
      </c>
      <c r="AG42" s="273">
        <f>IF(Taula423[[#This Row],[Núm. d''ordre]]&gt;0,1,0)</f>
        <v>1</v>
      </c>
      <c r="AI42" s="235">
        <f t="shared" si="4"/>
        <v>0</v>
      </c>
      <c r="AJ42" s="235">
        <f t="shared" si="5"/>
        <v>0</v>
      </c>
      <c r="AK42" s="235">
        <f t="shared" si="1"/>
        <v>0</v>
      </c>
      <c r="AL42" s="234"/>
      <c r="AM42" s="235">
        <f t="shared" si="2"/>
        <v>0</v>
      </c>
      <c r="AN42" s="235">
        <f t="shared" si="3"/>
        <v>0</v>
      </c>
      <c r="BM42" s="236"/>
      <c r="BN42" s="236"/>
      <c r="BO42" s="236"/>
    </row>
    <row r="43" spans="1:67" ht="14.25" customHeight="1" x14ac:dyDescent="0.25">
      <c r="A43" s="229"/>
      <c r="B43" s="234" t="str">
        <f>IF($C43&lt;&gt;"",MAX($B$7:B42)+1,"")</f>
        <v/>
      </c>
      <c r="C43" s="276"/>
      <c r="D43" s="287"/>
      <c r="E43" s="288"/>
      <c r="F43" s="262"/>
      <c r="G43" s="262"/>
      <c r="H43" s="275"/>
      <c r="I43" s="276"/>
      <c r="J43" s="281"/>
      <c r="K43" s="291"/>
      <c r="L43" s="263"/>
      <c r="M43" s="279"/>
      <c r="N4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3" s="355"/>
      <c r="P43" s="355"/>
      <c r="Q43" s="355"/>
      <c r="R43" s="360"/>
      <c r="S43" s="282"/>
      <c r="T43" s="292"/>
      <c r="U43" s="231"/>
      <c r="V43" s="270">
        <f>12/12*Taula423[[#This Row],[Mesos del contracte en vigor durant l´any 2024]]</f>
        <v>0</v>
      </c>
      <c r="W43" s="270">
        <f>2/12*Taula423[[#This Row],[Mesos del contracte en vigor durant l´any 2024]]</f>
        <v>0</v>
      </c>
      <c r="X43" s="271">
        <f t="shared" si="0"/>
        <v>0</v>
      </c>
      <c r="Y43" s="271"/>
      <c r="Z43" s="272" t="e">
        <f>IF(#REF!&lt;#REF!,"No assoleix el mínim d'hores d'atenció anual","Atenció mínima assolida amb èxit")</f>
        <v>#REF!</v>
      </c>
      <c r="AA43" s="271"/>
      <c r="AB43" s="234"/>
      <c r="AC43" s="234"/>
      <c r="AE43" s="273">
        <f>IF(Taula423[[#This Row],[Núm. d''ordre]]&lt;&gt;"",1,0)</f>
        <v>0</v>
      </c>
      <c r="AG43" s="273">
        <f>IF(Taula423[[#This Row],[Núm. d''ordre]]&gt;0,1,0)</f>
        <v>1</v>
      </c>
      <c r="AI43" s="235">
        <f t="shared" si="4"/>
        <v>0</v>
      </c>
      <c r="AJ43" s="235">
        <f t="shared" si="5"/>
        <v>0</v>
      </c>
      <c r="AK43" s="235">
        <f t="shared" si="1"/>
        <v>0</v>
      </c>
      <c r="AL43" s="234"/>
      <c r="AM43" s="235">
        <f t="shared" si="2"/>
        <v>0</v>
      </c>
      <c r="AN43" s="235">
        <f t="shared" si="3"/>
        <v>0</v>
      </c>
      <c r="BM43" s="236"/>
      <c r="BN43" s="236"/>
      <c r="BO43" s="236"/>
    </row>
    <row r="44" spans="1:67" ht="14.25" customHeight="1" x14ac:dyDescent="0.25">
      <c r="A44" s="229"/>
      <c r="B44" s="234" t="str">
        <f>IF($C44&lt;&gt;"",MAX($B$7:B43)+1,"")</f>
        <v/>
      </c>
      <c r="C44" s="276"/>
      <c r="D44" s="287"/>
      <c r="E44" s="288"/>
      <c r="F44" s="262"/>
      <c r="G44" s="262"/>
      <c r="H44" s="275"/>
      <c r="I44" s="276"/>
      <c r="J44" s="281"/>
      <c r="K44" s="291"/>
      <c r="L44" s="263"/>
      <c r="M44" s="279"/>
      <c r="N4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4" s="355"/>
      <c r="P44" s="355"/>
      <c r="Q44" s="355"/>
      <c r="R44" s="360"/>
      <c r="S44" s="282"/>
      <c r="T44" s="292"/>
      <c r="U44" s="231"/>
      <c r="V44" s="270">
        <f>12/12*Taula423[[#This Row],[Mesos del contracte en vigor durant l´any 2024]]</f>
        <v>0</v>
      </c>
      <c r="W44" s="270">
        <f>2/12*Taula423[[#This Row],[Mesos del contracte en vigor durant l´any 2024]]</f>
        <v>0</v>
      </c>
      <c r="X44" s="271">
        <f t="shared" si="0"/>
        <v>0</v>
      </c>
      <c r="Y44" s="271"/>
      <c r="Z44" s="283" t="e">
        <f>IF(#REF!&lt;#REF!,"No assoleix el mínim d'hores d'atenció anual","Atenció mínima assolida amb èxit")</f>
        <v>#REF!</v>
      </c>
      <c r="AA44" s="271"/>
      <c r="AB44" s="234"/>
      <c r="AC44" s="234"/>
      <c r="AE44" s="273">
        <f>IF(Taula423[[#This Row],[Núm. d''ordre]]&lt;&gt;"",1,0)</f>
        <v>0</v>
      </c>
      <c r="AG44" s="273">
        <f>IF(Taula423[[#This Row],[Núm. d''ordre]]&gt;0,1,0)</f>
        <v>1</v>
      </c>
      <c r="AI44" s="235">
        <f t="shared" si="4"/>
        <v>0</v>
      </c>
      <c r="AJ44" s="235">
        <f t="shared" si="5"/>
        <v>0</v>
      </c>
      <c r="AK44" s="235">
        <f t="shared" si="1"/>
        <v>0</v>
      </c>
      <c r="AL44" s="234"/>
      <c r="AM44" s="235">
        <f t="shared" si="2"/>
        <v>0</v>
      </c>
      <c r="AN44" s="235">
        <f t="shared" si="3"/>
        <v>0</v>
      </c>
      <c r="BM44" s="236"/>
      <c r="BN44" s="236"/>
      <c r="BO44" s="236"/>
    </row>
    <row r="45" spans="1:67" ht="14.25" customHeight="1" x14ac:dyDescent="0.25">
      <c r="A45" s="229"/>
      <c r="B45" s="234" t="str">
        <f>IF($C45&lt;&gt;"",MAX($B$7:B44)+1,"")</f>
        <v/>
      </c>
      <c r="C45" s="276"/>
      <c r="D45" s="287"/>
      <c r="E45" s="288"/>
      <c r="F45" s="262"/>
      <c r="G45" s="262"/>
      <c r="H45" s="275"/>
      <c r="I45" s="276"/>
      <c r="J45" s="281"/>
      <c r="K45" s="291"/>
      <c r="L45" s="263"/>
      <c r="M45" s="279"/>
      <c r="N4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5" s="355"/>
      <c r="P45" s="355"/>
      <c r="Q45" s="355"/>
      <c r="R45" s="360"/>
      <c r="S45" s="282"/>
      <c r="T45" s="292"/>
      <c r="U45" s="231"/>
      <c r="V45" s="270">
        <f>12/12*Taula423[[#This Row],[Mesos del contracte en vigor durant l´any 2024]]</f>
        <v>0</v>
      </c>
      <c r="W45" s="270">
        <f>2/12*Taula423[[#This Row],[Mesos del contracte en vigor durant l´any 2024]]</f>
        <v>0</v>
      </c>
      <c r="X45" s="271">
        <f t="shared" si="0"/>
        <v>0</v>
      </c>
      <c r="Y45" s="271"/>
      <c r="Z45" s="272" t="e">
        <f>IF(#REF!&lt;#REF!,"No assoleix el mínim d'hores d'atenció anual","Atenció mínima assolida amb èxit")</f>
        <v>#REF!</v>
      </c>
      <c r="AA45" s="271"/>
      <c r="AB45" s="234"/>
      <c r="AC45" s="234"/>
      <c r="AE45" s="273">
        <f>IF(Taula423[[#This Row],[Núm. d''ordre]]&lt;&gt;"",1,0)</f>
        <v>0</v>
      </c>
      <c r="AG45" s="273">
        <f>IF(Taula423[[#This Row],[Núm. d''ordre]]&gt;0,1,0)</f>
        <v>1</v>
      </c>
      <c r="AI45" s="235">
        <f t="shared" si="4"/>
        <v>0</v>
      </c>
      <c r="AJ45" s="235">
        <f t="shared" si="5"/>
        <v>0</v>
      </c>
      <c r="AK45" s="235">
        <f t="shared" si="1"/>
        <v>0</v>
      </c>
      <c r="AL45" s="234"/>
      <c r="AM45" s="235">
        <f t="shared" si="2"/>
        <v>0</v>
      </c>
      <c r="AN45" s="235">
        <f t="shared" si="3"/>
        <v>0</v>
      </c>
      <c r="BM45" s="236"/>
      <c r="BN45" s="236"/>
      <c r="BO45" s="236"/>
    </row>
    <row r="46" spans="1:67" ht="14.25" customHeight="1" x14ac:dyDescent="0.25">
      <c r="A46" s="229"/>
      <c r="B46" s="234" t="str">
        <f>IF($C46&lt;&gt;"",MAX($B$7:B45)+1,"")</f>
        <v/>
      </c>
      <c r="C46" s="276"/>
      <c r="D46" s="287"/>
      <c r="E46" s="288"/>
      <c r="F46" s="262"/>
      <c r="G46" s="262"/>
      <c r="H46" s="275"/>
      <c r="I46" s="276"/>
      <c r="J46" s="281"/>
      <c r="K46" s="291"/>
      <c r="L46" s="263"/>
      <c r="M46" s="279"/>
      <c r="N4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6" s="355"/>
      <c r="P46" s="355"/>
      <c r="Q46" s="355"/>
      <c r="R46" s="360"/>
      <c r="S46" s="282"/>
      <c r="T46" s="292"/>
      <c r="U46" s="231"/>
      <c r="V46" s="270">
        <f>12/12*Taula423[[#This Row],[Mesos del contracte en vigor durant l´any 2024]]</f>
        <v>0</v>
      </c>
      <c r="W46" s="270">
        <f>2/12*Taula423[[#This Row],[Mesos del contracte en vigor durant l´any 2024]]</f>
        <v>0</v>
      </c>
      <c r="X46" s="271">
        <f t="shared" si="0"/>
        <v>0</v>
      </c>
      <c r="Y46" s="271"/>
      <c r="Z46" s="283" t="e">
        <f>IF(#REF!&lt;#REF!,"No assoleix el mínim d'hores d'atenció anual","Atenció mínima assolida amb èxit")</f>
        <v>#REF!</v>
      </c>
      <c r="AA46" s="271"/>
      <c r="AB46" s="234"/>
      <c r="AC46" s="234"/>
      <c r="AE46" s="273">
        <f>IF(Taula423[[#This Row],[Núm. d''ordre]]&lt;&gt;"",1,0)</f>
        <v>0</v>
      </c>
      <c r="AG46" s="273">
        <f>IF(Taula423[[#This Row],[Núm. d''ordre]]&gt;0,1,0)</f>
        <v>1</v>
      </c>
      <c r="AI46" s="235">
        <f t="shared" si="4"/>
        <v>0</v>
      </c>
      <c r="AJ46" s="235">
        <f t="shared" si="5"/>
        <v>0</v>
      </c>
      <c r="AK46" s="235">
        <f t="shared" si="1"/>
        <v>0</v>
      </c>
      <c r="AL46" s="234"/>
      <c r="AM46" s="235">
        <f t="shared" si="2"/>
        <v>0</v>
      </c>
      <c r="AN46" s="235">
        <f t="shared" si="3"/>
        <v>0</v>
      </c>
      <c r="BM46" s="236"/>
      <c r="BN46" s="236"/>
      <c r="BO46" s="236"/>
    </row>
    <row r="47" spans="1:67" ht="14.25" customHeight="1" x14ac:dyDescent="0.25">
      <c r="A47" s="229"/>
      <c r="B47" s="234" t="str">
        <f>IF($C47&lt;&gt;"",MAX($B$7:B46)+1,"")</f>
        <v/>
      </c>
      <c r="C47" s="276"/>
      <c r="D47" s="287"/>
      <c r="E47" s="288"/>
      <c r="F47" s="262"/>
      <c r="G47" s="262"/>
      <c r="H47" s="275"/>
      <c r="I47" s="276"/>
      <c r="J47" s="281"/>
      <c r="K47" s="291"/>
      <c r="L47" s="263"/>
      <c r="M47" s="279"/>
      <c r="N4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7" s="355"/>
      <c r="P47" s="355"/>
      <c r="Q47" s="355"/>
      <c r="R47" s="360"/>
      <c r="S47" s="282"/>
      <c r="T47" s="292"/>
      <c r="U47" s="231"/>
      <c r="V47" s="270">
        <f>12/12*Taula423[[#This Row],[Mesos del contracte en vigor durant l´any 2024]]</f>
        <v>0</v>
      </c>
      <c r="W47" s="270">
        <f>2/12*Taula423[[#This Row],[Mesos del contracte en vigor durant l´any 2024]]</f>
        <v>0</v>
      </c>
      <c r="X47" s="271">
        <f t="shared" si="0"/>
        <v>0</v>
      </c>
      <c r="Y47" s="271"/>
      <c r="Z47" s="272" t="e">
        <f>IF(#REF!&lt;#REF!,"No assoleix el mínim d'hores d'atenció anual","Atenció mínima assolida amb èxit")</f>
        <v>#REF!</v>
      </c>
      <c r="AA47" s="271"/>
      <c r="AB47" s="234"/>
      <c r="AC47" s="234"/>
      <c r="AE47" s="273">
        <f>IF(Taula423[[#This Row],[Núm. d''ordre]]&lt;&gt;"",1,0)</f>
        <v>0</v>
      </c>
      <c r="AG47" s="273">
        <f>IF(Taula423[[#This Row],[Núm. d''ordre]]&gt;0,1,0)</f>
        <v>1</v>
      </c>
      <c r="AI47" s="235">
        <f t="shared" si="4"/>
        <v>0</v>
      </c>
      <c r="AJ47" s="235">
        <f t="shared" si="5"/>
        <v>0</v>
      </c>
      <c r="AK47" s="235">
        <f t="shared" si="1"/>
        <v>0</v>
      </c>
      <c r="AL47" s="234"/>
      <c r="AM47" s="235">
        <f t="shared" si="2"/>
        <v>0</v>
      </c>
      <c r="AN47" s="235">
        <f t="shared" si="3"/>
        <v>0</v>
      </c>
      <c r="BM47" s="236"/>
      <c r="BN47" s="236"/>
      <c r="BO47" s="236"/>
    </row>
    <row r="48" spans="1:67" ht="14.25" customHeight="1" x14ac:dyDescent="0.25">
      <c r="A48" s="229"/>
      <c r="B48" s="234" t="str">
        <f>IF($C48&lt;&gt;"",MAX($B$7:B47)+1,"")</f>
        <v/>
      </c>
      <c r="C48" s="276"/>
      <c r="D48" s="287"/>
      <c r="E48" s="288"/>
      <c r="F48" s="262"/>
      <c r="G48" s="262"/>
      <c r="H48" s="275"/>
      <c r="I48" s="276"/>
      <c r="J48" s="281"/>
      <c r="K48" s="291"/>
      <c r="L48" s="263"/>
      <c r="M48" s="279"/>
      <c r="N4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8" s="355"/>
      <c r="P48" s="355"/>
      <c r="Q48" s="355"/>
      <c r="R48" s="360"/>
      <c r="S48" s="282"/>
      <c r="T48" s="292"/>
      <c r="U48" s="231"/>
      <c r="V48" s="270">
        <f>12/12*Taula423[[#This Row],[Mesos del contracte en vigor durant l´any 2024]]</f>
        <v>0</v>
      </c>
      <c r="W48" s="270">
        <f>2/12*Taula423[[#This Row],[Mesos del contracte en vigor durant l´any 2024]]</f>
        <v>0</v>
      </c>
      <c r="X48" s="271">
        <f t="shared" si="0"/>
        <v>0</v>
      </c>
      <c r="Y48" s="271"/>
      <c r="Z48" s="283" t="e">
        <f>IF(#REF!&lt;#REF!,"No assoleix el mínim d'hores d'atenció anual","Atenció mínima assolida amb èxit")</f>
        <v>#REF!</v>
      </c>
      <c r="AA48" s="271"/>
      <c r="AB48" s="234"/>
      <c r="AC48" s="234"/>
      <c r="AE48" s="273">
        <f>IF(Taula423[[#This Row],[Núm. d''ordre]]&lt;&gt;"",1,0)</f>
        <v>0</v>
      </c>
      <c r="AG48" s="273">
        <f>IF(Taula423[[#This Row],[Núm. d''ordre]]&gt;0,1,0)</f>
        <v>1</v>
      </c>
      <c r="AI48" s="235">
        <f t="shared" si="4"/>
        <v>0</v>
      </c>
      <c r="AJ48" s="235">
        <f t="shared" si="5"/>
        <v>0</v>
      </c>
      <c r="AK48" s="235">
        <f t="shared" si="1"/>
        <v>0</v>
      </c>
      <c r="AL48" s="234"/>
      <c r="AM48" s="235">
        <f t="shared" si="2"/>
        <v>0</v>
      </c>
      <c r="AN48" s="235">
        <f t="shared" si="3"/>
        <v>0</v>
      </c>
      <c r="BM48" s="236"/>
      <c r="BN48" s="236"/>
      <c r="BO48" s="236"/>
    </row>
    <row r="49" spans="1:67" ht="14.25" customHeight="1" x14ac:dyDescent="0.25">
      <c r="A49" s="229"/>
      <c r="B49" s="234" t="str">
        <f>IF($C49&lt;&gt;"",MAX($B$7:B48)+1,"")</f>
        <v/>
      </c>
      <c r="C49" s="276"/>
      <c r="D49" s="287"/>
      <c r="E49" s="288"/>
      <c r="F49" s="262"/>
      <c r="G49" s="262"/>
      <c r="H49" s="275"/>
      <c r="I49" s="276"/>
      <c r="J49" s="281"/>
      <c r="K49" s="291"/>
      <c r="L49" s="263"/>
      <c r="M49" s="279"/>
      <c r="N4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9" s="355"/>
      <c r="P49" s="355"/>
      <c r="Q49" s="355"/>
      <c r="R49" s="360"/>
      <c r="S49" s="282"/>
      <c r="T49" s="292"/>
      <c r="U49" s="231"/>
      <c r="V49" s="270">
        <f>12/12*Taula423[[#This Row],[Mesos del contracte en vigor durant l´any 2024]]</f>
        <v>0</v>
      </c>
      <c r="W49" s="270">
        <f>2/12*Taula423[[#This Row],[Mesos del contracte en vigor durant l´any 2024]]</f>
        <v>0</v>
      </c>
      <c r="X49" s="271">
        <f t="shared" si="0"/>
        <v>0</v>
      </c>
      <c r="Y49" s="271"/>
      <c r="Z49" s="272" t="e">
        <f>IF(#REF!&lt;#REF!,"No assoleix el mínim d'hores d'atenció anual","Atenció mínima assolida amb èxit")</f>
        <v>#REF!</v>
      </c>
      <c r="AA49" s="271"/>
      <c r="AB49" s="234"/>
      <c r="AC49" s="234"/>
      <c r="AE49" s="273">
        <f>IF(Taula423[[#This Row],[Núm. d''ordre]]&lt;&gt;"",1,0)</f>
        <v>0</v>
      </c>
      <c r="AG49" s="273">
        <f>IF(Taula423[[#This Row],[Núm. d''ordre]]&gt;0,1,0)</f>
        <v>1</v>
      </c>
      <c r="AI49" s="235">
        <f t="shared" si="4"/>
        <v>0</v>
      </c>
      <c r="AJ49" s="235">
        <f t="shared" si="5"/>
        <v>0</v>
      </c>
      <c r="AK49" s="235">
        <f t="shared" si="1"/>
        <v>0</v>
      </c>
      <c r="AL49" s="234"/>
      <c r="AM49" s="235">
        <f t="shared" si="2"/>
        <v>0</v>
      </c>
      <c r="AN49" s="235">
        <f t="shared" si="3"/>
        <v>0</v>
      </c>
      <c r="BM49" s="236"/>
      <c r="BN49" s="236"/>
      <c r="BO49" s="236"/>
    </row>
    <row r="50" spans="1:67" ht="14.25" customHeight="1" x14ac:dyDescent="0.25">
      <c r="A50" s="229"/>
      <c r="B50" s="234" t="str">
        <f>IF($C50&lt;&gt;"",MAX($B$7:B49)+1,"")</f>
        <v/>
      </c>
      <c r="C50" s="276"/>
      <c r="D50" s="287"/>
      <c r="E50" s="288"/>
      <c r="F50" s="262"/>
      <c r="G50" s="262"/>
      <c r="H50" s="275"/>
      <c r="I50" s="276"/>
      <c r="J50" s="281"/>
      <c r="K50" s="291"/>
      <c r="L50" s="263"/>
      <c r="M50" s="279"/>
      <c r="N5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0" s="355"/>
      <c r="P50" s="355"/>
      <c r="Q50" s="355"/>
      <c r="R50" s="360"/>
      <c r="S50" s="282"/>
      <c r="T50" s="292"/>
      <c r="U50" s="231"/>
      <c r="V50" s="270">
        <f>12/12*Taula423[[#This Row],[Mesos del contracte en vigor durant l´any 2024]]</f>
        <v>0</v>
      </c>
      <c r="W50" s="270">
        <f>2/12*Taula423[[#This Row],[Mesos del contracte en vigor durant l´any 2024]]</f>
        <v>0</v>
      </c>
      <c r="X50" s="271">
        <f t="shared" si="0"/>
        <v>0</v>
      </c>
      <c r="Y50" s="271"/>
      <c r="Z50" s="283" t="e">
        <f>IF(#REF!&lt;#REF!,"No assoleix el mínim d'hores d'atenció anual","Atenció mínima assolida amb èxit")</f>
        <v>#REF!</v>
      </c>
      <c r="AA50" s="271"/>
      <c r="AB50" s="234"/>
      <c r="AC50" s="234"/>
      <c r="AE50" s="273">
        <f>IF(Taula423[[#This Row],[Núm. d''ordre]]&lt;&gt;"",1,0)</f>
        <v>0</v>
      </c>
      <c r="AG50" s="273">
        <f>IF(Taula423[[#This Row],[Núm. d''ordre]]&gt;0,1,0)</f>
        <v>1</v>
      </c>
      <c r="AI50" s="235">
        <f t="shared" si="4"/>
        <v>0</v>
      </c>
      <c r="AJ50" s="235">
        <f t="shared" si="5"/>
        <v>0</v>
      </c>
      <c r="AK50" s="235">
        <f t="shared" si="1"/>
        <v>0</v>
      </c>
      <c r="AL50" s="234"/>
      <c r="AM50" s="235">
        <f t="shared" si="2"/>
        <v>0</v>
      </c>
      <c r="AN50" s="235">
        <f t="shared" si="3"/>
        <v>0</v>
      </c>
      <c r="BM50" s="236"/>
      <c r="BN50" s="236"/>
      <c r="BO50" s="236"/>
    </row>
    <row r="51" spans="1:67" ht="14.25" customHeight="1" x14ac:dyDescent="0.25">
      <c r="A51" s="229"/>
      <c r="B51" s="234" t="str">
        <f>IF($C51&lt;&gt;"",MAX($B$7:B50)+1,"")</f>
        <v/>
      </c>
      <c r="C51" s="276"/>
      <c r="D51" s="287"/>
      <c r="E51" s="288"/>
      <c r="F51" s="262"/>
      <c r="G51" s="262"/>
      <c r="H51" s="275"/>
      <c r="I51" s="276"/>
      <c r="J51" s="281"/>
      <c r="K51" s="291"/>
      <c r="L51" s="263"/>
      <c r="M51" s="279"/>
      <c r="N5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1" s="355"/>
      <c r="P51" s="355"/>
      <c r="Q51" s="355"/>
      <c r="R51" s="360"/>
      <c r="S51" s="282"/>
      <c r="T51" s="292"/>
      <c r="U51" s="231"/>
      <c r="V51" s="270">
        <f>12/12*Taula423[[#This Row],[Mesos del contracte en vigor durant l´any 2024]]</f>
        <v>0</v>
      </c>
      <c r="W51" s="270">
        <f>2/12*Taula423[[#This Row],[Mesos del contracte en vigor durant l´any 2024]]</f>
        <v>0</v>
      </c>
      <c r="X51" s="271">
        <f t="shared" si="0"/>
        <v>0</v>
      </c>
      <c r="Y51" s="271"/>
      <c r="Z51" s="272" t="e">
        <f>IF(#REF!&lt;#REF!,"No assoleix el mínim d'hores d'atenció anual","Atenció mínima assolida amb èxit")</f>
        <v>#REF!</v>
      </c>
      <c r="AA51" s="271"/>
      <c r="AB51" s="234"/>
      <c r="AC51" s="234"/>
      <c r="AE51" s="273">
        <f>IF(Taula423[[#This Row],[Núm. d''ordre]]&lt;&gt;"",1,0)</f>
        <v>0</v>
      </c>
      <c r="AG51" s="273">
        <f>IF(Taula423[[#This Row],[Núm. d''ordre]]&gt;0,1,0)</f>
        <v>1</v>
      </c>
      <c r="AI51" s="235">
        <f t="shared" si="4"/>
        <v>0</v>
      </c>
      <c r="AJ51" s="235">
        <f t="shared" si="5"/>
        <v>0</v>
      </c>
      <c r="AK51" s="235">
        <f t="shared" si="1"/>
        <v>0</v>
      </c>
      <c r="AL51" s="234"/>
      <c r="AM51" s="235">
        <f t="shared" si="2"/>
        <v>0</v>
      </c>
      <c r="AN51" s="235">
        <f t="shared" si="3"/>
        <v>0</v>
      </c>
      <c r="BM51" s="236"/>
      <c r="BN51" s="236"/>
      <c r="BO51" s="236"/>
    </row>
    <row r="52" spans="1:67" ht="14.25" customHeight="1" x14ac:dyDescent="0.25">
      <c r="A52" s="229"/>
      <c r="B52" s="234" t="str">
        <f>IF($C52&lt;&gt;"",MAX($B$7:B51)+1,"")</f>
        <v/>
      </c>
      <c r="C52" s="276"/>
      <c r="D52" s="287"/>
      <c r="E52" s="288"/>
      <c r="F52" s="262"/>
      <c r="G52" s="262"/>
      <c r="H52" s="275"/>
      <c r="I52" s="276"/>
      <c r="J52" s="281"/>
      <c r="K52" s="291"/>
      <c r="L52" s="263"/>
      <c r="M52" s="279"/>
      <c r="N5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2" s="355"/>
      <c r="P52" s="355"/>
      <c r="Q52" s="355"/>
      <c r="R52" s="360"/>
      <c r="S52" s="282"/>
      <c r="T52" s="292"/>
      <c r="U52" s="231"/>
      <c r="V52" s="270">
        <f>12/12*Taula423[[#This Row],[Mesos del contracte en vigor durant l´any 2024]]</f>
        <v>0</v>
      </c>
      <c r="W52" s="270">
        <f>2/12*Taula423[[#This Row],[Mesos del contracte en vigor durant l´any 2024]]</f>
        <v>0</v>
      </c>
      <c r="X52" s="271">
        <f t="shared" si="0"/>
        <v>0</v>
      </c>
      <c r="Y52" s="271"/>
      <c r="Z52" s="283" t="e">
        <f>IF(#REF!&lt;#REF!,"No assoleix el mínim d'hores d'atenció anual","Atenció mínima assolida amb èxit")</f>
        <v>#REF!</v>
      </c>
      <c r="AA52" s="271"/>
      <c r="AB52" s="234"/>
      <c r="AC52" s="234"/>
      <c r="AE52" s="273">
        <f>IF(Taula423[[#This Row],[Núm. d''ordre]]&lt;&gt;"",1,0)</f>
        <v>0</v>
      </c>
      <c r="AG52" s="273">
        <f>IF(Taula423[[#This Row],[Núm. d''ordre]]&gt;0,1,0)</f>
        <v>1</v>
      </c>
      <c r="AI52" s="235">
        <f t="shared" si="4"/>
        <v>0</v>
      </c>
      <c r="AJ52" s="235">
        <f t="shared" si="5"/>
        <v>0</v>
      </c>
      <c r="AK52" s="235">
        <f t="shared" si="1"/>
        <v>0</v>
      </c>
      <c r="AL52" s="234"/>
      <c r="AM52" s="235">
        <f t="shared" si="2"/>
        <v>0</v>
      </c>
      <c r="AN52" s="235">
        <f t="shared" si="3"/>
        <v>0</v>
      </c>
      <c r="BM52" s="236"/>
      <c r="BN52" s="236"/>
      <c r="BO52" s="236"/>
    </row>
    <row r="53" spans="1:67" ht="13.5" customHeight="1" x14ac:dyDescent="0.25">
      <c r="A53" s="229"/>
      <c r="B53" s="234" t="str">
        <f>IF($C53&lt;&gt;"",MAX($B$7:B52)+1,"")</f>
        <v/>
      </c>
      <c r="C53" s="276"/>
      <c r="D53" s="287"/>
      <c r="E53" s="288"/>
      <c r="F53" s="262"/>
      <c r="G53" s="262"/>
      <c r="H53" s="275"/>
      <c r="I53" s="276"/>
      <c r="J53" s="281"/>
      <c r="K53" s="291"/>
      <c r="L53" s="263"/>
      <c r="M53" s="279"/>
      <c r="N5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3" s="355"/>
      <c r="P53" s="355"/>
      <c r="Q53" s="355"/>
      <c r="R53" s="360"/>
      <c r="S53" s="282"/>
      <c r="T53" s="292"/>
      <c r="U53" s="231"/>
      <c r="V53" s="270">
        <f>12/12*Taula423[[#This Row],[Mesos del contracte en vigor durant l´any 2024]]</f>
        <v>0</v>
      </c>
      <c r="W53" s="270">
        <f>2/12*Taula423[[#This Row],[Mesos del contracte en vigor durant l´any 2024]]</f>
        <v>0</v>
      </c>
      <c r="X53" s="271">
        <f t="shared" si="0"/>
        <v>0</v>
      </c>
      <c r="Y53" s="271"/>
      <c r="Z53" s="272" t="e">
        <f>IF(#REF!&lt;#REF!,"No assoleix el mínim d'hores d'atenció anual","Atenció mínima assolida amb èxit")</f>
        <v>#REF!</v>
      </c>
      <c r="AA53" s="271"/>
      <c r="AB53" s="234"/>
      <c r="AC53" s="234"/>
      <c r="AE53" s="273">
        <f>IF(Taula423[[#This Row],[Núm. d''ordre]]&lt;&gt;"",1,0)</f>
        <v>0</v>
      </c>
      <c r="AG53" s="273">
        <f>IF(Taula423[[#This Row],[Núm. d''ordre]]&gt;0,1,0)</f>
        <v>1</v>
      </c>
      <c r="AI53" s="235">
        <f t="shared" si="4"/>
        <v>0</v>
      </c>
      <c r="AJ53" s="235">
        <f t="shared" si="5"/>
        <v>0</v>
      </c>
      <c r="AK53" s="235">
        <f t="shared" si="1"/>
        <v>0</v>
      </c>
      <c r="AL53" s="234"/>
      <c r="AM53" s="235">
        <f t="shared" si="2"/>
        <v>0</v>
      </c>
      <c r="AN53" s="235">
        <f t="shared" si="3"/>
        <v>0</v>
      </c>
      <c r="BM53" s="236"/>
      <c r="BN53" s="236"/>
      <c r="BO53" s="236"/>
    </row>
    <row r="54" spans="1:67" ht="13.5" customHeight="1" x14ac:dyDescent="0.25">
      <c r="A54" s="229"/>
      <c r="B54" s="234" t="str">
        <f>IF($C54&lt;&gt;"",MAX($B$7:B53)+1,"")</f>
        <v/>
      </c>
      <c r="C54" s="276"/>
      <c r="D54" s="287"/>
      <c r="E54" s="288"/>
      <c r="F54" s="262"/>
      <c r="G54" s="262"/>
      <c r="H54" s="275"/>
      <c r="I54" s="276"/>
      <c r="J54" s="281"/>
      <c r="K54" s="291"/>
      <c r="L54" s="263"/>
      <c r="M54" s="279"/>
      <c r="N5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4" s="355"/>
      <c r="P54" s="355"/>
      <c r="Q54" s="355"/>
      <c r="R54" s="360"/>
      <c r="S54" s="282"/>
      <c r="T54" s="292"/>
      <c r="U54" s="231"/>
      <c r="V54" s="270">
        <f>12/12*Taula423[[#This Row],[Mesos del contracte en vigor durant l´any 2024]]</f>
        <v>0</v>
      </c>
      <c r="W54" s="270">
        <f>2/12*Taula423[[#This Row],[Mesos del contracte en vigor durant l´any 2024]]</f>
        <v>0</v>
      </c>
      <c r="X54" s="271">
        <f t="shared" si="0"/>
        <v>0</v>
      </c>
      <c r="Y54" s="271"/>
      <c r="Z54" s="283" t="e">
        <f>IF(#REF!&lt;#REF!,"No assoleix el mínim d'hores d'atenció anual","Atenció mínima assolida amb èxit")</f>
        <v>#REF!</v>
      </c>
      <c r="AA54" s="271"/>
      <c r="AB54" s="234"/>
      <c r="AC54" s="234"/>
      <c r="AE54" s="273">
        <f>IF(Taula423[[#This Row],[Núm. d''ordre]]&lt;&gt;"",1,0)</f>
        <v>0</v>
      </c>
      <c r="AG54" s="273">
        <f>IF(Taula423[[#This Row],[Núm. d''ordre]]&gt;0,1,0)</f>
        <v>1</v>
      </c>
      <c r="AI54" s="235">
        <f t="shared" si="4"/>
        <v>0</v>
      </c>
      <c r="AJ54" s="235">
        <f t="shared" si="5"/>
        <v>0</v>
      </c>
      <c r="AK54" s="235">
        <f t="shared" si="1"/>
        <v>0</v>
      </c>
      <c r="AL54" s="234"/>
      <c r="AM54" s="235">
        <f t="shared" si="2"/>
        <v>0</v>
      </c>
      <c r="AN54" s="235">
        <f t="shared" si="3"/>
        <v>0</v>
      </c>
      <c r="BM54" s="236"/>
      <c r="BN54" s="236"/>
      <c r="BO54" s="236"/>
    </row>
    <row r="55" spans="1:67" ht="13.5" customHeight="1" x14ac:dyDescent="0.25">
      <c r="A55" s="229"/>
      <c r="B55" s="234" t="str">
        <f>IF($C55&lt;&gt;"",MAX($B$7:B54)+1,"")</f>
        <v/>
      </c>
      <c r="C55" s="276"/>
      <c r="D55" s="287"/>
      <c r="E55" s="288"/>
      <c r="F55" s="262"/>
      <c r="G55" s="262"/>
      <c r="H55" s="275"/>
      <c r="I55" s="276"/>
      <c r="J55" s="281"/>
      <c r="K55" s="291"/>
      <c r="L55" s="263"/>
      <c r="M55" s="279"/>
      <c r="N5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5" s="355"/>
      <c r="P55" s="355"/>
      <c r="Q55" s="355"/>
      <c r="R55" s="360"/>
      <c r="S55" s="282"/>
      <c r="T55" s="292"/>
      <c r="U55" s="231"/>
      <c r="V55" s="270">
        <f>12/12*Taula423[[#This Row],[Mesos del contracte en vigor durant l´any 2024]]</f>
        <v>0</v>
      </c>
      <c r="W55" s="270">
        <f>2/12*Taula423[[#This Row],[Mesos del contracte en vigor durant l´any 2024]]</f>
        <v>0</v>
      </c>
      <c r="X55" s="271">
        <f t="shared" si="0"/>
        <v>0</v>
      </c>
      <c r="Y55" s="271"/>
      <c r="Z55" s="272" t="e">
        <f>IF(#REF!&lt;#REF!,"No assoleix el mínim d'hores d'atenció anual","Atenció mínima assolida amb èxit")</f>
        <v>#REF!</v>
      </c>
      <c r="AA55" s="271"/>
      <c r="AB55" s="234"/>
      <c r="AC55" s="234"/>
      <c r="AE55" s="273">
        <f>IF(Taula423[[#This Row],[Núm. d''ordre]]&lt;&gt;"",1,0)</f>
        <v>0</v>
      </c>
      <c r="AG55" s="273">
        <f>IF(Taula423[[#This Row],[Núm. d''ordre]]&gt;0,1,0)</f>
        <v>1</v>
      </c>
      <c r="AI55" s="235">
        <f t="shared" si="4"/>
        <v>0</v>
      </c>
      <c r="AJ55" s="235">
        <f t="shared" si="5"/>
        <v>0</v>
      </c>
      <c r="AK55" s="235">
        <f t="shared" si="1"/>
        <v>0</v>
      </c>
      <c r="AL55" s="234"/>
      <c r="AM55" s="235">
        <f t="shared" si="2"/>
        <v>0</v>
      </c>
      <c r="AN55" s="235">
        <f t="shared" si="3"/>
        <v>0</v>
      </c>
      <c r="BM55" s="236"/>
      <c r="BN55" s="236"/>
      <c r="BO55" s="236"/>
    </row>
    <row r="56" spans="1:67" ht="13.5" customHeight="1" x14ac:dyDescent="0.25">
      <c r="A56" s="229"/>
      <c r="B56" s="234" t="str">
        <f>IF($C56&lt;&gt;"",MAX($B$7:B55)+1,"")</f>
        <v/>
      </c>
      <c r="C56" s="276"/>
      <c r="D56" s="287"/>
      <c r="E56" s="288"/>
      <c r="F56" s="262"/>
      <c r="G56" s="262"/>
      <c r="H56" s="275"/>
      <c r="I56" s="276"/>
      <c r="J56" s="281"/>
      <c r="K56" s="291"/>
      <c r="L56" s="263"/>
      <c r="M56" s="279"/>
      <c r="N5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6" s="355"/>
      <c r="P56" s="355"/>
      <c r="Q56" s="355"/>
      <c r="R56" s="360"/>
      <c r="S56" s="282"/>
      <c r="T56" s="292"/>
      <c r="U56" s="231"/>
      <c r="V56" s="270">
        <f>12/12*Taula423[[#This Row],[Mesos del contracte en vigor durant l´any 2024]]</f>
        <v>0</v>
      </c>
      <c r="W56" s="270">
        <f>2/12*Taula423[[#This Row],[Mesos del contracte en vigor durant l´any 2024]]</f>
        <v>0</v>
      </c>
      <c r="X56" s="271">
        <f t="shared" si="0"/>
        <v>0</v>
      </c>
      <c r="Y56" s="271"/>
      <c r="Z56" s="283" t="e">
        <f>IF(#REF!&lt;#REF!,"No assoleix el mínim d'hores d'atenció anual","Atenció mínima assolida amb èxit")</f>
        <v>#REF!</v>
      </c>
      <c r="AA56" s="271"/>
      <c r="AB56" s="234"/>
      <c r="AC56" s="234"/>
      <c r="AE56" s="273">
        <f>IF(Taula423[[#This Row],[Núm. d''ordre]]&lt;&gt;"",1,0)</f>
        <v>0</v>
      </c>
      <c r="AG56" s="273">
        <f>IF(Taula423[[#This Row],[Núm. d''ordre]]&gt;0,1,0)</f>
        <v>1</v>
      </c>
      <c r="AI56" s="235">
        <f t="shared" si="4"/>
        <v>0</v>
      </c>
      <c r="AJ56" s="235">
        <f t="shared" si="5"/>
        <v>0</v>
      </c>
      <c r="AK56" s="235">
        <f t="shared" si="1"/>
        <v>0</v>
      </c>
      <c r="AL56" s="234"/>
      <c r="AM56" s="235">
        <f t="shared" si="2"/>
        <v>0</v>
      </c>
      <c r="AN56" s="235">
        <f t="shared" si="3"/>
        <v>0</v>
      </c>
      <c r="BM56" s="236"/>
      <c r="BN56" s="236"/>
      <c r="BO56" s="236"/>
    </row>
    <row r="57" spans="1:67" ht="13.5" customHeight="1" x14ac:dyDescent="0.25">
      <c r="A57" s="229"/>
      <c r="B57" s="234" t="str">
        <f>IF($C57&lt;&gt;"",MAX($B$7:B56)+1,"")</f>
        <v/>
      </c>
      <c r="C57" s="276"/>
      <c r="D57" s="287"/>
      <c r="E57" s="288"/>
      <c r="F57" s="262"/>
      <c r="G57" s="262"/>
      <c r="H57" s="275"/>
      <c r="I57" s="276"/>
      <c r="J57" s="281"/>
      <c r="K57" s="291"/>
      <c r="L57" s="263"/>
      <c r="M57" s="279"/>
      <c r="N5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7" s="355"/>
      <c r="P57" s="355"/>
      <c r="Q57" s="355"/>
      <c r="R57" s="360"/>
      <c r="S57" s="282"/>
      <c r="T57" s="292"/>
      <c r="U57" s="231"/>
      <c r="V57" s="270">
        <f>12/12*Taula423[[#This Row],[Mesos del contracte en vigor durant l´any 2024]]</f>
        <v>0</v>
      </c>
      <c r="W57" s="270">
        <f>2/12*Taula423[[#This Row],[Mesos del contracte en vigor durant l´any 2024]]</f>
        <v>0</v>
      </c>
      <c r="X57" s="271">
        <f t="shared" si="0"/>
        <v>0</v>
      </c>
      <c r="Y57" s="271"/>
      <c r="Z57" s="272" t="e">
        <f>IF(#REF!&lt;#REF!,"No assoleix el mínim d'hores d'atenció anual","Atenció mínima assolida amb èxit")</f>
        <v>#REF!</v>
      </c>
      <c r="AA57" s="271"/>
      <c r="AB57" s="234"/>
      <c r="AC57" s="234"/>
      <c r="AE57" s="273">
        <f>IF(Taula423[[#This Row],[Núm. d''ordre]]&lt;&gt;"",1,0)</f>
        <v>0</v>
      </c>
      <c r="AG57" s="273">
        <f>IF(Taula423[[#This Row],[Núm. d''ordre]]&gt;0,1,0)</f>
        <v>1</v>
      </c>
      <c r="AI57" s="235">
        <f t="shared" si="4"/>
        <v>0</v>
      </c>
      <c r="AJ57" s="235">
        <f t="shared" si="5"/>
        <v>0</v>
      </c>
      <c r="AK57" s="235">
        <f t="shared" si="1"/>
        <v>0</v>
      </c>
      <c r="AL57" s="234"/>
      <c r="AM57" s="235">
        <f t="shared" si="2"/>
        <v>0</v>
      </c>
      <c r="AN57" s="235">
        <f t="shared" si="3"/>
        <v>0</v>
      </c>
      <c r="BM57" s="236"/>
      <c r="BN57" s="236"/>
      <c r="BO57" s="236"/>
    </row>
    <row r="58" spans="1:67" ht="13.5" customHeight="1" x14ac:dyDescent="0.25">
      <c r="A58" s="229"/>
      <c r="B58" s="234" t="str">
        <f>IF($C58&lt;&gt;"",MAX($B$7:B57)+1,"")</f>
        <v/>
      </c>
      <c r="C58" s="276"/>
      <c r="D58" s="287"/>
      <c r="E58" s="288"/>
      <c r="F58" s="262"/>
      <c r="G58" s="262"/>
      <c r="H58" s="275"/>
      <c r="I58" s="276"/>
      <c r="J58" s="281"/>
      <c r="K58" s="291"/>
      <c r="L58" s="263"/>
      <c r="M58" s="279"/>
      <c r="N5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8" s="355"/>
      <c r="P58" s="355"/>
      <c r="Q58" s="355"/>
      <c r="R58" s="360"/>
      <c r="S58" s="282"/>
      <c r="T58" s="292"/>
      <c r="U58" s="231"/>
      <c r="V58" s="270">
        <f>12/12*Taula423[[#This Row],[Mesos del contracte en vigor durant l´any 2024]]</f>
        <v>0</v>
      </c>
      <c r="W58" s="270">
        <f>2/12*Taula423[[#This Row],[Mesos del contracte en vigor durant l´any 2024]]</f>
        <v>0</v>
      </c>
      <c r="X58" s="271">
        <f t="shared" si="0"/>
        <v>0</v>
      </c>
      <c r="Y58" s="271"/>
      <c r="Z58" s="283" t="e">
        <f>IF(#REF!&lt;#REF!,"No assoleix el mínim d'hores d'atenció anual","Atenció mínima assolida amb èxit")</f>
        <v>#REF!</v>
      </c>
      <c r="AA58" s="271"/>
      <c r="AB58" s="234"/>
      <c r="AC58" s="234"/>
      <c r="AE58" s="273">
        <f>IF(Taula423[[#This Row],[Núm. d''ordre]]&lt;&gt;"",1,0)</f>
        <v>0</v>
      </c>
      <c r="AG58" s="273">
        <f>IF(Taula423[[#This Row],[Núm. d''ordre]]&gt;0,1,0)</f>
        <v>1</v>
      </c>
      <c r="AI58" s="235">
        <f t="shared" si="4"/>
        <v>0</v>
      </c>
      <c r="AJ58" s="235">
        <f t="shared" si="5"/>
        <v>0</v>
      </c>
      <c r="AK58" s="235">
        <f t="shared" si="1"/>
        <v>0</v>
      </c>
      <c r="AL58" s="234"/>
      <c r="AM58" s="235">
        <f t="shared" si="2"/>
        <v>0</v>
      </c>
      <c r="AN58" s="235">
        <f t="shared" si="3"/>
        <v>0</v>
      </c>
      <c r="BM58" s="236"/>
      <c r="BN58" s="236"/>
      <c r="BO58" s="236"/>
    </row>
    <row r="59" spans="1:67" ht="13.5" customHeight="1" x14ac:dyDescent="0.25">
      <c r="A59" s="229"/>
      <c r="B59" s="234" t="str">
        <f>IF($C59&lt;&gt;"",MAX($B$7:B58)+1,"")</f>
        <v/>
      </c>
      <c r="C59" s="276"/>
      <c r="D59" s="287"/>
      <c r="E59" s="288"/>
      <c r="F59" s="262"/>
      <c r="G59" s="262"/>
      <c r="H59" s="275"/>
      <c r="I59" s="276"/>
      <c r="J59" s="281"/>
      <c r="K59" s="291"/>
      <c r="L59" s="263"/>
      <c r="M59" s="279"/>
      <c r="N5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9" s="355"/>
      <c r="P59" s="355"/>
      <c r="Q59" s="355"/>
      <c r="R59" s="360"/>
      <c r="S59" s="282"/>
      <c r="T59" s="292"/>
      <c r="U59" s="231"/>
      <c r="V59" s="270">
        <f>12/12*Taula423[[#This Row],[Mesos del contracte en vigor durant l´any 2024]]</f>
        <v>0</v>
      </c>
      <c r="W59" s="270">
        <f>2/12*Taula423[[#This Row],[Mesos del contracte en vigor durant l´any 2024]]</f>
        <v>0</v>
      </c>
      <c r="X59" s="271">
        <f t="shared" si="0"/>
        <v>0</v>
      </c>
      <c r="Y59" s="271"/>
      <c r="Z59" s="272" t="e">
        <f>IF(#REF!&lt;#REF!,"No assoleix el mínim d'hores d'atenció anual","Atenció mínima assolida amb èxit")</f>
        <v>#REF!</v>
      </c>
      <c r="AA59" s="271"/>
      <c r="AB59" s="234"/>
      <c r="AC59" s="234"/>
      <c r="AE59" s="273">
        <f>IF(Taula423[[#This Row],[Núm. d''ordre]]&lt;&gt;"",1,0)</f>
        <v>0</v>
      </c>
      <c r="AG59" s="273">
        <f>IF(Taula423[[#This Row],[Núm. d''ordre]]&gt;0,1,0)</f>
        <v>1</v>
      </c>
      <c r="AI59" s="235">
        <f t="shared" si="4"/>
        <v>0</v>
      </c>
      <c r="AJ59" s="235">
        <f t="shared" si="5"/>
        <v>0</v>
      </c>
      <c r="AK59" s="235">
        <f t="shared" si="1"/>
        <v>0</v>
      </c>
      <c r="AL59" s="234"/>
      <c r="AM59" s="235">
        <f t="shared" si="2"/>
        <v>0</v>
      </c>
      <c r="AN59" s="235">
        <f t="shared" si="3"/>
        <v>0</v>
      </c>
      <c r="BM59" s="236"/>
      <c r="BN59" s="236"/>
      <c r="BO59" s="236"/>
    </row>
    <row r="60" spans="1:67" ht="13.5" customHeight="1" x14ac:dyDescent="0.25">
      <c r="A60" s="229"/>
      <c r="B60" s="234" t="str">
        <f>IF($C60&lt;&gt;"",MAX($B$7:B59)+1,"")</f>
        <v/>
      </c>
      <c r="C60" s="276"/>
      <c r="D60" s="287"/>
      <c r="E60" s="288"/>
      <c r="F60" s="262"/>
      <c r="G60" s="262"/>
      <c r="H60" s="275"/>
      <c r="I60" s="276"/>
      <c r="J60" s="281"/>
      <c r="K60" s="291"/>
      <c r="L60" s="263"/>
      <c r="M60" s="279"/>
      <c r="N6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60" s="355"/>
      <c r="P60" s="355"/>
      <c r="Q60" s="355"/>
      <c r="R60" s="360"/>
      <c r="S60" s="282"/>
      <c r="T60" s="292"/>
      <c r="U60" s="231"/>
      <c r="V60" s="270">
        <f>12/12*Taula423[[#This Row],[Mesos del contracte en vigor durant l´any 2024]]</f>
        <v>0</v>
      </c>
      <c r="W60" s="270">
        <f>2/12*Taula423[[#This Row],[Mesos del contracte en vigor durant l´any 2024]]</f>
        <v>0</v>
      </c>
      <c r="X60" s="271">
        <f t="shared" si="0"/>
        <v>0</v>
      </c>
      <c r="Y60" s="271"/>
      <c r="Z60" s="283" t="e">
        <f>IF(#REF!&lt;#REF!,"No assoleix el mínim d'hores d'atenció anual","Atenció mínima assolida amb èxit")</f>
        <v>#REF!</v>
      </c>
      <c r="AA60" s="271"/>
      <c r="AB60" s="234"/>
      <c r="AC60" s="234"/>
      <c r="AE60" s="273">
        <f>IF(Taula423[[#This Row],[Núm. d''ordre]]&lt;&gt;"",1,0)</f>
        <v>0</v>
      </c>
      <c r="AG60" s="273">
        <f>IF(Taula423[[#This Row],[Núm. d''ordre]]&gt;0,1,0)</f>
        <v>1</v>
      </c>
      <c r="AI60" s="235">
        <f t="shared" si="4"/>
        <v>0</v>
      </c>
      <c r="AJ60" s="235">
        <f t="shared" si="5"/>
        <v>0</v>
      </c>
      <c r="AK60" s="235">
        <f t="shared" si="1"/>
        <v>0</v>
      </c>
      <c r="AL60" s="234"/>
      <c r="AM60" s="235">
        <f t="shared" si="2"/>
        <v>0</v>
      </c>
      <c r="AN60" s="235">
        <f t="shared" si="3"/>
        <v>0</v>
      </c>
      <c r="BM60" s="236"/>
      <c r="BN60" s="236"/>
      <c r="BO60" s="236"/>
    </row>
    <row r="61" spans="1:67" ht="13.5" customHeight="1" x14ac:dyDescent="0.25">
      <c r="A61" s="229"/>
      <c r="B61" s="234" t="str">
        <f>IF($C61&lt;&gt;"",MAX($B$7:B60)+1,"")</f>
        <v/>
      </c>
      <c r="C61" s="276"/>
      <c r="D61" s="287"/>
      <c r="E61" s="288"/>
      <c r="F61" s="262"/>
      <c r="G61" s="262"/>
      <c r="H61" s="275"/>
      <c r="I61" s="276"/>
      <c r="J61" s="281"/>
      <c r="K61" s="291"/>
      <c r="L61" s="263"/>
      <c r="M61" s="279"/>
      <c r="N6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61" s="355"/>
      <c r="P61" s="355"/>
      <c r="Q61" s="355"/>
      <c r="R61" s="360"/>
      <c r="S61" s="282"/>
      <c r="T61" s="292"/>
      <c r="U61" s="231"/>
      <c r="V61" s="270">
        <f>12/12*Taula423[[#This Row],[Mesos del contracte en vigor durant l´any 2024]]</f>
        <v>0</v>
      </c>
      <c r="W61" s="270">
        <f>2/12*Taula423[[#This Row],[Mesos del contracte en vigor durant l´any 2024]]</f>
        <v>0</v>
      </c>
      <c r="X61" s="271">
        <f t="shared" si="0"/>
        <v>0</v>
      </c>
      <c r="Y61" s="271"/>
      <c r="Z61" s="272" t="e">
        <f>IF(#REF!&lt;#REF!,"No assoleix el mínim d'hores d'atenció anual","Atenció mínima assolida amb èxit")</f>
        <v>#REF!</v>
      </c>
      <c r="AA61" s="271"/>
      <c r="AB61" s="234"/>
      <c r="AC61" s="234"/>
      <c r="AE61" s="273">
        <f>IF(Taula423[[#This Row],[Núm. d''ordre]]&lt;&gt;"",1,0)</f>
        <v>0</v>
      </c>
      <c r="AG61" s="273">
        <f>IF(Taula423[[#This Row],[Núm. d''ordre]]&gt;0,1,0)</f>
        <v>1</v>
      </c>
      <c r="AI61" s="235">
        <f t="shared" si="4"/>
        <v>0</v>
      </c>
      <c r="AJ61" s="235">
        <f t="shared" si="5"/>
        <v>0</v>
      </c>
      <c r="AK61" s="235">
        <f t="shared" si="1"/>
        <v>0</v>
      </c>
      <c r="AL61" s="234"/>
      <c r="AM61" s="235">
        <f t="shared" si="2"/>
        <v>0</v>
      </c>
      <c r="AN61" s="235">
        <f t="shared" si="3"/>
        <v>0</v>
      </c>
      <c r="BM61" s="236"/>
      <c r="BN61" s="236"/>
      <c r="BO61" s="236"/>
    </row>
    <row r="62" spans="1:67" ht="13.5" customHeight="1" x14ac:dyDescent="0.25">
      <c r="A62" s="229"/>
      <c r="B62" s="234" t="str">
        <f>IF($C62&lt;&gt;"",MAX($B$7:B61)+1,"")</f>
        <v/>
      </c>
      <c r="C62" s="276"/>
      <c r="D62" s="287"/>
      <c r="E62" s="288"/>
      <c r="F62" s="262"/>
      <c r="G62" s="262"/>
      <c r="H62" s="275"/>
      <c r="I62" s="276"/>
      <c r="J62" s="281"/>
      <c r="K62" s="291"/>
      <c r="L62" s="263"/>
      <c r="M62" s="279"/>
      <c r="N6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62" s="355"/>
      <c r="P62" s="355"/>
      <c r="Q62" s="355"/>
      <c r="R62" s="360"/>
      <c r="S62" s="282"/>
      <c r="T62" s="292"/>
      <c r="U62" s="231"/>
      <c r="V62" s="270">
        <f>12/12*Taula423[[#This Row],[Mesos del contracte en vigor durant l´any 2024]]</f>
        <v>0</v>
      </c>
      <c r="W62" s="270">
        <f>2/12*Taula423[[#This Row],[Mesos del contracte en vigor durant l´any 2024]]</f>
        <v>0</v>
      </c>
      <c r="X62" s="271">
        <f t="shared" si="0"/>
        <v>0</v>
      </c>
      <c r="Y62" s="271"/>
      <c r="Z62" s="283" t="e">
        <f>IF(#REF!&lt;#REF!,"No assoleix el mínim d'hores d'atenció anual","Atenció mínima assolida amb èxit")</f>
        <v>#REF!</v>
      </c>
      <c r="AA62" s="271"/>
      <c r="AB62" s="234"/>
      <c r="AC62" s="234"/>
      <c r="AE62" s="273">
        <f>IF(Taula423[[#This Row],[Núm. d''ordre]]&lt;&gt;"",1,0)</f>
        <v>0</v>
      </c>
      <c r="AG62" s="273">
        <f>IF(Taula423[[#This Row],[Núm. d''ordre]]&gt;0,1,0)</f>
        <v>1</v>
      </c>
      <c r="AI62" s="235">
        <f t="shared" si="4"/>
        <v>0</v>
      </c>
      <c r="AJ62" s="235">
        <f t="shared" si="5"/>
        <v>0</v>
      </c>
      <c r="AK62" s="235">
        <f t="shared" si="1"/>
        <v>0</v>
      </c>
      <c r="AL62" s="234"/>
      <c r="AM62" s="235">
        <f t="shared" si="2"/>
        <v>0</v>
      </c>
      <c r="AN62" s="235">
        <f t="shared" si="3"/>
        <v>0</v>
      </c>
      <c r="BM62" s="236"/>
      <c r="BN62" s="236"/>
      <c r="BO62" s="236"/>
    </row>
    <row r="63" spans="1:67" ht="13.5" customHeight="1" x14ac:dyDescent="0.25">
      <c r="A63" s="229"/>
      <c r="B63" s="234" t="str">
        <f>IF($C63&lt;&gt;"",MAX($B$7:B62)+1,"")</f>
        <v/>
      </c>
      <c r="C63" s="276"/>
      <c r="D63" s="287"/>
      <c r="E63" s="288"/>
      <c r="F63" s="262"/>
      <c r="G63" s="262"/>
      <c r="H63" s="275"/>
      <c r="I63" s="276"/>
      <c r="J63" s="281"/>
      <c r="K63" s="291"/>
      <c r="L63" s="263"/>
      <c r="M63" s="279"/>
      <c r="N6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63" s="355"/>
      <c r="P63" s="355"/>
      <c r="Q63" s="355"/>
      <c r="R63" s="360"/>
      <c r="S63" s="282"/>
      <c r="T63" s="292"/>
      <c r="U63" s="231"/>
      <c r="V63" s="270">
        <f>12/12*Taula423[[#This Row],[Mesos del contracte en vigor durant l´any 2024]]</f>
        <v>0</v>
      </c>
      <c r="W63" s="270">
        <f>2/12*Taula423[[#This Row],[Mesos del contracte en vigor durant l´any 2024]]</f>
        <v>0</v>
      </c>
      <c r="X63" s="271">
        <f t="shared" si="0"/>
        <v>0</v>
      </c>
      <c r="Y63" s="271"/>
      <c r="Z63" s="272" t="e">
        <f>IF(#REF!&lt;#REF!,"No assoleix el mínim d'hores d'atenció anual","Atenció mínima assolida amb èxit")</f>
        <v>#REF!</v>
      </c>
      <c r="AA63" s="271"/>
      <c r="AB63" s="234"/>
      <c r="AC63" s="234"/>
      <c r="AE63" s="273">
        <f>IF(Taula423[[#This Row],[Núm. d''ordre]]&lt;&gt;"",1,0)</f>
        <v>0</v>
      </c>
      <c r="AG63" s="273">
        <f>IF(Taula423[[#This Row],[Núm. d''ordre]]&gt;0,1,0)</f>
        <v>1</v>
      </c>
      <c r="AI63" s="235">
        <f t="shared" si="4"/>
        <v>0</v>
      </c>
      <c r="AJ63" s="235">
        <f t="shared" si="5"/>
        <v>0</v>
      </c>
      <c r="AK63" s="235">
        <f t="shared" si="1"/>
        <v>0</v>
      </c>
      <c r="AL63" s="234"/>
      <c r="AM63" s="235">
        <f t="shared" si="2"/>
        <v>0</v>
      </c>
      <c r="AN63" s="235">
        <f t="shared" si="3"/>
        <v>0</v>
      </c>
      <c r="BM63" s="236"/>
      <c r="BN63" s="236"/>
      <c r="BO63" s="236"/>
    </row>
    <row r="64" spans="1:67" ht="13.5" customHeight="1" x14ac:dyDescent="0.25">
      <c r="A64" s="229"/>
      <c r="B64" s="234" t="str">
        <f>IF($C64&lt;&gt;"",MAX($B$7:B63)+1,"")</f>
        <v/>
      </c>
      <c r="C64" s="276"/>
      <c r="D64" s="287"/>
      <c r="E64" s="288"/>
      <c r="F64" s="262"/>
      <c r="G64" s="262"/>
      <c r="H64" s="275"/>
      <c r="I64" s="276"/>
      <c r="J64" s="281"/>
      <c r="K64" s="291"/>
      <c r="L64" s="263"/>
      <c r="M64" s="279"/>
      <c r="N6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64" s="355"/>
      <c r="P64" s="355"/>
      <c r="Q64" s="355"/>
      <c r="R64" s="360"/>
      <c r="S64" s="282"/>
      <c r="T64" s="292"/>
      <c r="U64" s="231"/>
      <c r="V64" s="270">
        <f>12/12*Taula423[[#This Row],[Mesos del contracte en vigor durant l´any 2024]]</f>
        <v>0</v>
      </c>
      <c r="W64" s="270">
        <f>2/12*Taula423[[#This Row],[Mesos del contracte en vigor durant l´any 2024]]</f>
        <v>0</v>
      </c>
      <c r="X64" s="271">
        <f t="shared" si="0"/>
        <v>0</v>
      </c>
      <c r="Y64" s="271"/>
      <c r="Z64" s="283" t="e">
        <f>IF(#REF!&lt;#REF!,"No assoleix el mínim d'hores d'atenció anual","Atenció mínima assolida amb èxit")</f>
        <v>#REF!</v>
      </c>
      <c r="AA64" s="271"/>
      <c r="AB64" s="234"/>
      <c r="AC64" s="234"/>
      <c r="AE64" s="273">
        <f>IF(Taula423[[#This Row],[Núm. d''ordre]]&lt;&gt;"",1,0)</f>
        <v>0</v>
      </c>
      <c r="AG64" s="273">
        <f>IF(Taula423[[#This Row],[Núm. d''ordre]]&gt;0,1,0)</f>
        <v>1</v>
      </c>
      <c r="AI64" s="235">
        <f t="shared" si="4"/>
        <v>0</v>
      </c>
      <c r="AJ64" s="235">
        <f t="shared" si="5"/>
        <v>0</v>
      </c>
      <c r="AK64" s="235">
        <f t="shared" si="1"/>
        <v>0</v>
      </c>
      <c r="AL64" s="234"/>
      <c r="AM64" s="235">
        <f t="shared" si="2"/>
        <v>0</v>
      </c>
      <c r="AN64" s="235">
        <f t="shared" si="3"/>
        <v>0</v>
      </c>
      <c r="BM64" s="236"/>
      <c r="BN64" s="236"/>
      <c r="BO64" s="236"/>
    </row>
    <row r="65" spans="1:67" ht="13.5" customHeight="1" x14ac:dyDescent="0.25">
      <c r="A65" s="229"/>
      <c r="B65" s="234" t="str">
        <f>IF($C65&lt;&gt;"",MAX($B$7:B64)+1,"")</f>
        <v/>
      </c>
      <c r="C65" s="276"/>
      <c r="D65" s="287"/>
      <c r="E65" s="288"/>
      <c r="F65" s="262"/>
      <c r="G65" s="262"/>
      <c r="H65" s="275"/>
      <c r="I65" s="276"/>
      <c r="J65" s="281"/>
      <c r="K65" s="291"/>
      <c r="L65" s="263"/>
      <c r="M65" s="279"/>
      <c r="N6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65" s="355"/>
      <c r="P65" s="355"/>
      <c r="Q65" s="355"/>
      <c r="R65" s="360"/>
      <c r="S65" s="282"/>
      <c r="T65" s="292"/>
      <c r="U65" s="231"/>
      <c r="V65" s="270">
        <f>12/12*Taula423[[#This Row],[Mesos del contracte en vigor durant l´any 2024]]</f>
        <v>0</v>
      </c>
      <c r="W65" s="270">
        <f>2/12*Taula423[[#This Row],[Mesos del contracte en vigor durant l´any 2024]]</f>
        <v>0</v>
      </c>
      <c r="X65" s="271">
        <f t="shared" si="0"/>
        <v>0</v>
      </c>
      <c r="Y65" s="271"/>
      <c r="Z65" s="272" t="e">
        <f>IF(#REF!&lt;#REF!,"No assoleix el mínim d'hores d'atenció anual","Atenció mínima assolida amb èxit")</f>
        <v>#REF!</v>
      </c>
      <c r="AA65" s="271"/>
      <c r="AB65" s="234"/>
      <c r="AC65" s="234"/>
      <c r="AE65" s="273">
        <f>IF(Taula423[[#This Row],[Núm. d''ordre]]&lt;&gt;"",1,0)</f>
        <v>0</v>
      </c>
      <c r="AG65" s="273">
        <f>IF(Taula423[[#This Row],[Núm. d''ordre]]&gt;0,1,0)</f>
        <v>1</v>
      </c>
      <c r="AI65" s="235">
        <f t="shared" si="4"/>
        <v>0</v>
      </c>
      <c r="AJ65" s="235">
        <f t="shared" si="5"/>
        <v>0</v>
      </c>
      <c r="AK65" s="235">
        <f t="shared" si="1"/>
        <v>0</v>
      </c>
      <c r="AL65" s="234"/>
      <c r="AM65" s="235">
        <f t="shared" si="2"/>
        <v>0</v>
      </c>
      <c r="AN65" s="235">
        <f t="shared" si="3"/>
        <v>0</v>
      </c>
      <c r="BM65" s="236"/>
      <c r="BN65" s="236"/>
      <c r="BO65" s="236"/>
    </row>
    <row r="66" spans="1:67" ht="13.5" customHeight="1" x14ac:dyDescent="0.25">
      <c r="A66" s="229"/>
      <c r="B66" s="234" t="str">
        <f>IF($C66&lt;&gt;"",MAX($B$7:B65)+1,"")</f>
        <v/>
      </c>
      <c r="C66" s="276"/>
      <c r="D66" s="287"/>
      <c r="E66" s="288"/>
      <c r="F66" s="262"/>
      <c r="G66" s="262"/>
      <c r="H66" s="275"/>
      <c r="I66" s="276"/>
      <c r="J66" s="281"/>
      <c r="K66" s="291"/>
      <c r="L66" s="263"/>
      <c r="M66" s="279"/>
      <c r="N6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66" s="355"/>
      <c r="P66" s="355"/>
      <c r="Q66" s="355"/>
      <c r="R66" s="360"/>
      <c r="S66" s="282"/>
      <c r="T66" s="292"/>
      <c r="U66" s="231"/>
      <c r="V66" s="270">
        <f>12/12*Taula423[[#This Row],[Mesos del contracte en vigor durant l´any 2024]]</f>
        <v>0</v>
      </c>
      <c r="W66" s="270">
        <f>2/12*Taula423[[#This Row],[Mesos del contracte en vigor durant l´any 2024]]</f>
        <v>0</v>
      </c>
      <c r="X66" s="271">
        <f t="shared" si="0"/>
        <v>0</v>
      </c>
      <c r="Y66" s="271"/>
      <c r="Z66" s="283" t="e">
        <f>IF(#REF!&lt;#REF!,"No assoleix el mínim d'hores d'atenció anual","Atenció mínima assolida amb èxit")</f>
        <v>#REF!</v>
      </c>
      <c r="AA66" s="271"/>
      <c r="AB66" s="234"/>
      <c r="AC66" s="234"/>
      <c r="AE66" s="273">
        <f>IF(Taula423[[#This Row],[Núm. d''ordre]]&lt;&gt;"",1,0)</f>
        <v>0</v>
      </c>
      <c r="AG66" s="273">
        <f>IF(Taula423[[#This Row],[Núm. d''ordre]]&gt;0,1,0)</f>
        <v>1</v>
      </c>
      <c r="AI66" s="235">
        <f t="shared" si="4"/>
        <v>0</v>
      </c>
      <c r="AJ66" s="235">
        <f t="shared" si="5"/>
        <v>0</v>
      </c>
      <c r="AK66" s="235">
        <f t="shared" si="1"/>
        <v>0</v>
      </c>
      <c r="AL66" s="234"/>
      <c r="AM66" s="235">
        <f t="shared" si="2"/>
        <v>0</v>
      </c>
      <c r="AN66" s="235">
        <f t="shared" si="3"/>
        <v>0</v>
      </c>
      <c r="BM66" s="236"/>
      <c r="BN66" s="236"/>
      <c r="BO66" s="236"/>
    </row>
    <row r="67" spans="1:67" ht="13.5" customHeight="1" x14ac:dyDescent="0.25">
      <c r="A67" s="229"/>
      <c r="B67" s="234" t="str">
        <f>IF($C67&lt;&gt;"",MAX($B$7:B66)+1,"")</f>
        <v/>
      </c>
      <c r="C67" s="276"/>
      <c r="D67" s="287"/>
      <c r="E67" s="288"/>
      <c r="F67" s="262"/>
      <c r="G67" s="262"/>
      <c r="H67" s="275"/>
      <c r="I67" s="276"/>
      <c r="J67" s="281"/>
      <c r="K67" s="291"/>
      <c r="L67" s="263"/>
      <c r="M67" s="279"/>
      <c r="N6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67" s="355"/>
      <c r="P67" s="355"/>
      <c r="Q67" s="355"/>
      <c r="R67" s="360"/>
      <c r="S67" s="282"/>
      <c r="T67" s="292"/>
      <c r="U67" s="231"/>
      <c r="V67" s="270">
        <f>12/12*Taula423[[#This Row],[Mesos del contracte en vigor durant l´any 2024]]</f>
        <v>0</v>
      </c>
      <c r="W67" s="270">
        <f>2/12*Taula423[[#This Row],[Mesos del contracte en vigor durant l´any 2024]]</f>
        <v>0</v>
      </c>
      <c r="X67" s="271">
        <f t="shared" si="0"/>
        <v>0</v>
      </c>
      <c r="Y67" s="271"/>
      <c r="Z67" s="272" t="e">
        <f>IF(#REF!&lt;#REF!,"No assoleix el mínim d'hores d'atenció anual","Atenció mínima assolida amb èxit")</f>
        <v>#REF!</v>
      </c>
      <c r="AA67" s="271"/>
      <c r="AB67" s="234"/>
      <c r="AC67" s="234"/>
      <c r="AE67" s="273">
        <f>IF(Taula423[[#This Row],[Núm. d''ordre]]&lt;&gt;"",1,0)</f>
        <v>0</v>
      </c>
      <c r="AG67" s="273">
        <f>IF(Taula423[[#This Row],[Núm. d''ordre]]&gt;0,1,0)</f>
        <v>1</v>
      </c>
      <c r="AI67" s="235">
        <f t="shared" si="4"/>
        <v>0</v>
      </c>
      <c r="AJ67" s="235">
        <f t="shared" si="5"/>
        <v>0</v>
      </c>
      <c r="AK67" s="235">
        <f t="shared" si="1"/>
        <v>0</v>
      </c>
      <c r="AL67" s="234"/>
      <c r="AM67" s="235">
        <f t="shared" si="2"/>
        <v>0</v>
      </c>
      <c r="AN67" s="235">
        <f t="shared" si="3"/>
        <v>0</v>
      </c>
      <c r="BM67" s="236"/>
      <c r="BN67" s="236"/>
      <c r="BO67" s="236"/>
    </row>
    <row r="68" spans="1:67" ht="13.5" customHeight="1" x14ac:dyDescent="0.25">
      <c r="A68" s="229"/>
      <c r="B68" s="234" t="str">
        <f>IF($C68&lt;&gt;"",MAX($B$7:B67)+1,"")</f>
        <v/>
      </c>
      <c r="C68" s="276"/>
      <c r="D68" s="287"/>
      <c r="E68" s="288"/>
      <c r="F68" s="262"/>
      <c r="G68" s="262"/>
      <c r="H68" s="275"/>
      <c r="I68" s="276"/>
      <c r="J68" s="281"/>
      <c r="K68" s="291"/>
      <c r="L68" s="263"/>
      <c r="M68" s="279"/>
      <c r="N6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68" s="355"/>
      <c r="P68" s="355"/>
      <c r="Q68" s="355"/>
      <c r="R68" s="360"/>
      <c r="S68" s="282"/>
      <c r="T68" s="292"/>
      <c r="U68" s="231"/>
      <c r="V68" s="270">
        <f>12/12*Taula423[[#This Row],[Mesos del contracte en vigor durant l´any 2024]]</f>
        <v>0</v>
      </c>
      <c r="W68" s="270">
        <f>2/12*Taula423[[#This Row],[Mesos del contracte en vigor durant l´any 2024]]</f>
        <v>0</v>
      </c>
      <c r="X68" s="271">
        <f t="shared" si="0"/>
        <v>0</v>
      </c>
      <c r="Y68" s="271"/>
      <c r="Z68" s="283" t="e">
        <f>IF(#REF!&lt;#REF!,"No assoleix el mínim d'hores d'atenció anual","Atenció mínima assolida amb èxit")</f>
        <v>#REF!</v>
      </c>
      <c r="AA68" s="271"/>
      <c r="AB68" s="234"/>
      <c r="AC68" s="234"/>
      <c r="AE68" s="273">
        <f>IF(Taula423[[#This Row],[Núm. d''ordre]]&lt;&gt;"",1,0)</f>
        <v>0</v>
      </c>
      <c r="AG68" s="273">
        <f>IF(Taula423[[#This Row],[Núm. d''ordre]]&gt;0,1,0)</f>
        <v>1</v>
      </c>
      <c r="AI68" s="235">
        <f t="shared" si="4"/>
        <v>0</v>
      </c>
      <c r="AJ68" s="235">
        <f t="shared" si="5"/>
        <v>0</v>
      </c>
      <c r="AK68" s="235">
        <f t="shared" si="1"/>
        <v>0</v>
      </c>
      <c r="AL68" s="234"/>
      <c r="AM68" s="235">
        <f t="shared" si="2"/>
        <v>0</v>
      </c>
      <c r="AN68" s="235">
        <f t="shared" si="3"/>
        <v>0</v>
      </c>
      <c r="BM68" s="236"/>
      <c r="BN68" s="236"/>
      <c r="BO68" s="236"/>
    </row>
    <row r="69" spans="1:67" ht="13.5" customHeight="1" x14ac:dyDescent="0.25">
      <c r="A69" s="229"/>
      <c r="B69" s="234" t="str">
        <f>IF($C69&lt;&gt;"",MAX($B$7:B68)+1,"")</f>
        <v/>
      </c>
      <c r="C69" s="276"/>
      <c r="D69" s="287"/>
      <c r="E69" s="288"/>
      <c r="F69" s="262"/>
      <c r="G69" s="262"/>
      <c r="H69" s="275"/>
      <c r="I69" s="276"/>
      <c r="J69" s="281"/>
      <c r="K69" s="291"/>
      <c r="L69" s="263"/>
      <c r="M69" s="279"/>
      <c r="N6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69" s="355"/>
      <c r="P69" s="355"/>
      <c r="Q69" s="355"/>
      <c r="R69" s="360"/>
      <c r="S69" s="282"/>
      <c r="T69" s="292"/>
      <c r="U69" s="231"/>
      <c r="V69" s="270">
        <f>12/12*Taula423[[#This Row],[Mesos del contracte en vigor durant l´any 2024]]</f>
        <v>0</v>
      </c>
      <c r="W69" s="270">
        <f>2/12*Taula423[[#This Row],[Mesos del contracte en vigor durant l´any 2024]]</f>
        <v>0</v>
      </c>
      <c r="X69" s="271">
        <f t="shared" si="0"/>
        <v>0</v>
      </c>
      <c r="Y69" s="271"/>
      <c r="Z69" s="272" t="e">
        <f>IF(#REF!&lt;#REF!,"No assoleix el mínim d'hores d'atenció anual","Atenció mínima assolida amb èxit")</f>
        <v>#REF!</v>
      </c>
      <c r="AA69" s="271"/>
      <c r="AB69" s="234"/>
      <c r="AC69" s="234"/>
      <c r="AE69" s="273">
        <f>IF(Taula423[[#This Row],[Núm. d''ordre]]&lt;&gt;"",1,0)</f>
        <v>0</v>
      </c>
      <c r="AG69" s="273">
        <f>IF(Taula423[[#This Row],[Núm. d''ordre]]&gt;0,1,0)</f>
        <v>1</v>
      </c>
      <c r="AI69" s="235">
        <f t="shared" si="4"/>
        <v>0</v>
      </c>
      <c r="AJ69" s="235">
        <f t="shared" si="5"/>
        <v>0</v>
      </c>
      <c r="AK69" s="235">
        <f t="shared" si="1"/>
        <v>0</v>
      </c>
      <c r="AL69" s="234"/>
      <c r="AM69" s="235">
        <f t="shared" si="2"/>
        <v>0</v>
      </c>
      <c r="AN69" s="235">
        <f t="shared" si="3"/>
        <v>0</v>
      </c>
      <c r="BM69" s="236"/>
      <c r="BN69" s="236"/>
      <c r="BO69" s="236"/>
    </row>
    <row r="70" spans="1:67" ht="13.5" customHeight="1" x14ac:dyDescent="0.25">
      <c r="A70" s="229"/>
      <c r="B70" s="234" t="str">
        <f>IF($C70&lt;&gt;"",MAX($B$7:B69)+1,"")</f>
        <v/>
      </c>
      <c r="C70" s="276"/>
      <c r="D70" s="287"/>
      <c r="E70" s="288"/>
      <c r="F70" s="262"/>
      <c r="G70" s="262"/>
      <c r="H70" s="275"/>
      <c r="I70" s="276"/>
      <c r="J70" s="281"/>
      <c r="K70" s="291"/>
      <c r="L70" s="263"/>
      <c r="M70" s="279"/>
      <c r="N7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70" s="355"/>
      <c r="P70" s="355"/>
      <c r="Q70" s="355"/>
      <c r="R70" s="360"/>
      <c r="S70" s="282"/>
      <c r="T70" s="292"/>
      <c r="U70" s="231"/>
      <c r="V70" s="270">
        <f>12/12*Taula423[[#This Row],[Mesos del contracte en vigor durant l´any 2024]]</f>
        <v>0</v>
      </c>
      <c r="W70" s="270">
        <f>2/12*Taula423[[#This Row],[Mesos del contracte en vigor durant l´any 2024]]</f>
        <v>0</v>
      </c>
      <c r="X70" s="271">
        <f t="shared" si="0"/>
        <v>0</v>
      </c>
      <c r="Y70" s="271"/>
      <c r="Z70" s="283" t="e">
        <f>IF(#REF!&lt;#REF!,"No assoleix el mínim d'hores d'atenció anual","Atenció mínima assolida amb èxit")</f>
        <v>#REF!</v>
      </c>
      <c r="AA70" s="271"/>
      <c r="AB70" s="234"/>
      <c r="AC70" s="234"/>
      <c r="AE70" s="273">
        <f>IF(Taula423[[#This Row],[Núm. d''ordre]]&lt;&gt;"",1,0)</f>
        <v>0</v>
      </c>
      <c r="AG70" s="273">
        <f>IF(Taula423[[#This Row],[Núm. d''ordre]]&gt;0,1,0)</f>
        <v>1</v>
      </c>
      <c r="AI70" s="235">
        <f t="shared" si="4"/>
        <v>0</v>
      </c>
      <c r="AJ70" s="235">
        <f t="shared" si="5"/>
        <v>0</v>
      </c>
      <c r="AK70" s="235">
        <f t="shared" si="1"/>
        <v>0</v>
      </c>
      <c r="AL70" s="234"/>
      <c r="AM70" s="235">
        <f t="shared" si="2"/>
        <v>0</v>
      </c>
      <c r="AN70" s="235">
        <f t="shared" si="3"/>
        <v>0</v>
      </c>
      <c r="BM70" s="236"/>
      <c r="BN70" s="236"/>
      <c r="BO70" s="236"/>
    </row>
    <row r="71" spans="1:67" ht="13.5" customHeight="1" x14ac:dyDescent="0.25">
      <c r="A71" s="229"/>
      <c r="B71" s="234" t="str">
        <f>IF($C71&lt;&gt;"",MAX($B$7:B70)+1,"")</f>
        <v/>
      </c>
      <c r="C71" s="276"/>
      <c r="D71" s="287"/>
      <c r="E71" s="288"/>
      <c r="F71" s="262"/>
      <c r="G71" s="262"/>
      <c r="H71" s="275"/>
      <c r="I71" s="276"/>
      <c r="J71" s="281"/>
      <c r="K71" s="291"/>
      <c r="L71" s="263"/>
      <c r="M71" s="279"/>
      <c r="N7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71" s="355"/>
      <c r="P71" s="355"/>
      <c r="Q71" s="355"/>
      <c r="R71" s="360"/>
      <c r="S71" s="282"/>
      <c r="T71" s="292"/>
      <c r="U71" s="231"/>
      <c r="V71" s="270">
        <f>12/12*Taula423[[#This Row],[Mesos del contracte en vigor durant l´any 2024]]</f>
        <v>0</v>
      </c>
      <c r="W71" s="270">
        <f>2/12*Taula423[[#This Row],[Mesos del contracte en vigor durant l´any 2024]]</f>
        <v>0</v>
      </c>
      <c r="X71" s="271">
        <f t="shared" ref="X71:X134" si="6">IF(AE71=1,241.81,0)</f>
        <v>0</v>
      </c>
      <c r="Y71" s="271"/>
      <c r="Z71" s="272" t="e">
        <f>IF(#REF!&lt;#REF!,"No assoleix el mínim d'hores d'atenció anual","Atenció mínima assolida amb èxit")</f>
        <v>#REF!</v>
      </c>
      <c r="AA71" s="271"/>
      <c r="AB71" s="234"/>
      <c r="AC71" s="234"/>
      <c r="AE71" s="273">
        <f>IF(Taula423[[#This Row],[Núm. d''ordre]]&lt;&gt;"",1,0)</f>
        <v>0</v>
      </c>
      <c r="AG71" s="273">
        <f>IF(Taula423[[#This Row],[Núm. d''ordre]]&gt;0,1,0)</f>
        <v>1</v>
      </c>
      <c r="AI71" s="235">
        <f t="shared" si="4"/>
        <v>0</v>
      </c>
      <c r="AJ71" s="235">
        <f t="shared" si="5"/>
        <v>0</v>
      </c>
      <c r="AK71" s="235">
        <f t="shared" ref="AK71:AK134" si="7">IF(G71="No binari",1,0)</f>
        <v>0</v>
      </c>
      <c r="AL71" s="234"/>
      <c r="AM71" s="235">
        <f t="shared" ref="AM71:AM134" si="8">IF(F71="Home",1,0)</f>
        <v>0</v>
      </c>
      <c r="AN71" s="235">
        <f t="shared" ref="AN71:AN134" si="9">IF(F71="Dona",1,0)</f>
        <v>0</v>
      </c>
      <c r="BM71" s="236"/>
      <c r="BN71" s="236"/>
      <c r="BO71" s="236"/>
    </row>
    <row r="72" spans="1:67" ht="13.5" customHeight="1" x14ac:dyDescent="0.25">
      <c r="A72" s="229"/>
      <c r="B72" s="234" t="str">
        <f>IF($C72&lt;&gt;"",MAX($B$7:B71)+1,"")</f>
        <v/>
      </c>
      <c r="C72" s="276"/>
      <c r="D72" s="287"/>
      <c r="E72" s="288"/>
      <c r="F72" s="262"/>
      <c r="G72" s="262"/>
      <c r="H72" s="275"/>
      <c r="I72" s="276"/>
      <c r="J72" s="281"/>
      <c r="K72" s="291"/>
      <c r="L72" s="263"/>
      <c r="M72" s="279"/>
      <c r="N7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72" s="355"/>
      <c r="P72" s="355"/>
      <c r="Q72" s="355"/>
      <c r="R72" s="360"/>
      <c r="S72" s="282"/>
      <c r="T72" s="292"/>
      <c r="U72" s="231"/>
      <c r="V72" s="270">
        <f>12/12*Taula423[[#This Row],[Mesos del contracte en vigor durant l´any 2024]]</f>
        <v>0</v>
      </c>
      <c r="W72" s="270">
        <f>2/12*Taula423[[#This Row],[Mesos del contracte en vigor durant l´any 2024]]</f>
        <v>0</v>
      </c>
      <c r="X72" s="271">
        <f t="shared" si="6"/>
        <v>0</v>
      </c>
      <c r="Y72" s="271"/>
      <c r="Z72" s="283" t="e">
        <f>IF(#REF!&lt;#REF!,"No assoleix el mínim d'hores d'atenció anual","Atenció mínima assolida amb èxit")</f>
        <v>#REF!</v>
      </c>
      <c r="AA72" s="271"/>
      <c r="AB72" s="234"/>
      <c r="AC72" s="234"/>
      <c r="AE72" s="273">
        <f>IF(Taula423[[#This Row],[Núm. d''ordre]]&lt;&gt;"",1,0)</f>
        <v>0</v>
      </c>
      <c r="AG72" s="273">
        <f>IF(Taula423[[#This Row],[Núm. d''ordre]]&gt;0,1,0)</f>
        <v>1</v>
      </c>
      <c r="AI72" s="235">
        <f t="shared" ref="AI72:AI135" si="10">IF(G72="Home",1,0)</f>
        <v>0</v>
      </c>
      <c r="AJ72" s="235">
        <f t="shared" ref="AJ72:AJ135" si="11">IF(G72="Dona",1,0)</f>
        <v>0</v>
      </c>
      <c r="AK72" s="235">
        <f t="shared" si="7"/>
        <v>0</v>
      </c>
      <c r="AL72" s="234"/>
      <c r="AM72" s="235">
        <f t="shared" si="8"/>
        <v>0</v>
      </c>
      <c r="AN72" s="235">
        <f t="shared" si="9"/>
        <v>0</v>
      </c>
      <c r="BM72" s="236"/>
      <c r="BN72" s="236"/>
      <c r="BO72" s="236"/>
    </row>
    <row r="73" spans="1:67" ht="13.5" customHeight="1" x14ac:dyDescent="0.25">
      <c r="A73" s="229"/>
      <c r="B73" s="234" t="str">
        <f>IF($C73&lt;&gt;"",MAX($B$7:B72)+1,"")</f>
        <v/>
      </c>
      <c r="C73" s="276"/>
      <c r="D73" s="287"/>
      <c r="E73" s="288"/>
      <c r="F73" s="262"/>
      <c r="G73" s="262"/>
      <c r="H73" s="275"/>
      <c r="I73" s="276"/>
      <c r="J73" s="281"/>
      <c r="K73" s="291"/>
      <c r="L73" s="263"/>
      <c r="M73" s="279"/>
      <c r="N7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73" s="355"/>
      <c r="P73" s="355"/>
      <c r="Q73" s="355"/>
      <c r="R73" s="360"/>
      <c r="S73" s="282"/>
      <c r="T73" s="292"/>
      <c r="U73" s="231"/>
      <c r="V73" s="270">
        <f>12/12*Taula423[[#This Row],[Mesos del contracte en vigor durant l´any 2024]]</f>
        <v>0</v>
      </c>
      <c r="W73" s="270">
        <f>2/12*Taula423[[#This Row],[Mesos del contracte en vigor durant l´any 2024]]</f>
        <v>0</v>
      </c>
      <c r="X73" s="271">
        <f t="shared" si="6"/>
        <v>0</v>
      </c>
      <c r="Y73" s="271"/>
      <c r="Z73" s="272" t="e">
        <f>IF(#REF!&lt;#REF!,"No assoleix el mínim d'hores d'atenció anual","Atenció mínima assolida amb èxit")</f>
        <v>#REF!</v>
      </c>
      <c r="AA73" s="271"/>
      <c r="AB73" s="234"/>
      <c r="AC73" s="234"/>
      <c r="AE73" s="273">
        <f>IF(Taula423[[#This Row],[Núm. d''ordre]]&lt;&gt;"",1,0)</f>
        <v>0</v>
      </c>
      <c r="AG73" s="273">
        <f>IF(Taula423[[#This Row],[Núm. d''ordre]]&gt;0,1,0)</f>
        <v>1</v>
      </c>
      <c r="AI73" s="235">
        <f t="shared" si="10"/>
        <v>0</v>
      </c>
      <c r="AJ73" s="235">
        <f t="shared" si="11"/>
        <v>0</v>
      </c>
      <c r="AK73" s="235">
        <f t="shared" si="7"/>
        <v>0</v>
      </c>
      <c r="AL73" s="234"/>
      <c r="AM73" s="235">
        <f t="shared" si="8"/>
        <v>0</v>
      </c>
      <c r="AN73" s="235">
        <f t="shared" si="9"/>
        <v>0</v>
      </c>
      <c r="BM73" s="236"/>
      <c r="BN73" s="236"/>
      <c r="BO73" s="236"/>
    </row>
    <row r="74" spans="1:67" ht="13.5" customHeight="1" x14ac:dyDescent="0.25">
      <c r="A74" s="229"/>
      <c r="B74" s="234" t="str">
        <f>IF($C74&lt;&gt;"",MAX($B$7:B73)+1,"")</f>
        <v/>
      </c>
      <c r="C74" s="276"/>
      <c r="D74" s="287"/>
      <c r="E74" s="288"/>
      <c r="F74" s="262"/>
      <c r="G74" s="262"/>
      <c r="H74" s="275"/>
      <c r="I74" s="276"/>
      <c r="J74" s="281"/>
      <c r="K74" s="291"/>
      <c r="L74" s="263"/>
      <c r="M74" s="279"/>
      <c r="N7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74" s="355"/>
      <c r="P74" s="355"/>
      <c r="Q74" s="355"/>
      <c r="R74" s="360"/>
      <c r="S74" s="282"/>
      <c r="T74" s="292"/>
      <c r="U74" s="231"/>
      <c r="V74" s="270">
        <f>12/12*Taula423[[#This Row],[Mesos del contracte en vigor durant l´any 2024]]</f>
        <v>0</v>
      </c>
      <c r="W74" s="270">
        <f>2/12*Taula423[[#This Row],[Mesos del contracte en vigor durant l´any 2024]]</f>
        <v>0</v>
      </c>
      <c r="X74" s="271">
        <f t="shared" si="6"/>
        <v>0</v>
      </c>
      <c r="Y74" s="271"/>
      <c r="Z74" s="283" t="e">
        <f>IF(#REF!&lt;#REF!,"No assoleix el mínim d'hores d'atenció anual","Atenció mínima assolida amb èxit")</f>
        <v>#REF!</v>
      </c>
      <c r="AA74" s="271"/>
      <c r="AB74" s="234"/>
      <c r="AC74" s="234"/>
      <c r="AE74" s="273">
        <f>IF(Taula423[[#This Row],[Núm. d''ordre]]&lt;&gt;"",1,0)</f>
        <v>0</v>
      </c>
      <c r="AG74" s="273">
        <f>IF(Taula423[[#This Row],[Núm. d''ordre]]&gt;0,1,0)</f>
        <v>1</v>
      </c>
      <c r="AI74" s="235">
        <f t="shared" si="10"/>
        <v>0</v>
      </c>
      <c r="AJ74" s="235">
        <f t="shared" si="11"/>
        <v>0</v>
      </c>
      <c r="AK74" s="235">
        <f t="shared" si="7"/>
        <v>0</v>
      </c>
      <c r="AL74" s="234"/>
      <c r="AM74" s="235">
        <f t="shared" si="8"/>
        <v>0</v>
      </c>
      <c r="AN74" s="235">
        <f t="shared" si="9"/>
        <v>0</v>
      </c>
      <c r="BM74" s="236"/>
      <c r="BN74" s="236"/>
      <c r="BO74" s="236"/>
    </row>
    <row r="75" spans="1:67" ht="13.5" customHeight="1" x14ac:dyDescent="0.25">
      <c r="A75" s="229"/>
      <c r="B75" s="234" t="str">
        <f>IF($C75&lt;&gt;"",MAX($B$7:B74)+1,"")</f>
        <v/>
      </c>
      <c r="C75" s="276"/>
      <c r="D75" s="287"/>
      <c r="E75" s="288"/>
      <c r="F75" s="262"/>
      <c r="G75" s="262"/>
      <c r="H75" s="275"/>
      <c r="I75" s="276"/>
      <c r="J75" s="281"/>
      <c r="K75" s="291"/>
      <c r="L75" s="263"/>
      <c r="M75" s="279"/>
      <c r="N7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75" s="355"/>
      <c r="P75" s="355"/>
      <c r="Q75" s="355"/>
      <c r="R75" s="360"/>
      <c r="S75" s="282"/>
      <c r="T75" s="292"/>
      <c r="U75" s="231"/>
      <c r="V75" s="270">
        <f>12/12*Taula423[[#This Row],[Mesos del contracte en vigor durant l´any 2024]]</f>
        <v>0</v>
      </c>
      <c r="W75" s="270">
        <f>2/12*Taula423[[#This Row],[Mesos del contracte en vigor durant l´any 2024]]</f>
        <v>0</v>
      </c>
      <c r="X75" s="271">
        <f t="shared" si="6"/>
        <v>0</v>
      </c>
      <c r="Y75" s="271"/>
      <c r="Z75" s="272" t="e">
        <f>IF(#REF!&lt;#REF!,"No assoleix el mínim d'hores d'atenció anual","Atenció mínima assolida amb èxit")</f>
        <v>#REF!</v>
      </c>
      <c r="AA75" s="271"/>
      <c r="AB75" s="234"/>
      <c r="AC75" s="234"/>
      <c r="AE75" s="273">
        <f>IF(Taula423[[#This Row],[Núm. d''ordre]]&lt;&gt;"",1,0)</f>
        <v>0</v>
      </c>
      <c r="AG75" s="273">
        <f>IF(Taula423[[#This Row],[Núm. d''ordre]]&gt;0,1,0)</f>
        <v>1</v>
      </c>
      <c r="AI75" s="235">
        <f t="shared" si="10"/>
        <v>0</v>
      </c>
      <c r="AJ75" s="235">
        <f t="shared" si="11"/>
        <v>0</v>
      </c>
      <c r="AK75" s="235">
        <f t="shared" si="7"/>
        <v>0</v>
      </c>
      <c r="AL75" s="234"/>
      <c r="AM75" s="235">
        <f t="shared" si="8"/>
        <v>0</v>
      </c>
      <c r="AN75" s="235">
        <f t="shared" si="9"/>
        <v>0</v>
      </c>
      <c r="BM75" s="236"/>
      <c r="BN75" s="236"/>
      <c r="BO75" s="236"/>
    </row>
    <row r="76" spans="1:67" ht="13.5" customHeight="1" x14ac:dyDescent="0.25">
      <c r="A76" s="229"/>
      <c r="B76" s="234" t="str">
        <f>IF($C76&lt;&gt;"",MAX($B$7:B75)+1,"")</f>
        <v/>
      </c>
      <c r="C76" s="276"/>
      <c r="D76" s="287"/>
      <c r="E76" s="288"/>
      <c r="F76" s="262"/>
      <c r="G76" s="262"/>
      <c r="H76" s="275"/>
      <c r="I76" s="276"/>
      <c r="J76" s="281"/>
      <c r="K76" s="291"/>
      <c r="L76" s="263"/>
      <c r="M76" s="279"/>
      <c r="N7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76" s="355"/>
      <c r="P76" s="355"/>
      <c r="Q76" s="355"/>
      <c r="R76" s="360"/>
      <c r="S76" s="282"/>
      <c r="T76" s="292"/>
      <c r="U76" s="231"/>
      <c r="V76" s="270">
        <f>12/12*Taula423[[#This Row],[Mesos del contracte en vigor durant l´any 2024]]</f>
        <v>0</v>
      </c>
      <c r="W76" s="270">
        <f>2/12*Taula423[[#This Row],[Mesos del contracte en vigor durant l´any 2024]]</f>
        <v>0</v>
      </c>
      <c r="X76" s="271">
        <f t="shared" si="6"/>
        <v>0</v>
      </c>
      <c r="Y76" s="271"/>
      <c r="Z76" s="283" t="e">
        <f>IF(#REF!&lt;#REF!,"No assoleix el mínim d'hores d'atenció anual","Atenció mínima assolida amb èxit")</f>
        <v>#REF!</v>
      </c>
      <c r="AA76" s="271"/>
      <c r="AB76" s="234"/>
      <c r="AC76" s="234"/>
      <c r="AE76" s="273">
        <f>IF(Taula423[[#This Row],[Núm. d''ordre]]&lt;&gt;"",1,0)</f>
        <v>0</v>
      </c>
      <c r="AG76" s="273">
        <f>IF(Taula423[[#This Row],[Núm. d''ordre]]&gt;0,1,0)</f>
        <v>1</v>
      </c>
      <c r="AI76" s="235">
        <f t="shared" si="10"/>
        <v>0</v>
      </c>
      <c r="AJ76" s="235">
        <f t="shared" si="11"/>
        <v>0</v>
      </c>
      <c r="AK76" s="235">
        <f t="shared" si="7"/>
        <v>0</v>
      </c>
      <c r="AL76" s="234"/>
      <c r="AM76" s="235">
        <f t="shared" si="8"/>
        <v>0</v>
      </c>
      <c r="AN76" s="235">
        <f t="shared" si="9"/>
        <v>0</v>
      </c>
      <c r="BM76" s="236"/>
      <c r="BN76" s="236"/>
      <c r="BO76" s="236"/>
    </row>
    <row r="77" spans="1:67" ht="13.5" customHeight="1" x14ac:dyDescent="0.25">
      <c r="A77" s="229"/>
      <c r="B77" s="234" t="str">
        <f>IF($C77&lt;&gt;"",MAX($B$7:B76)+1,"")</f>
        <v/>
      </c>
      <c r="C77" s="276"/>
      <c r="D77" s="287"/>
      <c r="E77" s="288"/>
      <c r="F77" s="262"/>
      <c r="G77" s="262"/>
      <c r="H77" s="275"/>
      <c r="I77" s="276"/>
      <c r="J77" s="281"/>
      <c r="K77" s="291"/>
      <c r="L77" s="263"/>
      <c r="M77" s="279"/>
      <c r="N7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77" s="355"/>
      <c r="P77" s="355"/>
      <c r="Q77" s="355"/>
      <c r="R77" s="360"/>
      <c r="S77" s="282"/>
      <c r="T77" s="292"/>
      <c r="U77" s="231"/>
      <c r="V77" s="270">
        <f>12/12*Taula423[[#This Row],[Mesos del contracte en vigor durant l´any 2024]]</f>
        <v>0</v>
      </c>
      <c r="W77" s="270">
        <f>2/12*Taula423[[#This Row],[Mesos del contracte en vigor durant l´any 2024]]</f>
        <v>0</v>
      </c>
      <c r="X77" s="271">
        <f t="shared" si="6"/>
        <v>0</v>
      </c>
      <c r="Y77" s="271"/>
      <c r="Z77" s="272" t="e">
        <f>IF(#REF!&lt;#REF!,"No assoleix el mínim d'hores d'atenció anual","Atenció mínima assolida amb èxit")</f>
        <v>#REF!</v>
      </c>
      <c r="AA77" s="271"/>
      <c r="AB77" s="234"/>
      <c r="AC77" s="234"/>
      <c r="AE77" s="273">
        <f>IF(Taula423[[#This Row],[Núm. d''ordre]]&lt;&gt;"",1,0)</f>
        <v>0</v>
      </c>
      <c r="AG77" s="273">
        <f>IF(Taula423[[#This Row],[Núm. d''ordre]]&gt;0,1,0)</f>
        <v>1</v>
      </c>
      <c r="AI77" s="235">
        <f t="shared" si="10"/>
        <v>0</v>
      </c>
      <c r="AJ77" s="235">
        <f t="shared" si="11"/>
        <v>0</v>
      </c>
      <c r="AK77" s="235">
        <f t="shared" si="7"/>
        <v>0</v>
      </c>
      <c r="AL77" s="234"/>
      <c r="AM77" s="235">
        <f t="shared" si="8"/>
        <v>0</v>
      </c>
      <c r="AN77" s="235">
        <f t="shared" si="9"/>
        <v>0</v>
      </c>
      <c r="BM77" s="236"/>
      <c r="BN77" s="236"/>
      <c r="BO77" s="236"/>
    </row>
    <row r="78" spans="1:67" ht="13.5" customHeight="1" x14ac:dyDescent="0.25">
      <c r="A78" s="229"/>
      <c r="B78" s="234" t="str">
        <f>IF($C78&lt;&gt;"",MAX($B$7:B77)+1,"")</f>
        <v/>
      </c>
      <c r="C78" s="276"/>
      <c r="D78" s="287"/>
      <c r="E78" s="288"/>
      <c r="F78" s="262"/>
      <c r="G78" s="262"/>
      <c r="H78" s="275"/>
      <c r="I78" s="276"/>
      <c r="J78" s="281"/>
      <c r="K78" s="291"/>
      <c r="L78" s="263"/>
      <c r="M78" s="279"/>
      <c r="N7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78" s="355"/>
      <c r="P78" s="355"/>
      <c r="Q78" s="355"/>
      <c r="R78" s="360"/>
      <c r="S78" s="282"/>
      <c r="T78" s="292"/>
      <c r="U78" s="231"/>
      <c r="V78" s="270">
        <f>12/12*Taula423[[#This Row],[Mesos del contracte en vigor durant l´any 2024]]</f>
        <v>0</v>
      </c>
      <c r="W78" s="270">
        <f>2/12*Taula423[[#This Row],[Mesos del contracte en vigor durant l´any 2024]]</f>
        <v>0</v>
      </c>
      <c r="X78" s="271">
        <f t="shared" si="6"/>
        <v>0</v>
      </c>
      <c r="Y78" s="271"/>
      <c r="Z78" s="283" t="e">
        <f>IF(#REF!&lt;#REF!,"No assoleix el mínim d'hores d'atenció anual","Atenció mínima assolida amb èxit")</f>
        <v>#REF!</v>
      </c>
      <c r="AA78" s="271"/>
      <c r="AB78" s="234"/>
      <c r="AC78" s="234"/>
      <c r="AE78" s="273">
        <f>IF(Taula423[[#This Row],[Núm. d''ordre]]&lt;&gt;"",1,0)</f>
        <v>0</v>
      </c>
      <c r="AG78" s="273">
        <f>IF(Taula423[[#This Row],[Núm. d''ordre]]&gt;0,1,0)</f>
        <v>1</v>
      </c>
      <c r="AI78" s="235">
        <f t="shared" si="10"/>
        <v>0</v>
      </c>
      <c r="AJ78" s="235">
        <f t="shared" si="11"/>
        <v>0</v>
      </c>
      <c r="AK78" s="235">
        <f t="shared" si="7"/>
        <v>0</v>
      </c>
      <c r="AL78" s="234"/>
      <c r="AM78" s="235">
        <f t="shared" si="8"/>
        <v>0</v>
      </c>
      <c r="AN78" s="235">
        <f t="shared" si="9"/>
        <v>0</v>
      </c>
      <c r="BM78" s="236"/>
      <c r="BN78" s="236"/>
      <c r="BO78" s="236"/>
    </row>
    <row r="79" spans="1:67" ht="13.5" customHeight="1" x14ac:dyDescent="0.25">
      <c r="A79" s="229"/>
      <c r="B79" s="234" t="str">
        <f>IF($C79&lt;&gt;"",MAX($B$7:B78)+1,"")</f>
        <v/>
      </c>
      <c r="C79" s="276"/>
      <c r="D79" s="287"/>
      <c r="E79" s="288"/>
      <c r="F79" s="262"/>
      <c r="G79" s="262"/>
      <c r="H79" s="275"/>
      <c r="I79" s="276"/>
      <c r="J79" s="281"/>
      <c r="K79" s="291"/>
      <c r="L79" s="263"/>
      <c r="M79" s="279"/>
      <c r="N7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79" s="355"/>
      <c r="P79" s="355"/>
      <c r="Q79" s="355"/>
      <c r="R79" s="360"/>
      <c r="S79" s="282"/>
      <c r="T79" s="292"/>
      <c r="U79" s="231"/>
      <c r="V79" s="270">
        <f>12/12*Taula423[[#This Row],[Mesos del contracte en vigor durant l´any 2024]]</f>
        <v>0</v>
      </c>
      <c r="W79" s="270">
        <f>2/12*Taula423[[#This Row],[Mesos del contracte en vigor durant l´any 2024]]</f>
        <v>0</v>
      </c>
      <c r="X79" s="271">
        <f t="shared" si="6"/>
        <v>0</v>
      </c>
      <c r="Y79" s="271"/>
      <c r="Z79" s="272" t="e">
        <f>IF(#REF!&lt;#REF!,"No assoleix el mínim d'hores d'atenció anual","Atenció mínima assolida amb èxit")</f>
        <v>#REF!</v>
      </c>
      <c r="AA79" s="271"/>
      <c r="AB79" s="234"/>
      <c r="AC79" s="234"/>
      <c r="AE79" s="273">
        <f>IF(Taula423[[#This Row],[Núm. d''ordre]]&lt;&gt;"",1,0)</f>
        <v>0</v>
      </c>
      <c r="AG79" s="273">
        <f>IF(Taula423[[#This Row],[Núm. d''ordre]]&gt;0,1,0)</f>
        <v>1</v>
      </c>
      <c r="AI79" s="235">
        <f t="shared" si="10"/>
        <v>0</v>
      </c>
      <c r="AJ79" s="235">
        <f t="shared" si="11"/>
        <v>0</v>
      </c>
      <c r="AK79" s="235">
        <f t="shared" si="7"/>
        <v>0</v>
      </c>
      <c r="AL79" s="234"/>
      <c r="AM79" s="235">
        <f t="shared" si="8"/>
        <v>0</v>
      </c>
      <c r="AN79" s="235">
        <f t="shared" si="9"/>
        <v>0</v>
      </c>
      <c r="BM79" s="236"/>
      <c r="BN79" s="236"/>
      <c r="BO79" s="236"/>
    </row>
    <row r="80" spans="1:67" ht="13.5" customHeight="1" x14ac:dyDescent="0.25">
      <c r="A80" s="229"/>
      <c r="B80" s="234" t="str">
        <f>IF($C80&lt;&gt;"",MAX($B$7:B79)+1,"")</f>
        <v/>
      </c>
      <c r="C80" s="276"/>
      <c r="D80" s="287"/>
      <c r="E80" s="288"/>
      <c r="F80" s="262"/>
      <c r="G80" s="262"/>
      <c r="H80" s="275"/>
      <c r="I80" s="276"/>
      <c r="J80" s="281"/>
      <c r="K80" s="291"/>
      <c r="L80" s="263"/>
      <c r="M80" s="279"/>
      <c r="N8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80" s="355"/>
      <c r="P80" s="355"/>
      <c r="Q80" s="355"/>
      <c r="R80" s="360"/>
      <c r="S80" s="282"/>
      <c r="T80" s="292"/>
      <c r="U80" s="231"/>
      <c r="V80" s="270">
        <f>12/12*Taula423[[#This Row],[Mesos del contracte en vigor durant l´any 2024]]</f>
        <v>0</v>
      </c>
      <c r="W80" s="270">
        <f>2/12*Taula423[[#This Row],[Mesos del contracte en vigor durant l´any 2024]]</f>
        <v>0</v>
      </c>
      <c r="X80" s="271">
        <f t="shared" si="6"/>
        <v>0</v>
      </c>
      <c r="Y80" s="271"/>
      <c r="Z80" s="283" t="e">
        <f>IF(#REF!&lt;#REF!,"No assoleix el mínim d'hores d'atenció anual","Atenció mínima assolida amb èxit")</f>
        <v>#REF!</v>
      </c>
      <c r="AA80" s="271"/>
      <c r="AB80" s="234"/>
      <c r="AC80" s="234"/>
      <c r="AE80" s="273">
        <f>IF(Taula423[[#This Row],[Núm. d''ordre]]&lt;&gt;"",1,0)</f>
        <v>0</v>
      </c>
      <c r="AG80" s="273">
        <f>IF(Taula423[[#This Row],[Núm. d''ordre]]&gt;0,1,0)</f>
        <v>1</v>
      </c>
      <c r="AI80" s="235">
        <f t="shared" si="10"/>
        <v>0</v>
      </c>
      <c r="AJ80" s="235">
        <f t="shared" si="11"/>
        <v>0</v>
      </c>
      <c r="AK80" s="235">
        <f t="shared" si="7"/>
        <v>0</v>
      </c>
      <c r="AL80" s="234"/>
      <c r="AM80" s="235">
        <f t="shared" si="8"/>
        <v>0</v>
      </c>
      <c r="AN80" s="235">
        <f t="shared" si="9"/>
        <v>0</v>
      </c>
      <c r="BM80" s="236"/>
      <c r="BN80" s="236"/>
      <c r="BO80" s="236"/>
    </row>
    <row r="81" spans="1:67" ht="13.5" customHeight="1" x14ac:dyDescent="0.25">
      <c r="A81" s="229"/>
      <c r="B81" s="234" t="str">
        <f>IF($C81&lt;&gt;"",MAX($B$7:B80)+1,"")</f>
        <v/>
      </c>
      <c r="C81" s="276"/>
      <c r="D81" s="287"/>
      <c r="E81" s="288"/>
      <c r="F81" s="262"/>
      <c r="G81" s="262"/>
      <c r="H81" s="275"/>
      <c r="I81" s="276"/>
      <c r="J81" s="281"/>
      <c r="K81" s="291"/>
      <c r="L81" s="263"/>
      <c r="M81" s="279"/>
      <c r="N8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81" s="355"/>
      <c r="P81" s="355"/>
      <c r="Q81" s="355"/>
      <c r="R81" s="360"/>
      <c r="S81" s="282"/>
      <c r="T81" s="256"/>
      <c r="U81" s="231"/>
      <c r="V81" s="270">
        <f>12/12*Taula423[[#This Row],[Mesos del contracte en vigor durant l´any 2024]]</f>
        <v>0</v>
      </c>
      <c r="W81" s="270">
        <f>2/12*Taula423[[#This Row],[Mesos del contracte en vigor durant l´any 2024]]</f>
        <v>0</v>
      </c>
      <c r="X81" s="271">
        <f t="shared" si="6"/>
        <v>0</v>
      </c>
      <c r="Y81" s="271"/>
      <c r="Z81" s="272" t="e">
        <f>IF(#REF!&lt;#REF!,"No assoleix el mínim d'hores d'atenció anual","Atenció mínima assolida amb èxit")</f>
        <v>#REF!</v>
      </c>
      <c r="AA81" s="271"/>
      <c r="AB81" s="234"/>
      <c r="AC81" s="234"/>
      <c r="AE81" s="273">
        <f>IF(Taula423[[#This Row],[Núm. d''ordre]]&lt;&gt;"",1,0)</f>
        <v>0</v>
      </c>
      <c r="AG81" s="273">
        <f>IF(Taula423[[#This Row],[Núm. d''ordre]]&gt;0,1,0)</f>
        <v>1</v>
      </c>
      <c r="AI81" s="235">
        <f t="shared" si="10"/>
        <v>0</v>
      </c>
      <c r="AJ81" s="235">
        <f t="shared" si="11"/>
        <v>0</v>
      </c>
      <c r="AK81" s="235">
        <f t="shared" si="7"/>
        <v>0</v>
      </c>
      <c r="AL81" s="234"/>
      <c r="AM81" s="235">
        <f t="shared" si="8"/>
        <v>0</v>
      </c>
      <c r="AN81" s="235">
        <f t="shared" si="9"/>
        <v>0</v>
      </c>
      <c r="BM81" s="236"/>
      <c r="BN81" s="236"/>
      <c r="BO81" s="236"/>
    </row>
    <row r="82" spans="1:67" ht="13.5" customHeight="1" x14ac:dyDescent="0.25">
      <c r="A82" s="229"/>
      <c r="B82" s="234" t="str">
        <f>IF($C82&lt;&gt;"",MAX($B$7:B81)+1,"")</f>
        <v/>
      </c>
      <c r="C82" s="276"/>
      <c r="D82" s="287"/>
      <c r="E82" s="288"/>
      <c r="F82" s="262"/>
      <c r="G82" s="262"/>
      <c r="H82" s="275"/>
      <c r="I82" s="276"/>
      <c r="J82" s="281"/>
      <c r="K82" s="291"/>
      <c r="L82" s="263"/>
      <c r="M82" s="279"/>
      <c r="N8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82" s="355"/>
      <c r="P82" s="355"/>
      <c r="Q82" s="355"/>
      <c r="R82" s="360"/>
      <c r="S82" s="282"/>
      <c r="T82" s="256"/>
      <c r="U82" s="231"/>
      <c r="V82" s="270">
        <f>12/12*Taula423[[#This Row],[Mesos del contracte en vigor durant l´any 2024]]</f>
        <v>0</v>
      </c>
      <c r="W82" s="270">
        <f>2/12*Taula423[[#This Row],[Mesos del contracte en vigor durant l´any 2024]]</f>
        <v>0</v>
      </c>
      <c r="X82" s="271">
        <f t="shared" si="6"/>
        <v>0</v>
      </c>
      <c r="Y82" s="271"/>
      <c r="Z82" s="283" t="e">
        <f>IF(#REF!&lt;#REF!,"No assoleix el mínim d'hores d'atenció anual","Atenció mínima assolida amb èxit")</f>
        <v>#REF!</v>
      </c>
      <c r="AA82" s="271"/>
      <c r="AB82" s="234"/>
      <c r="AC82" s="234"/>
      <c r="AE82" s="273">
        <f>IF(Taula423[[#This Row],[Núm. d''ordre]]&lt;&gt;"",1,0)</f>
        <v>0</v>
      </c>
      <c r="AG82" s="273">
        <f>IF(Taula423[[#This Row],[Núm. d''ordre]]&gt;0,1,0)</f>
        <v>1</v>
      </c>
      <c r="AI82" s="235">
        <f t="shared" si="10"/>
        <v>0</v>
      </c>
      <c r="AJ82" s="235">
        <f t="shared" si="11"/>
        <v>0</v>
      </c>
      <c r="AK82" s="235">
        <f t="shared" si="7"/>
        <v>0</v>
      </c>
      <c r="AL82" s="234"/>
      <c r="AM82" s="235">
        <f t="shared" si="8"/>
        <v>0</v>
      </c>
      <c r="AN82" s="235">
        <f t="shared" si="9"/>
        <v>0</v>
      </c>
      <c r="BM82" s="236"/>
      <c r="BN82" s="236"/>
      <c r="BO82" s="236"/>
    </row>
    <row r="83" spans="1:67" ht="13.5" customHeight="1" x14ac:dyDescent="0.25">
      <c r="A83" s="229"/>
      <c r="B83" s="234" t="str">
        <f>IF($C83&lt;&gt;"",MAX($B$7:B82)+1,"")</f>
        <v/>
      </c>
      <c r="C83" s="276"/>
      <c r="D83" s="287"/>
      <c r="E83" s="288"/>
      <c r="F83" s="262"/>
      <c r="G83" s="262"/>
      <c r="H83" s="275"/>
      <c r="I83" s="276"/>
      <c r="J83" s="281"/>
      <c r="K83" s="291"/>
      <c r="L83" s="263"/>
      <c r="M83" s="279"/>
      <c r="N8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83" s="355"/>
      <c r="P83" s="355"/>
      <c r="Q83" s="355"/>
      <c r="R83" s="360"/>
      <c r="S83" s="282"/>
      <c r="T83" s="256"/>
      <c r="U83" s="231"/>
      <c r="V83" s="270">
        <f>12/12*Taula423[[#This Row],[Mesos del contracte en vigor durant l´any 2024]]</f>
        <v>0</v>
      </c>
      <c r="W83" s="270">
        <f>2/12*Taula423[[#This Row],[Mesos del contracte en vigor durant l´any 2024]]</f>
        <v>0</v>
      </c>
      <c r="X83" s="271">
        <f t="shared" si="6"/>
        <v>0</v>
      </c>
      <c r="Y83" s="271"/>
      <c r="Z83" s="272" t="e">
        <f>IF(#REF!&lt;#REF!,"No assoleix el mínim d'hores d'atenció anual","Atenció mínima assolida amb èxit")</f>
        <v>#REF!</v>
      </c>
      <c r="AA83" s="271"/>
      <c r="AB83" s="234"/>
      <c r="AC83" s="234"/>
      <c r="AE83" s="273">
        <f>IF(Taula423[[#This Row],[Núm. d''ordre]]&lt;&gt;"",1,0)</f>
        <v>0</v>
      </c>
      <c r="AG83" s="273">
        <f>IF(Taula423[[#This Row],[Núm. d''ordre]]&gt;0,1,0)</f>
        <v>1</v>
      </c>
      <c r="AI83" s="235">
        <f t="shared" si="10"/>
        <v>0</v>
      </c>
      <c r="AJ83" s="235">
        <f t="shared" si="11"/>
        <v>0</v>
      </c>
      <c r="AK83" s="235">
        <f t="shared" si="7"/>
        <v>0</v>
      </c>
      <c r="AL83" s="234"/>
      <c r="AM83" s="235">
        <f t="shared" si="8"/>
        <v>0</v>
      </c>
      <c r="AN83" s="235">
        <f t="shared" si="9"/>
        <v>0</v>
      </c>
      <c r="BM83" s="236"/>
      <c r="BN83" s="236"/>
      <c r="BO83" s="236"/>
    </row>
    <row r="84" spans="1:67" ht="13.5" customHeight="1" x14ac:dyDescent="0.25">
      <c r="A84" s="229"/>
      <c r="B84" s="234" t="str">
        <f>IF($C84&lt;&gt;"",MAX($B$7:B83)+1,"")</f>
        <v/>
      </c>
      <c r="C84" s="276"/>
      <c r="D84" s="287"/>
      <c r="E84" s="288"/>
      <c r="F84" s="262"/>
      <c r="G84" s="262"/>
      <c r="H84" s="275"/>
      <c r="I84" s="276"/>
      <c r="J84" s="281"/>
      <c r="K84" s="291"/>
      <c r="L84" s="263"/>
      <c r="M84" s="279"/>
      <c r="N8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84" s="355"/>
      <c r="P84" s="355"/>
      <c r="Q84" s="355"/>
      <c r="R84" s="360"/>
      <c r="S84" s="282"/>
      <c r="T84" s="256"/>
      <c r="U84" s="231"/>
      <c r="V84" s="270">
        <f>12/12*Taula423[[#This Row],[Mesos del contracte en vigor durant l´any 2024]]</f>
        <v>0</v>
      </c>
      <c r="W84" s="270">
        <f>2/12*Taula423[[#This Row],[Mesos del contracte en vigor durant l´any 2024]]</f>
        <v>0</v>
      </c>
      <c r="X84" s="271">
        <f t="shared" si="6"/>
        <v>0</v>
      </c>
      <c r="Y84" s="271"/>
      <c r="Z84" s="283" t="e">
        <f>IF(#REF!&lt;#REF!,"No assoleix el mínim d'hores d'atenció anual","Atenció mínima assolida amb èxit")</f>
        <v>#REF!</v>
      </c>
      <c r="AA84" s="271"/>
      <c r="AB84" s="234"/>
      <c r="AC84" s="234"/>
      <c r="AE84" s="273">
        <f>IF(Taula423[[#This Row],[Núm. d''ordre]]&lt;&gt;"",1,0)</f>
        <v>0</v>
      </c>
      <c r="AG84" s="273">
        <f>IF(Taula423[[#This Row],[Núm. d''ordre]]&gt;0,1,0)</f>
        <v>1</v>
      </c>
      <c r="AI84" s="235">
        <f t="shared" si="10"/>
        <v>0</v>
      </c>
      <c r="AJ84" s="235">
        <f t="shared" si="11"/>
        <v>0</v>
      </c>
      <c r="AK84" s="235">
        <f t="shared" si="7"/>
        <v>0</v>
      </c>
      <c r="AL84" s="234"/>
      <c r="AM84" s="235">
        <f t="shared" si="8"/>
        <v>0</v>
      </c>
      <c r="AN84" s="235">
        <f t="shared" si="9"/>
        <v>0</v>
      </c>
      <c r="BM84" s="236"/>
      <c r="BN84" s="236"/>
      <c r="BO84" s="236"/>
    </row>
    <row r="85" spans="1:67" ht="13.5" customHeight="1" x14ac:dyDescent="0.25">
      <c r="A85" s="229"/>
      <c r="B85" s="234" t="str">
        <f>IF($C85&lt;&gt;"",MAX($B$7:B84)+1,"")</f>
        <v/>
      </c>
      <c r="C85" s="276"/>
      <c r="D85" s="287"/>
      <c r="E85" s="288"/>
      <c r="F85" s="262"/>
      <c r="G85" s="262"/>
      <c r="H85" s="275"/>
      <c r="I85" s="276"/>
      <c r="J85" s="281"/>
      <c r="K85" s="291"/>
      <c r="L85" s="263"/>
      <c r="M85" s="279"/>
      <c r="N8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85" s="355"/>
      <c r="P85" s="355"/>
      <c r="Q85" s="355"/>
      <c r="R85" s="360"/>
      <c r="S85" s="282"/>
      <c r="T85" s="256"/>
      <c r="U85" s="231"/>
      <c r="V85" s="270">
        <f>12/12*Taula423[[#This Row],[Mesos del contracte en vigor durant l´any 2024]]</f>
        <v>0</v>
      </c>
      <c r="W85" s="270">
        <f>2/12*Taula423[[#This Row],[Mesos del contracte en vigor durant l´any 2024]]</f>
        <v>0</v>
      </c>
      <c r="X85" s="271">
        <f t="shared" si="6"/>
        <v>0</v>
      </c>
      <c r="Y85" s="271"/>
      <c r="Z85" s="272" t="e">
        <f>IF(#REF!&lt;#REF!,"No assoleix el mínim d'hores d'atenció anual","Atenció mínima assolida amb èxit")</f>
        <v>#REF!</v>
      </c>
      <c r="AA85" s="271"/>
      <c r="AB85" s="234"/>
      <c r="AC85" s="234"/>
      <c r="AE85" s="273">
        <f>IF(Taula423[[#This Row],[Núm. d''ordre]]&lt;&gt;"",1,0)</f>
        <v>0</v>
      </c>
      <c r="AG85" s="273">
        <f>IF(Taula423[[#This Row],[Núm. d''ordre]]&gt;0,1,0)</f>
        <v>1</v>
      </c>
      <c r="AI85" s="235">
        <f t="shared" si="10"/>
        <v>0</v>
      </c>
      <c r="AJ85" s="235">
        <f t="shared" si="11"/>
        <v>0</v>
      </c>
      <c r="AK85" s="235">
        <f t="shared" si="7"/>
        <v>0</v>
      </c>
      <c r="AL85" s="234"/>
      <c r="AM85" s="235">
        <f t="shared" si="8"/>
        <v>0</v>
      </c>
      <c r="AN85" s="235">
        <f t="shared" si="9"/>
        <v>0</v>
      </c>
      <c r="BM85" s="236"/>
      <c r="BN85" s="236"/>
      <c r="BO85" s="236"/>
    </row>
    <row r="86" spans="1:67" ht="13.5" customHeight="1" x14ac:dyDescent="0.25">
      <c r="A86" s="229"/>
      <c r="B86" s="234" t="str">
        <f>IF($C86&lt;&gt;"",MAX($B$7:B85)+1,"")</f>
        <v/>
      </c>
      <c r="C86" s="276"/>
      <c r="D86" s="287"/>
      <c r="E86" s="288"/>
      <c r="F86" s="262"/>
      <c r="G86" s="262"/>
      <c r="H86" s="275"/>
      <c r="I86" s="276"/>
      <c r="J86" s="281"/>
      <c r="K86" s="291"/>
      <c r="L86" s="263"/>
      <c r="M86" s="279"/>
      <c r="N8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86" s="355"/>
      <c r="P86" s="355"/>
      <c r="Q86" s="355"/>
      <c r="R86" s="360"/>
      <c r="S86" s="282"/>
      <c r="T86" s="256"/>
      <c r="U86" s="231"/>
      <c r="V86" s="270">
        <f>12/12*Taula423[[#This Row],[Mesos del contracte en vigor durant l´any 2024]]</f>
        <v>0</v>
      </c>
      <c r="W86" s="270">
        <f>2/12*Taula423[[#This Row],[Mesos del contracte en vigor durant l´any 2024]]</f>
        <v>0</v>
      </c>
      <c r="X86" s="271">
        <f t="shared" si="6"/>
        <v>0</v>
      </c>
      <c r="Y86" s="271"/>
      <c r="Z86" s="283" t="e">
        <f>IF(#REF!&lt;#REF!,"No assoleix el mínim d'hores d'atenció anual","Atenció mínima assolida amb èxit")</f>
        <v>#REF!</v>
      </c>
      <c r="AA86" s="271"/>
      <c r="AB86" s="234"/>
      <c r="AC86" s="234"/>
      <c r="AE86" s="273">
        <f>IF(Taula423[[#This Row],[Núm. d''ordre]]&lt;&gt;"",1,0)</f>
        <v>0</v>
      </c>
      <c r="AG86" s="273">
        <f>IF(Taula423[[#This Row],[Núm. d''ordre]]&gt;0,1,0)</f>
        <v>1</v>
      </c>
      <c r="AI86" s="235">
        <f t="shared" si="10"/>
        <v>0</v>
      </c>
      <c r="AJ86" s="235">
        <f t="shared" si="11"/>
        <v>0</v>
      </c>
      <c r="AK86" s="235">
        <f t="shared" si="7"/>
        <v>0</v>
      </c>
      <c r="AL86" s="234"/>
      <c r="AM86" s="235">
        <f t="shared" si="8"/>
        <v>0</v>
      </c>
      <c r="AN86" s="235">
        <f t="shared" si="9"/>
        <v>0</v>
      </c>
      <c r="BM86" s="236"/>
      <c r="BN86" s="236"/>
      <c r="BO86" s="236"/>
    </row>
    <row r="87" spans="1:67" ht="13.5" customHeight="1" x14ac:dyDescent="0.25">
      <c r="A87" s="229"/>
      <c r="B87" s="234" t="str">
        <f>IF($C87&lt;&gt;"",MAX($B$7:B86)+1,"")</f>
        <v/>
      </c>
      <c r="C87" s="276"/>
      <c r="D87" s="287"/>
      <c r="E87" s="288"/>
      <c r="F87" s="262"/>
      <c r="G87" s="262"/>
      <c r="H87" s="275"/>
      <c r="I87" s="276"/>
      <c r="J87" s="281"/>
      <c r="K87" s="291"/>
      <c r="L87" s="263"/>
      <c r="M87" s="279"/>
      <c r="N8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87" s="355"/>
      <c r="P87" s="355"/>
      <c r="Q87" s="355"/>
      <c r="R87" s="360"/>
      <c r="S87" s="282"/>
      <c r="T87" s="292"/>
      <c r="U87" s="231"/>
      <c r="V87" s="270">
        <f>12/12*Taula423[[#This Row],[Mesos del contracte en vigor durant l´any 2024]]</f>
        <v>0</v>
      </c>
      <c r="W87" s="270">
        <f>2/12*Taula423[[#This Row],[Mesos del contracte en vigor durant l´any 2024]]</f>
        <v>0</v>
      </c>
      <c r="X87" s="271">
        <f t="shared" si="6"/>
        <v>0</v>
      </c>
      <c r="Y87" s="271"/>
      <c r="Z87" s="272" t="e">
        <f>IF(#REF!&lt;#REF!,"No assoleix el mínim d'hores d'atenció anual","Atenció mínima assolida amb èxit")</f>
        <v>#REF!</v>
      </c>
      <c r="AA87" s="271"/>
      <c r="AB87" s="234"/>
      <c r="AC87" s="234"/>
      <c r="AE87" s="273">
        <f>IF(Taula423[[#This Row],[Núm. d''ordre]]&lt;&gt;"",1,0)</f>
        <v>0</v>
      </c>
      <c r="AG87" s="273">
        <f>IF(Taula423[[#This Row],[Núm. d''ordre]]&gt;0,1,0)</f>
        <v>1</v>
      </c>
      <c r="AI87" s="235">
        <f t="shared" si="10"/>
        <v>0</v>
      </c>
      <c r="AJ87" s="235">
        <f t="shared" si="11"/>
        <v>0</v>
      </c>
      <c r="AK87" s="235">
        <f t="shared" si="7"/>
        <v>0</v>
      </c>
      <c r="AL87" s="234"/>
      <c r="AM87" s="235">
        <f t="shared" si="8"/>
        <v>0</v>
      </c>
      <c r="AN87" s="235">
        <f t="shared" si="9"/>
        <v>0</v>
      </c>
      <c r="BM87" s="236"/>
      <c r="BN87" s="236"/>
      <c r="BO87" s="236"/>
    </row>
    <row r="88" spans="1:67" ht="13.5" customHeight="1" x14ac:dyDescent="0.25">
      <c r="A88" s="229"/>
      <c r="B88" s="234" t="str">
        <f>IF($C88&lt;&gt;"",MAX($B$7:B87)+1,"")</f>
        <v/>
      </c>
      <c r="C88" s="276"/>
      <c r="D88" s="287"/>
      <c r="E88" s="288"/>
      <c r="F88" s="262"/>
      <c r="G88" s="262"/>
      <c r="H88" s="275"/>
      <c r="I88" s="276"/>
      <c r="J88" s="281"/>
      <c r="K88" s="291"/>
      <c r="L88" s="263"/>
      <c r="M88" s="279"/>
      <c r="N8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88" s="355"/>
      <c r="P88" s="355"/>
      <c r="Q88" s="355"/>
      <c r="R88" s="360"/>
      <c r="S88" s="282"/>
      <c r="T88" s="292"/>
      <c r="U88" s="231"/>
      <c r="V88" s="270">
        <f>12/12*Taula423[[#This Row],[Mesos del contracte en vigor durant l´any 2024]]</f>
        <v>0</v>
      </c>
      <c r="W88" s="270">
        <f>2/12*Taula423[[#This Row],[Mesos del contracte en vigor durant l´any 2024]]</f>
        <v>0</v>
      </c>
      <c r="X88" s="271">
        <f t="shared" si="6"/>
        <v>0</v>
      </c>
      <c r="Y88" s="271"/>
      <c r="Z88" s="283" t="e">
        <f>IF(#REF!&lt;#REF!,"No assoleix el mínim d'hores d'atenció anual","Atenció mínima assolida amb èxit")</f>
        <v>#REF!</v>
      </c>
      <c r="AA88" s="271"/>
      <c r="AB88" s="234"/>
      <c r="AC88" s="234"/>
      <c r="AE88" s="273">
        <f>IF(Taula423[[#This Row],[Núm. d''ordre]]&lt;&gt;"",1,0)</f>
        <v>0</v>
      </c>
      <c r="AG88" s="273">
        <f>IF(Taula423[[#This Row],[Núm. d''ordre]]&gt;0,1,0)</f>
        <v>1</v>
      </c>
      <c r="AI88" s="235">
        <f t="shared" si="10"/>
        <v>0</v>
      </c>
      <c r="AJ88" s="235">
        <f t="shared" si="11"/>
        <v>0</v>
      </c>
      <c r="AK88" s="235">
        <f t="shared" si="7"/>
        <v>0</v>
      </c>
      <c r="AL88" s="234"/>
      <c r="AM88" s="235">
        <f t="shared" si="8"/>
        <v>0</v>
      </c>
      <c r="AN88" s="235">
        <f t="shared" si="9"/>
        <v>0</v>
      </c>
      <c r="BM88" s="236"/>
      <c r="BN88" s="236"/>
      <c r="BO88" s="236"/>
    </row>
    <row r="89" spans="1:67" ht="13.5" customHeight="1" x14ac:dyDescent="0.25">
      <c r="A89" s="229"/>
      <c r="B89" s="234" t="str">
        <f>IF($C89&lt;&gt;"",MAX($B$7:B88)+1,"")</f>
        <v/>
      </c>
      <c r="C89" s="276"/>
      <c r="D89" s="287"/>
      <c r="E89" s="288"/>
      <c r="F89" s="262"/>
      <c r="G89" s="262"/>
      <c r="H89" s="275"/>
      <c r="I89" s="276"/>
      <c r="J89" s="281"/>
      <c r="K89" s="291"/>
      <c r="L89" s="263"/>
      <c r="M89" s="279"/>
      <c r="N8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89" s="355"/>
      <c r="P89" s="355"/>
      <c r="Q89" s="355"/>
      <c r="R89" s="360"/>
      <c r="S89" s="282"/>
      <c r="T89" s="292"/>
      <c r="U89" s="231"/>
      <c r="V89" s="270">
        <f>12/12*Taula423[[#This Row],[Mesos del contracte en vigor durant l´any 2024]]</f>
        <v>0</v>
      </c>
      <c r="W89" s="270">
        <f>2/12*Taula423[[#This Row],[Mesos del contracte en vigor durant l´any 2024]]</f>
        <v>0</v>
      </c>
      <c r="X89" s="271">
        <f t="shared" si="6"/>
        <v>0</v>
      </c>
      <c r="Y89" s="271"/>
      <c r="Z89" s="272" t="e">
        <f>IF(#REF!&lt;#REF!,"No assoleix el mínim d'hores d'atenció anual","Atenció mínima assolida amb èxit")</f>
        <v>#REF!</v>
      </c>
      <c r="AA89" s="271"/>
      <c r="AB89" s="234"/>
      <c r="AC89" s="234"/>
      <c r="AE89" s="273">
        <f>IF(Taula423[[#This Row],[Núm. d''ordre]]&lt;&gt;"",1,0)</f>
        <v>0</v>
      </c>
      <c r="AG89" s="273">
        <f>IF(Taula423[[#This Row],[Núm. d''ordre]]&gt;0,1,0)</f>
        <v>1</v>
      </c>
      <c r="AI89" s="235">
        <f t="shared" si="10"/>
        <v>0</v>
      </c>
      <c r="AJ89" s="235">
        <f t="shared" si="11"/>
        <v>0</v>
      </c>
      <c r="AK89" s="235">
        <f t="shared" si="7"/>
        <v>0</v>
      </c>
      <c r="AL89" s="234"/>
      <c r="AM89" s="235">
        <f t="shared" si="8"/>
        <v>0</v>
      </c>
      <c r="AN89" s="235">
        <f t="shared" si="9"/>
        <v>0</v>
      </c>
      <c r="BM89" s="236"/>
      <c r="BN89" s="236"/>
      <c r="BO89" s="236"/>
    </row>
    <row r="90" spans="1:67" ht="13.5" customHeight="1" x14ac:dyDescent="0.25">
      <c r="A90" s="229"/>
      <c r="B90" s="234" t="str">
        <f>IF($C90&lt;&gt;"",MAX($B$7:B89)+1,"")</f>
        <v/>
      </c>
      <c r="C90" s="276"/>
      <c r="D90" s="287"/>
      <c r="E90" s="288"/>
      <c r="F90" s="262"/>
      <c r="G90" s="262"/>
      <c r="H90" s="275"/>
      <c r="I90" s="276"/>
      <c r="J90" s="281"/>
      <c r="K90" s="291"/>
      <c r="L90" s="263"/>
      <c r="M90" s="279"/>
      <c r="N9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90" s="355"/>
      <c r="P90" s="355"/>
      <c r="Q90" s="355"/>
      <c r="R90" s="360"/>
      <c r="S90" s="282"/>
      <c r="T90" s="292"/>
      <c r="U90" s="231"/>
      <c r="V90" s="270">
        <f>12/12*Taula423[[#This Row],[Mesos del contracte en vigor durant l´any 2024]]</f>
        <v>0</v>
      </c>
      <c r="W90" s="270">
        <f>2/12*Taula423[[#This Row],[Mesos del contracte en vigor durant l´any 2024]]</f>
        <v>0</v>
      </c>
      <c r="X90" s="271">
        <f t="shared" si="6"/>
        <v>0</v>
      </c>
      <c r="Y90" s="271"/>
      <c r="Z90" s="283" t="e">
        <f>IF(#REF!&lt;#REF!,"No assoleix el mínim d'hores d'atenció anual","Atenció mínima assolida amb èxit")</f>
        <v>#REF!</v>
      </c>
      <c r="AA90" s="271"/>
      <c r="AB90" s="234"/>
      <c r="AC90" s="234"/>
      <c r="AE90" s="273">
        <f>IF(Taula423[[#This Row],[Núm. d''ordre]]&lt;&gt;"",1,0)</f>
        <v>0</v>
      </c>
      <c r="AG90" s="273">
        <f>IF(Taula423[[#This Row],[Núm. d''ordre]]&gt;0,1,0)</f>
        <v>1</v>
      </c>
      <c r="AI90" s="235">
        <f t="shared" si="10"/>
        <v>0</v>
      </c>
      <c r="AJ90" s="235">
        <f t="shared" si="11"/>
        <v>0</v>
      </c>
      <c r="AK90" s="235">
        <f t="shared" si="7"/>
        <v>0</v>
      </c>
      <c r="AL90" s="234"/>
      <c r="AM90" s="235">
        <f t="shared" si="8"/>
        <v>0</v>
      </c>
      <c r="AN90" s="235">
        <f t="shared" si="9"/>
        <v>0</v>
      </c>
      <c r="BM90" s="236"/>
      <c r="BN90" s="236"/>
      <c r="BO90" s="236"/>
    </row>
    <row r="91" spans="1:67" ht="13.5" customHeight="1" x14ac:dyDescent="0.25">
      <c r="A91" s="229"/>
      <c r="B91" s="234" t="str">
        <f>IF($C91&lt;&gt;"",MAX($B$7:B90)+1,"")</f>
        <v/>
      </c>
      <c r="C91" s="276"/>
      <c r="D91" s="287"/>
      <c r="E91" s="288"/>
      <c r="F91" s="262"/>
      <c r="G91" s="262"/>
      <c r="H91" s="275"/>
      <c r="I91" s="276"/>
      <c r="J91" s="281"/>
      <c r="K91" s="291"/>
      <c r="L91" s="263"/>
      <c r="M91" s="279"/>
      <c r="N9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91" s="355"/>
      <c r="P91" s="355"/>
      <c r="Q91" s="355"/>
      <c r="R91" s="360"/>
      <c r="S91" s="282"/>
      <c r="T91" s="292"/>
      <c r="U91" s="231"/>
      <c r="V91" s="270">
        <f>12/12*Taula423[[#This Row],[Mesos del contracte en vigor durant l´any 2024]]</f>
        <v>0</v>
      </c>
      <c r="W91" s="270">
        <f>2/12*Taula423[[#This Row],[Mesos del contracte en vigor durant l´any 2024]]</f>
        <v>0</v>
      </c>
      <c r="X91" s="271">
        <f t="shared" si="6"/>
        <v>0</v>
      </c>
      <c r="Y91" s="271"/>
      <c r="Z91" s="272" t="e">
        <f>IF(#REF!&lt;#REF!,"No assoleix el mínim d'hores d'atenció anual","Atenció mínima assolida amb èxit")</f>
        <v>#REF!</v>
      </c>
      <c r="AA91" s="271"/>
      <c r="AB91" s="234"/>
      <c r="AC91" s="234"/>
      <c r="AE91" s="273">
        <f>IF(Taula423[[#This Row],[Núm. d''ordre]]&lt;&gt;"",1,0)</f>
        <v>0</v>
      </c>
      <c r="AG91" s="273">
        <f>IF(Taula423[[#This Row],[Núm. d''ordre]]&gt;0,1,0)</f>
        <v>1</v>
      </c>
      <c r="AI91" s="235">
        <f t="shared" si="10"/>
        <v>0</v>
      </c>
      <c r="AJ91" s="235">
        <f t="shared" si="11"/>
        <v>0</v>
      </c>
      <c r="AK91" s="235">
        <f t="shared" si="7"/>
        <v>0</v>
      </c>
      <c r="AL91" s="234"/>
      <c r="AM91" s="235">
        <f t="shared" si="8"/>
        <v>0</v>
      </c>
      <c r="AN91" s="235">
        <f t="shared" si="9"/>
        <v>0</v>
      </c>
      <c r="BM91" s="236"/>
      <c r="BN91" s="236"/>
      <c r="BO91" s="236"/>
    </row>
    <row r="92" spans="1:67" ht="13.5" customHeight="1" x14ac:dyDescent="0.25">
      <c r="A92" s="229"/>
      <c r="B92" s="234" t="str">
        <f>IF($C92&lt;&gt;"",MAX($B$7:B91)+1,"")</f>
        <v/>
      </c>
      <c r="C92" s="276"/>
      <c r="D92" s="287"/>
      <c r="E92" s="288"/>
      <c r="F92" s="262"/>
      <c r="G92" s="262"/>
      <c r="H92" s="275"/>
      <c r="I92" s="276"/>
      <c r="J92" s="281"/>
      <c r="K92" s="291"/>
      <c r="L92" s="263"/>
      <c r="M92" s="279"/>
      <c r="N9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92" s="355"/>
      <c r="P92" s="355"/>
      <c r="Q92" s="355"/>
      <c r="R92" s="360"/>
      <c r="S92" s="282"/>
      <c r="T92" s="292"/>
      <c r="U92" s="231"/>
      <c r="V92" s="270">
        <f>12/12*Taula423[[#This Row],[Mesos del contracte en vigor durant l´any 2024]]</f>
        <v>0</v>
      </c>
      <c r="W92" s="270">
        <f>2/12*Taula423[[#This Row],[Mesos del contracte en vigor durant l´any 2024]]</f>
        <v>0</v>
      </c>
      <c r="X92" s="271">
        <f t="shared" si="6"/>
        <v>0</v>
      </c>
      <c r="Y92" s="271"/>
      <c r="Z92" s="283" t="e">
        <f>IF(#REF!&lt;#REF!,"No assoleix el mínim d'hores d'atenció anual","Atenció mínima assolida amb èxit")</f>
        <v>#REF!</v>
      </c>
      <c r="AA92" s="271"/>
      <c r="AB92" s="234"/>
      <c r="AC92" s="234"/>
      <c r="AE92" s="273">
        <f>IF(Taula423[[#This Row],[Núm. d''ordre]]&lt;&gt;"",1,0)</f>
        <v>0</v>
      </c>
      <c r="AG92" s="273">
        <f>IF(Taula423[[#This Row],[Núm. d''ordre]]&gt;0,1,0)</f>
        <v>1</v>
      </c>
      <c r="AI92" s="235">
        <f t="shared" si="10"/>
        <v>0</v>
      </c>
      <c r="AJ92" s="235">
        <f t="shared" si="11"/>
        <v>0</v>
      </c>
      <c r="AK92" s="235">
        <f t="shared" si="7"/>
        <v>0</v>
      </c>
      <c r="AL92" s="234"/>
      <c r="AM92" s="235">
        <f t="shared" si="8"/>
        <v>0</v>
      </c>
      <c r="AN92" s="235">
        <f t="shared" si="9"/>
        <v>0</v>
      </c>
      <c r="BM92" s="236"/>
      <c r="BN92" s="236"/>
      <c r="BO92" s="236"/>
    </row>
    <row r="93" spans="1:67" ht="13.5" customHeight="1" x14ac:dyDescent="0.25">
      <c r="A93" s="229"/>
      <c r="B93" s="234" t="str">
        <f>IF($C93&lt;&gt;"",MAX($B$7:B92)+1,"")</f>
        <v/>
      </c>
      <c r="C93" s="276"/>
      <c r="D93" s="287"/>
      <c r="E93" s="288"/>
      <c r="F93" s="262"/>
      <c r="G93" s="262"/>
      <c r="H93" s="275"/>
      <c r="I93" s="276"/>
      <c r="J93" s="281"/>
      <c r="K93" s="291"/>
      <c r="L93" s="263"/>
      <c r="M93" s="279"/>
      <c r="N9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93" s="355"/>
      <c r="P93" s="355"/>
      <c r="Q93" s="355"/>
      <c r="R93" s="360"/>
      <c r="S93" s="282"/>
      <c r="T93" s="292"/>
      <c r="U93" s="231"/>
      <c r="V93" s="270">
        <f>12/12*Taula423[[#This Row],[Mesos del contracte en vigor durant l´any 2024]]</f>
        <v>0</v>
      </c>
      <c r="W93" s="270">
        <f>2/12*Taula423[[#This Row],[Mesos del contracte en vigor durant l´any 2024]]</f>
        <v>0</v>
      </c>
      <c r="X93" s="271">
        <f t="shared" si="6"/>
        <v>0</v>
      </c>
      <c r="Y93" s="271"/>
      <c r="Z93" s="272" t="e">
        <f>IF(#REF!&lt;#REF!,"No assoleix el mínim d'hores d'atenció anual","Atenció mínima assolida amb èxit")</f>
        <v>#REF!</v>
      </c>
      <c r="AA93" s="271"/>
      <c r="AB93" s="234"/>
      <c r="AC93" s="234"/>
      <c r="AE93" s="273">
        <f>IF(Taula423[[#This Row],[Núm. d''ordre]]&lt;&gt;"",1,0)</f>
        <v>0</v>
      </c>
      <c r="AG93" s="273">
        <f>IF(Taula423[[#This Row],[Núm. d''ordre]]&gt;0,1,0)</f>
        <v>1</v>
      </c>
      <c r="AI93" s="235">
        <f t="shared" si="10"/>
        <v>0</v>
      </c>
      <c r="AJ93" s="235">
        <f t="shared" si="11"/>
        <v>0</v>
      </c>
      <c r="AK93" s="235">
        <f t="shared" si="7"/>
        <v>0</v>
      </c>
      <c r="AL93" s="234"/>
      <c r="AM93" s="235">
        <f t="shared" si="8"/>
        <v>0</v>
      </c>
      <c r="AN93" s="235">
        <f t="shared" si="9"/>
        <v>0</v>
      </c>
      <c r="BM93" s="236"/>
      <c r="BN93" s="236"/>
      <c r="BO93" s="236"/>
    </row>
    <row r="94" spans="1:67" ht="13.5" customHeight="1" x14ac:dyDescent="0.25">
      <c r="A94" s="229"/>
      <c r="B94" s="234" t="str">
        <f>IF($C94&lt;&gt;"",MAX($B$7:B93)+1,"")</f>
        <v/>
      </c>
      <c r="C94" s="276"/>
      <c r="D94" s="287"/>
      <c r="E94" s="288"/>
      <c r="F94" s="262"/>
      <c r="G94" s="262"/>
      <c r="H94" s="275"/>
      <c r="I94" s="276"/>
      <c r="J94" s="281"/>
      <c r="K94" s="291"/>
      <c r="L94" s="263"/>
      <c r="M94" s="279"/>
      <c r="N9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94" s="355"/>
      <c r="P94" s="355"/>
      <c r="Q94" s="355"/>
      <c r="R94" s="360"/>
      <c r="S94" s="282"/>
      <c r="T94" s="292"/>
      <c r="U94" s="231"/>
      <c r="V94" s="270">
        <f>12/12*Taula423[[#This Row],[Mesos del contracte en vigor durant l´any 2024]]</f>
        <v>0</v>
      </c>
      <c r="W94" s="270">
        <f>2/12*Taula423[[#This Row],[Mesos del contracte en vigor durant l´any 2024]]</f>
        <v>0</v>
      </c>
      <c r="X94" s="271">
        <f t="shared" si="6"/>
        <v>0</v>
      </c>
      <c r="Y94" s="271"/>
      <c r="Z94" s="283" t="e">
        <f>IF(#REF!&lt;#REF!,"No assoleix el mínim d'hores d'atenció anual","Atenció mínima assolida amb èxit")</f>
        <v>#REF!</v>
      </c>
      <c r="AA94" s="271"/>
      <c r="AB94" s="234"/>
      <c r="AC94" s="234"/>
      <c r="AE94" s="273">
        <f>IF(Taula423[[#This Row],[Núm. d''ordre]]&lt;&gt;"",1,0)</f>
        <v>0</v>
      </c>
      <c r="AG94" s="273">
        <f>IF(Taula423[[#This Row],[Núm. d''ordre]]&gt;0,1,0)</f>
        <v>1</v>
      </c>
      <c r="AI94" s="235">
        <f t="shared" si="10"/>
        <v>0</v>
      </c>
      <c r="AJ94" s="235">
        <f t="shared" si="11"/>
        <v>0</v>
      </c>
      <c r="AK94" s="235">
        <f t="shared" si="7"/>
        <v>0</v>
      </c>
      <c r="AL94" s="234"/>
      <c r="AM94" s="235">
        <f t="shared" si="8"/>
        <v>0</v>
      </c>
      <c r="AN94" s="235">
        <f t="shared" si="9"/>
        <v>0</v>
      </c>
      <c r="BM94" s="236"/>
      <c r="BN94" s="236"/>
      <c r="BO94" s="236"/>
    </row>
    <row r="95" spans="1:67" ht="13.5" customHeight="1" x14ac:dyDescent="0.25">
      <c r="A95" s="229"/>
      <c r="B95" s="234" t="str">
        <f>IF($C95&lt;&gt;"",MAX($B$7:B94)+1,"")</f>
        <v/>
      </c>
      <c r="C95" s="276"/>
      <c r="D95" s="287"/>
      <c r="E95" s="288"/>
      <c r="F95" s="262"/>
      <c r="G95" s="262"/>
      <c r="H95" s="275"/>
      <c r="I95" s="276"/>
      <c r="J95" s="281"/>
      <c r="K95" s="291"/>
      <c r="L95" s="263"/>
      <c r="M95" s="279"/>
      <c r="N9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95" s="355"/>
      <c r="P95" s="355"/>
      <c r="Q95" s="355"/>
      <c r="R95" s="360"/>
      <c r="S95" s="282"/>
      <c r="T95" s="292"/>
      <c r="U95" s="231"/>
      <c r="V95" s="270">
        <f>12/12*Taula423[[#This Row],[Mesos del contracte en vigor durant l´any 2024]]</f>
        <v>0</v>
      </c>
      <c r="W95" s="270">
        <f>2/12*Taula423[[#This Row],[Mesos del contracte en vigor durant l´any 2024]]</f>
        <v>0</v>
      </c>
      <c r="X95" s="271">
        <f t="shared" si="6"/>
        <v>0</v>
      </c>
      <c r="Y95" s="271"/>
      <c r="Z95" s="272" t="e">
        <f>IF(#REF!&lt;#REF!,"No assoleix el mínim d'hores d'atenció anual","Atenció mínima assolida amb èxit")</f>
        <v>#REF!</v>
      </c>
      <c r="AA95" s="271"/>
      <c r="AB95" s="234"/>
      <c r="AC95" s="234"/>
      <c r="AE95" s="273">
        <f>IF(Taula423[[#This Row],[Núm. d''ordre]]&lt;&gt;"",1,0)</f>
        <v>0</v>
      </c>
      <c r="AG95" s="273">
        <f>IF(Taula423[[#This Row],[Núm. d''ordre]]&gt;0,1,0)</f>
        <v>1</v>
      </c>
      <c r="AI95" s="235">
        <f t="shared" si="10"/>
        <v>0</v>
      </c>
      <c r="AJ95" s="235">
        <f t="shared" si="11"/>
        <v>0</v>
      </c>
      <c r="AK95" s="235">
        <f t="shared" si="7"/>
        <v>0</v>
      </c>
      <c r="AL95" s="234"/>
      <c r="AM95" s="235">
        <f t="shared" si="8"/>
        <v>0</v>
      </c>
      <c r="AN95" s="235">
        <f t="shared" si="9"/>
        <v>0</v>
      </c>
      <c r="BM95" s="236"/>
      <c r="BN95" s="236"/>
      <c r="BO95" s="236"/>
    </row>
    <row r="96" spans="1:67" ht="13.5" customHeight="1" x14ac:dyDescent="0.25">
      <c r="A96" s="229"/>
      <c r="B96" s="234" t="str">
        <f>IF($C96&lt;&gt;"",MAX($B$7:B95)+1,"")</f>
        <v/>
      </c>
      <c r="C96" s="276"/>
      <c r="D96" s="287"/>
      <c r="E96" s="288"/>
      <c r="F96" s="262"/>
      <c r="G96" s="262"/>
      <c r="H96" s="275"/>
      <c r="I96" s="276"/>
      <c r="J96" s="281"/>
      <c r="K96" s="291"/>
      <c r="L96" s="263"/>
      <c r="M96" s="279"/>
      <c r="N9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96" s="355"/>
      <c r="P96" s="355"/>
      <c r="Q96" s="355"/>
      <c r="R96" s="360"/>
      <c r="S96" s="282"/>
      <c r="T96" s="292"/>
      <c r="U96" s="231"/>
      <c r="V96" s="270">
        <f>12/12*Taula423[[#This Row],[Mesos del contracte en vigor durant l´any 2024]]</f>
        <v>0</v>
      </c>
      <c r="W96" s="270">
        <f>2/12*Taula423[[#This Row],[Mesos del contracte en vigor durant l´any 2024]]</f>
        <v>0</v>
      </c>
      <c r="X96" s="271">
        <f t="shared" si="6"/>
        <v>0</v>
      </c>
      <c r="Y96" s="271"/>
      <c r="Z96" s="283" t="e">
        <f>IF(#REF!&lt;#REF!,"No assoleix el mínim d'hores d'atenció anual","Atenció mínima assolida amb èxit")</f>
        <v>#REF!</v>
      </c>
      <c r="AA96" s="271"/>
      <c r="AB96" s="234"/>
      <c r="AC96" s="234"/>
      <c r="AE96" s="273">
        <f>IF(Taula423[[#This Row],[Núm. d''ordre]]&lt;&gt;"",1,0)</f>
        <v>0</v>
      </c>
      <c r="AG96" s="273">
        <f>IF(Taula423[[#This Row],[Núm. d''ordre]]&gt;0,1,0)</f>
        <v>1</v>
      </c>
      <c r="AI96" s="235">
        <f t="shared" si="10"/>
        <v>0</v>
      </c>
      <c r="AJ96" s="235">
        <f t="shared" si="11"/>
        <v>0</v>
      </c>
      <c r="AK96" s="235">
        <f t="shared" si="7"/>
        <v>0</v>
      </c>
      <c r="AL96" s="234"/>
      <c r="AM96" s="235">
        <f t="shared" si="8"/>
        <v>0</v>
      </c>
      <c r="AN96" s="235">
        <f t="shared" si="9"/>
        <v>0</v>
      </c>
      <c r="BM96" s="236"/>
      <c r="BN96" s="236"/>
      <c r="BO96" s="236"/>
    </row>
    <row r="97" spans="1:67" ht="13.5" customHeight="1" x14ac:dyDescent="0.25">
      <c r="A97" s="229"/>
      <c r="B97" s="234" t="str">
        <f>IF($C97&lt;&gt;"",MAX($B$7:B96)+1,"")</f>
        <v/>
      </c>
      <c r="C97" s="276"/>
      <c r="D97" s="287"/>
      <c r="E97" s="288"/>
      <c r="F97" s="262"/>
      <c r="G97" s="262"/>
      <c r="H97" s="275"/>
      <c r="I97" s="276"/>
      <c r="J97" s="281"/>
      <c r="K97" s="291"/>
      <c r="L97" s="263"/>
      <c r="M97" s="279"/>
      <c r="N9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97" s="355"/>
      <c r="P97" s="355"/>
      <c r="Q97" s="355"/>
      <c r="R97" s="360"/>
      <c r="S97" s="282"/>
      <c r="T97" s="292"/>
      <c r="U97" s="231"/>
      <c r="V97" s="270">
        <f>12/12*Taula423[[#This Row],[Mesos del contracte en vigor durant l´any 2024]]</f>
        <v>0</v>
      </c>
      <c r="W97" s="270">
        <f>2/12*Taula423[[#This Row],[Mesos del contracte en vigor durant l´any 2024]]</f>
        <v>0</v>
      </c>
      <c r="X97" s="271">
        <f t="shared" si="6"/>
        <v>0</v>
      </c>
      <c r="Y97" s="271"/>
      <c r="Z97" s="272" t="e">
        <f>IF(#REF!&lt;#REF!,"No assoleix el mínim d'hores d'atenció anual","Atenció mínima assolida amb èxit")</f>
        <v>#REF!</v>
      </c>
      <c r="AA97" s="271"/>
      <c r="AB97" s="234"/>
      <c r="AC97" s="234"/>
      <c r="AE97" s="273">
        <f>IF(Taula423[[#This Row],[Núm. d''ordre]]&lt;&gt;"",1,0)</f>
        <v>0</v>
      </c>
      <c r="AG97" s="273">
        <f>IF(Taula423[[#This Row],[Núm. d''ordre]]&gt;0,1,0)</f>
        <v>1</v>
      </c>
      <c r="AI97" s="235">
        <f t="shared" si="10"/>
        <v>0</v>
      </c>
      <c r="AJ97" s="235">
        <f t="shared" si="11"/>
        <v>0</v>
      </c>
      <c r="AK97" s="235">
        <f t="shared" si="7"/>
        <v>0</v>
      </c>
      <c r="AL97" s="234"/>
      <c r="AM97" s="235">
        <f t="shared" si="8"/>
        <v>0</v>
      </c>
      <c r="AN97" s="235">
        <f t="shared" si="9"/>
        <v>0</v>
      </c>
      <c r="BM97" s="236"/>
      <c r="BN97" s="236"/>
      <c r="BO97" s="236"/>
    </row>
    <row r="98" spans="1:67" ht="13.5" customHeight="1" x14ac:dyDescent="0.25">
      <c r="A98" s="229"/>
      <c r="B98" s="234" t="str">
        <f>IF($C98&lt;&gt;"",MAX($B$7:B97)+1,"")</f>
        <v/>
      </c>
      <c r="C98" s="276"/>
      <c r="D98" s="287"/>
      <c r="E98" s="288"/>
      <c r="F98" s="262"/>
      <c r="G98" s="262"/>
      <c r="H98" s="275"/>
      <c r="I98" s="276"/>
      <c r="J98" s="281"/>
      <c r="K98" s="291"/>
      <c r="L98" s="263"/>
      <c r="M98" s="279"/>
      <c r="N9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98" s="355"/>
      <c r="P98" s="355"/>
      <c r="Q98" s="355"/>
      <c r="R98" s="360"/>
      <c r="S98" s="282"/>
      <c r="T98" s="292"/>
      <c r="U98" s="231"/>
      <c r="V98" s="270">
        <f>12/12*Taula423[[#This Row],[Mesos del contracte en vigor durant l´any 2024]]</f>
        <v>0</v>
      </c>
      <c r="W98" s="270">
        <f>2/12*Taula423[[#This Row],[Mesos del contracte en vigor durant l´any 2024]]</f>
        <v>0</v>
      </c>
      <c r="X98" s="271">
        <f t="shared" si="6"/>
        <v>0</v>
      </c>
      <c r="Y98" s="271"/>
      <c r="Z98" s="283" t="e">
        <f>IF(#REF!&lt;#REF!,"No assoleix el mínim d'hores d'atenció anual","Atenció mínima assolida amb èxit")</f>
        <v>#REF!</v>
      </c>
      <c r="AA98" s="271"/>
      <c r="AB98" s="234"/>
      <c r="AC98" s="234"/>
      <c r="AE98" s="273">
        <f>IF(Taula423[[#This Row],[Núm. d''ordre]]&lt;&gt;"",1,0)</f>
        <v>0</v>
      </c>
      <c r="AG98" s="273">
        <f>IF(Taula423[[#This Row],[Núm. d''ordre]]&gt;0,1,0)</f>
        <v>1</v>
      </c>
      <c r="AI98" s="235">
        <f t="shared" si="10"/>
        <v>0</v>
      </c>
      <c r="AJ98" s="235">
        <f t="shared" si="11"/>
        <v>0</v>
      </c>
      <c r="AK98" s="235">
        <f t="shared" si="7"/>
        <v>0</v>
      </c>
      <c r="AL98" s="234"/>
      <c r="AM98" s="235">
        <f t="shared" si="8"/>
        <v>0</v>
      </c>
      <c r="AN98" s="235">
        <f t="shared" si="9"/>
        <v>0</v>
      </c>
      <c r="BM98" s="236"/>
      <c r="BN98" s="236"/>
      <c r="BO98" s="236"/>
    </row>
    <row r="99" spans="1:67" ht="13.5" customHeight="1" x14ac:dyDescent="0.25">
      <c r="A99" s="229"/>
      <c r="B99" s="234" t="str">
        <f>IF($C99&lt;&gt;"",MAX($B$7:B98)+1,"")</f>
        <v/>
      </c>
      <c r="C99" s="276"/>
      <c r="D99" s="287"/>
      <c r="E99" s="288"/>
      <c r="F99" s="262"/>
      <c r="G99" s="262"/>
      <c r="H99" s="275"/>
      <c r="I99" s="276"/>
      <c r="J99" s="281"/>
      <c r="K99" s="291"/>
      <c r="L99" s="263"/>
      <c r="M99" s="279"/>
      <c r="N9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99" s="355"/>
      <c r="P99" s="355"/>
      <c r="Q99" s="355"/>
      <c r="R99" s="360"/>
      <c r="S99" s="282"/>
      <c r="T99" s="292"/>
      <c r="U99" s="231"/>
      <c r="V99" s="270">
        <f>12/12*Taula423[[#This Row],[Mesos del contracte en vigor durant l´any 2024]]</f>
        <v>0</v>
      </c>
      <c r="W99" s="270">
        <f>2/12*Taula423[[#This Row],[Mesos del contracte en vigor durant l´any 2024]]</f>
        <v>0</v>
      </c>
      <c r="X99" s="271">
        <f t="shared" si="6"/>
        <v>0</v>
      </c>
      <c r="Y99" s="271"/>
      <c r="Z99" s="272" t="e">
        <f>IF(#REF!&lt;#REF!,"No assoleix el mínim d'hores d'atenció anual","Atenció mínima assolida amb èxit")</f>
        <v>#REF!</v>
      </c>
      <c r="AA99" s="271"/>
      <c r="AB99" s="234"/>
      <c r="AC99" s="234"/>
      <c r="AE99" s="273">
        <f>IF(Taula423[[#This Row],[Núm. d''ordre]]&lt;&gt;"",1,0)</f>
        <v>0</v>
      </c>
      <c r="AG99" s="273">
        <f>IF(Taula423[[#This Row],[Núm. d''ordre]]&gt;0,1,0)</f>
        <v>1</v>
      </c>
      <c r="AI99" s="235">
        <f t="shared" si="10"/>
        <v>0</v>
      </c>
      <c r="AJ99" s="235">
        <f t="shared" si="11"/>
        <v>0</v>
      </c>
      <c r="AK99" s="235">
        <f t="shared" si="7"/>
        <v>0</v>
      </c>
      <c r="AL99" s="234"/>
      <c r="AM99" s="235">
        <f t="shared" si="8"/>
        <v>0</v>
      </c>
      <c r="AN99" s="235">
        <f t="shared" si="9"/>
        <v>0</v>
      </c>
      <c r="BM99" s="236"/>
      <c r="BN99" s="236"/>
      <c r="BO99" s="236"/>
    </row>
    <row r="100" spans="1:67" ht="13.5" customHeight="1" x14ac:dyDescent="0.25">
      <c r="A100" s="229"/>
      <c r="B100" s="234" t="str">
        <f>IF($C100&lt;&gt;"",MAX($B$7:B99)+1,"")</f>
        <v/>
      </c>
      <c r="C100" s="276"/>
      <c r="D100" s="287"/>
      <c r="E100" s="288"/>
      <c r="F100" s="262"/>
      <c r="G100" s="262"/>
      <c r="H100" s="275"/>
      <c r="I100" s="276"/>
      <c r="J100" s="281"/>
      <c r="K100" s="291"/>
      <c r="L100" s="263"/>
      <c r="M100" s="279"/>
      <c r="N10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00" s="355"/>
      <c r="P100" s="355"/>
      <c r="Q100" s="355"/>
      <c r="R100" s="360"/>
      <c r="S100" s="282"/>
      <c r="T100" s="292"/>
      <c r="U100" s="231"/>
      <c r="V100" s="270">
        <f>12/12*Taula423[[#This Row],[Mesos del contracte en vigor durant l´any 2024]]</f>
        <v>0</v>
      </c>
      <c r="W100" s="270">
        <f>2/12*Taula423[[#This Row],[Mesos del contracte en vigor durant l´any 2024]]</f>
        <v>0</v>
      </c>
      <c r="X100" s="271">
        <f t="shared" si="6"/>
        <v>0</v>
      </c>
      <c r="Y100" s="271"/>
      <c r="Z100" s="283" t="e">
        <f>IF(#REF!&lt;#REF!,"No assoleix el mínim d'hores d'atenció anual","Atenció mínima assolida amb èxit")</f>
        <v>#REF!</v>
      </c>
      <c r="AA100" s="271"/>
      <c r="AB100" s="234"/>
      <c r="AC100" s="234"/>
      <c r="AE100" s="273">
        <f>IF(Taula423[[#This Row],[Núm. d''ordre]]&lt;&gt;"",1,0)</f>
        <v>0</v>
      </c>
      <c r="AG100" s="273">
        <f>IF(Taula423[[#This Row],[Núm. d''ordre]]&gt;0,1,0)</f>
        <v>1</v>
      </c>
      <c r="AI100" s="235">
        <f t="shared" si="10"/>
        <v>0</v>
      </c>
      <c r="AJ100" s="235">
        <f t="shared" si="11"/>
        <v>0</v>
      </c>
      <c r="AK100" s="235">
        <f t="shared" si="7"/>
        <v>0</v>
      </c>
      <c r="AL100" s="234"/>
      <c r="AM100" s="235">
        <f t="shared" si="8"/>
        <v>0</v>
      </c>
      <c r="AN100" s="235">
        <f t="shared" si="9"/>
        <v>0</v>
      </c>
      <c r="BM100" s="236"/>
      <c r="BN100" s="236"/>
      <c r="BO100" s="236"/>
    </row>
    <row r="101" spans="1:67" ht="13.5" customHeight="1" x14ac:dyDescent="0.25">
      <c r="A101" s="229"/>
      <c r="B101" s="234" t="str">
        <f>IF($C101&lt;&gt;"",MAX($B$7:B100)+1,"")</f>
        <v/>
      </c>
      <c r="C101" s="276"/>
      <c r="D101" s="287"/>
      <c r="E101" s="288"/>
      <c r="F101" s="262"/>
      <c r="G101" s="262"/>
      <c r="H101" s="275"/>
      <c r="I101" s="276"/>
      <c r="J101" s="281"/>
      <c r="K101" s="291"/>
      <c r="L101" s="263"/>
      <c r="M101" s="279"/>
      <c r="N10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01" s="355"/>
      <c r="P101" s="355"/>
      <c r="Q101" s="355"/>
      <c r="R101" s="360"/>
      <c r="S101" s="282"/>
      <c r="T101" s="292"/>
      <c r="U101" s="231"/>
      <c r="V101" s="270">
        <f>12/12*Taula423[[#This Row],[Mesos del contracte en vigor durant l´any 2024]]</f>
        <v>0</v>
      </c>
      <c r="W101" s="270">
        <f>2/12*Taula423[[#This Row],[Mesos del contracte en vigor durant l´any 2024]]</f>
        <v>0</v>
      </c>
      <c r="X101" s="271">
        <f t="shared" si="6"/>
        <v>0</v>
      </c>
      <c r="Y101" s="271"/>
      <c r="Z101" s="272" t="e">
        <f>IF(#REF!&lt;#REF!,"No assoleix el mínim d'hores d'atenció anual","Atenció mínima assolida amb èxit")</f>
        <v>#REF!</v>
      </c>
      <c r="AA101" s="271"/>
      <c r="AB101" s="234"/>
      <c r="AC101" s="234"/>
      <c r="AE101" s="273">
        <f>IF(Taula423[[#This Row],[Núm. d''ordre]]&lt;&gt;"",1,0)</f>
        <v>0</v>
      </c>
      <c r="AG101" s="273">
        <f>IF(Taula423[[#This Row],[Núm. d''ordre]]&gt;0,1,0)</f>
        <v>1</v>
      </c>
      <c r="AI101" s="235">
        <f t="shared" si="10"/>
        <v>0</v>
      </c>
      <c r="AJ101" s="235">
        <f t="shared" si="11"/>
        <v>0</v>
      </c>
      <c r="AK101" s="235">
        <f t="shared" si="7"/>
        <v>0</v>
      </c>
      <c r="AL101" s="234"/>
      <c r="AM101" s="235">
        <f t="shared" si="8"/>
        <v>0</v>
      </c>
      <c r="AN101" s="235">
        <f t="shared" si="9"/>
        <v>0</v>
      </c>
      <c r="BM101" s="236"/>
      <c r="BN101" s="236"/>
      <c r="BO101" s="236"/>
    </row>
    <row r="102" spans="1:67" ht="13.5" customHeight="1" x14ac:dyDescent="0.25">
      <c r="A102" s="229"/>
      <c r="B102" s="234" t="str">
        <f>IF($C102&lt;&gt;"",MAX($B$7:B101)+1,"")</f>
        <v/>
      </c>
      <c r="C102" s="276"/>
      <c r="D102" s="287"/>
      <c r="E102" s="288"/>
      <c r="F102" s="262"/>
      <c r="G102" s="262"/>
      <c r="H102" s="275"/>
      <c r="I102" s="276"/>
      <c r="J102" s="281"/>
      <c r="K102" s="291"/>
      <c r="L102" s="263"/>
      <c r="M102" s="279"/>
      <c r="N10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02" s="355"/>
      <c r="P102" s="355"/>
      <c r="Q102" s="355"/>
      <c r="R102" s="360"/>
      <c r="S102" s="282"/>
      <c r="T102" s="292"/>
      <c r="U102" s="231"/>
      <c r="V102" s="270">
        <f>12/12*Taula423[[#This Row],[Mesos del contracte en vigor durant l´any 2024]]</f>
        <v>0</v>
      </c>
      <c r="W102" s="270">
        <f>2/12*Taula423[[#This Row],[Mesos del contracte en vigor durant l´any 2024]]</f>
        <v>0</v>
      </c>
      <c r="X102" s="271">
        <f t="shared" si="6"/>
        <v>0</v>
      </c>
      <c r="Y102" s="271"/>
      <c r="Z102" s="283" t="e">
        <f>IF(#REF!&lt;#REF!,"No assoleix el mínim d'hores d'atenció anual","Atenció mínima assolida amb èxit")</f>
        <v>#REF!</v>
      </c>
      <c r="AA102" s="271"/>
      <c r="AB102" s="234"/>
      <c r="AC102" s="234"/>
      <c r="AE102" s="273">
        <f>IF(Taula423[[#This Row],[Núm. d''ordre]]&lt;&gt;"",1,0)</f>
        <v>0</v>
      </c>
      <c r="AG102" s="273">
        <f>IF(Taula423[[#This Row],[Núm. d''ordre]]&gt;0,1,0)</f>
        <v>1</v>
      </c>
      <c r="AI102" s="235">
        <f t="shared" si="10"/>
        <v>0</v>
      </c>
      <c r="AJ102" s="235">
        <f t="shared" si="11"/>
        <v>0</v>
      </c>
      <c r="AK102" s="235">
        <f t="shared" si="7"/>
        <v>0</v>
      </c>
      <c r="AL102" s="234"/>
      <c r="AM102" s="235">
        <f t="shared" si="8"/>
        <v>0</v>
      </c>
      <c r="AN102" s="235">
        <f t="shared" si="9"/>
        <v>0</v>
      </c>
      <c r="BM102" s="236"/>
      <c r="BN102" s="236"/>
      <c r="BO102" s="236"/>
    </row>
    <row r="103" spans="1:67" ht="13.5" customHeight="1" x14ac:dyDescent="0.25">
      <c r="A103" s="229"/>
      <c r="B103" s="234" t="str">
        <f>IF($C103&lt;&gt;"",MAX($B$7:B102)+1,"")</f>
        <v/>
      </c>
      <c r="C103" s="276"/>
      <c r="D103" s="287"/>
      <c r="E103" s="288"/>
      <c r="F103" s="262"/>
      <c r="G103" s="262"/>
      <c r="H103" s="275"/>
      <c r="I103" s="276"/>
      <c r="J103" s="281"/>
      <c r="K103" s="291"/>
      <c r="L103" s="263"/>
      <c r="M103" s="279"/>
      <c r="N10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03" s="355"/>
      <c r="P103" s="355"/>
      <c r="Q103" s="355"/>
      <c r="R103" s="360"/>
      <c r="S103" s="282"/>
      <c r="T103" s="292"/>
      <c r="U103" s="231"/>
      <c r="V103" s="270">
        <f>12/12*Taula423[[#This Row],[Mesos del contracte en vigor durant l´any 2024]]</f>
        <v>0</v>
      </c>
      <c r="W103" s="270">
        <f>2/12*Taula423[[#This Row],[Mesos del contracte en vigor durant l´any 2024]]</f>
        <v>0</v>
      </c>
      <c r="X103" s="271">
        <f t="shared" si="6"/>
        <v>0</v>
      </c>
      <c r="Y103" s="271"/>
      <c r="Z103" s="272" t="e">
        <f>IF(#REF!&lt;#REF!,"No assoleix el mínim d'hores d'atenció anual","Atenció mínima assolida amb èxit")</f>
        <v>#REF!</v>
      </c>
      <c r="AA103" s="271"/>
      <c r="AB103" s="234"/>
      <c r="AC103" s="234"/>
      <c r="AE103" s="273">
        <f>IF(Taula423[[#This Row],[Núm. d''ordre]]&lt;&gt;"",1,0)</f>
        <v>0</v>
      </c>
      <c r="AG103" s="273">
        <f>IF(Taula423[[#This Row],[Núm. d''ordre]]&gt;0,1,0)</f>
        <v>1</v>
      </c>
      <c r="AI103" s="235">
        <f t="shared" si="10"/>
        <v>0</v>
      </c>
      <c r="AJ103" s="235">
        <f t="shared" si="11"/>
        <v>0</v>
      </c>
      <c r="AK103" s="235">
        <f t="shared" si="7"/>
        <v>0</v>
      </c>
      <c r="AL103" s="234"/>
      <c r="AM103" s="235">
        <f t="shared" si="8"/>
        <v>0</v>
      </c>
      <c r="AN103" s="235">
        <f t="shared" si="9"/>
        <v>0</v>
      </c>
      <c r="BM103" s="236"/>
      <c r="BN103" s="236"/>
      <c r="BO103" s="236"/>
    </row>
    <row r="104" spans="1:67" ht="13.5" customHeight="1" x14ac:dyDescent="0.25">
      <c r="A104" s="229"/>
      <c r="B104" s="234" t="str">
        <f>IF($C104&lt;&gt;"",MAX($B$7:B103)+1,"")</f>
        <v/>
      </c>
      <c r="C104" s="276"/>
      <c r="D104" s="287"/>
      <c r="E104" s="288"/>
      <c r="F104" s="262"/>
      <c r="G104" s="262"/>
      <c r="H104" s="275"/>
      <c r="I104" s="276"/>
      <c r="J104" s="281"/>
      <c r="K104" s="291"/>
      <c r="L104" s="263"/>
      <c r="M104" s="279"/>
      <c r="N10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04" s="355"/>
      <c r="P104" s="355"/>
      <c r="Q104" s="355"/>
      <c r="R104" s="360"/>
      <c r="S104" s="282"/>
      <c r="T104" s="292"/>
      <c r="U104" s="231"/>
      <c r="V104" s="270">
        <f>12/12*Taula423[[#This Row],[Mesos del contracte en vigor durant l´any 2024]]</f>
        <v>0</v>
      </c>
      <c r="W104" s="270">
        <f>2/12*Taula423[[#This Row],[Mesos del contracte en vigor durant l´any 2024]]</f>
        <v>0</v>
      </c>
      <c r="X104" s="271">
        <f t="shared" si="6"/>
        <v>0</v>
      </c>
      <c r="Y104" s="271"/>
      <c r="Z104" s="283" t="e">
        <f>IF(#REF!&lt;#REF!,"No assoleix el mínim d'hores d'atenció anual","Atenció mínima assolida amb èxit")</f>
        <v>#REF!</v>
      </c>
      <c r="AA104" s="271"/>
      <c r="AB104" s="234"/>
      <c r="AC104" s="234"/>
      <c r="AE104" s="273">
        <f>IF(Taula423[[#This Row],[Núm. d''ordre]]&lt;&gt;"",1,0)</f>
        <v>0</v>
      </c>
      <c r="AG104" s="273">
        <f>IF(Taula423[[#This Row],[Núm. d''ordre]]&gt;0,1,0)</f>
        <v>1</v>
      </c>
      <c r="AI104" s="235">
        <f t="shared" si="10"/>
        <v>0</v>
      </c>
      <c r="AJ104" s="235">
        <f t="shared" si="11"/>
        <v>0</v>
      </c>
      <c r="AK104" s="235">
        <f t="shared" si="7"/>
        <v>0</v>
      </c>
      <c r="AL104" s="234"/>
      <c r="AM104" s="235">
        <f t="shared" si="8"/>
        <v>0</v>
      </c>
      <c r="AN104" s="235">
        <f t="shared" si="9"/>
        <v>0</v>
      </c>
      <c r="BM104" s="236"/>
      <c r="BN104" s="236"/>
      <c r="BO104" s="236"/>
    </row>
    <row r="105" spans="1:67" ht="13.5" customHeight="1" x14ac:dyDescent="0.25">
      <c r="A105" s="229"/>
      <c r="B105" s="234" t="str">
        <f>IF($C105&lt;&gt;"",MAX($B$7:B104)+1,"")</f>
        <v/>
      </c>
      <c r="C105" s="276"/>
      <c r="D105" s="287"/>
      <c r="E105" s="288"/>
      <c r="F105" s="262"/>
      <c r="G105" s="262"/>
      <c r="H105" s="275"/>
      <c r="I105" s="276"/>
      <c r="J105" s="281"/>
      <c r="K105" s="291"/>
      <c r="L105" s="263"/>
      <c r="M105" s="279"/>
      <c r="N10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05" s="355"/>
      <c r="P105" s="355"/>
      <c r="Q105" s="355"/>
      <c r="R105" s="360"/>
      <c r="S105" s="282"/>
      <c r="T105" s="292"/>
      <c r="U105" s="231"/>
      <c r="V105" s="270">
        <f>12/12*Taula423[[#This Row],[Mesos del contracte en vigor durant l´any 2024]]</f>
        <v>0</v>
      </c>
      <c r="W105" s="270">
        <f>2/12*Taula423[[#This Row],[Mesos del contracte en vigor durant l´any 2024]]</f>
        <v>0</v>
      </c>
      <c r="X105" s="271">
        <f t="shared" si="6"/>
        <v>0</v>
      </c>
      <c r="Y105" s="271"/>
      <c r="Z105" s="272" t="e">
        <f>IF(#REF!&lt;#REF!,"No assoleix el mínim d'hores d'atenció anual","Atenció mínima assolida amb èxit")</f>
        <v>#REF!</v>
      </c>
      <c r="AA105" s="271"/>
      <c r="AB105" s="234"/>
      <c r="AC105" s="234"/>
      <c r="AE105" s="273">
        <f>IF(Taula423[[#This Row],[Núm. d''ordre]]&lt;&gt;"",1,0)</f>
        <v>0</v>
      </c>
      <c r="AG105" s="273">
        <f>IF(Taula423[[#This Row],[Núm. d''ordre]]&gt;0,1,0)</f>
        <v>1</v>
      </c>
      <c r="AI105" s="235">
        <f t="shared" si="10"/>
        <v>0</v>
      </c>
      <c r="AJ105" s="235">
        <f t="shared" si="11"/>
        <v>0</v>
      </c>
      <c r="AK105" s="235">
        <f t="shared" si="7"/>
        <v>0</v>
      </c>
      <c r="AL105" s="234"/>
      <c r="AM105" s="235">
        <f t="shared" si="8"/>
        <v>0</v>
      </c>
      <c r="AN105" s="235">
        <f t="shared" si="9"/>
        <v>0</v>
      </c>
      <c r="BM105" s="236"/>
      <c r="BN105" s="236"/>
      <c r="BO105" s="236"/>
    </row>
    <row r="106" spans="1:67" ht="13.5" customHeight="1" x14ac:dyDescent="0.25">
      <c r="A106" s="229"/>
      <c r="B106" s="234" t="str">
        <f>IF($C106&lt;&gt;"",MAX($B$7:B105)+1,"")</f>
        <v/>
      </c>
      <c r="C106" s="276"/>
      <c r="D106" s="287"/>
      <c r="E106" s="288"/>
      <c r="F106" s="262"/>
      <c r="G106" s="262"/>
      <c r="H106" s="275"/>
      <c r="I106" s="276"/>
      <c r="J106" s="281"/>
      <c r="K106" s="291"/>
      <c r="L106" s="263"/>
      <c r="M106" s="279"/>
      <c r="N10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06" s="355"/>
      <c r="P106" s="355"/>
      <c r="Q106" s="355"/>
      <c r="R106" s="360"/>
      <c r="S106" s="282"/>
      <c r="T106" s="292"/>
      <c r="U106" s="231"/>
      <c r="V106" s="270">
        <f>12/12*Taula423[[#This Row],[Mesos del contracte en vigor durant l´any 2024]]</f>
        <v>0</v>
      </c>
      <c r="W106" s="270">
        <f>2/12*Taula423[[#This Row],[Mesos del contracte en vigor durant l´any 2024]]</f>
        <v>0</v>
      </c>
      <c r="X106" s="271">
        <f t="shared" si="6"/>
        <v>0</v>
      </c>
      <c r="Y106" s="271"/>
      <c r="Z106" s="283" t="e">
        <f>IF(#REF!&lt;#REF!,"No assoleix el mínim d'hores d'atenció anual","Atenció mínima assolida amb èxit")</f>
        <v>#REF!</v>
      </c>
      <c r="AA106" s="271"/>
      <c r="AB106" s="234"/>
      <c r="AC106" s="234"/>
      <c r="AE106" s="273">
        <f>IF(Taula423[[#This Row],[Núm. d''ordre]]&lt;&gt;"",1,0)</f>
        <v>0</v>
      </c>
      <c r="AG106" s="273">
        <f>IF(Taula423[[#This Row],[Núm. d''ordre]]&gt;0,1,0)</f>
        <v>1</v>
      </c>
      <c r="AI106" s="235">
        <f t="shared" si="10"/>
        <v>0</v>
      </c>
      <c r="AJ106" s="235">
        <f t="shared" si="11"/>
        <v>0</v>
      </c>
      <c r="AK106" s="235">
        <f t="shared" si="7"/>
        <v>0</v>
      </c>
      <c r="AL106" s="234"/>
      <c r="AM106" s="235">
        <f t="shared" si="8"/>
        <v>0</v>
      </c>
      <c r="AN106" s="235">
        <f t="shared" si="9"/>
        <v>0</v>
      </c>
      <c r="BM106" s="236"/>
      <c r="BN106" s="236"/>
      <c r="BO106" s="236"/>
    </row>
    <row r="107" spans="1:67" ht="13.5" customHeight="1" x14ac:dyDescent="0.25">
      <c r="A107" s="229"/>
      <c r="B107" s="234" t="str">
        <f>IF($C107&lt;&gt;"",MAX($B$7:B106)+1,"")</f>
        <v/>
      </c>
      <c r="C107" s="276"/>
      <c r="D107" s="287"/>
      <c r="E107" s="288"/>
      <c r="F107" s="262"/>
      <c r="G107" s="262"/>
      <c r="H107" s="275"/>
      <c r="I107" s="276"/>
      <c r="J107" s="281"/>
      <c r="K107" s="291"/>
      <c r="L107" s="263"/>
      <c r="M107" s="279"/>
      <c r="N10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07" s="355"/>
      <c r="P107" s="355"/>
      <c r="Q107" s="355"/>
      <c r="R107" s="360"/>
      <c r="S107" s="282"/>
      <c r="T107" s="292"/>
      <c r="U107" s="231"/>
      <c r="V107" s="270">
        <f>12/12*Taula423[[#This Row],[Mesos del contracte en vigor durant l´any 2024]]</f>
        <v>0</v>
      </c>
      <c r="W107" s="270">
        <f>2/12*Taula423[[#This Row],[Mesos del contracte en vigor durant l´any 2024]]</f>
        <v>0</v>
      </c>
      <c r="X107" s="271">
        <f t="shared" si="6"/>
        <v>0</v>
      </c>
      <c r="Y107" s="271"/>
      <c r="Z107" s="272" t="e">
        <f>IF(#REF!&lt;#REF!,"No assoleix el mínim d'hores d'atenció anual","Atenció mínima assolida amb èxit")</f>
        <v>#REF!</v>
      </c>
      <c r="AA107" s="271"/>
      <c r="AB107" s="234"/>
      <c r="AC107" s="234"/>
      <c r="AE107" s="273">
        <f>IF(Taula423[[#This Row],[Núm. d''ordre]]&lt;&gt;"",1,0)</f>
        <v>0</v>
      </c>
      <c r="AG107" s="273">
        <f>IF(Taula423[[#This Row],[Núm. d''ordre]]&gt;0,1,0)</f>
        <v>1</v>
      </c>
      <c r="AI107" s="235">
        <f t="shared" si="10"/>
        <v>0</v>
      </c>
      <c r="AJ107" s="235">
        <f t="shared" si="11"/>
        <v>0</v>
      </c>
      <c r="AK107" s="235">
        <f t="shared" si="7"/>
        <v>0</v>
      </c>
      <c r="AL107" s="234"/>
      <c r="AM107" s="235">
        <f t="shared" si="8"/>
        <v>0</v>
      </c>
      <c r="AN107" s="235">
        <f t="shared" si="9"/>
        <v>0</v>
      </c>
      <c r="BM107" s="236"/>
      <c r="BN107" s="236"/>
      <c r="BO107" s="236"/>
    </row>
    <row r="108" spans="1:67" ht="13.5" customHeight="1" x14ac:dyDescent="0.25">
      <c r="A108" s="229"/>
      <c r="B108" s="234" t="str">
        <f>IF($C108&lt;&gt;"",MAX($B$7:B107)+1,"")</f>
        <v/>
      </c>
      <c r="C108" s="276"/>
      <c r="D108" s="287"/>
      <c r="E108" s="288"/>
      <c r="F108" s="262"/>
      <c r="G108" s="262"/>
      <c r="H108" s="275"/>
      <c r="I108" s="276"/>
      <c r="J108" s="281"/>
      <c r="K108" s="291"/>
      <c r="L108" s="263"/>
      <c r="M108" s="279"/>
      <c r="N10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08" s="355"/>
      <c r="P108" s="355"/>
      <c r="Q108" s="355"/>
      <c r="R108" s="360"/>
      <c r="S108" s="282"/>
      <c r="T108" s="292"/>
      <c r="U108" s="231"/>
      <c r="V108" s="270">
        <f>12/12*Taula423[[#This Row],[Mesos del contracte en vigor durant l´any 2024]]</f>
        <v>0</v>
      </c>
      <c r="W108" s="270">
        <f>2/12*Taula423[[#This Row],[Mesos del contracte en vigor durant l´any 2024]]</f>
        <v>0</v>
      </c>
      <c r="X108" s="271">
        <f t="shared" si="6"/>
        <v>0</v>
      </c>
      <c r="Y108" s="271"/>
      <c r="Z108" s="283" t="e">
        <f>IF(#REF!&lt;#REF!,"No assoleix el mínim d'hores d'atenció anual","Atenció mínima assolida amb èxit")</f>
        <v>#REF!</v>
      </c>
      <c r="AA108" s="271"/>
      <c r="AB108" s="234"/>
      <c r="AC108" s="234"/>
      <c r="AE108" s="273">
        <f>IF(Taula423[[#This Row],[Núm. d''ordre]]&lt;&gt;"",1,0)</f>
        <v>0</v>
      </c>
      <c r="AG108" s="273">
        <f>IF(Taula423[[#This Row],[Núm. d''ordre]]&gt;0,1,0)</f>
        <v>1</v>
      </c>
      <c r="AI108" s="235">
        <f t="shared" si="10"/>
        <v>0</v>
      </c>
      <c r="AJ108" s="235">
        <f t="shared" si="11"/>
        <v>0</v>
      </c>
      <c r="AK108" s="235">
        <f t="shared" si="7"/>
        <v>0</v>
      </c>
      <c r="AL108" s="234"/>
      <c r="AM108" s="235">
        <f t="shared" si="8"/>
        <v>0</v>
      </c>
      <c r="AN108" s="235">
        <f t="shared" si="9"/>
        <v>0</v>
      </c>
      <c r="BM108" s="236"/>
      <c r="BN108" s="236"/>
      <c r="BO108" s="236"/>
    </row>
    <row r="109" spans="1:67" ht="13.5" customHeight="1" x14ac:dyDescent="0.25">
      <c r="A109" s="229"/>
      <c r="B109" s="234" t="str">
        <f>IF($C109&lt;&gt;"",MAX($B$7:B108)+1,"")</f>
        <v/>
      </c>
      <c r="C109" s="276"/>
      <c r="D109" s="287"/>
      <c r="E109" s="288"/>
      <c r="F109" s="262"/>
      <c r="G109" s="262"/>
      <c r="H109" s="275"/>
      <c r="I109" s="276"/>
      <c r="J109" s="281"/>
      <c r="K109" s="291"/>
      <c r="L109" s="263"/>
      <c r="M109" s="279"/>
      <c r="N10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09" s="355"/>
      <c r="P109" s="355"/>
      <c r="Q109" s="355"/>
      <c r="R109" s="360"/>
      <c r="S109" s="282"/>
      <c r="T109" s="292"/>
      <c r="U109" s="231"/>
      <c r="V109" s="270">
        <f>12/12*Taula423[[#This Row],[Mesos del contracte en vigor durant l´any 2024]]</f>
        <v>0</v>
      </c>
      <c r="W109" s="270">
        <f>2/12*Taula423[[#This Row],[Mesos del contracte en vigor durant l´any 2024]]</f>
        <v>0</v>
      </c>
      <c r="X109" s="271">
        <f t="shared" si="6"/>
        <v>0</v>
      </c>
      <c r="Y109" s="271"/>
      <c r="Z109" s="272" t="e">
        <f>IF(#REF!&lt;#REF!,"No assoleix el mínim d'hores d'atenció anual","Atenció mínima assolida amb èxit")</f>
        <v>#REF!</v>
      </c>
      <c r="AA109" s="271"/>
      <c r="AB109" s="234"/>
      <c r="AC109" s="234"/>
      <c r="AE109" s="273">
        <f>IF(Taula423[[#This Row],[Núm. d''ordre]]&lt;&gt;"",1,0)</f>
        <v>0</v>
      </c>
      <c r="AG109" s="273">
        <f>IF(Taula423[[#This Row],[Núm. d''ordre]]&gt;0,1,0)</f>
        <v>1</v>
      </c>
      <c r="AI109" s="235">
        <f t="shared" si="10"/>
        <v>0</v>
      </c>
      <c r="AJ109" s="235">
        <f t="shared" si="11"/>
        <v>0</v>
      </c>
      <c r="AK109" s="235">
        <f t="shared" si="7"/>
        <v>0</v>
      </c>
      <c r="AL109" s="234"/>
      <c r="AM109" s="235">
        <f t="shared" si="8"/>
        <v>0</v>
      </c>
      <c r="AN109" s="235">
        <f t="shared" si="9"/>
        <v>0</v>
      </c>
      <c r="BM109" s="236"/>
      <c r="BN109" s="236"/>
      <c r="BO109" s="236"/>
    </row>
    <row r="110" spans="1:67" ht="13.5" customHeight="1" x14ac:dyDescent="0.25">
      <c r="A110" s="229"/>
      <c r="B110" s="234" t="str">
        <f>IF($C110&lt;&gt;"",MAX($B$7:B109)+1,"")</f>
        <v/>
      </c>
      <c r="C110" s="276"/>
      <c r="D110" s="287"/>
      <c r="E110" s="288"/>
      <c r="F110" s="262"/>
      <c r="G110" s="262"/>
      <c r="H110" s="275"/>
      <c r="I110" s="276"/>
      <c r="J110" s="281"/>
      <c r="K110" s="291"/>
      <c r="L110" s="263"/>
      <c r="M110" s="279"/>
      <c r="N11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10" s="355"/>
      <c r="P110" s="355"/>
      <c r="Q110" s="355"/>
      <c r="R110" s="360"/>
      <c r="S110" s="282"/>
      <c r="T110" s="292"/>
      <c r="U110" s="231"/>
      <c r="V110" s="270">
        <f>12/12*Taula423[[#This Row],[Mesos del contracte en vigor durant l´any 2024]]</f>
        <v>0</v>
      </c>
      <c r="W110" s="270">
        <f>2/12*Taula423[[#This Row],[Mesos del contracte en vigor durant l´any 2024]]</f>
        <v>0</v>
      </c>
      <c r="X110" s="271">
        <f t="shared" si="6"/>
        <v>0</v>
      </c>
      <c r="Y110" s="271"/>
      <c r="Z110" s="283" t="e">
        <f>IF(#REF!&lt;#REF!,"No assoleix el mínim d'hores d'atenció anual","Atenció mínima assolida amb èxit")</f>
        <v>#REF!</v>
      </c>
      <c r="AA110" s="271"/>
      <c r="AB110" s="234"/>
      <c r="AC110" s="234"/>
      <c r="AE110" s="273">
        <f>IF(Taula423[[#This Row],[Núm. d''ordre]]&lt;&gt;"",1,0)</f>
        <v>0</v>
      </c>
      <c r="AG110" s="273">
        <f>IF(Taula423[[#This Row],[Núm. d''ordre]]&gt;0,1,0)</f>
        <v>1</v>
      </c>
      <c r="AI110" s="235">
        <f t="shared" si="10"/>
        <v>0</v>
      </c>
      <c r="AJ110" s="235">
        <f t="shared" si="11"/>
        <v>0</v>
      </c>
      <c r="AK110" s="235">
        <f t="shared" si="7"/>
        <v>0</v>
      </c>
      <c r="AL110" s="234"/>
      <c r="AM110" s="235">
        <f t="shared" si="8"/>
        <v>0</v>
      </c>
      <c r="AN110" s="235">
        <f t="shared" si="9"/>
        <v>0</v>
      </c>
      <c r="BM110" s="236"/>
      <c r="BN110" s="236"/>
      <c r="BO110" s="236"/>
    </row>
    <row r="111" spans="1:67" ht="13.5" customHeight="1" x14ac:dyDescent="0.25">
      <c r="A111" s="229"/>
      <c r="B111" s="234" t="str">
        <f>IF($C111&lt;&gt;"",MAX($B$7:B110)+1,"")</f>
        <v/>
      </c>
      <c r="C111" s="276"/>
      <c r="D111" s="287"/>
      <c r="E111" s="288"/>
      <c r="F111" s="262"/>
      <c r="G111" s="262"/>
      <c r="H111" s="275"/>
      <c r="I111" s="276"/>
      <c r="J111" s="281"/>
      <c r="K111" s="291"/>
      <c r="L111" s="263"/>
      <c r="M111" s="279"/>
      <c r="N11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11" s="355"/>
      <c r="P111" s="355"/>
      <c r="Q111" s="355"/>
      <c r="R111" s="360"/>
      <c r="S111" s="282"/>
      <c r="T111" s="292"/>
      <c r="U111" s="231"/>
      <c r="V111" s="270">
        <f>12/12*Taula423[[#This Row],[Mesos del contracte en vigor durant l´any 2024]]</f>
        <v>0</v>
      </c>
      <c r="W111" s="270">
        <f>2/12*Taula423[[#This Row],[Mesos del contracte en vigor durant l´any 2024]]</f>
        <v>0</v>
      </c>
      <c r="X111" s="271">
        <f t="shared" si="6"/>
        <v>0</v>
      </c>
      <c r="Y111" s="271"/>
      <c r="Z111" s="272" t="e">
        <f>IF(#REF!&lt;#REF!,"No assoleix el mínim d'hores d'atenció anual","Atenció mínima assolida amb èxit")</f>
        <v>#REF!</v>
      </c>
      <c r="AA111" s="271"/>
      <c r="AB111" s="234"/>
      <c r="AC111" s="234"/>
      <c r="AE111" s="273">
        <f>IF(Taula423[[#This Row],[Núm. d''ordre]]&lt;&gt;"",1,0)</f>
        <v>0</v>
      </c>
      <c r="AG111" s="273">
        <f>IF(Taula423[[#This Row],[Núm. d''ordre]]&gt;0,1,0)</f>
        <v>1</v>
      </c>
      <c r="AI111" s="235">
        <f t="shared" si="10"/>
        <v>0</v>
      </c>
      <c r="AJ111" s="235">
        <f t="shared" si="11"/>
        <v>0</v>
      </c>
      <c r="AK111" s="235">
        <f t="shared" si="7"/>
        <v>0</v>
      </c>
      <c r="AL111" s="234"/>
      <c r="AM111" s="235">
        <f t="shared" si="8"/>
        <v>0</v>
      </c>
      <c r="AN111" s="235">
        <f t="shared" si="9"/>
        <v>0</v>
      </c>
      <c r="BM111" s="236"/>
      <c r="BN111" s="236"/>
      <c r="BO111" s="236"/>
    </row>
    <row r="112" spans="1:67" ht="13.5" customHeight="1" x14ac:dyDescent="0.25">
      <c r="A112" s="229"/>
      <c r="B112" s="234" t="str">
        <f>IF($C112&lt;&gt;"",MAX($B$7:B111)+1,"")</f>
        <v/>
      </c>
      <c r="C112" s="276"/>
      <c r="D112" s="287"/>
      <c r="E112" s="288"/>
      <c r="F112" s="262"/>
      <c r="G112" s="262"/>
      <c r="H112" s="275"/>
      <c r="I112" s="276"/>
      <c r="J112" s="281"/>
      <c r="K112" s="291"/>
      <c r="L112" s="263"/>
      <c r="M112" s="279"/>
      <c r="N11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12" s="355"/>
      <c r="P112" s="355"/>
      <c r="Q112" s="355"/>
      <c r="R112" s="360"/>
      <c r="S112" s="282"/>
      <c r="T112" s="292"/>
      <c r="U112" s="231"/>
      <c r="V112" s="270">
        <f>12/12*Taula423[[#This Row],[Mesos del contracte en vigor durant l´any 2024]]</f>
        <v>0</v>
      </c>
      <c r="W112" s="270">
        <f>2/12*Taula423[[#This Row],[Mesos del contracte en vigor durant l´any 2024]]</f>
        <v>0</v>
      </c>
      <c r="X112" s="271">
        <f t="shared" si="6"/>
        <v>0</v>
      </c>
      <c r="Y112" s="271"/>
      <c r="Z112" s="283" t="e">
        <f>IF(#REF!&lt;#REF!,"No assoleix el mínim d'hores d'atenció anual","Atenció mínima assolida amb èxit")</f>
        <v>#REF!</v>
      </c>
      <c r="AA112" s="271"/>
      <c r="AB112" s="234"/>
      <c r="AC112" s="234"/>
      <c r="AE112" s="273">
        <f>IF(Taula423[[#This Row],[Núm. d''ordre]]&lt;&gt;"",1,0)</f>
        <v>0</v>
      </c>
      <c r="AG112" s="273">
        <f>IF(Taula423[[#This Row],[Núm. d''ordre]]&gt;0,1,0)</f>
        <v>1</v>
      </c>
      <c r="AI112" s="235">
        <f t="shared" si="10"/>
        <v>0</v>
      </c>
      <c r="AJ112" s="235">
        <f t="shared" si="11"/>
        <v>0</v>
      </c>
      <c r="AK112" s="235">
        <f t="shared" si="7"/>
        <v>0</v>
      </c>
      <c r="AL112" s="234"/>
      <c r="AM112" s="235">
        <f t="shared" si="8"/>
        <v>0</v>
      </c>
      <c r="AN112" s="235">
        <f t="shared" si="9"/>
        <v>0</v>
      </c>
      <c r="BM112" s="236"/>
      <c r="BN112" s="236"/>
      <c r="BO112" s="236"/>
    </row>
    <row r="113" spans="1:67" ht="13.5" customHeight="1" x14ac:dyDescent="0.25">
      <c r="A113" s="229"/>
      <c r="B113" s="234" t="str">
        <f>IF($C113&lt;&gt;"",MAX($B$7:B112)+1,"")</f>
        <v/>
      </c>
      <c r="C113" s="276"/>
      <c r="D113" s="287"/>
      <c r="E113" s="288"/>
      <c r="F113" s="262"/>
      <c r="G113" s="262"/>
      <c r="H113" s="275"/>
      <c r="I113" s="276"/>
      <c r="J113" s="281"/>
      <c r="K113" s="291"/>
      <c r="L113" s="263"/>
      <c r="M113" s="279"/>
      <c r="N11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13" s="355"/>
      <c r="P113" s="355"/>
      <c r="Q113" s="355"/>
      <c r="R113" s="360"/>
      <c r="S113" s="282"/>
      <c r="T113" s="292"/>
      <c r="U113" s="231"/>
      <c r="V113" s="270">
        <f>12/12*Taula423[[#This Row],[Mesos del contracte en vigor durant l´any 2024]]</f>
        <v>0</v>
      </c>
      <c r="W113" s="270">
        <f>2/12*Taula423[[#This Row],[Mesos del contracte en vigor durant l´any 2024]]</f>
        <v>0</v>
      </c>
      <c r="X113" s="271">
        <f t="shared" si="6"/>
        <v>0</v>
      </c>
      <c r="Y113" s="271"/>
      <c r="Z113" s="272" t="e">
        <f>IF(#REF!&lt;#REF!,"No assoleix el mínim d'hores d'atenció anual","Atenció mínima assolida amb èxit")</f>
        <v>#REF!</v>
      </c>
      <c r="AA113" s="271"/>
      <c r="AB113" s="234"/>
      <c r="AC113" s="234"/>
      <c r="AE113" s="273">
        <f>IF(Taula423[[#This Row],[Núm. d''ordre]]&lt;&gt;"",1,0)</f>
        <v>0</v>
      </c>
      <c r="AG113" s="273">
        <f>IF(Taula423[[#This Row],[Núm. d''ordre]]&gt;0,1,0)</f>
        <v>1</v>
      </c>
      <c r="AI113" s="235">
        <f t="shared" si="10"/>
        <v>0</v>
      </c>
      <c r="AJ113" s="235">
        <f t="shared" si="11"/>
        <v>0</v>
      </c>
      <c r="AK113" s="235">
        <f t="shared" si="7"/>
        <v>0</v>
      </c>
      <c r="AL113" s="234"/>
      <c r="AM113" s="235">
        <f t="shared" si="8"/>
        <v>0</v>
      </c>
      <c r="AN113" s="235">
        <f t="shared" si="9"/>
        <v>0</v>
      </c>
      <c r="BM113" s="236"/>
      <c r="BN113" s="236"/>
      <c r="BO113" s="236"/>
    </row>
    <row r="114" spans="1:67" ht="13.5" customHeight="1" x14ac:dyDescent="0.25">
      <c r="A114" s="229"/>
      <c r="B114" s="234" t="str">
        <f>IF($C114&lt;&gt;"",MAX($B$7:B113)+1,"")</f>
        <v/>
      </c>
      <c r="C114" s="276"/>
      <c r="D114" s="287"/>
      <c r="E114" s="288"/>
      <c r="F114" s="262"/>
      <c r="G114" s="262"/>
      <c r="H114" s="275"/>
      <c r="I114" s="276"/>
      <c r="J114" s="281"/>
      <c r="K114" s="291"/>
      <c r="L114" s="263"/>
      <c r="M114" s="279"/>
      <c r="N11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14" s="355"/>
      <c r="P114" s="355"/>
      <c r="Q114" s="355"/>
      <c r="R114" s="360"/>
      <c r="S114" s="282"/>
      <c r="T114" s="292"/>
      <c r="U114" s="231"/>
      <c r="V114" s="270">
        <f>12/12*Taula423[[#This Row],[Mesos del contracte en vigor durant l´any 2024]]</f>
        <v>0</v>
      </c>
      <c r="W114" s="270">
        <f>2/12*Taula423[[#This Row],[Mesos del contracte en vigor durant l´any 2024]]</f>
        <v>0</v>
      </c>
      <c r="X114" s="271">
        <f t="shared" si="6"/>
        <v>0</v>
      </c>
      <c r="Y114" s="271"/>
      <c r="Z114" s="283" t="e">
        <f>IF(#REF!&lt;#REF!,"No assoleix el mínim d'hores d'atenció anual","Atenció mínima assolida amb èxit")</f>
        <v>#REF!</v>
      </c>
      <c r="AA114" s="271"/>
      <c r="AB114" s="234"/>
      <c r="AC114" s="234"/>
      <c r="AE114" s="273">
        <f>IF(Taula423[[#This Row],[Núm. d''ordre]]&lt;&gt;"",1,0)</f>
        <v>0</v>
      </c>
      <c r="AG114" s="273">
        <f>IF(Taula423[[#This Row],[Núm. d''ordre]]&gt;0,1,0)</f>
        <v>1</v>
      </c>
      <c r="AI114" s="235">
        <f t="shared" si="10"/>
        <v>0</v>
      </c>
      <c r="AJ114" s="235">
        <f t="shared" si="11"/>
        <v>0</v>
      </c>
      <c r="AK114" s="235">
        <f t="shared" si="7"/>
        <v>0</v>
      </c>
      <c r="AL114" s="234"/>
      <c r="AM114" s="235">
        <f t="shared" si="8"/>
        <v>0</v>
      </c>
      <c r="AN114" s="235">
        <f t="shared" si="9"/>
        <v>0</v>
      </c>
      <c r="BM114" s="236"/>
      <c r="BN114" s="236"/>
      <c r="BO114" s="236"/>
    </row>
    <row r="115" spans="1:67" ht="13.5" customHeight="1" x14ac:dyDescent="0.25">
      <c r="A115" s="229"/>
      <c r="B115" s="234" t="str">
        <f>IF($C115&lt;&gt;"",MAX($B$7:B114)+1,"")</f>
        <v/>
      </c>
      <c r="C115" s="276"/>
      <c r="D115" s="287"/>
      <c r="E115" s="288"/>
      <c r="F115" s="262"/>
      <c r="G115" s="262"/>
      <c r="H115" s="275"/>
      <c r="I115" s="276"/>
      <c r="J115" s="281"/>
      <c r="K115" s="291"/>
      <c r="L115" s="263"/>
      <c r="M115" s="279"/>
      <c r="N11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15" s="355"/>
      <c r="P115" s="355"/>
      <c r="Q115" s="355"/>
      <c r="R115" s="360"/>
      <c r="S115" s="282"/>
      <c r="T115" s="292"/>
      <c r="U115" s="231"/>
      <c r="V115" s="270">
        <f>12/12*Taula423[[#This Row],[Mesos del contracte en vigor durant l´any 2024]]</f>
        <v>0</v>
      </c>
      <c r="W115" s="270">
        <f>2/12*Taula423[[#This Row],[Mesos del contracte en vigor durant l´any 2024]]</f>
        <v>0</v>
      </c>
      <c r="X115" s="271">
        <f t="shared" si="6"/>
        <v>0</v>
      </c>
      <c r="Y115" s="271"/>
      <c r="Z115" s="272" t="e">
        <f>IF(#REF!&lt;#REF!,"No assoleix el mínim d'hores d'atenció anual","Atenció mínima assolida amb èxit")</f>
        <v>#REF!</v>
      </c>
      <c r="AA115" s="271"/>
      <c r="AB115" s="234"/>
      <c r="AC115" s="234"/>
      <c r="AE115" s="273">
        <f>IF(Taula423[[#This Row],[Núm. d''ordre]]&lt;&gt;"",1,0)</f>
        <v>0</v>
      </c>
      <c r="AG115" s="273">
        <f>IF(Taula423[[#This Row],[Núm. d''ordre]]&gt;0,1,0)</f>
        <v>1</v>
      </c>
      <c r="AI115" s="235">
        <f t="shared" si="10"/>
        <v>0</v>
      </c>
      <c r="AJ115" s="235">
        <f t="shared" si="11"/>
        <v>0</v>
      </c>
      <c r="AK115" s="235">
        <f t="shared" si="7"/>
        <v>0</v>
      </c>
      <c r="AL115" s="234"/>
      <c r="AM115" s="235">
        <f t="shared" si="8"/>
        <v>0</v>
      </c>
      <c r="AN115" s="235">
        <f t="shared" si="9"/>
        <v>0</v>
      </c>
      <c r="BM115" s="236"/>
      <c r="BN115" s="236"/>
      <c r="BO115" s="236"/>
    </row>
    <row r="116" spans="1:67" ht="13.5" customHeight="1" x14ac:dyDescent="0.25">
      <c r="A116" s="229"/>
      <c r="B116" s="234" t="str">
        <f>IF($C116&lt;&gt;"",MAX($B$7:B115)+1,"")</f>
        <v/>
      </c>
      <c r="C116" s="276"/>
      <c r="D116" s="287"/>
      <c r="E116" s="288"/>
      <c r="F116" s="262"/>
      <c r="G116" s="262"/>
      <c r="H116" s="275"/>
      <c r="I116" s="276"/>
      <c r="J116" s="281"/>
      <c r="K116" s="291"/>
      <c r="L116" s="263"/>
      <c r="M116" s="279"/>
      <c r="N11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16" s="355"/>
      <c r="P116" s="355"/>
      <c r="Q116" s="355"/>
      <c r="R116" s="360"/>
      <c r="S116" s="282"/>
      <c r="T116" s="292"/>
      <c r="U116" s="231"/>
      <c r="V116" s="270">
        <f>12/12*Taula423[[#This Row],[Mesos del contracte en vigor durant l´any 2024]]</f>
        <v>0</v>
      </c>
      <c r="W116" s="270">
        <f>2/12*Taula423[[#This Row],[Mesos del contracte en vigor durant l´any 2024]]</f>
        <v>0</v>
      </c>
      <c r="X116" s="271">
        <f t="shared" si="6"/>
        <v>0</v>
      </c>
      <c r="Y116" s="271"/>
      <c r="Z116" s="283" t="e">
        <f>IF(#REF!&lt;#REF!,"No assoleix el mínim d'hores d'atenció anual","Atenció mínima assolida amb èxit")</f>
        <v>#REF!</v>
      </c>
      <c r="AA116" s="271"/>
      <c r="AB116" s="234"/>
      <c r="AC116" s="234"/>
      <c r="AE116" s="273">
        <f>IF(Taula423[[#This Row],[Núm. d''ordre]]&lt;&gt;"",1,0)</f>
        <v>0</v>
      </c>
      <c r="AG116" s="273">
        <f>IF(Taula423[[#This Row],[Núm. d''ordre]]&gt;0,1,0)</f>
        <v>1</v>
      </c>
      <c r="AI116" s="235">
        <f t="shared" si="10"/>
        <v>0</v>
      </c>
      <c r="AJ116" s="235">
        <f t="shared" si="11"/>
        <v>0</v>
      </c>
      <c r="AK116" s="235">
        <f t="shared" si="7"/>
        <v>0</v>
      </c>
      <c r="AL116" s="234"/>
      <c r="AM116" s="235">
        <f t="shared" si="8"/>
        <v>0</v>
      </c>
      <c r="AN116" s="235">
        <f t="shared" si="9"/>
        <v>0</v>
      </c>
      <c r="BM116" s="236"/>
      <c r="BN116" s="236"/>
      <c r="BO116" s="236"/>
    </row>
    <row r="117" spans="1:67" ht="13.5" customHeight="1" x14ac:dyDescent="0.25">
      <c r="A117" s="229"/>
      <c r="B117" s="234" t="str">
        <f>IF($C117&lt;&gt;"",MAX($B$7:B116)+1,"")</f>
        <v/>
      </c>
      <c r="C117" s="276"/>
      <c r="D117" s="287"/>
      <c r="E117" s="288"/>
      <c r="F117" s="262"/>
      <c r="G117" s="262"/>
      <c r="H117" s="275"/>
      <c r="I117" s="276"/>
      <c r="J117" s="281"/>
      <c r="K117" s="291"/>
      <c r="L117" s="263"/>
      <c r="M117" s="279"/>
      <c r="N11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17" s="355"/>
      <c r="P117" s="355"/>
      <c r="Q117" s="355"/>
      <c r="R117" s="360"/>
      <c r="S117" s="282"/>
      <c r="T117" s="292"/>
      <c r="U117" s="231"/>
      <c r="V117" s="270">
        <f>12/12*Taula423[[#This Row],[Mesos del contracte en vigor durant l´any 2024]]</f>
        <v>0</v>
      </c>
      <c r="W117" s="270">
        <f>2/12*Taula423[[#This Row],[Mesos del contracte en vigor durant l´any 2024]]</f>
        <v>0</v>
      </c>
      <c r="X117" s="271">
        <f t="shared" si="6"/>
        <v>0</v>
      </c>
      <c r="Y117" s="271"/>
      <c r="Z117" s="272" t="e">
        <f>IF(#REF!&lt;#REF!,"No assoleix el mínim d'hores d'atenció anual","Atenció mínima assolida amb èxit")</f>
        <v>#REF!</v>
      </c>
      <c r="AA117" s="271"/>
      <c r="AB117" s="234"/>
      <c r="AC117" s="234"/>
      <c r="AE117" s="273">
        <f>IF(Taula423[[#This Row],[Núm. d''ordre]]&lt;&gt;"",1,0)</f>
        <v>0</v>
      </c>
      <c r="AG117" s="273">
        <f>IF(Taula423[[#This Row],[Núm. d''ordre]]&gt;0,1,0)</f>
        <v>1</v>
      </c>
      <c r="AI117" s="235">
        <f t="shared" si="10"/>
        <v>0</v>
      </c>
      <c r="AJ117" s="235">
        <f t="shared" si="11"/>
        <v>0</v>
      </c>
      <c r="AK117" s="235">
        <f t="shared" si="7"/>
        <v>0</v>
      </c>
      <c r="AL117" s="234"/>
      <c r="AM117" s="235">
        <f t="shared" si="8"/>
        <v>0</v>
      </c>
      <c r="AN117" s="235">
        <f t="shared" si="9"/>
        <v>0</v>
      </c>
      <c r="BM117" s="236"/>
      <c r="BN117" s="236"/>
      <c r="BO117" s="236"/>
    </row>
    <row r="118" spans="1:67" ht="13.5" customHeight="1" x14ac:dyDescent="0.25">
      <c r="A118" s="229"/>
      <c r="B118" s="234" t="str">
        <f>IF($C118&lt;&gt;"",MAX($B$7:B117)+1,"")</f>
        <v/>
      </c>
      <c r="C118" s="276"/>
      <c r="D118" s="287"/>
      <c r="E118" s="288"/>
      <c r="F118" s="262"/>
      <c r="G118" s="262"/>
      <c r="H118" s="275"/>
      <c r="I118" s="276"/>
      <c r="J118" s="281"/>
      <c r="K118" s="291"/>
      <c r="L118" s="263"/>
      <c r="M118" s="279"/>
      <c r="N11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18" s="355"/>
      <c r="P118" s="355"/>
      <c r="Q118" s="355"/>
      <c r="R118" s="360"/>
      <c r="S118" s="282"/>
      <c r="T118" s="292"/>
      <c r="U118" s="231"/>
      <c r="V118" s="270">
        <f>12/12*Taula423[[#This Row],[Mesos del contracte en vigor durant l´any 2024]]</f>
        <v>0</v>
      </c>
      <c r="W118" s="270">
        <f>2/12*Taula423[[#This Row],[Mesos del contracte en vigor durant l´any 2024]]</f>
        <v>0</v>
      </c>
      <c r="X118" s="271">
        <f t="shared" si="6"/>
        <v>0</v>
      </c>
      <c r="Y118" s="271"/>
      <c r="Z118" s="283" t="e">
        <f>IF(#REF!&lt;#REF!,"No assoleix el mínim d'hores d'atenció anual","Atenció mínima assolida amb èxit")</f>
        <v>#REF!</v>
      </c>
      <c r="AA118" s="271"/>
      <c r="AB118" s="234"/>
      <c r="AC118" s="234"/>
      <c r="AE118" s="273">
        <f>IF(Taula423[[#This Row],[Núm. d''ordre]]&lt;&gt;"",1,0)</f>
        <v>0</v>
      </c>
      <c r="AG118" s="273">
        <f>IF(Taula423[[#This Row],[Núm. d''ordre]]&gt;0,1,0)</f>
        <v>1</v>
      </c>
      <c r="AI118" s="235">
        <f t="shared" si="10"/>
        <v>0</v>
      </c>
      <c r="AJ118" s="235">
        <f t="shared" si="11"/>
        <v>0</v>
      </c>
      <c r="AK118" s="235">
        <f t="shared" si="7"/>
        <v>0</v>
      </c>
      <c r="AL118" s="234"/>
      <c r="AM118" s="235">
        <f t="shared" si="8"/>
        <v>0</v>
      </c>
      <c r="AN118" s="235">
        <f t="shared" si="9"/>
        <v>0</v>
      </c>
      <c r="BM118" s="236"/>
      <c r="BN118" s="236"/>
      <c r="BO118" s="236"/>
    </row>
    <row r="119" spans="1:67" ht="13.5" customHeight="1" x14ac:dyDescent="0.25">
      <c r="A119" s="229"/>
      <c r="B119" s="234" t="str">
        <f>IF($C119&lt;&gt;"",MAX($B$7:B118)+1,"")</f>
        <v/>
      </c>
      <c r="C119" s="276"/>
      <c r="D119" s="287"/>
      <c r="E119" s="288"/>
      <c r="F119" s="262"/>
      <c r="G119" s="262"/>
      <c r="H119" s="275"/>
      <c r="I119" s="276"/>
      <c r="J119" s="281"/>
      <c r="K119" s="291"/>
      <c r="L119" s="263"/>
      <c r="M119" s="279"/>
      <c r="N11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19" s="355"/>
      <c r="P119" s="355"/>
      <c r="Q119" s="355"/>
      <c r="R119" s="360"/>
      <c r="S119" s="282"/>
      <c r="T119" s="292"/>
      <c r="U119" s="231"/>
      <c r="V119" s="270">
        <f>12/12*Taula423[[#This Row],[Mesos del contracte en vigor durant l´any 2024]]</f>
        <v>0</v>
      </c>
      <c r="W119" s="270">
        <f>2/12*Taula423[[#This Row],[Mesos del contracte en vigor durant l´any 2024]]</f>
        <v>0</v>
      </c>
      <c r="X119" s="271">
        <f t="shared" si="6"/>
        <v>0</v>
      </c>
      <c r="Y119" s="271"/>
      <c r="Z119" s="272" t="e">
        <f>IF(#REF!&lt;#REF!,"No assoleix el mínim d'hores d'atenció anual","Atenció mínima assolida amb èxit")</f>
        <v>#REF!</v>
      </c>
      <c r="AA119" s="271"/>
      <c r="AB119" s="234"/>
      <c r="AC119" s="234"/>
      <c r="AE119" s="273">
        <f>IF(Taula423[[#This Row],[Núm. d''ordre]]&lt;&gt;"",1,0)</f>
        <v>0</v>
      </c>
      <c r="AG119" s="273">
        <f>IF(Taula423[[#This Row],[Núm. d''ordre]]&gt;0,1,0)</f>
        <v>1</v>
      </c>
      <c r="AI119" s="235">
        <f t="shared" si="10"/>
        <v>0</v>
      </c>
      <c r="AJ119" s="235">
        <f t="shared" si="11"/>
        <v>0</v>
      </c>
      <c r="AK119" s="235">
        <f t="shared" si="7"/>
        <v>0</v>
      </c>
      <c r="AL119" s="234"/>
      <c r="AM119" s="235">
        <f t="shared" si="8"/>
        <v>0</v>
      </c>
      <c r="AN119" s="235">
        <f t="shared" si="9"/>
        <v>0</v>
      </c>
      <c r="BM119" s="236"/>
      <c r="BN119" s="236"/>
      <c r="BO119" s="236"/>
    </row>
    <row r="120" spans="1:67" ht="13.5" customHeight="1" x14ac:dyDescent="0.25">
      <c r="A120" s="229"/>
      <c r="B120" s="234" t="str">
        <f>IF($C120&lt;&gt;"",MAX($B$7:B119)+1,"")</f>
        <v/>
      </c>
      <c r="C120" s="276"/>
      <c r="D120" s="287"/>
      <c r="E120" s="288"/>
      <c r="F120" s="262"/>
      <c r="G120" s="262"/>
      <c r="H120" s="275"/>
      <c r="I120" s="276"/>
      <c r="J120" s="281"/>
      <c r="K120" s="291"/>
      <c r="L120" s="263"/>
      <c r="M120" s="279"/>
      <c r="N12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20" s="355"/>
      <c r="P120" s="355"/>
      <c r="Q120" s="355"/>
      <c r="R120" s="360"/>
      <c r="S120" s="282"/>
      <c r="T120" s="292"/>
      <c r="U120" s="231"/>
      <c r="V120" s="270">
        <f>12/12*Taula423[[#This Row],[Mesos del contracte en vigor durant l´any 2024]]</f>
        <v>0</v>
      </c>
      <c r="W120" s="270">
        <f>2/12*Taula423[[#This Row],[Mesos del contracte en vigor durant l´any 2024]]</f>
        <v>0</v>
      </c>
      <c r="X120" s="271">
        <f t="shared" si="6"/>
        <v>0</v>
      </c>
      <c r="Y120" s="271"/>
      <c r="Z120" s="283" t="e">
        <f>IF(#REF!&lt;#REF!,"No assoleix el mínim d'hores d'atenció anual","Atenció mínima assolida amb èxit")</f>
        <v>#REF!</v>
      </c>
      <c r="AA120" s="271"/>
      <c r="AB120" s="234"/>
      <c r="AC120" s="234"/>
      <c r="AE120" s="273">
        <f>IF(Taula423[[#This Row],[Núm. d''ordre]]&lt;&gt;"",1,0)</f>
        <v>0</v>
      </c>
      <c r="AG120" s="273">
        <f>IF(Taula423[[#This Row],[Núm. d''ordre]]&gt;0,1,0)</f>
        <v>1</v>
      </c>
      <c r="AI120" s="235">
        <f t="shared" si="10"/>
        <v>0</v>
      </c>
      <c r="AJ120" s="235">
        <f t="shared" si="11"/>
        <v>0</v>
      </c>
      <c r="AK120" s="235">
        <f t="shared" si="7"/>
        <v>0</v>
      </c>
      <c r="AL120" s="234"/>
      <c r="AM120" s="235">
        <f t="shared" si="8"/>
        <v>0</v>
      </c>
      <c r="AN120" s="235">
        <f t="shared" si="9"/>
        <v>0</v>
      </c>
      <c r="BM120" s="236"/>
      <c r="BN120" s="236"/>
      <c r="BO120" s="236"/>
    </row>
    <row r="121" spans="1:67" ht="13.5" customHeight="1" x14ac:dyDescent="0.25">
      <c r="A121" s="229"/>
      <c r="B121" s="234" t="str">
        <f>IF($C121&lt;&gt;"",MAX($B$7:B120)+1,"")</f>
        <v/>
      </c>
      <c r="C121" s="276"/>
      <c r="D121" s="287"/>
      <c r="E121" s="288"/>
      <c r="F121" s="262"/>
      <c r="G121" s="262"/>
      <c r="H121" s="275"/>
      <c r="I121" s="276"/>
      <c r="J121" s="281"/>
      <c r="K121" s="291"/>
      <c r="L121" s="263"/>
      <c r="M121" s="279"/>
      <c r="N12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21" s="355"/>
      <c r="P121" s="355"/>
      <c r="Q121" s="355"/>
      <c r="R121" s="360"/>
      <c r="S121" s="282"/>
      <c r="T121" s="292"/>
      <c r="U121" s="231"/>
      <c r="V121" s="270">
        <f>12/12*Taula423[[#This Row],[Mesos del contracte en vigor durant l´any 2024]]</f>
        <v>0</v>
      </c>
      <c r="W121" s="270">
        <f>2/12*Taula423[[#This Row],[Mesos del contracte en vigor durant l´any 2024]]</f>
        <v>0</v>
      </c>
      <c r="X121" s="271">
        <f t="shared" si="6"/>
        <v>0</v>
      </c>
      <c r="Y121" s="271"/>
      <c r="Z121" s="272" t="e">
        <f>IF(#REF!&lt;#REF!,"No assoleix el mínim d'hores d'atenció anual","Atenció mínima assolida amb èxit")</f>
        <v>#REF!</v>
      </c>
      <c r="AA121" s="271"/>
      <c r="AB121" s="234"/>
      <c r="AC121" s="234"/>
      <c r="AE121" s="273">
        <f>IF(Taula423[[#This Row],[Núm. d''ordre]]&lt;&gt;"",1,0)</f>
        <v>0</v>
      </c>
      <c r="AG121" s="273">
        <f>IF(Taula423[[#This Row],[Núm. d''ordre]]&gt;0,1,0)</f>
        <v>1</v>
      </c>
      <c r="AI121" s="235">
        <f t="shared" si="10"/>
        <v>0</v>
      </c>
      <c r="AJ121" s="235">
        <f t="shared" si="11"/>
        <v>0</v>
      </c>
      <c r="AK121" s="235">
        <f t="shared" si="7"/>
        <v>0</v>
      </c>
      <c r="AL121" s="234"/>
      <c r="AM121" s="235">
        <f t="shared" si="8"/>
        <v>0</v>
      </c>
      <c r="AN121" s="235">
        <f t="shared" si="9"/>
        <v>0</v>
      </c>
      <c r="BM121" s="236"/>
      <c r="BN121" s="236"/>
      <c r="BO121" s="236"/>
    </row>
    <row r="122" spans="1:67" ht="13.5" customHeight="1" x14ac:dyDescent="0.25">
      <c r="A122" s="229"/>
      <c r="B122" s="234" t="str">
        <f>IF($C122&lt;&gt;"",MAX($B$7:B121)+1,"")</f>
        <v/>
      </c>
      <c r="C122" s="276"/>
      <c r="D122" s="287"/>
      <c r="E122" s="288"/>
      <c r="F122" s="262"/>
      <c r="G122" s="262"/>
      <c r="H122" s="275"/>
      <c r="I122" s="276"/>
      <c r="J122" s="281"/>
      <c r="K122" s="291"/>
      <c r="L122" s="263"/>
      <c r="M122" s="279"/>
      <c r="N12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22" s="355"/>
      <c r="P122" s="355"/>
      <c r="Q122" s="355"/>
      <c r="R122" s="360"/>
      <c r="S122" s="282"/>
      <c r="T122" s="292"/>
      <c r="U122" s="231"/>
      <c r="V122" s="270">
        <f>12/12*Taula423[[#This Row],[Mesos del contracte en vigor durant l´any 2024]]</f>
        <v>0</v>
      </c>
      <c r="W122" s="270">
        <f>2/12*Taula423[[#This Row],[Mesos del contracte en vigor durant l´any 2024]]</f>
        <v>0</v>
      </c>
      <c r="X122" s="271">
        <f t="shared" si="6"/>
        <v>0</v>
      </c>
      <c r="Y122" s="271"/>
      <c r="Z122" s="283" t="e">
        <f>IF(#REF!&lt;#REF!,"No assoleix el mínim d'hores d'atenció anual","Atenció mínima assolida amb èxit")</f>
        <v>#REF!</v>
      </c>
      <c r="AA122" s="271"/>
      <c r="AB122" s="234"/>
      <c r="AC122" s="234"/>
      <c r="AE122" s="273">
        <f>IF(Taula423[[#This Row],[Núm. d''ordre]]&lt;&gt;"",1,0)</f>
        <v>0</v>
      </c>
      <c r="AG122" s="273">
        <f>IF(Taula423[[#This Row],[Núm. d''ordre]]&gt;0,1,0)</f>
        <v>1</v>
      </c>
      <c r="AI122" s="235">
        <f t="shared" si="10"/>
        <v>0</v>
      </c>
      <c r="AJ122" s="235">
        <f t="shared" si="11"/>
        <v>0</v>
      </c>
      <c r="AK122" s="235">
        <f t="shared" si="7"/>
        <v>0</v>
      </c>
      <c r="AL122" s="234"/>
      <c r="AM122" s="235">
        <f t="shared" si="8"/>
        <v>0</v>
      </c>
      <c r="AN122" s="235">
        <f t="shared" si="9"/>
        <v>0</v>
      </c>
      <c r="BM122" s="236"/>
      <c r="BN122" s="236"/>
      <c r="BO122" s="236"/>
    </row>
    <row r="123" spans="1:67" ht="13.5" customHeight="1" x14ac:dyDescent="0.25">
      <c r="A123" s="229"/>
      <c r="B123" s="234" t="str">
        <f>IF($C123&lt;&gt;"",MAX($B$7:B122)+1,"")</f>
        <v/>
      </c>
      <c r="C123" s="276"/>
      <c r="D123" s="287"/>
      <c r="E123" s="288"/>
      <c r="F123" s="262"/>
      <c r="G123" s="262"/>
      <c r="H123" s="275"/>
      <c r="I123" s="276"/>
      <c r="J123" s="281"/>
      <c r="K123" s="291"/>
      <c r="L123" s="263"/>
      <c r="M123" s="279"/>
      <c r="N12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23" s="355"/>
      <c r="P123" s="355"/>
      <c r="Q123" s="355"/>
      <c r="R123" s="360"/>
      <c r="S123" s="282"/>
      <c r="T123" s="292"/>
      <c r="U123" s="231"/>
      <c r="V123" s="270">
        <f>12/12*Taula423[[#This Row],[Mesos del contracte en vigor durant l´any 2024]]</f>
        <v>0</v>
      </c>
      <c r="W123" s="270">
        <f>2/12*Taula423[[#This Row],[Mesos del contracte en vigor durant l´any 2024]]</f>
        <v>0</v>
      </c>
      <c r="X123" s="271">
        <f t="shared" si="6"/>
        <v>0</v>
      </c>
      <c r="Y123" s="271"/>
      <c r="Z123" s="272" t="e">
        <f>IF(#REF!&lt;#REF!,"No assoleix el mínim d'hores d'atenció anual","Atenció mínima assolida amb èxit")</f>
        <v>#REF!</v>
      </c>
      <c r="AA123" s="271"/>
      <c r="AB123" s="234"/>
      <c r="AC123" s="234"/>
      <c r="AE123" s="273">
        <f>IF(Taula423[[#This Row],[Núm. d''ordre]]&lt;&gt;"",1,0)</f>
        <v>0</v>
      </c>
      <c r="AG123" s="273">
        <f>IF(Taula423[[#This Row],[Núm. d''ordre]]&gt;0,1,0)</f>
        <v>1</v>
      </c>
      <c r="AI123" s="235">
        <f t="shared" si="10"/>
        <v>0</v>
      </c>
      <c r="AJ123" s="235">
        <f t="shared" si="11"/>
        <v>0</v>
      </c>
      <c r="AK123" s="235">
        <f t="shared" si="7"/>
        <v>0</v>
      </c>
      <c r="AL123" s="234"/>
      <c r="AM123" s="235">
        <f t="shared" si="8"/>
        <v>0</v>
      </c>
      <c r="AN123" s="235">
        <f t="shared" si="9"/>
        <v>0</v>
      </c>
      <c r="BM123" s="236"/>
      <c r="BN123" s="236"/>
      <c r="BO123" s="236"/>
    </row>
    <row r="124" spans="1:67" ht="13.5" customHeight="1" x14ac:dyDescent="0.25">
      <c r="A124" s="229"/>
      <c r="B124" s="234" t="str">
        <f>IF($C124&lt;&gt;"",MAX($B$7:B123)+1,"")</f>
        <v/>
      </c>
      <c r="C124" s="276"/>
      <c r="D124" s="287"/>
      <c r="E124" s="288"/>
      <c r="F124" s="262"/>
      <c r="G124" s="262"/>
      <c r="H124" s="275"/>
      <c r="I124" s="276"/>
      <c r="J124" s="281"/>
      <c r="K124" s="291"/>
      <c r="L124" s="263"/>
      <c r="M124" s="279"/>
      <c r="N12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24" s="355"/>
      <c r="P124" s="355"/>
      <c r="Q124" s="355"/>
      <c r="R124" s="360"/>
      <c r="S124" s="282"/>
      <c r="T124" s="292"/>
      <c r="U124" s="231"/>
      <c r="V124" s="270">
        <f>12/12*Taula423[[#This Row],[Mesos del contracte en vigor durant l´any 2024]]</f>
        <v>0</v>
      </c>
      <c r="W124" s="270">
        <f>2/12*Taula423[[#This Row],[Mesos del contracte en vigor durant l´any 2024]]</f>
        <v>0</v>
      </c>
      <c r="X124" s="271">
        <f t="shared" si="6"/>
        <v>0</v>
      </c>
      <c r="Y124" s="271"/>
      <c r="Z124" s="283" t="e">
        <f>IF(#REF!&lt;#REF!,"No assoleix el mínim d'hores d'atenció anual","Atenció mínima assolida amb èxit")</f>
        <v>#REF!</v>
      </c>
      <c r="AA124" s="271"/>
      <c r="AB124" s="234"/>
      <c r="AC124" s="234"/>
      <c r="AE124" s="273">
        <f>IF(Taula423[[#This Row],[Núm. d''ordre]]&lt;&gt;"",1,0)</f>
        <v>0</v>
      </c>
      <c r="AG124" s="273">
        <f>IF(Taula423[[#This Row],[Núm. d''ordre]]&gt;0,1,0)</f>
        <v>1</v>
      </c>
      <c r="AI124" s="235">
        <f t="shared" si="10"/>
        <v>0</v>
      </c>
      <c r="AJ124" s="235">
        <f t="shared" si="11"/>
        <v>0</v>
      </c>
      <c r="AK124" s="235">
        <f t="shared" si="7"/>
        <v>0</v>
      </c>
      <c r="AL124" s="234"/>
      <c r="AM124" s="235">
        <f t="shared" si="8"/>
        <v>0</v>
      </c>
      <c r="AN124" s="235">
        <f t="shared" si="9"/>
        <v>0</v>
      </c>
      <c r="BM124" s="236"/>
      <c r="BN124" s="236"/>
      <c r="BO124" s="236"/>
    </row>
    <row r="125" spans="1:67" ht="13.5" customHeight="1" x14ac:dyDescent="0.25">
      <c r="A125" s="229"/>
      <c r="B125" s="234" t="str">
        <f>IF($C125&lt;&gt;"",MAX($B$7:B124)+1,"")</f>
        <v/>
      </c>
      <c r="C125" s="276"/>
      <c r="D125" s="287"/>
      <c r="E125" s="288"/>
      <c r="F125" s="262"/>
      <c r="G125" s="262"/>
      <c r="H125" s="275"/>
      <c r="I125" s="276"/>
      <c r="J125" s="281"/>
      <c r="K125" s="291"/>
      <c r="L125" s="263"/>
      <c r="M125" s="279"/>
      <c r="N12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25" s="355"/>
      <c r="P125" s="355"/>
      <c r="Q125" s="355"/>
      <c r="R125" s="360"/>
      <c r="S125" s="282"/>
      <c r="T125" s="292"/>
      <c r="U125" s="231"/>
      <c r="V125" s="270">
        <f>12/12*Taula423[[#This Row],[Mesos del contracte en vigor durant l´any 2024]]</f>
        <v>0</v>
      </c>
      <c r="W125" s="270">
        <f>2/12*Taula423[[#This Row],[Mesos del contracte en vigor durant l´any 2024]]</f>
        <v>0</v>
      </c>
      <c r="X125" s="271">
        <f t="shared" si="6"/>
        <v>0</v>
      </c>
      <c r="Y125" s="271"/>
      <c r="Z125" s="272" t="e">
        <f>IF(#REF!&lt;#REF!,"No assoleix el mínim d'hores d'atenció anual","Atenció mínima assolida amb èxit")</f>
        <v>#REF!</v>
      </c>
      <c r="AA125" s="271"/>
      <c r="AB125" s="234"/>
      <c r="AC125" s="234"/>
      <c r="AE125" s="273">
        <f>IF(Taula423[[#This Row],[Núm. d''ordre]]&lt;&gt;"",1,0)</f>
        <v>0</v>
      </c>
      <c r="AG125" s="273">
        <f>IF(Taula423[[#This Row],[Núm. d''ordre]]&gt;0,1,0)</f>
        <v>1</v>
      </c>
      <c r="AI125" s="235">
        <f t="shared" si="10"/>
        <v>0</v>
      </c>
      <c r="AJ125" s="235">
        <f t="shared" si="11"/>
        <v>0</v>
      </c>
      <c r="AK125" s="235">
        <f t="shared" si="7"/>
        <v>0</v>
      </c>
      <c r="AL125" s="234"/>
      <c r="AM125" s="235">
        <f t="shared" si="8"/>
        <v>0</v>
      </c>
      <c r="AN125" s="235">
        <f t="shared" si="9"/>
        <v>0</v>
      </c>
      <c r="BM125" s="236"/>
      <c r="BN125" s="236"/>
      <c r="BO125" s="236"/>
    </row>
    <row r="126" spans="1:67" ht="13.5" customHeight="1" x14ac:dyDescent="0.25">
      <c r="A126" s="229"/>
      <c r="B126" s="234" t="str">
        <f>IF($C126&lt;&gt;"",MAX($B$7:B125)+1,"")</f>
        <v/>
      </c>
      <c r="C126" s="276"/>
      <c r="D126" s="287"/>
      <c r="E126" s="288"/>
      <c r="F126" s="262"/>
      <c r="G126" s="262"/>
      <c r="H126" s="275"/>
      <c r="I126" s="276"/>
      <c r="J126" s="281"/>
      <c r="K126" s="291"/>
      <c r="L126" s="263"/>
      <c r="M126" s="279"/>
      <c r="N12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26" s="355"/>
      <c r="P126" s="355"/>
      <c r="Q126" s="355"/>
      <c r="R126" s="360"/>
      <c r="S126" s="282"/>
      <c r="T126" s="292"/>
      <c r="U126" s="231"/>
      <c r="V126" s="270">
        <f>12/12*Taula423[[#This Row],[Mesos del contracte en vigor durant l´any 2024]]</f>
        <v>0</v>
      </c>
      <c r="W126" s="270">
        <f>2/12*Taula423[[#This Row],[Mesos del contracte en vigor durant l´any 2024]]</f>
        <v>0</v>
      </c>
      <c r="X126" s="271">
        <f t="shared" si="6"/>
        <v>0</v>
      </c>
      <c r="Y126" s="271"/>
      <c r="Z126" s="283" t="e">
        <f>IF(#REF!&lt;#REF!,"No assoleix el mínim d'hores d'atenció anual","Atenció mínima assolida amb èxit")</f>
        <v>#REF!</v>
      </c>
      <c r="AA126" s="271"/>
      <c r="AB126" s="234"/>
      <c r="AC126" s="234"/>
      <c r="AE126" s="273">
        <f>IF(Taula423[[#This Row],[Núm. d''ordre]]&lt;&gt;"",1,0)</f>
        <v>0</v>
      </c>
      <c r="AG126" s="273">
        <f>IF(Taula423[[#This Row],[Núm. d''ordre]]&gt;0,1,0)</f>
        <v>1</v>
      </c>
      <c r="AI126" s="235">
        <f t="shared" si="10"/>
        <v>0</v>
      </c>
      <c r="AJ126" s="235">
        <f t="shared" si="11"/>
        <v>0</v>
      </c>
      <c r="AK126" s="235">
        <f t="shared" si="7"/>
        <v>0</v>
      </c>
      <c r="AL126" s="234"/>
      <c r="AM126" s="235">
        <f t="shared" si="8"/>
        <v>0</v>
      </c>
      <c r="AN126" s="235">
        <f t="shared" si="9"/>
        <v>0</v>
      </c>
      <c r="BM126" s="236"/>
      <c r="BN126" s="236"/>
      <c r="BO126" s="236"/>
    </row>
    <row r="127" spans="1:67" ht="13.5" customHeight="1" x14ac:dyDescent="0.25">
      <c r="A127" s="229"/>
      <c r="B127" s="234" t="str">
        <f>IF($C127&lt;&gt;"",MAX($B$7:B126)+1,"")</f>
        <v/>
      </c>
      <c r="C127" s="276"/>
      <c r="D127" s="287"/>
      <c r="E127" s="288"/>
      <c r="F127" s="262"/>
      <c r="G127" s="262"/>
      <c r="H127" s="275"/>
      <c r="I127" s="276"/>
      <c r="J127" s="281"/>
      <c r="K127" s="291"/>
      <c r="L127" s="263"/>
      <c r="M127" s="279"/>
      <c r="N12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27" s="355"/>
      <c r="P127" s="355"/>
      <c r="Q127" s="355"/>
      <c r="R127" s="360"/>
      <c r="S127" s="282"/>
      <c r="T127" s="292"/>
      <c r="U127" s="231"/>
      <c r="V127" s="270">
        <f>12/12*Taula423[[#This Row],[Mesos del contracte en vigor durant l´any 2024]]</f>
        <v>0</v>
      </c>
      <c r="W127" s="270">
        <f>2/12*Taula423[[#This Row],[Mesos del contracte en vigor durant l´any 2024]]</f>
        <v>0</v>
      </c>
      <c r="X127" s="271">
        <f t="shared" si="6"/>
        <v>0</v>
      </c>
      <c r="Y127" s="271"/>
      <c r="Z127" s="272" t="e">
        <f>IF(#REF!&lt;#REF!,"No assoleix el mínim d'hores d'atenció anual","Atenció mínima assolida amb èxit")</f>
        <v>#REF!</v>
      </c>
      <c r="AA127" s="271"/>
      <c r="AB127" s="234"/>
      <c r="AC127" s="234"/>
      <c r="AE127" s="273">
        <f>IF(Taula423[[#This Row],[Núm. d''ordre]]&lt;&gt;"",1,0)</f>
        <v>0</v>
      </c>
      <c r="AG127" s="273">
        <f>IF(Taula423[[#This Row],[Núm. d''ordre]]&gt;0,1,0)</f>
        <v>1</v>
      </c>
      <c r="AI127" s="235">
        <f t="shared" si="10"/>
        <v>0</v>
      </c>
      <c r="AJ127" s="235">
        <f t="shared" si="11"/>
        <v>0</v>
      </c>
      <c r="AK127" s="235">
        <f t="shared" si="7"/>
        <v>0</v>
      </c>
      <c r="AL127" s="234"/>
      <c r="AM127" s="235">
        <f t="shared" si="8"/>
        <v>0</v>
      </c>
      <c r="AN127" s="235">
        <f t="shared" si="9"/>
        <v>0</v>
      </c>
      <c r="BM127" s="236"/>
      <c r="BN127" s="236"/>
      <c r="BO127" s="236"/>
    </row>
    <row r="128" spans="1:67" ht="13.5" customHeight="1" x14ac:dyDescent="0.25">
      <c r="A128" s="229"/>
      <c r="B128" s="234" t="str">
        <f>IF($C128&lt;&gt;"",MAX($B$7:B127)+1,"")</f>
        <v/>
      </c>
      <c r="C128" s="276"/>
      <c r="D128" s="287"/>
      <c r="E128" s="288"/>
      <c r="F128" s="262"/>
      <c r="G128" s="262"/>
      <c r="H128" s="275"/>
      <c r="I128" s="276"/>
      <c r="J128" s="281"/>
      <c r="K128" s="291"/>
      <c r="L128" s="263"/>
      <c r="M128" s="279"/>
      <c r="N12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28" s="355"/>
      <c r="P128" s="355"/>
      <c r="Q128" s="355"/>
      <c r="R128" s="360"/>
      <c r="S128" s="282"/>
      <c r="T128" s="292"/>
      <c r="U128" s="231"/>
      <c r="V128" s="270">
        <f>12/12*Taula423[[#This Row],[Mesos del contracte en vigor durant l´any 2024]]</f>
        <v>0</v>
      </c>
      <c r="W128" s="270">
        <f>2/12*Taula423[[#This Row],[Mesos del contracte en vigor durant l´any 2024]]</f>
        <v>0</v>
      </c>
      <c r="X128" s="271">
        <f t="shared" si="6"/>
        <v>0</v>
      </c>
      <c r="Y128" s="271"/>
      <c r="Z128" s="283" t="e">
        <f>IF(#REF!&lt;#REF!,"No assoleix el mínim d'hores d'atenció anual","Atenció mínima assolida amb èxit")</f>
        <v>#REF!</v>
      </c>
      <c r="AA128" s="271"/>
      <c r="AB128" s="234"/>
      <c r="AC128" s="234"/>
      <c r="AE128" s="273">
        <f>IF(Taula423[[#This Row],[Núm. d''ordre]]&lt;&gt;"",1,0)</f>
        <v>0</v>
      </c>
      <c r="AG128" s="273">
        <f>IF(Taula423[[#This Row],[Núm. d''ordre]]&gt;0,1,0)</f>
        <v>1</v>
      </c>
      <c r="AI128" s="235">
        <f t="shared" si="10"/>
        <v>0</v>
      </c>
      <c r="AJ128" s="235">
        <f t="shared" si="11"/>
        <v>0</v>
      </c>
      <c r="AK128" s="235">
        <f t="shared" si="7"/>
        <v>0</v>
      </c>
      <c r="AL128" s="234"/>
      <c r="AM128" s="235">
        <f t="shared" si="8"/>
        <v>0</v>
      </c>
      <c r="AN128" s="235">
        <f t="shared" si="9"/>
        <v>0</v>
      </c>
      <c r="BM128" s="236"/>
      <c r="BN128" s="236"/>
      <c r="BO128" s="236"/>
    </row>
    <row r="129" spans="1:67" ht="13.5" customHeight="1" x14ac:dyDescent="0.25">
      <c r="A129" s="229"/>
      <c r="B129" s="234" t="str">
        <f>IF($C129&lt;&gt;"",MAX($B$7:B128)+1,"")</f>
        <v/>
      </c>
      <c r="C129" s="276"/>
      <c r="D129" s="287"/>
      <c r="E129" s="288"/>
      <c r="F129" s="262"/>
      <c r="G129" s="262"/>
      <c r="H129" s="275"/>
      <c r="I129" s="276"/>
      <c r="J129" s="281"/>
      <c r="K129" s="291"/>
      <c r="L129" s="263"/>
      <c r="M129" s="279"/>
      <c r="N12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29" s="355"/>
      <c r="P129" s="355"/>
      <c r="Q129" s="355"/>
      <c r="R129" s="360"/>
      <c r="S129" s="282"/>
      <c r="T129" s="292"/>
      <c r="U129" s="231"/>
      <c r="V129" s="270">
        <f>12/12*Taula423[[#This Row],[Mesos del contracte en vigor durant l´any 2024]]</f>
        <v>0</v>
      </c>
      <c r="W129" s="270">
        <f>2/12*Taula423[[#This Row],[Mesos del contracte en vigor durant l´any 2024]]</f>
        <v>0</v>
      </c>
      <c r="X129" s="271">
        <f t="shared" si="6"/>
        <v>0</v>
      </c>
      <c r="Y129" s="271"/>
      <c r="Z129" s="272" t="e">
        <f>IF(#REF!&lt;#REF!,"No assoleix el mínim d'hores d'atenció anual","Atenció mínima assolida amb èxit")</f>
        <v>#REF!</v>
      </c>
      <c r="AA129" s="271"/>
      <c r="AB129" s="234"/>
      <c r="AC129" s="234"/>
      <c r="AE129" s="273">
        <f>IF(Taula423[[#This Row],[Núm. d''ordre]]&lt;&gt;"",1,0)</f>
        <v>0</v>
      </c>
      <c r="AG129" s="273">
        <f>IF(Taula423[[#This Row],[Núm. d''ordre]]&gt;0,1,0)</f>
        <v>1</v>
      </c>
      <c r="AI129" s="235">
        <f t="shared" si="10"/>
        <v>0</v>
      </c>
      <c r="AJ129" s="235">
        <f t="shared" si="11"/>
        <v>0</v>
      </c>
      <c r="AK129" s="235">
        <f t="shared" si="7"/>
        <v>0</v>
      </c>
      <c r="AL129" s="234"/>
      <c r="AM129" s="235">
        <f t="shared" si="8"/>
        <v>0</v>
      </c>
      <c r="AN129" s="235">
        <f t="shared" si="9"/>
        <v>0</v>
      </c>
      <c r="BM129" s="236"/>
      <c r="BN129" s="236"/>
      <c r="BO129" s="236"/>
    </row>
    <row r="130" spans="1:67" ht="13.5" customHeight="1" x14ac:dyDescent="0.25">
      <c r="A130" s="229"/>
      <c r="B130" s="234" t="str">
        <f>IF($C130&lt;&gt;"",MAX($B$7:B129)+1,"")</f>
        <v/>
      </c>
      <c r="C130" s="276"/>
      <c r="D130" s="287"/>
      <c r="E130" s="288"/>
      <c r="F130" s="262"/>
      <c r="G130" s="262"/>
      <c r="H130" s="275"/>
      <c r="I130" s="276"/>
      <c r="J130" s="281"/>
      <c r="K130" s="291"/>
      <c r="L130" s="263"/>
      <c r="M130" s="279"/>
      <c r="N13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30" s="355"/>
      <c r="P130" s="355"/>
      <c r="Q130" s="355"/>
      <c r="R130" s="360"/>
      <c r="S130" s="282"/>
      <c r="T130" s="292"/>
      <c r="U130" s="231"/>
      <c r="V130" s="270">
        <f>12/12*Taula423[[#This Row],[Mesos del contracte en vigor durant l´any 2024]]</f>
        <v>0</v>
      </c>
      <c r="W130" s="270">
        <f>2/12*Taula423[[#This Row],[Mesos del contracte en vigor durant l´any 2024]]</f>
        <v>0</v>
      </c>
      <c r="X130" s="271">
        <f t="shared" si="6"/>
        <v>0</v>
      </c>
      <c r="Y130" s="271"/>
      <c r="Z130" s="283" t="e">
        <f>IF(#REF!&lt;#REF!,"No assoleix el mínim d'hores d'atenció anual","Atenció mínima assolida amb èxit")</f>
        <v>#REF!</v>
      </c>
      <c r="AA130" s="271"/>
      <c r="AB130" s="234"/>
      <c r="AC130" s="234"/>
      <c r="AE130" s="273">
        <f>IF(Taula423[[#This Row],[Núm. d''ordre]]&lt;&gt;"",1,0)</f>
        <v>0</v>
      </c>
      <c r="AG130" s="273">
        <f>IF(Taula423[[#This Row],[Núm. d''ordre]]&gt;0,1,0)</f>
        <v>1</v>
      </c>
      <c r="AI130" s="235">
        <f t="shared" si="10"/>
        <v>0</v>
      </c>
      <c r="AJ130" s="235">
        <f t="shared" si="11"/>
        <v>0</v>
      </c>
      <c r="AK130" s="235">
        <f t="shared" si="7"/>
        <v>0</v>
      </c>
      <c r="AL130" s="234"/>
      <c r="AM130" s="235">
        <f t="shared" si="8"/>
        <v>0</v>
      </c>
      <c r="AN130" s="235">
        <f t="shared" si="9"/>
        <v>0</v>
      </c>
      <c r="BM130" s="236"/>
      <c r="BN130" s="236"/>
      <c r="BO130" s="236"/>
    </row>
    <row r="131" spans="1:67" ht="13.5" customHeight="1" x14ac:dyDescent="0.25">
      <c r="A131" s="229"/>
      <c r="B131" s="234" t="str">
        <f>IF($C131&lt;&gt;"",MAX($B$7:B130)+1,"")</f>
        <v/>
      </c>
      <c r="C131" s="276"/>
      <c r="D131" s="287"/>
      <c r="E131" s="288"/>
      <c r="F131" s="262"/>
      <c r="G131" s="262"/>
      <c r="H131" s="275"/>
      <c r="I131" s="276"/>
      <c r="J131" s="281"/>
      <c r="K131" s="291"/>
      <c r="L131" s="263"/>
      <c r="M131" s="279"/>
      <c r="N13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31" s="355"/>
      <c r="P131" s="355"/>
      <c r="Q131" s="355"/>
      <c r="R131" s="360"/>
      <c r="S131" s="282"/>
      <c r="T131" s="292"/>
      <c r="U131" s="231"/>
      <c r="V131" s="270">
        <f>12/12*Taula423[[#This Row],[Mesos del contracte en vigor durant l´any 2024]]</f>
        <v>0</v>
      </c>
      <c r="W131" s="270">
        <f>2/12*Taula423[[#This Row],[Mesos del contracte en vigor durant l´any 2024]]</f>
        <v>0</v>
      </c>
      <c r="X131" s="271">
        <f t="shared" si="6"/>
        <v>0</v>
      </c>
      <c r="Y131" s="271"/>
      <c r="Z131" s="272" t="e">
        <f>IF(#REF!&lt;#REF!,"No assoleix el mínim d'hores d'atenció anual","Atenció mínima assolida amb èxit")</f>
        <v>#REF!</v>
      </c>
      <c r="AA131" s="271"/>
      <c r="AB131" s="234"/>
      <c r="AC131" s="234"/>
      <c r="AE131" s="273">
        <f>IF(Taula423[[#This Row],[Núm. d''ordre]]&lt;&gt;"",1,0)</f>
        <v>0</v>
      </c>
      <c r="AG131" s="273">
        <f>IF(Taula423[[#This Row],[Núm. d''ordre]]&gt;0,1,0)</f>
        <v>1</v>
      </c>
      <c r="AI131" s="235">
        <f t="shared" si="10"/>
        <v>0</v>
      </c>
      <c r="AJ131" s="235">
        <f t="shared" si="11"/>
        <v>0</v>
      </c>
      <c r="AK131" s="235">
        <f t="shared" si="7"/>
        <v>0</v>
      </c>
      <c r="AL131" s="234"/>
      <c r="AM131" s="235">
        <f t="shared" si="8"/>
        <v>0</v>
      </c>
      <c r="AN131" s="235">
        <f t="shared" si="9"/>
        <v>0</v>
      </c>
      <c r="BM131" s="236"/>
      <c r="BN131" s="236"/>
      <c r="BO131" s="236"/>
    </row>
    <row r="132" spans="1:67" ht="13.5" customHeight="1" x14ac:dyDescent="0.25">
      <c r="A132" s="229"/>
      <c r="B132" s="234" t="str">
        <f>IF($C132&lt;&gt;"",MAX($B$7:B131)+1,"")</f>
        <v/>
      </c>
      <c r="C132" s="276"/>
      <c r="D132" s="287"/>
      <c r="E132" s="288"/>
      <c r="F132" s="262"/>
      <c r="G132" s="262"/>
      <c r="H132" s="275"/>
      <c r="I132" s="276"/>
      <c r="J132" s="281"/>
      <c r="K132" s="291"/>
      <c r="L132" s="263"/>
      <c r="M132" s="279"/>
      <c r="N13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32" s="355"/>
      <c r="P132" s="355"/>
      <c r="Q132" s="355"/>
      <c r="R132" s="360"/>
      <c r="S132" s="282"/>
      <c r="T132" s="292"/>
      <c r="U132" s="231"/>
      <c r="V132" s="270">
        <f>12/12*Taula423[[#This Row],[Mesos del contracte en vigor durant l´any 2024]]</f>
        <v>0</v>
      </c>
      <c r="W132" s="270">
        <f>2/12*Taula423[[#This Row],[Mesos del contracte en vigor durant l´any 2024]]</f>
        <v>0</v>
      </c>
      <c r="X132" s="271">
        <f t="shared" si="6"/>
        <v>0</v>
      </c>
      <c r="Y132" s="271"/>
      <c r="Z132" s="283" t="e">
        <f>IF(#REF!&lt;#REF!,"No assoleix el mínim d'hores d'atenció anual","Atenció mínima assolida amb èxit")</f>
        <v>#REF!</v>
      </c>
      <c r="AA132" s="271"/>
      <c r="AB132" s="234"/>
      <c r="AC132" s="234"/>
      <c r="AE132" s="273">
        <f>IF(Taula423[[#This Row],[Núm. d''ordre]]&lt;&gt;"",1,0)</f>
        <v>0</v>
      </c>
      <c r="AG132" s="273">
        <f>IF(Taula423[[#This Row],[Núm. d''ordre]]&gt;0,1,0)</f>
        <v>1</v>
      </c>
      <c r="AI132" s="235">
        <f t="shared" si="10"/>
        <v>0</v>
      </c>
      <c r="AJ132" s="235">
        <f t="shared" si="11"/>
        <v>0</v>
      </c>
      <c r="AK132" s="235">
        <f t="shared" si="7"/>
        <v>0</v>
      </c>
      <c r="AL132" s="234"/>
      <c r="AM132" s="235">
        <f t="shared" si="8"/>
        <v>0</v>
      </c>
      <c r="AN132" s="235">
        <f t="shared" si="9"/>
        <v>0</v>
      </c>
      <c r="BM132" s="236"/>
      <c r="BN132" s="236"/>
      <c r="BO132" s="236"/>
    </row>
    <row r="133" spans="1:67" ht="13.5" customHeight="1" x14ac:dyDescent="0.25">
      <c r="A133" s="229"/>
      <c r="B133" s="234" t="str">
        <f>IF($C133&lt;&gt;"",MAX($B$7:B132)+1,"")</f>
        <v/>
      </c>
      <c r="C133" s="276"/>
      <c r="D133" s="287"/>
      <c r="E133" s="288"/>
      <c r="F133" s="262"/>
      <c r="G133" s="262"/>
      <c r="H133" s="275"/>
      <c r="I133" s="276"/>
      <c r="J133" s="281"/>
      <c r="K133" s="291"/>
      <c r="L133" s="263"/>
      <c r="M133" s="279"/>
      <c r="N13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33" s="355"/>
      <c r="P133" s="355"/>
      <c r="Q133" s="355"/>
      <c r="R133" s="360"/>
      <c r="S133" s="282"/>
      <c r="T133" s="292"/>
      <c r="U133" s="231"/>
      <c r="V133" s="270">
        <f>12/12*Taula423[[#This Row],[Mesos del contracte en vigor durant l´any 2024]]</f>
        <v>0</v>
      </c>
      <c r="W133" s="270">
        <f>2/12*Taula423[[#This Row],[Mesos del contracte en vigor durant l´any 2024]]</f>
        <v>0</v>
      </c>
      <c r="X133" s="271">
        <f t="shared" si="6"/>
        <v>0</v>
      </c>
      <c r="Y133" s="271"/>
      <c r="Z133" s="272" t="e">
        <f>IF(#REF!&lt;#REF!,"No assoleix el mínim d'hores d'atenció anual","Atenció mínima assolida amb èxit")</f>
        <v>#REF!</v>
      </c>
      <c r="AA133" s="271"/>
      <c r="AB133" s="234"/>
      <c r="AC133" s="234"/>
      <c r="AE133" s="273">
        <f>IF(Taula423[[#This Row],[Núm. d''ordre]]&lt;&gt;"",1,0)</f>
        <v>0</v>
      </c>
      <c r="AG133" s="273">
        <f>IF(Taula423[[#This Row],[Núm. d''ordre]]&gt;0,1,0)</f>
        <v>1</v>
      </c>
      <c r="AI133" s="235">
        <f t="shared" si="10"/>
        <v>0</v>
      </c>
      <c r="AJ133" s="235">
        <f t="shared" si="11"/>
        <v>0</v>
      </c>
      <c r="AK133" s="235">
        <f t="shared" si="7"/>
        <v>0</v>
      </c>
      <c r="AL133" s="234"/>
      <c r="AM133" s="235">
        <f t="shared" si="8"/>
        <v>0</v>
      </c>
      <c r="AN133" s="235">
        <f t="shared" si="9"/>
        <v>0</v>
      </c>
      <c r="BM133" s="236"/>
      <c r="BN133" s="236"/>
      <c r="BO133" s="236"/>
    </row>
    <row r="134" spans="1:67" ht="13.5" customHeight="1" x14ac:dyDescent="0.25">
      <c r="A134" s="229"/>
      <c r="B134" s="234" t="str">
        <f>IF($C134&lt;&gt;"",MAX($B$7:B133)+1,"")</f>
        <v/>
      </c>
      <c r="C134" s="276"/>
      <c r="D134" s="287"/>
      <c r="E134" s="288"/>
      <c r="F134" s="262"/>
      <c r="G134" s="262"/>
      <c r="H134" s="275"/>
      <c r="I134" s="276"/>
      <c r="J134" s="281"/>
      <c r="K134" s="291"/>
      <c r="L134" s="263"/>
      <c r="M134" s="279"/>
      <c r="N13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34" s="355"/>
      <c r="P134" s="355"/>
      <c r="Q134" s="355"/>
      <c r="R134" s="360"/>
      <c r="S134" s="282"/>
      <c r="T134" s="292"/>
      <c r="U134" s="231"/>
      <c r="V134" s="270">
        <f>12/12*Taula423[[#This Row],[Mesos del contracte en vigor durant l´any 2024]]</f>
        <v>0</v>
      </c>
      <c r="W134" s="270">
        <f>2/12*Taula423[[#This Row],[Mesos del contracte en vigor durant l´any 2024]]</f>
        <v>0</v>
      </c>
      <c r="X134" s="271">
        <f t="shared" si="6"/>
        <v>0</v>
      </c>
      <c r="Y134" s="271"/>
      <c r="Z134" s="283" t="e">
        <f>IF(#REF!&lt;#REF!,"No assoleix el mínim d'hores d'atenció anual","Atenció mínima assolida amb èxit")</f>
        <v>#REF!</v>
      </c>
      <c r="AA134" s="271"/>
      <c r="AB134" s="234"/>
      <c r="AC134" s="234"/>
      <c r="AE134" s="273">
        <f>IF(Taula423[[#This Row],[Núm. d''ordre]]&lt;&gt;"",1,0)</f>
        <v>0</v>
      </c>
      <c r="AG134" s="273">
        <f>IF(Taula423[[#This Row],[Núm. d''ordre]]&gt;0,1,0)</f>
        <v>1</v>
      </c>
      <c r="AI134" s="235">
        <f t="shared" si="10"/>
        <v>0</v>
      </c>
      <c r="AJ134" s="235">
        <f t="shared" si="11"/>
        <v>0</v>
      </c>
      <c r="AK134" s="235">
        <f t="shared" si="7"/>
        <v>0</v>
      </c>
      <c r="AL134" s="234"/>
      <c r="AM134" s="235">
        <f t="shared" si="8"/>
        <v>0</v>
      </c>
      <c r="AN134" s="235">
        <f t="shared" si="9"/>
        <v>0</v>
      </c>
      <c r="BM134" s="236"/>
      <c r="BN134" s="236"/>
      <c r="BO134" s="236"/>
    </row>
    <row r="135" spans="1:67" ht="13.5" customHeight="1" x14ac:dyDescent="0.25">
      <c r="A135" s="229"/>
      <c r="B135" s="234" t="str">
        <f>IF($C135&lt;&gt;"",MAX($B$7:B134)+1,"")</f>
        <v/>
      </c>
      <c r="C135" s="276"/>
      <c r="D135" s="287"/>
      <c r="E135" s="288"/>
      <c r="F135" s="262"/>
      <c r="G135" s="262"/>
      <c r="H135" s="275"/>
      <c r="I135" s="276"/>
      <c r="J135" s="281"/>
      <c r="K135" s="291"/>
      <c r="L135" s="263"/>
      <c r="M135" s="279"/>
      <c r="N13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35" s="355"/>
      <c r="P135" s="355"/>
      <c r="Q135" s="355"/>
      <c r="R135" s="360"/>
      <c r="S135" s="282"/>
      <c r="T135" s="292"/>
      <c r="U135" s="231"/>
      <c r="V135" s="270">
        <f>12/12*Taula423[[#This Row],[Mesos del contracte en vigor durant l´any 2024]]</f>
        <v>0</v>
      </c>
      <c r="W135" s="270">
        <f>2/12*Taula423[[#This Row],[Mesos del contracte en vigor durant l´any 2024]]</f>
        <v>0</v>
      </c>
      <c r="X135" s="271">
        <f t="shared" ref="X135:X198" si="12">IF(AE135=1,241.81,0)</f>
        <v>0</v>
      </c>
      <c r="Y135" s="271"/>
      <c r="Z135" s="272" t="e">
        <f>IF(#REF!&lt;#REF!,"No assoleix el mínim d'hores d'atenció anual","Atenció mínima assolida amb èxit")</f>
        <v>#REF!</v>
      </c>
      <c r="AA135" s="271"/>
      <c r="AB135" s="234"/>
      <c r="AC135" s="234"/>
      <c r="AE135" s="273">
        <f>IF(Taula423[[#This Row],[Núm. d''ordre]]&lt;&gt;"",1,0)</f>
        <v>0</v>
      </c>
      <c r="AG135" s="273">
        <f>IF(Taula423[[#This Row],[Núm. d''ordre]]&gt;0,1,0)</f>
        <v>1</v>
      </c>
      <c r="AI135" s="235">
        <f t="shared" si="10"/>
        <v>0</v>
      </c>
      <c r="AJ135" s="235">
        <f t="shared" si="11"/>
        <v>0</v>
      </c>
      <c r="AK135" s="235">
        <f t="shared" ref="AK135:AK198" si="13">IF(G135="No binari",1,0)</f>
        <v>0</v>
      </c>
      <c r="AL135" s="234"/>
      <c r="AM135" s="235">
        <f t="shared" ref="AM135:AM198" si="14">IF(F135="Home",1,0)</f>
        <v>0</v>
      </c>
      <c r="AN135" s="235">
        <f t="shared" ref="AN135:AN198" si="15">IF(F135="Dona",1,0)</f>
        <v>0</v>
      </c>
      <c r="BM135" s="236"/>
      <c r="BN135" s="236"/>
      <c r="BO135" s="236"/>
    </row>
    <row r="136" spans="1:67" ht="13.5" customHeight="1" x14ac:dyDescent="0.25">
      <c r="A136" s="229"/>
      <c r="B136" s="234" t="str">
        <f>IF($C136&lt;&gt;"",MAX($B$7:B135)+1,"")</f>
        <v/>
      </c>
      <c r="C136" s="276"/>
      <c r="D136" s="287"/>
      <c r="E136" s="288"/>
      <c r="F136" s="262"/>
      <c r="G136" s="262"/>
      <c r="H136" s="275"/>
      <c r="I136" s="276"/>
      <c r="J136" s="281"/>
      <c r="K136" s="291"/>
      <c r="L136" s="263"/>
      <c r="M136" s="279"/>
      <c r="N13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36" s="355"/>
      <c r="P136" s="355"/>
      <c r="Q136" s="355"/>
      <c r="R136" s="360"/>
      <c r="S136" s="282"/>
      <c r="T136" s="292"/>
      <c r="U136" s="231"/>
      <c r="V136" s="270">
        <f>12/12*Taula423[[#This Row],[Mesos del contracte en vigor durant l´any 2024]]</f>
        <v>0</v>
      </c>
      <c r="W136" s="270">
        <f>2/12*Taula423[[#This Row],[Mesos del contracte en vigor durant l´any 2024]]</f>
        <v>0</v>
      </c>
      <c r="X136" s="271">
        <f t="shared" si="12"/>
        <v>0</v>
      </c>
      <c r="Y136" s="271"/>
      <c r="Z136" s="283" t="e">
        <f>IF(#REF!&lt;#REF!,"No assoleix el mínim d'hores d'atenció anual","Atenció mínima assolida amb èxit")</f>
        <v>#REF!</v>
      </c>
      <c r="AA136" s="271"/>
      <c r="AB136" s="234"/>
      <c r="AC136" s="234"/>
      <c r="AE136" s="273">
        <f>IF(Taula423[[#This Row],[Núm. d''ordre]]&lt;&gt;"",1,0)</f>
        <v>0</v>
      </c>
      <c r="AG136" s="273">
        <f>IF(Taula423[[#This Row],[Núm. d''ordre]]&gt;0,1,0)</f>
        <v>1</v>
      </c>
      <c r="AI136" s="235">
        <f t="shared" ref="AI136:AI199" si="16">IF(G136="Home",1,0)</f>
        <v>0</v>
      </c>
      <c r="AJ136" s="235">
        <f t="shared" ref="AJ136:AJ199" si="17">IF(G136="Dona",1,0)</f>
        <v>0</v>
      </c>
      <c r="AK136" s="235">
        <f t="shared" si="13"/>
        <v>0</v>
      </c>
      <c r="AL136" s="234"/>
      <c r="AM136" s="235">
        <f t="shared" si="14"/>
        <v>0</v>
      </c>
      <c r="AN136" s="235">
        <f t="shared" si="15"/>
        <v>0</v>
      </c>
      <c r="BM136" s="236"/>
      <c r="BN136" s="236"/>
      <c r="BO136" s="236"/>
    </row>
    <row r="137" spans="1:67" ht="13.5" customHeight="1" x14ac:dyDescent="0.25">
      <c r="A137" s="229"/>
      <c r="B137" s="234" t="str">
        <f>IF($C137&lt;&gt;"",MAX($B$7:B136)+1,"")</f>
        <v/>
      </c>
      <c r="C137" s="276"/>
      <c r="D137" s="287"/>
      <c r="E137" s="288"/>
      <c r="F137" s="262"/>
      <c r="G137" s="262"/>
      <c r="H137" s="275"/>
      <c r="I137" s="276"/>
      <c r="J137" s="281"/>
      <c r="K137" s="291"/>
      <c r="L137" s="263"/>
      <c r="M137" s="279"/>
      <c r="N13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37" s="355"/>
      <c r="P137" s="355"/>
      <c r="Q137" s="355"/>
      <c r="R137" s="360"/>
      <c r="S137" s="282"/>
      <c r="T137" s="292"/>
      <c r="U137" s="231"/>
      <c r="V137" s="270">
        <f>12/12*Taula423[[#This Row],[Mesos del contracte en vigor durant l´any 2024]]</f>
        <v>0</v>
      </c>
      <c r="W137" s="270">
        <f>2/12*Taula423[[#This Row],[Mesos del contracte en vigor durant l´any 2024]]</f>
        <v>0</v>
      </c>
      <c r="X137" s="271">
        <f t="shared" si="12"/>
        <v>0</v>
      </c>
      <c r="Y137" s="271"/>
      <c r="Z137" s="272" t="e">
        <f>IF(#REF!&lt;#REF!,"No assoleix el mínim d'hores d'atenció anual","Atenció mínima assolida amb èxit")</f>
        <v>#REF!</v>
      </c>
      <c r="AA137" s="271"/>
      <c r="AB137" s="234"/>
      <c r="AC137" s="234"/>
      <c r="AE137" s="273">
        <f>IF(Taula423[[#This Row],[Núm. d''ordre]]&lt;&gt;"",1,0)</f>
        <v>0</v>
      </c>
      <c r="AG137" s="273">
        <f>IF(Taula423[[#This Row],[Núm. d''ordre]]&gt;0,1,0)</f>
        <v>1</v>
      </c>
      <c r="AI137" s="235">
        <f t="shared" si="16"/>
        <v>0</v>
      </c>
      <c r="AJ137" s="235">
        <f t="shared" si="17"/>
        <v>0</v>
      </c>
      <c r="AK137" s="235">
        <f t="shared" si="13"/>
        <v>0</v>
      </c>
      <c r="AL137" s="234"/>
      <c r="AM137" s="235">
        <f t="shared" si="14"/>
        <v>0</v>
      </c>
      <c r="AN137" s="235">
        <f t="shared" si="15"/>
        <v>0</v>
      </c>
      <c r="BM137" s="236"/>
      <c r="BN137" s="236"/>
      <c r="BO137" s="236"/>
    </row>
    <row r="138" spans="1:67" ht="13.5" customHeight="1" x14ac:dyDescent="0.25">
      <c r="A138" s="229"/>
      <c r="B138" s="234" t="str">
        <f>IF($C138&lt;&gt;"",MAX($B$7:B137)+1,"")</f>
        <v/>
      </c>
      <c r="C138" s="276"/>
      <c r="D138" s="287"/>
      <c r="E138" s="288"/>
      <c r="F138" s="262"/>
      <c r="G138" s="262"/>
      <c r="H138" s="275"/>
      <c r="I138" s="276"/>
      <c r="J138" s="281"/>
      <c r="K138" s="291"/>
      <c r="L138" s="263"/>
      <c r="M138" s="279"/>
      <c r="N13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38" s="355"/>
      <c r="P138" s="355"/>
      <c r="Q138" s="355"/>
      <c r="R138" s="360"/>
      <c r="S138" s="282"/>
      <c r="T138" s="292"/>
      <c r="U138" s="231"/>
      <c r="V138" s="270">
        <f>12/12*Taula423[[#This Row],[Mesos del contracte en vigor durant l´any 2024]]</f>
        <v>0</v>
      </c>
      <c r="W138" s="270">
        <f>2/12*Taula423[[#This Row],[Mesos del contracte en vigor durant l´any 2024]]</f>
        <v>0</v>
      </c>
      <c r="X138" s="271">
        <f t="shared" si="12"/>
        <v>0</v>
      </c>
      <c r="Y138" s="271"/>
      <c r="Z138" s="283" t="e">
        <f>IF(#REF!&lt;#REF!,"No assoleix el mínim d'hores d'atenció anual","Atenció mínima assolida amb èxit")</f>
        <v>#REF!</v>
      </c>
      <c r="AA138" s="271"/>
      <c r="AB138" s="234"/>
      <c r="AC138" s="234"/>
      <c r="AE138" s="273">
        <f>IF(Taula423[[#This Row],[Núm. d''ordre]]&lt;&gt;"",1,0)</f>
        <v>0</v>
      </c>
      <c r="AG138" s="273">
        <f>IF(Taula423[[#This Row],[Núm. d''ordre]]&gt;0,1,0)</f>
        <v>1</v>
      </c>
      <c r="AI138" s="235">
        <f t="shared" si="16"/>
        <v>0</v>
      </c>
      <c r="AJ138" s="235">
        <f t="shared" si="17"/>
        <v>0</v>
      </c>
      <c r="AK138" s="235">
        <f t="shared" si="13"/>
        <v>0</v>
      </c>
      <c r="AL138" s="234"/>
      <c r="AM138" s="235">
        <f t="shared" si="14"/>
        <v>0</v>
      </c>
      <c r="AN138" s="235">
        <f t="shared" si="15"/>
        <v>0</v>
      </c>
      <c r="BM138" s="236"/>
      <c r="BN138" s="236"/>
      <c r="BO138" s="236"/>
    </row>
    <row r="139" spans="1:67" ht="13.5" customHeight="1" x14ac:dyDescent="0.25">
      <c r="A139" s="229"/>
      <c r="B139" s="234" t="str">
        <f>IF($C139&lt;&gt;"",MAX($B$7:B138)+1,"")</f>
        <v/>
      </c>
      <c r="C139" s="276"/>
      <c r="D139" s="287"/>
      <c r="E139" s="288"/>
      <c r="F139" s="262"/>
      <c r="G139" s="262"/>
      <c r="H139" s="275"/>
      <c r="I139" s="276"/>
      <c r="J139" s="281"/>
      <c r="K139" s="291"/>
      <c r="L139" s="263"/>
      <c r="M139" s="279"/>
      <c r="N13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39" s="355"/>
      <c r="P139" s="355"/>
      <c r="Q139" s="355"/>
      <c r="R139" s="360"/>
      <c r="S139" s="282"/>
      <c r="T139" s="292"/>
      <c r="U139" s="231"/>
      <c r="V139" s="270">
        <f>12/12*Taula423[[#This Row],[Mesos del contracte en vigor durant l´any 2024]]</f>
        <v>0</v>
      </c>
      <c r="W139" s="270">
        <f>2/12*Taula423[[#This Row],[Mesos del contracte en vigor durant l´any 2024]]</f>
        <v>0</v>
      </c>
      <c r="X139" s="271">
        <f t="shared" si="12"/>
        <v>0</v>
      </c>
      <c r="Y139" s="271"/>
      <c r="Z139" s="272" t="e">
        <f>IF(#REF!&lt;#REF!,"No assoleix el mínim d'hores d'atenció anual","Atenció mínima assolida amb èxit")</f>
        <v>#REF!</v>
      </c>
      <c r="AA139" s="271"/>
      <c r="AB139" s="234"/>
      <c r="AC139" s="234"/>
      <c r="AE139" s="273">
        <f>IF(Taula423[[#This Row],[Núm. d''ordre]]&lt;&gt;"",1,0)</f>
        <v>0</v>
      </c>
      <c r="AG139" s="273">
        <f>IF(Taula423[[#This Row],[Núm. d''ordre]]&gt;0,1,0)</f>
        <v>1</v>
      </c>
      <c r="AI139" s="235">
        <f t="shared" si="16"/>
        <v>0</v>
      </c>
      <c r="AJ139" s="235">
        <f t="shared" si="17"/>
        <v>0</v>
      </c>
      <c r="AK139" s="235">
        <f t="shared" si="13"/>
        <v>0</v>
      </c>
      <c r="AL139" s="234"/>
      <c r="AM139" s="235">
        <f t="shared" si="14"/>
        <v>0</v>
      </c>
      <c r="AN139" s="235">
        <f t="shared" si="15"/>
        <v>0</v>
      </c>
      <c r="BM139" s="236"/>
      <c r="BN139" s="236"/>
      <c r="BO139" s="236"/>
    </row>
    <row r="140" spans="1:67" ht="13.5" customHeight="1" x14ac:dyDescent="0.25">
      <c r="A140" s="229"/>
      <c r="B140" s="234" t="str">
        <f>IF($C140&lt;&gt;"",MAX($B$7:B139)+1,"")</f>
        <v/>
      </c>
      <c r="C140" s="276"/>
      <c r="D140" s="287"/>
      <c r="E140" s="288"/>
      <c r="F140" s="262"/>
      <c r="G140" s="262"/>
      <c r="H140" s="275"/>
      <c r="I140" s="276"/>
      <c r="J140" s="281"/>
      <c r="K140" s="291"/>
      <c r="L140" s="263"/>
      <c r="M140" s="279"/>
      <c r="N14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40" s="355"/>
      <c r="P140" s="355"/>
      <c r="Q140" s="355"/>
      <c r="R140" s="360"/>
      <c r="S140" s="282"/>
      <c r="T140" s="292"/>
      <c r="U140" s="231"/>
      <c r="V140" s="270">
        <f>12/12*Taula423[[#This Row],[Mesos del contracte en vigor durant l´any 2024]]</f>
        <v>0</v>
      </c>
      <c r="W140" s="270">
        <f>2/12*Taula423[[#This Row],[Mesos del contracte en vigor durant l´any 2024]]</f>
        <v>0</v>
      </c>
      <c r="X140" s="271">
        <f t="shared" si="12"/>
        <v>0</v>
      </c>
      <c r="Y140" s="271"/>
      <c r="Z140" s="283" t="e">
        <f>IF(#REF!&lt;#REF!,"No assoleix el mínim d'hores d'atenció anual","Atenció mínima assolida amb èxit")</f>
        <v>#REF!</v>
      </c>
      <c r="AA140" s="271"/>
      <c r="AB140" s="234"/>
      <c r="AC140" s="234"/>
      <c r="AE140" s="273">
        <f>IF(Taula423[[#This Row],[Núm. d''ordre]]&lt;&gt;"",1,0)</f>
        <v>0</v>
      </c>
      <c r="AG140" s="273">
        <f>IF(Taula423[[#This Row],[Núm. d''ordre]]&gt;0,1,0)</f>
        <v>1</v>
      </c>
      <c r="AI140" s="235">
        <f t="shared" si="16"/>
        <v>0</v>
      </c>
      <c r="AJ140" s="235">
        <f t="shared" si="17"/>
        <v>0</v>
      </c>
      <c r="AK140" s="235">
        <f t="shared" si="13"/>
        <v>0</v>
      </c>
      <c r="AL140" s="234"/>
      <c r="AM140" s="235">
        <f t="shared" si="14"/>
        <v>0</v>
      </c>
      <c r="AN140" s="235">
        <f t="shared" si="15"/>
        <v>0</v>
      </c>
      <c r="BM140" s="236"/>
      <c r="BN140" s="236"/>
      <c r="BO140" s="236"/>
    </row>
    <row r="141" spans="1:67" ht="13.5" customHeight="1" x14ac:dyDescent="0.25">
      <c r="A141" s="229"/>
      <c r="B141" s="234" t="str">
        <f>IF($C141&lt;&gt;"",MAX($B$7:B140)+1,"")</f>
        <v/>
      </c>
      <c r="C141" s="276"/>
      <c r="D141" s="287"/>
      <c r="E141" s="288"/>
      <c r="F141" s="262"/>
      <c r="G141" s="262"/>
      <c r="H141" s="275"/>
      <c r="I141" s="276"/>
      <c r="J141" s="281"/>
      <c r="K141" s="291"/>
      <c r="L141" s="263"/>
      <c r="M141" s="279"/>
      <c r="N14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41" s="355"/>
      <c r="P141" s="355"/>
      <c r="Q141" s="355"/>
      <c r="R141" s="360"/>
      <c r="S141" s="282"/>
      <c r="T141" s="292"/>
      <c r="U141" s="231"/>
      <c r="V141" s="270">
        <f>12/12*Taula423[[#This Row],[Mesos del contracte en vigor durant l´any 2024]]</f>
        <v>0</v>
      </c>
      <c r="W141" s="270">
        <f>2/12*Taula423[[#This Row],[Mesos del contracte en vigor durant l´any 2024]]</f>
        <v>0</v>
      </c>
      <c r="X141" s="271">
        <f t="shared" si="12"/>
        <v>0</v>
      </c>
      <c r="Y141" s="271"/>
      <c r="Z141" s="272" t="e">
        <f>IF(#REF!&lt;#REF!,"No assoleix el mínim d'hores d'atenció anual","Atenció mínima assolida amb èxit")</f>
        <v>#REF!</v>
      </c>
      <c r="AA141" s="271"/>
      <c r="AB141" s="234"/>
      <c r="AC141" s="234"/>
      <c r="AE141" s="273">
        <f>IF(Taula423[[#This Row],[Núm. d''ordre]]&lt;&gt;"",1,0)</f>
        <v>0</v>
      </c>
      <c r="AG141" s="273">
        <f>IF(Taula423[[#This Row],[Núm. d''ordre]]&gt;0,1,0)</f>
        <v>1</v>
      </c>
      <c r="AI141" s="235">
        <f t="shared" si="16"/>
        <v>0</v>
      </c>
      <c r="AJ141" s="235">
        <f t="shared" si="17"/>
        <v>0</v>
      </c>
      <c r="AK141" s="235">
        <f t="shared" si="13"/>
        <v>0</v>
      </c>
      <c r="AL141" s="234"/>
      <c r="AM141" s="235">
        <f t="shared" si="14"/>
        <v>0</v>
      </c>
      <c r="AN141" s="235">
        <f t="shared" si="15"/>
        <v>0</v>
      </c>
      <c r="BM141" s="236"/>
      <c r="BN141" s="236"/>
      <c r="BO141" s="236"/>
    </row>
    <row r="142" spans="1:67" ht="13.5" customHeight="1" x14ac:dyDescent="0.25">
      <c r="A142" s="229"/>
      <c r="B142" s="234" t="str">
        <f>IF($C142&lt;&gt;"",MAX($B$7:B141)+1,"")</f>
        <v/>
      </c>
      <c r="C142" s="276"/>
      <c r="D142" s="287"/>
      <c r="E142" s="288"/>
      <c r="F142" s="262"/>
      <c r="G142" s="262"/>
      <c r="H142" s="275"/>
      <c r="I142" s="276"/>
      <c r="J142" s="281"/>
      <c r="K142" s="291"/>
      <c r="L142" s="263"/>
      <c r="M142" s="279"/>
      <c r="N14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42" s="355"/>
      <c r="P142" s="355"/>
      <c r="Q142" s="355"/>
      <c r="R142" s="360"/>
      <c r="S142" s="282"/>
      <c r="T142" s="292"/>
      <c r="U142" s="231"/>
      <c r="V142" s="270">
        <f>12/12*Taula423[[#This Row],[Mesos del contracte en vigor durant l´any 2024]]</f>
        <v>0</v>
      </c>
      <c r="W142" s="270">
        <f>2/12*Taula423[[#This Row],[Mesos del contracte en vigor durant l´any 2024]]</f>
        <v>0</v>
      </c>
      <c r="X142" s="271">
        <f t="shared" si="12"/>
        <v>0</v>
      </c>
      <c r="Y142" s="271"/>
      <c r="Z142" s="283" t="e">
        <f>IF(#REF!&lt;#REF!,"No assoleix el mínim d'hores d'atenció anual","Atenció mínima assolida amb èxit")</f>
        <v>#REF!</v>
      </c>
      <c r="AA142" s="271"/>
      <c r="AB142" s="234"/>
      <c r="AC142" s="234"/>
      <c r="AE142" s="273">
        <f>IF(Taula423[[#This Row],[Núm. d''ordre]]&lt;&gt;"",1,0)</f>
        <v>0</v>
      </c>
      <c r="AG142" s="273">
        <f>IF(Taula423[[#This Row],[Núm. d''ordre]]&gt;0,1,0)</f>
        <v>1</v>
      </c>
      <c r="AI142" s="235">
        <f t="shared" si="16"/>
        <v>0</v>
      </c>
      <c r="AJ142" s="235">
        <f t="shared" si="17"/>
        <v>0</v>
      </c>
      <c r="AK142" s="235">
        <f t="shared" si="13"/>
        <v>0</v>
      </c>
      <c r="AL142" s="234"/>
      <c r="AM142" s="235">
        <f t="shared" si="14"/>
        <v>0</v>
      </c>
      <c r="AN142" s="235">
        <f t="shared" si="15"/>
        <v>0</v>
      </c>
      <c r="BM142" s="236"/>
      <c r="BN142" s="236"/>
      <c r="BO142" s="236"/>
    </row>
    <row r="143" spans="1:67" ht="13.5" customHeight="1" x14ac:dyDescent="0.25">
      <c r="A143" s="229"/>
      <c r="B143" s="234" t="str">
        <f>IF($C143&lt;&gt;"",MAX($B$7:B142)+1,"")</f>
        <v/>
      </c>
      <c r="C143" s="276"/>
      <c r="D143" s="287"/>
      <c r="E143" s="288"/>
      <c r="F143" s="262"/>
      <c r="G143" s="262"/>
      <c r="H143" s="275"/>
      <c r="I143" s="276"/>
      <c r="J143" s="281"/>
      <c r="K143" s="291"/>
      <c r="L143" s="263"/>
      <c r="M143" s="279"/>
      <c r="N14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43" s="355"/>
      <c r="P143" s="355"/>
      <c r="Q143" s="355"/>
      <c r="R143" s="360"/>
      <c r="S143" s="282"/>
      <c r="T143" s="292"/>
      <c r="U143" s="231"/>
      <c r="V143" s="270">
        <f>12/12*Taula423[[#This Row],[Mesos del contracte en vigor durant l´any 2024]]</f>
        <v>0</v>
      </c>
      <c r="W143" s="270">
        <f>2/12*Taula423[[#This Row],[Mesos del contracte en vigor durant l´any 2024]]</f>
        <v>0</v>
      </c>
      <c r="X143" s="271">
        <f t="shared" si="12"/>
        <v>0</v>
      </c>
      <c r="Y143" s="271"/>
      <c r="Z143" s="272" t="e">
        <f>IF(#REF!&lt;#REF!,"No assoleix el mínim d'hores d'atenció anual","Atenció mínima assolida amb èxit")</f>
        <v>#REF!</v>
      </c>
      <c r="AA143" s="271"/>
      <c r="AB143" s="234"/>
      <c r="AC143" s="234"/>
      <c r="AE143" s="273">
        <f>IF(Taula423[[#This Row],[Núm. d''ordre]]&lt;&gt;"",1,0)</f>
        <v>0</v>
      </c>
      <c r="AG143" s="273">
        <f>IF(Taula423[[#This Row],[Núm. d''ordre]]&gt;0,1,0)</f>
        <v>1</v>
      </c>
      <c r="AI143" s="235">
        <f t="shared" si="16"/>
        <v>0</v>
      </c>
      <c r="AJ143" s="235">
        <f t="shared" si="17"/>
        <v>0</v>
      </c>
      <c r="AK143" s="235">
        <f t="shared" si="13"/>
        <v>0</v>
      </c>
      <c r="AL143" s="234"/>
      <c r="AM143" s="235">
        <f t="shared" si="14"/>
        <v>0</v>
      </c>
      <c r="AN143" s="235">
        <f t="shared" si="15"/>
        <v>0</v>
      </c>
      <c r="BM143" s="236"/>
      <c r="BN143" s="236"/>
      <c r="BO143" s="236"/>
    </row>
    <row r="144" spans="1:67" ht="13.5" customHeight="1" x14ac:dyDescent="0.25">
      <c r="A144" s="229"/>
      <c r="B144" s="234" t="str">
        <f>IF($C144&lt;&gt;"",MAX($B$7:B143)+1,"")</f>
        <v/>
      </c>
      <c r="C144" s="276"/>
      <c r="D144" s="287"/>
      <c r="E144" s="288"/>
      <c r="F144" s="262"/>
      <c r="G144" s="262"/>
      <c r="H144" s="275"/>
      <c r="I144" s="276"/>
      <c r="J144" s="281"/>
      <c r="K144" s="291"/>
      <c r="L144" s="263"/>
      <c r="M144" s="279"/>
      <c r="N14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44" s="355"/>
      <c r="P144" s="355"/>
      <c r="Q144" s="355"/>
      <c r="R144" s="360"/>
      <c r="S144" s="282"/>
      <c r="T144" s="292"/>
      <c r="U144" s="231"/>
      <c r="V144" s="270">
        <f>12/12*Taula423[[#This Row],[Mesos del contracte en vigor durant l´any 2024]]</f>
        <v>0</v>
      </c>
      <c r="W144" s="270">
        <f>2/12*Taula423[[#This Row],[Mesos del contracte en vigor durant l´any 2024]]</f>
        <v>0</v>
      </c>
      <c r="X144" s="271">
        <f t="shared" si="12"/>
        <v>0</v>
      </c>
      <c r="Y144" s="271"/>
      <c r="Z144" s="283" t="e">
        <f>IF(#REF!&lt;#REF!,"No assoleix el mínim d'hores d'atenció anual","Atenció mínima assolida amb èxit")</f>
        <v>#REF!</v>
      </c>
      <c r="AA144" s="271"/>
      <c r="AB144" s="234"/>
      <c r="AC144" s="234"/>
      <c r="AE144" s="273">
        <f>IF(Taula423[[#This Row],[Núm. d''ordre]]&lt;&gt;"",1,0)</f>
        <v>0</v>
      </c>
      <c r="AG144" s="273">
        <f>IF(Taula423[[#This Row],[Núm. d''ordre]]&gt;0,1,0)</f>
        <v>1</v>
      </c>
      <c r="AI144" s="235">
        <f t="shared" si="16"/>
        <v>0</v>
      </c>
      <c r="AJ144" s="235">
        <f t="shared" si="17"/>
        <v>0</v>
      </c>
      <c r="AK144" s="235">
        <f t="shared" si="13"/>
        <v>0</v>
      </c>
      <c r="AL144" s="234"/>
      <c r="AM144" s="235">
        <f t="shared" si="14"/>
        <v>0</v>
      </c>
      <c r="AN144" s="235">
        <f t="shared" si="15"/>
        <v>0</v>
      </c>
      <c r="BM144" s="236"/>
      <c r="BN144" s="236"/>
      <c r="BO144" s="236"/>
    </row>
    <row r="145" spans="1:67" ht="13.5" customHeight="1" x14ac:dyDescent="0.25">
      <c r="A145" s="229"/>
      <c r="B145" s="234" t="str">
        <f>IF($C145&lt;&gt;"",MAX($B$7:B144)+1,"")</f>
        <v/>
      </c>
      <c r="C145" s="276"/>
      <c r="D145" s="287"/>
      <c r="E145" s="288"/>
      <c r="F145" s="262"/>
      <c r="G145" s="262"/>
      <c r="H145" s="275"/>
      <c r="I145" s="276"/>
      <c r="J145" s="281"/>
      <c r="K145" s="291"/>
      <c r="L145" s="263"/>
      <c r="M145" s="279"/>
      <c r="N14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45" s="355"/>
      <c r="P145" s="355"/>
      <c r="Q145" s="355"/>
      <c r="R145" s="360"/>
      <c r="S145" s="282"/>
      <c r="T145" s="292"/>
      <c r="U145" s="231"/>
      <c r="V145" s="270">
        <f>12/12*Taula423[[#This Row],[Mesos del contracte en vigor durant l´any 2024]]</f>
        <v>0</v>
      </c>
      <c r="W145" s="270">
        <f>2/12*Taula423[[#This Row],[Mesos del contracte en vigor durant l´any 2024]]</f>
        <v>0</v>
      </c>
      <c r="X145" s="271">
        <f t="shared" si="12"/>
        <v>0</v>
      </c>
      <c r="Y145" s="271"/>
      <c r="Z145" s="272" t="e">
        <f>IF(#REF!&lt;#REF!,"No assoleix el mínim d'hores d'atenció anual","Atenció mínima assolida amb èxit")</f>
        <v>#REF!</v>
      </c>
      <c r="AA145" s="271"/>
      <c r="AB145" s="234"/>
      <c r="AC145" s="234"/>
      <c r="AE145" s="273">
        <f>IF(Taula423[[#This Row],[Núm. d''ordre]]&lt;&gt;"",1,0)</f>
        <v>0</v>
      </c>
      <c r="AG145" s="273">
        <f>IF(Taula423[[#This Row],[Núm. d''ordre]]&gt;0,1,0)</f>
        <v>1</v>
      </c>
      <c r="AI145" s="235">
        <f t="shared" si="16"/>
        <v>0</v>
      </c>
      <c r="AJ145" s="235">
        <f t="shared" si="17"/>
        <v>0</v>
      </c>
      <c r="AK145" s="235">
        <f t="shared" si="13"/>
        <v>0</v>
      </c>
      <c r="AL145" s="234"/>
      <c r="AM145" s="235">
        <f t="shared" si="14"/>
        <v>0</v>
      </c>
      <c r="AN145" s="235">
        <f t="shared" si="15"/>
        <v>0</v>
      </c>
      <c r="BM145" s="236"/>
      <c r="BN145" s="236"/>
      <c r="BO145" s="236"/>
    </row>
    <row r="146" spans="1:67" ht="13.5" customHeight="1" x14ac:dyDescent="0.25">
      <c r="A146" s="229"/>
      <c r="B146" s="234" t="str">
        <f>IF($C146&lt;&gt;"",MAX($B$7:B145)+1,"")</f>
        <v/>
      </c>
      <c r="C146" s="276"/>
      <c r="D146" s="287"/>
      <c r="E146" s="288"/>
      <c r="F146" s="262"/>
      <c r="G146" s="262"/>
      <c r="H146" s="275"/>
      <c r="I146" s="276"/>
      <c r="J146" s="281"/>
      <c r="K146" s="291"/>
      <c r="L146" s="263"/>
      <c r="M146" s="279"/>
      <c r="N14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46" s="355"/>
      <c r="P146" s="355"/>
      <c r="Q146" s="355"/>
      <c r="R146" s="360"/>
      <c r="S146" s="282"/>
      <c r="T146" s="292"/>
      <c r="U146" s="231"/>
      <c r="V146" s="270">
        <f>12/12*Taula423[[#This Row],[Mesos del contracte en vigor durant l´any 2024]]</f>
        <v>0</v>
      </c>
      <c r="W146" s="270">
        <f>2/12*Taula423[[#This Row],[Mesos del contracte en vigor durant l´any 2024]]</f>
        <v>0</v>
      </c>
      <c r="X146" s="271">
        <f t="shared" si="12"/>
        <v>0</v>
      </c>
      <c r="Y146" s="271"/>
      <c r="Z146" s="283" t="e">
        <f>IF(#REF!&lt;#REF!,"No assoleix el mínim d'hores d'atenció anual","Atenció mínima assolida amb èxit")</f>
        <v>#REF!</v>
      </c>
      <c r="AA146" s="271"/>
      <c r="AB146" s="234"/>
      <c r="AC146" s="234"/>
      <c r="AE146" s="273">
        <f>IF(Taula423[[#This Row],[Núm. d''ordre]]&lt;&gt;"",1,0)</f>
        <v>0</v>
      </c>
      <c r="AG146" s="273">
        <f>IF(Taula423[[#This Row],[Núm. d''ordre]]&gt;0,1,0)</f>
        <v>1</v>
      </c>
      <c r="AI146" s="235">
        <f t="shared" si="16"/>
        <v>0</v>
      </c>
      <c r="AJ146" s="235">
        <f t="shared" si="17"/>
        <v>0</v>
      </c>
      <c r="AK146" s="235">
        <f t="shared" si="13"/>
        <v>0</v>
      </c>
      <c r="AL146" s="234"/>
      <c r="AM146" s="235">
        <f t="shared" si="14"/>
        <v>0</v>
      </c>
      <c r="AN146" s="235">
        <f t="shared" si="15"/>
        <v>0</v>
      </c>
      <c r="BM146" s="236"/>
      <c r="BN146" s="236"/>
      <c r="BO146" s="236"/>
    </row>
    <row r="147" spans="1:67" ht="13.5" customHeight="1" x14ac:dyDescent="0.25">
      <c r="A147" s="229"/>
      <c r="B147" s="234" t="str">
        <f>IF($C147&lt;&gt;"",MAX($B$7:B146)+1,"")</f>
        <v/>
      </c>
      <c r="C147" s="276"/>
      <c r="D147" s="287"/>
      <c r="E147" s="288"/>
      <c r="F147" s="262"/>
      <c r="G147" s="262"/>
      <c r="H147" s="275"/>
      <c r="I147" s="276"/>
      <c r="J147" s="281"/>
      <c r="K147" s="291"/>
      <c r="L147" s="263"/>
      <c r="M147" s="279"/>
      <c r="N14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47" s="355"/>
      <c r="P147" s="355"/>
      <c r="Q147" s="355"/>
      <c r="R147" s="360"/>
      <c r="S147" s="282"/>
      <c r="T147" s="292"/>
      <c r="U147" s="231"/>
      <c r="V147" s="270">
        <f>12/12*Taula423[[#This Row],[Mesos del contracte en vigor durant l´any 2024]]</f>
        <v>0</v>
      </c>
      <c r="W147" s="270">
        <f>2/12*Taula423[[#This Row],[Mesos del contracte en vigor durant l´any 2024]]</f>
        <v>0</v>
      </c>
      <c r="X147" s="271">
        <f t="shared" si="12"/>
        <v>0</v>
      </c>
      <c r="Y147" s="271"/>
      <c r="Z147" s="272" t="e">
        <f>IF(#REF!&lt;#REF!,"No assoleix el mínim d'hores d'atenció anual","Atenció mínima assolida amb èxit")</f>
        <v>#REF!</v>
      </c>
      <c r="AA147" s="271"/>
      <c r="AB147" s="234"/>
      <c r="AC147" s="234"/>
      <c r="AE147" s="273">
        <f>IF(Taula423[[#This Row],[Núm. d''ordre]]&lt;&gt;"",1,0)</f>
        <v>0</v>
      </c>
      <c r="AG147" s="273">
        <f>IF(Taula423[[#This Row],[Núm. d''ordre]]&gt;0,1,0)</f>
        <v>1</v>
      </c>
      <c r="AI147" s="235">
        <f t="shared" si="16"/>
        <v>0</v>
      </c>
      <c r="AJ147" s="235">
        <f t="shared" si="17"/>
        <v>0</v>
      </c>
      <c r="AK147" s="235">
        <f t="shared" si="13"/>
        <v>0</v>
      </c>
      <c r="AL147" s="234"/>
      <c r="AM147" s="235">
        <f t="shared" si="14"/>
        <v>0</v>
      </c>
      <c r="AN147" s="235">
        <f t="shared" si="15"/>
        <v>0</v>
      </c>
      <c r="BM147" s="236"/>
      <c r="BN147" s="236"/>
      <c r="BO147" s="236"/>
    </row>
    <row r="148" spans="1:67" ht="13.5" customHeight="1" x14ac:dyDescent="0.25">
      <c r="A148" s="229"/>
      <c r="B148" s="234" t="str">
        <f>IF($C148&lt;&gt;"",MAX($B$7:B147)+1,"")</f>
        <v/>
      </c>
      <c r="C148" s="276"/>
      <c r="D148" s="287"/>
      <c r="E148" s="288"/>
      <c r="F148" s="262"/>
      <c r="G148" s="262"/>
      <c r="H148" s="275"/>
      <c r="I148" s="276"/>
      <c r="J148" s="281"/>
      <c r="K148" s="291"/>
      <c r="L148" s="263"/>
      <c r="M148" s="279"/>
      <c r="N14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48" s="355"/>
      <c r="P148" s="355"/>
      <c r="Q148" s="355"/>
      <c r="R148" s="360"/>
      <c r="S148" s="282"/>
      <c r="T148" s="292"/>
      <c r="U148" s="231"/>
      <c r="V148" s="270">
        <f>12/12*Taula423[[#This Row],[Mesos del contracte en vigor durant l´any 2024]]</f>
        <v>0</v>
      </c>
      <c r="W148" s="270">
        <f>2/12*Taula423[[#This Row],[Mesos del contracte en vigor durant l´any 2024]]</f>
        <v>0</v>
      </c>
      <c r="X148" s="271">
        <f t="shared" si="12"/>
        <v>0</v>
      </c>
      <c r="Y148" s="271"/>
      <c r="Z148" s="283" t="e">
        <f>IF(#REF!&lt;#REF!,"No assoleix el mínim d'hores d'atenció anual","Atenció mínima assolida amb èxit")</f>
        <v>#REF!</v>
      </c>
      <c r="AA148" s="271"/>
      <c r="AB148" s="234"/>
      <c r="AC148" s="234"/>
      <c r="AE148" s="273">
        <f>IF(Taula423[[#This Row],[Núm. d''ordre]]&lt;&gt;"",1,0)</f>
        <v>0</v>
      </c>
      <c r="AG148" s="273">
        <f>IF(Taula423[[#This Row],[Núm. d''ordre]]&gt;0,1,0)</f>
        <v>1</v>
      </c>
      <c r="AI148" s="235">
        <f t="shared" si="16"/>
        <v>0</v>
      </c>
      <c r="AJ148" s="235">
        <f t="shared" si="17"/>
        <v>0</v>
      </c>
      <c r="AK148" s="235">
        <f t="shared" si="13"/>
        <v>0</v>
      </c>
      <c r="AL148" s="234"/>
      <c r="AM148" s="235">
        <f t="shared" si="14"/>
        <v>0</v>
      </c>
      <c r="AN148" s="235">
        <f t="shared" si="15"/>
        <v>0</v>
      </c>
      <c r="BM148" s="236"/>
      <c r="BN148" s="236"/>
      <c r="BO148" s="236"/>
    </row>
    <row r="149" spans="1:67" ht="13.5" customHeight="1" x14ac:dyDescent="0.25">
      <c r="A149" s="229"/>
      <c r="B149" s="234" t="str">
        <f>IF($C149&lt;&gt;"",MAX($B$7:B148)+1,"")</f>
        <v/>
      </c>
      <c r="C149" s="276"/>
      <c r="D149" s="287"/>
      <c r="E149" s="288"/>
      <c r="F149" s="262"/>
      <c r="G149" s="262"/>
      <c r="H149" s="275"/>
      <c r="I149" s="276"/>
      <c r="J149" s="281"/>
      <c r="K149" s="291"/>
      <c r="L149" s="263"/>
      <c r="M149" s="279"/>
      <c r="N14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49" s="355"/>
      <c r="P149" s="355"/>
      <c r="Q149" s="355"/>
      <c r="R149" s="360"/>
      <c r="S149" s="282"/>
      <c r="T149" s="292"/>
      <c r="U149" s="231"/>
      <c r="V149" s="270">
        <f>12/12*Taula423[[#This Row],[Mesos del contracte en vigor durant l´any 2024]]</f>
        <v>0</v>
      </c>
      <c r="W149" s="270">
        <f>2/12*Taula423[[#This Row],[Mesos del contracte en vigor durant l´any 2024]]</f>
        <v>0</v>
      </c>
      <c r="X149" s="271">
        <f t="shared" si="12"/>
        <v>0</v>
      </c>
      <c r="Y149" s="271"/>
      <c r="Z149" s="272" t="e">
        <f>IF(#REF!&lt;#REF!,"No assoleix el mínim d'hores d'atenció anual","Atenció mínima assolida amb èxit")</f>
        <v>#REF!</v>
      </c>
      <c r="AA149" s="271"/>
      <c r="AB149" s="234"/>
      <c r="AC149" s="234"/>
      <c r="AE149" s="273">
        <f>IF(Taula423[[#This Row],[Núm. d''ordre]]&lt;&gt;"",1,0)</f>
        <v>0</v>
      </c>
      <c r="AG149" s="273">
        <f>IF(Taula423[[#This Row],[Núm. d''ordre]]&gt;0,1,0)</f>
        <v>1</v>
      </c>
      <c r="AI149" s="235">
        <f t="shared" si="16"/>
        <v>0</v>
      </c>
      <c r="AJ149" s="235">
        <f t="shared" si="17"/>
        <v>0</v>
      </c>
      <c r="AK149" s="235">
        <f t="shared" si="13"/>
        <v>0</v>
      </c>
      <c r="AL149" s="234"/>
      <c r="AM149" s="235">
        <f t="shared" si="14"/>
        <v>0</v>
      </c>
      <c r="AN149" s="235">
        <f t="shared" si="15"/>
        <v>0</v>
      </c>
      <c r="BM149" s="236"/>
      <c r="BN149" s="236"/>
      <c r="BO149" s="236"/>
    </row>
    <row r="150" spans="1:67" ht="13.5" customHeight="1" x14ac:dyDescent="0.25">
      <c r="A150" s="229"/>
      <c r="B150" s="234" t="str">
        <f>IF($C150&lt;&gt;"",MAX($B$7:B149)+1,"")</f>
        <v/>
      </c>
      <c r="C150" s="276"/>
      <c r="D150" s="287"/>
      <c r="E150" s="288"/>
      <c r="F150" s="262"/>
      <c r="G150" s="262"/>
      <c r="H150" s="275"/>
      <c r="I150" s="276"/>
      <c r="J150" s="281"/>
      <c r="K150" s="291"/>
      <c r="L150" s="263"/>
      <c r="M150" s="279"/>
      <c r="N15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50" s="355"/>
      <c r="P150" s="355"/>
      <c r="Q150" s="355"/>
      <c r="R150" s="360"/>
      <c r="S150" s="282"/>
      <c r="T150" s="292"/>
      <c r="U150" s="231"/>
      <c r="V150" s="270">
        <f>12/12*Taula423[[#This Row],[Mesos del contracte en vigor durant l´any 2024]]</f>
        <v>0</v>
      </c>
      <c r="W150" s="270">
        <f>2/12*Taula423[[#This Row],[Mesos del contracte en vigor durant l´any 2024]]</f>
        <v>0</v>
      </c>
      <c r="X150" s="271">
        <f t="shared" si="12"/>
        <v>0</v>
      </c>
      <c r="Y150" s="271"/>
      <c r="Z150" s="283" t="e">
        <f>IF(#REF!&lt;#REF!,"No assoleix el mínim d'hores d'atenció anual","Atenció mínima assolida amb èxit")</f>
        <v>#REF!</v>
      </c>
      <c r="AA150" s="271"/>
      <c r="AB150" s="234"/>
      <c r="AC150" s="234"/>
      <c r="AE150" s="273">
        <f>IF(Taula423[[#This Row],[Núm. d''ordre]]&lt;&gt;"",1,0)</f>
        <v>0</v>
      </c>
      <c r="AG150" s="273">
        <f>IF(Taula423[[#This Row],[Núm. d''ordre]]&gt;0,1,0)</f>
        <v>1</v>
      </c>
      <c r="AI150" s="235">
        <f t="shared" si="16"/>
        <v>0</v>
      </c>
      <c r="AJ150" s="235">
        <f t="shared" si="17"/>
        <v>0</v>
      </c>
      <c r="AK150" s="235">
        <f t="shared" si="13"/>
        <v>0</v>
      </c>
      <c r="AL150" s="234"/>
      <c r="AM150" s="235">
        <f t="shared" si="14"/>
        <v>0</v>
      </c>
      <c r="AN150" s="235">
        <f t="shared" si="15"/>
        <v>0</v>
      </c>
      <c r="BM150" s="236"/>
      <c r="BN150" s="236"/>
      <c r="BO150" s="236"/>
    </row>
    <row r="151" spans="1:67" ht="13.5" customHeight="1" x14ac:dyDescent="0.25">
      <c r="A151" s="229"/>
      <c r="B151" s="234" t="str">
        <f>IF($C151&lt;&gt;"",MAX($B$7:B150)+1,"")</f>
        <v/>
      </c>
      <c r="C151" s="276"/>
      <c r="D151" s="287"/>
      <c r="E151" s="288"/>
      <c r="F151" s="262"/>
      <c r="G151" s="262"/>
      <c r="H151" s="275"/>
      <c r="I151" s="276"/>
      <c r="J151" s="281"/>
      <c r="K151" s="291"/>
      <c r="L151" s="263"/>
      <c r="M151" s="279"/>
      <c r="N15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51" s="355"/>
      <c r="P151" s="355"/>
      <c r="Q151" s="355"/>
      <c r="R151" s="360"/>
      <c r="S151" s="282"/>
      <c r="T151" s="292"/>
      <c r="U151" s="231"/>
      <c r="V151" s="270">
        <f>12/12*Taula423[[#This Row],[Mesos del contracte en vigor durant l´any 2024]]</f>
        <v>0</v>
      </c>
      <c r="W151" s="270">
        <f>2/12*Taula423[[#This Row],[Mesos del contracte en vigor durant l´any 2024]]</f>
        <v>0</v>
      </c>
      <c r="X151" s="271">
        <f t="shared" si="12"/>
        <v>0</v>
      </c>
      <c r="Y151" s="271"/>
      <c r="Z151" s="272" t="e">
        <f>IF(#REF!&lt;#REF!,"No assoleix el mínim d'hores d'atenció anual","Atenció mínima assolida amb èxit")</f>
        <v>#REF!</v>
      </c>
      <c r="AA151" s="271"/>
      <c r="AB151" s="234"/>
      <c r="AC151" s="234"/>
      <c r="AE151" s="273">
        <f>IF(Taula423[[#This Row],[Núm. d''ordre]]&lt;&gt;"",1,0)</f>
        <v>0</v>
      </c>
      <c r="AG151" s="273">
        <f>IF(Taula423[[#This Row],[Núm. d''ordre]]&gt;0,1,0)</f>
        <v>1</v>
      </c>
      <c r="AI151" s="235">
        <f t="shared" si="16"/>
        <v>0</v>
      </c>
      <c r="AJ151" s="235">
        <f t="shared" si="17"/>
        <v>0</v>
      </c>
      <c r="AK151" s="235">
        <f t="shared" si="13"/>
        <v>0</v>
      </c>
      <c r="AL151" s="234"/>
      <c r="AM151" s="235">
        <f t="shared" si="14"/>
        <v>0</v>
      </c>
      <c r="AN151" s="235">
        <f t="shared" si="15"/>
        <v>0</v>
      </c>
      <c r="BM151" s="236"/>
      <c r="BN151" s="236"/>
      <c r="BO151" s="236"/>
    </row>
    <row r="152" spans="1:67" ht="13.5" customHeight="1" x14ac:dyDescent="0.25">
      <c r="A152" s="229"/>
      <c r="B152" s="234" t="str">
        <f>IF($C152&lt;&gt;"",MAX($B$7:B151)+1,"")</f>
        <v/>
      </c>
      <c r="C152" s="276"/>
      <c r="D152" s="287"/>
      <c r="E152" s="288"/>
      <c r="F152" s="262"/>
      <c r="G152" s="262"/>
      <c r="H152" s="275"/>
      <c r="I152" s="276"/>
      <c r="J152" s="281"/>
      <c r="K152" s="291"/>
      <c r="L152" s="263"/>
      <c r="M152" s="279"/>
      <c r="N15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52" s="355"/>
      <c r="P152" s="355"/>
      <c r="Q152" s="355"/>
      <c r="R152" s="360"/>
      <c r="S152" s="282"/>
      <c r="T152" s="292"/>
      <c r="U152" s="231"/>
      <c r="V152" s="270">
        <f>12/12*Taula423[[#This Row],[Mesos del contracte en vigor durant l´any 2024]]</f>
        <v>0</v>
      </c>
      <c r="W152" s="270">
        <f>2/12*Taula423[[#This Row],[Mesos del contracte en vigor durant l´any 2024]]</f>
        <v>0</v>
      </c>
      <c r="X152" s="271">
        <f t="shared" si="12"/>
        <v>0</v>
      </c>
      <c r="Y152" s="271"/>
      <c r="Z152" s="283" t="e">
        <f>IF(#REF!&lt;#REF!,"No assoleix el mínim d'hores d'atenció anual","Atenció mínima assolida amb èxit")</f>
        <v>#REF!</v>
      </c>
      <c r="AA152" s="271"/>
      <c r="AB152" s="234"/>
      <c r="AC152" s="234"/>
      <c r="AE152" s="273">
        <f>IF(Taula423[[#This Row],[Núm. d''ordre]]&lt;&gt;"",1,0)</f>
        <v>0</v>
      </c>
      <c r="AG152" s="273">
        <f>IF(Taula423[[#This Row],[Núm. d''ordre]]&gt;0,1,0)</f>
        <v>1</v>
      </c>
      <c r="AI152" s="235">
        <f t="shared" si="16"/>
        <v>0</v>
      </c>
      <c r="AJ152" s="235">
        <f t="shared" si="17"/>
        <v>0</v>
      </c>
      <c r="AK152" s="235">
        <f t="shared" si="13"/>
        <v>0</v>
      </c>
      <c r="AL152" s="234"/>
      <c r="AM152" s="235">
        <f t="shared" si="14"/>
        <v>0</v>
      </c>
      <c r="AN152" s="235">
        <f t="shared" si="15"/>
        <v>0</v>
      </c>
      <c r="BM152" s="236"/>
      <c r="BN152" s="236"/>
      <c r="BO152" s="236"/>
    </row>
    <row r="153" spans="1:67" ht="13.5" customHeight="1" x14ac:dyDescent="0.25">
      <c r="A153" s="229"/>
      <c r="B153" s="234" t="str">
        <f>IF($C153&lt;&gt;"",MAX($B$7:B152)+1,"")</f>
        <v/>
      </c>
      <c r="C153" s="276"/>
      <c r="D153" s="287"/>
      <c r="E153" s="288"/>
      <c r="F153" s="262"/>
      <c r="G153" s="262"/>
      <c r="H153" s="275"/>
      <c r="I153" s="276"/>
      <c r="J153" s="281"/>
      <c r="K153" s="291"/>
      <c r="L153" s="263"/>
      <c r="M153" s="279"/>
      <c r="N15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53" s="355"/>
      <c r="P153" s="355"/>
      <c r="Q153" s="355"/>
      <c r="R153" s="360"/>
      <c r="S153" s="282"/>
      <c r="T153" s="292"/>
      <c r="U153" s="231"/>
      <c r="V153" s="270">
        <f>12/12*Taula423[[#This Row],[Mesos del contracte en vigor durant l´any 2024]]</f>
        <v>0</v>
      </c>
      <c r="W153" s="270">
        <f>2/12*Taula423[[#This Row],[Mesos del contracte en vigor durant l´any 2024]]</f>
        <v>0</v>
      </c>
      <c r="X153" s="271">
        <f t="shared" si="12"/>
        <v>0</v>
      </c>
      <c r="Y153" s="271"/>
      <c r="Z153" s="272" t="e">
        <f>IF(#REF!&lt;#REF!,"No assoleix el mínim d'hores d'atenció anual","Atenció mínima assolida amb èxit")</f>
        <v>#REF!</v>
      </c>
      <c r="AA153" s="271"/>
      <c r="AB153" s="234"/>
      <c r="AC153" s="234"/>
      <c r="AE153" s="273">
        <f>IF(Taula423[[#This Row],[Núm. d''ordre]]&lt;&gt;"",1,0)</f>
        <v>0</v>
      </c>
      <c r="AG153" s="273">
        <f>IF(Taula423[[#This Row],[Núm. d''ordre]]&gt;0,1,0)</f>
        <v>1</v>
      </c>
      <c r="AI153" s="235">
        <f t="shared" si="16"/>
        <v>0</v>
      </c>
      <c r="AJ153" s="235">
        <f t="shared" si="17"/>
        <v>0</v>
      </c>
      <c r="AK153" s="235">
        <f t="shared" si="13"/>
        <v>0</v>
      </c>
      <c r="AL153" s="234"/>
      <c r="AM153" s="235">
        <f t="shared" si="14"/>
        <v>0</v>
      </c>
      <c r="AN153" s="235">
        <f t="shared" si="15"/>
        <v>0</v>
      </c>
      <c r="BM153" s="236"/>
      <c r="BN153" s="236"/>
      <c r="BO153" s="236"/>
    </row>
    <row r="154" spans="1:67" ht="13.5" customHeight="1" x14ac:dyDescent="0.25">
      <c r="A154" s="229"/>
      <c r="B154" s="234" t="str">
        <f>IF($C154&lt;&gt;"",MAX($B$7:B153)+1,"")</f>
        <v/>
      </c>
      <c r="C154" s="276"/>
      <c r="D154" s="287"/>
      <c r="E154" s="288"/>
      <c r="F154" s="262"/>
      <c r="G154" s="262"/>
      <c r="H154" s="275"/>
      <c r="I154" s="276"/>
      <c r="J154" s="281"/>
      <c r="K154" s="291"/>
      <c r="L154" s="263"/>
      <c r="M154" s="279"/>
      <c r="N15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54" s="355"/>
      <c r="P154" s="355"/>
      <c r="Q154" s="355"/>
      <c r="R154" s="360"/>
      <c r="S154" s="282"/>
      <c r="T154" s="256"/>
      <c r="U154" s="231"/>
      <c r="V154" s="270">
        <f>12/12*Taula423[[#This Row],[Mesos del contracte en vigor durant l´any 2024]]</f>
        <v>0</v>
      </c>
      <c r="W154" s="270">
        <f>2/12*Taula423[[#This Row],[Mesos del contracte en vigor durant l´any 2024]]</f>
        <v>0</v>
      </c>
      <c r="X154" s="271">
        <f t="shared" si="12"/>
        <v>0</v>
      </c>
      <c r="Y154" s="271"/>
      <c r="Z154" s="283" t="e">
        <f>IF(#REF!&lt;#REF!,"No assoleix el mínim d'hores d'atenció anual","Atenció mínima assolida amb èxit")</f>
        <v>#REF!</v>
      </c>
      <c r="AA154" s="271"/>
      <c r="AB154" s="234"/>
      <c r="AC154" s="234"/>
      <c r="AE154" s="273">
        <f>IF(Taula423[[#This Row],[Núm. d''ordre]]&lt;&gt;"",1,0)</f>
        <v>0</v>
      </c>
      <c r="AG154" s="273">
        <f>IF(Taula423[[#This Row],[Núm. d''ordre]]&gt;0,1,0)</f>
        <v>1</v>
      </c>
      <c r="AI154" s="235">
        <f t="shared" si="16"/>
        <v>0</v>
      </c>
      <c r="AJ154" s="235">
        <f t="shared" si="17"/>
        <v>0</v>
      </c>
      <c r="AK154" s="235">
        <f t="shared" si="13"/>
        <v>0</v>
      </c>
      <c r="AL154" s="234"/>
      <c r="AM154" s="235">
        <f t="shared" si="14"/>
        <v>0</v>
      </c>
      <c r="AN154" s="235">
        <f t="shared" si="15"/>
        <v>0</v>
      </c>
      <c r="BM154" s="236"/>
      <c r="BN154" s="236"/>
      <c r="BO154" s="236"/>
    </row>
    <row r="155" spans="1:67" ht="13.5" customHeight="1" x14ac:dyDescent="0.25">
      <c r="A155" s="229"/>
      <c r="B155" s="234" t="str">
        <f>IF($C155&lt;&gt;"",MAX($B$7:B154)+1,"")</f>
        <v/>
      </c>
      <c r="C155" s="276"/>
      <c r="D155" s="287"/>
      <c r="E155" s="288"/>
      <c r="F155" s="262"/>
      <c r="G155" s="262"/>
      <c r="H155" s="275"/>
      <c r="I155" s="276"/>
      <c r="J155" s="281"/>
      <c r="K155" s="291"/>
      <c r="L155" s="263"/>
      <c r="M155" s="279"/>
      <c r="N15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55" s="355"/>
      <c r="P155" s="355"/>
      <c r="Q155" s="355"/>
      <c r="R155" s="360"/>
      <c r="S155" s="282"/>
      <c r="T155" s="256"/>
      <c r="U155" s="231"/>
      <c r="V155" s="270">
        <f>12/12*Taula423[[#This Row],[Mesos del contracte en vigor durant l´any 2024]]</f>
        <v>0</v>
      </c>
      <c r="W155" s="270">
        <f>2/12*Taula423[[#This Row],[Mesos del contracte en vigor durant l´any 2024]]</f>
        <v>0</v>
      </c>
      <c r="X155" s="271">
        <f t="shared" si="12"/>
        <v>0</v>
      </c>
      <c r="Y155" s="271"/>
      <c r="Z155" s="272" t="e">
        <f>IF(#REF!&lt;#REF!,"No assoleix el mínim d'hores d'atenció anual","Atenció mínima assolida amb èxit")</f>
        <v>#REF!</v>
      </c>
      <c r="AA155" s="271"/>
      <c r="AB155" s="234"/>
      <c r="AC155" s="234"/>
      <c r="AE155" s="273">
        <f>IF(Taula423[[#This Row],[Núm. d''ordre]]&lt;&gt;"",1,0)</f>
        <v>0</v>
      </c>
      <c r="AG155" s="273">
        <f>IF(Taula423[[#This Row],[Núm. d''ordre]]&gt;0,1,0)</f>
        <v>1</v>
      </c>
      <c r="AI155" s="235">
        <f t="shared" si="16"/>
        <v>0</v>
      </c>
      <c r="AJ155" s="235">
        <f t="shared" si="17"/>
        <v>0</v>
      </c>
      <c r="AK155" s="235">
        <f t="shared" si="13"/>
        <v>0</v>
      </c>
      <c r="AL155" s="234"/>
      <c r="AM155" s="235">
        <f t="shared" si="14"/>
        <v>0</v>
      </c>
      <c r="AN155" s="235">
        <f t="shared" si="15"/>
        <v>0</v>
      </c>
      <c r="BM155" s="236"/>
      <c r="BN155" s="236"/>
      <c r="BO155" s="236"/>
    </row>
    <row r="156" spans="1:67" ht="13.5" customHeight="1" x14ac:dyDescent="0.25">
      <c r="A156" s="229"/>
      <c r="B156" s="234" t="str">
        <f>IF($C156&lt;&gt;"",MAX($B$7:B155)+1,"")</f>
        <v/>
      </c>
      <c r="C156" s="276"/>
      <c r="D156" s="287"/>
      <c r="E156" s="288"/>
      <c r="F156" s="262"/>
      <c r="G156" s="262"/>
      <c r="H156" s="275"/>
      <c r="I156" s="276"/>
      <c r="J156" s="281"/>
      <c r="K156" s="291"/>
      <c r="L156" s="263"/>
      <c r="M156" s="279"/>
      <c r="N15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56" s="355"/>
      <c r="P156" s="355"/>
      <c r="Q156" s="355"/>
      <c r="R156" s="360"/>
      <c r="S156" s="282"/>
      <c r="T156" s="256"/>
      <c r="U156" s="231"/>
      <c r="V156" s="270">
        <f>12/12*Taula423[[#This Row],[Mesos del contracte en vigor durant l´any 2024]]</f>
        <v>0</v>
      </c>
      <c r="W156" s="270">
        <f>2/12*Taula423[[#This Row],[Mesos del contracte en vigor durant l´any 2024]]</f>
        <v>0</v>
      </c>
      <c r="X156" s="271">
        <f t="shared" si="12"/>
        <v>0</v>
      </c>
      <c r="Y156" s="271"/>
      <c r="Z156" s="283" t="e">
        <f>IF(#REF!&lt;#REF!,"No assoleix el mínim d'hores d'atenció anual","Atenció mínima assolida amb èxit")</f>
        <v>#REF!</v>
      </c>
      <c r="AA156" s="271"/>
      <c r="AB156" s="234"/>
      <c r="AC156" s="234"/>
      <c r="AE156" s="273">
        <f>IF(Taula423[[#This Row],[Núm. d''ordre]]&lt;&gt;"",1,0)</f>
        <v>0</v>
      </c>
      <c r="AG156" s="273">
        <f>IF(Taula423[[#This Row],[Núm. d''ordre]]&gt;0,1,0)</f>
        <v>1</v>
      </c>
      <c r="AI156" s="235">
        <f t="shared" si="16"/>
        <v>0</v>
      </c>
      <c r="AJ156" s="235">
        <f t="shared" si="17"/>
        <v>0</v>
      </c>
      <c r="AK156" s="235">
        <f t="shared" si="13"/>
        <v>0</v>
      </c>
      <c r="AL156" s="234"/>
      <c r="AM156" s="235">
        <f t="shared" si="14"/>
        <v>0</v>
      </c>
      <c r="AN156" s="235">
        <f t="shared" si="15"/>
        <v>0</v>
      </c>
      <c r="BM156" s="236"/>
      <c r="BN156" s="236"/>
      <c r="BO156" s="236"/>
    </row>
    <row r="157" spans="1:67" ht="13.5" customHeight="1" x14ac:dyDescent="0.25">
      <c r="A157" s="229"/>
      <c r="B157" s="234" t="str">
        <f>IF($C157&lt;&gt;"",MAX($B$7:B156)+1,"")</f>
        <v/>
      </c>
      <c r="C157" s="276"/>
      <c r="D157" s="287"/>
      <c r="E157" s="288"/>
      <c r="F157" s="262"/>
      <c r="G157" s="262"/>
      <c r="H157" s="275"/>
      <c r="I157" s="276"/>
      <c r="J157" s="281"/>
      <c r="K157" s="291"/>
      <c r="L157" s="263"/>
      <c r="M157" s="279"/>
      <c r="N15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57" s="355"/>
      <c r="P157" s="355"/>
      <c r="Q157" s="355"/>
      <c r="R157" s="360"/>
      <c r="S157" s="282"/>
      <c r="T157" s="256"/>
      <c r="U157" s="231"/>
      <c r="V157" s="270">
        <f>12/12*Taula423[[#This Row],[Mesos del contracte en vigor durant l´any 2024]]</f>
        <v>0</v>
      </c>
      <c r="W157" s="270">
        <f>2/12*Taula423[[#This Row],[Mesos del contracte en vigor durant l´any 2024]]</f>
        <v>0</v>
      </c>
      <c r="X157" s="271">
        <f t="shared" si="12"/>
        <v>0</v>
      </c>
      <c r="Y157" s="271"/>
      <c r="Z157" s="272" t="e">
        <f>IF(#REF!&lt;#REF!,"No assoleix el mínim d'hores d'atenció anual","Atenció mínima assolida amb èxit")</f>
        <v>#REF!</v>
      </c>
      <c r="AA157" s="271"/>
      <c r="AB157" s="234"/>
      <c r="AC157" s="234"/>
      <c r="AE157" s="273">
        <f>IF(Taula423[[#This Row],[Núm. d''ordre]]&lt;&gt;"",1,0)</f>
        <v>0</v>
      </c>
      <c r="AG157" s="273">
        <f>IF(Taula423[[#This Row],[Núm. d''ordre]]&gt;0,1,0)</f>
        <v>1</v>
      </c>
      <c r="AI157" s="235">
        <f t="shared" si="16"/>
        <v>0</v>
      </c>
      <c r="AJ157" s="235">
        <f t="shared" si="17"/>
        <v>0</v>
      </c>
      <c r="AK157" s="235">
        <f t="shared" si="13"/>
        <v>0</v>
      </c>
      <c r="AL157" s="234"/>
      <c r="AM157" s="235">
        <f t="shared" si="14"/>
        <v>0</v>
      </c>
      <c r="AN157" s="235">
        <f t="shared" si="15"/>
        <v>0</v>
      </c>
      <c r="BM157" s="236"/>
      <c r="BN157" s="236"/>
      <c r="BO157" s="236"/>
    </row>
    <row r="158" spans="1:67" ht="13.5" customHeight="1" x14ac:dyDescent="0.25">
      <c r="A158" s="229"/>
      <c r="B158" s="234" t="str">
        <f>IF($C158&lt;&gt;"",MAX($B$7:B157)+1,"")</f>
        <v/>
      </c>
      <c r="C158" s="276"/>
      <c r="D158" s="287"/>
      <c r="E158" s="288"/>
      <c r="F158" s="262"/>
      <c r="G158" s="262"/>
      <c r="H158" s="275"/>
      <c r="I158" s="276"/>
      <c r="J158" s="281"/>
      <c r="K158" s="291"/>
      <c r="L158" s="263"/>
      <c r="M158" s="279"/>
      <c r="N15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58" s="355"/>
      <c r="P158" s="355"/>
      <c r="Q158" s="355"/>
      <c r="R158" s="360"/>
      <c r="S158" s="282"/>
      <c r="T158" s="256"/>
      <c r="U158" s="231"/>
      <c r="V158" s="270">
        <f>12/12*Taula423[[#This Row],[Mesos del contracte en vigor durant l´any 2024]]</f>
        <v>0</v>
      </c>
      <c r="W158" s="270">
        <f>2/12*Taula423[[#This Row],[Mesos del contracte en vigor durant l´any 2024]]</f>
        <v>0</v>
      </c>
      <c r="X158" s="271">
        <f t="shared" si="12"/>
        <v>0</v>
      </c>
      <c r="Y158" s="271"/>
      <c r="Z158" s="283" t="e">
        <f>IF(#REF!&lt;#REF!,"No assoleix el mínim d'hores d'atenció anual","Atenció mínima assolida amb èxit")</f>
        <v>#REF!</v>
      </c>
      <c r="AA158" s="271"/>
      <c r="AB158" s="234"/>
      <c r="AC158" s="234"/>
      <c r="AE158" s="273">
        <f>IF(Taula423[[#This Row],[Núm. d''ordre]]&lt;&gt;"",1,0)</f>
        <v>0</v>
      </c>
      <c r="AG158" s="273">
        <f>IF(Taula423[[#This Row],[Núm. d''ordre]]&gt;0,1,0)</f>
        <v>1</v>
      </c>
      <c r="AI158" s="235">
        <f t="shared" si="16"/>
        <v>0</v>
      </c>
      <c r="AJ158" s="235">
        <f t="shared" si="17"/>
        <v>0</v>
      </c>
      <c r="AK158" s="235">
        <f t="shared" si="13"/>
        <v>0</v>
      </c>
      <c r="AL158" s="234"/>
      <c r="AM158" s="235">
        <f t="shared" si="14"/>
        <v>0</v>
      </c>
      <c r="AN158" s="235">
        <f t="shared" si="15"/>
        <v>0</v>
      </c>
      <c r="BM158" s="236"/>
      <c r="BN158" s="236"/>
      <c r="BO158" s="236"/>
    </row>
    <row r="159" spans="1:67" ht="13.5" customHeight="1" x14ac:dyDescent="0.25">
      <c r="A159" s="229"/>
      <c r="B159" s="234" t="str">
        <f>IF($C159&lt;&gt;"",MAX($B$7:B158)+1,"")</f>
        <v/>
      </c>
      <c r="C159" s="276"/>
      <c r="D159" s="287"/>
      <c r="E159" s="288"/>
      <c r="F159" s="262"/>
      <c r="G159" s="262"/>
      <c r="H159" s="275"/>
      <c r="I159" s="276"/>
      <c r="J159" s="281"/>
      <c r="K159" s="291"/>
      <c r="L159" s="263"/>
      <c r="M159" s="279"/>
      <c r="N15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59" s="355"/>
      <c r="P159" s="355"/>
      <c r="Q159" s="355"/>
      <c r="R159" s="360"/>
      <c r="S159" s="282"/>
      <c r="T159" s="256"/>
      <c r="U159" s="231"/>
      <c r="V159" s="270">
        <f>12/12*Taula423[[#This Row],[Mesos del contracte en vigor durant l´any 2024]]</f>
        <v>0</v>
      </c>
      <c r="W159" s="270">
        <f>2/12*Taula423[[#This Row],[Mesos del contracte en vigor durant l´any 2024]]</f>
        <v>0</v>
      </c>
      <c r="X159" s="271">
        <f t="shared" si="12"/>
        <v>0</v>
      </c>
      <c r="Y159" s="271"/>
      <c r="Z159" s="272" t="e">
        <f>IF(#REF!&lt;#REF!,"No assoleix el mínim d'hores d'atenció anual","Atenció mínima assolida amb èxit")</f>
        <v>#REF!</v>
      </c>
      <c r="AA159" s="271"/>
      <c r="AB159" s="234"/>
      <c r="AC159" s="234"/>
      <c r="AE159" s="273">
        <f>IF(Taula423[[#This Row],[Núm. d''ordre]]&lt;&gt;"",1,0)</f>
        <v>0</v>
      </c>
      <c r="AG159" s="273">
        <f>IF(Taula423[[#This Row],[Núm. d''ordre]]&gt;0,1,0)</f>
        <v>1</v>
      </c>
      <c r="AI159" s="235">
        <f t="shared" si="16"/>
        <v>0</v>
      </c>
      <c r="AJ159" s="235">
        <f t="shared" si="17"/>
        <v>0</v>
      </c>
      <c r="AK159" s="235">
        <f t="shared" si="13"/>
        <v>0</v>
      </c>
      <c r="AL159" s="234"/>
      <c r="AM159" s="235">
        <f t="shared" si="14"/>
        <v>0</v>
      </c>
      <c r="AN159" s="235">
        <f t="shared" si="15"/>
        <v>0</v>
      </c>
      <c r="BM159" s="236"/>
      <c r="BN159" s="236"/>
      <c r="BO159" s="236"/>
    </row>
    <row r="160" spans="1:67" ht="13.5" customHeight="1" x14ac:dyDescent="0.25">
      <c r="A160" s="229"/>
      <c r="B160" s="234" t="str">
        <f>IF($C160&lt;&gt;"",MAX($B$7:B159)+1,"")</f>
        <v/>
      </c>
      <c r="C160" s="276"/>
      <c r="D160" s="287"/>
      <c r="E160" s="288"/>
      <c r="F160" s="262"/>
      <c r="G160" s="262"/>
      <c r="H160" s="275"/>
      <c r="I160" s="276"/>
      <c r="J160" s="281"/>
      <c r="K160" s="291"/>
      <c r="L160" s="263"/>
      <c r="M160" s="279"/>
      <c r="N16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60" s="355"/>
      <c r="P160" s="355"/>
      <c r="Q160" s="355"/>
      <c r="R160" s="360"/>
      <c r="S160" s="282"/>
      <c r="T160" s="292"/>
      <c r="U160" s="231"/>
      <c r="V160" s="270">
        <f>12/12*Taula423[[#This Row],[Mesos del contracte en vigor durant l´any 2024]]</f>
        <v>0</v>
      </c>
      <c r="W160" s="270">
        <f>2/12*Taula423[[#This Row],[Mesos del contracte en vigor durant l´any 2024]]</f>
        <v>0</v>
      </c>
      <c r="X160" s="271">
        <f t="shared" si="12"/>
        <v>0</v>
      </c>
      <c r="Y160" s="271"/>
      <c r="Z160" s="283" t="e">
        <f>IF(#REF!&lt;#REF!,"No assoleix el mínim d'hores d'atenció anual","Atenció mínima assolida amb èxit")</f>
        <v>#REF!</v>
      </c>
      <c r="AA160" s="271"/>
      <c r="AB160" s="234"/>
      <c r="AC160" s="234"/>
      <c r="AE160" s="273">
        <f>IF(Taula423[[#This Row],[Núm. d''ordre]]&lt;&gt;"",1,0)</f>
        <v>0</v>
      </c>
      <c r="AG160" s="273">
        <f>IF(Taula423[[#This Row],[Núm. d''ordre]]&gt;0,1,0)</f>
        <v>1</v>
      </c>
      <c r="AI160" s="235">
        <f t="shared" si="16"/>
        <v>0</v>
      </c>
      <c r="AJ160" s="235">
        <f t="shared" si="17"/>
        <v>0</v>
      </c>
      <c r="AK160" s="235">
        <f t="shared" si="13"/>
        <v>0</v>
      </c>
      <c r="AL160" s="234"/>
      <c r="AM160" s="235">
        <f t="shared" si="14"/>
        <v>0</v>
      </c>
      <c r="AN160" s="235">
        <f t="shared" si="15"/>
        <v>0</v>
      </c>
      <c r="BM160" s="236"/>
      <c r="BN160" s="236"/>
      <c r="BO160" s="236"/>
    </row>
    <row r="161" spans="1:67" ht="13.5" customHeight="1" x14ac:dyDescent="0.25">
      <c r="A161" s="229"/>
      <c r="B161" s="234" t="str">
        <f>IF($C161&lt;&gt;"",MAX($B$7:B160)+1,"")</f>
        <v/>
      </c>
      <c r="C161" s="276"/>
      <c r="D161" s="287"/>
      <c r="E161" s="288"/>
      <c r="F161" s="262"/>
      <c r="G161" s="262"/>
      <c r="H161" s="275"/>
      <c r="I161" s="276"/>
      <c r="J161" s="281"/>
      <c r="K161" s="291"/>
      <c r="L161" s="263"/>
      <c r="M161" s="279"/>
      <c r="N16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61" s="355"/>
      <c r="P161" s="355"/>
      <c r="Q161" s="355"/>
      <c r="R161" s="360"/>
      <c r="S161" s="282"/>
      <c r="T161" s="292"/>
      <c r="U161" s="231"/>
      <c r="V161" s="270">
        <f>12/12*Taula423[[#This Row],[Mesos del contracte en vigor durant l´any 2024]]</f>
        <v>0</v>
      </c>
      <c r="W161" s="270">
        <f>2/12*Taula423[[#This Row],[Mesos del contracte en vigor durant l´any 2024]]</f>
        <v>0</v>
      </c>
      <c r="X161" s="271">
        <f t="shared" si="12"/>
        <v>0</v>
      </c>
      <c r="Y161" s="271"/>
      <c r="Z161" s="272" t="e">
        <f>IF(#REF!&lt;#REF!,"No assoleix el mínim d'hores d'atenció anual","Atenció mínima assolida amb èxit")</f>
        <v>#REF!</v>
      </c>
      <c r="AA161" s="271"/>
      <c r="AB161" s="234"/>
      <c r="AC161" s="234"/>
      <c r="AE161" s="273">
        <f>IF(Taula423[[#This Row],[Núm. d''ordre]]&lt;&gt;"",1,0)</f>
        <v>0</v>
      </c>
      <c r="AG161" s="273">
        <f>IF(Taula423[[#This Row],[Núm. d''ordre]]&gt;0,1,0)</f>
        <v>1</v>
      </c>
      <c r="AI161" s="235">
        <f t="shared" si="16"/>
        <v>0</v>
      </c>
      <c r="AJ161" s="235">
        <f t="shared" si="17"/>
        <v>0</v>
      </c>
      <c r="AK161" s="235">
        <f t="shared" si="13"/>
        <v>0</v>
      </c>
      <c r="AL161" s="234"/>
      <c r="AM161" s="235">
        <f t="shared" si="14"/>
        <v>0</v>
      </c>
      <c r="AN161" s="235">
        <f t="shared" si="15"/>
        <v>0</v>
      </c>
      <c r="BM161" s="236"/>
      <c r="BN161" s="236"/>
      <c r="BO161" s="236"/>
    </row>
    <row r="162" spans="1:67" ht="13.5" customHeight="1" x14ac:dyDescent="0.25">
      <c r="A162" s="229"/>
      <c r="B162" s="234" t="str">
        <f>IF($C162&lt;&gt;"",MAX($B$7:B161)+1,"")</f>
        <v/>
      </c>
      <c r="C162" s="276"/>
      <c r="D162" s="287"/>
      <c r="E162" s="288"/>
      <c r="F162" s="262"/>
      <c r="G162" s="262"/>
      <c r="H162" s="275"/>
      <c r="I162" s="276"/>
      <c r="J162" s="281"/>
      <c r="K162" s="291"/>
      <c r="L162" s="263"/>
      <c r="M162" s="279"/>
      <c r="N16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62" s="355"/>
      <c r="P162" s="355"/>
      <c r="Q162" s="355"/>
      <c r="R162" s="360"/>
      <c r="S162" s="282"/>
      <c r="T162" s="292"/>
      <c r="U162" s="231"/>
      <c r="V162" s="270">
        <f>12/12*Taula423[[#This Row],[Mesos del contracte en vigor durant l´any 2024]]</f>
        <v>0</v>
      </c>
      <c r="W162" s="270">
        <f>2/12*Taula423[[#This Row],[Mesos del contracte en vigor durant l´any 2024]]</f>
        <v>0</v>
      </c>
      <c r="X162" s="271">
        <f t="shared" si="12"/>
        <v>0</v>
      </c>
      <c r="Y162" s="271"/>
      <c r="Z162" s="283" t="e">
        <f>IF(#REF!&lt;#REF!,"No assoleix el mínim d'hores d'atenció anual","Atenció mínima assolida amb èxit")</f>
        <v>#REF!</v>
      </c>
      <c r="AA162" s="271"/>
      <c r="AB162" s="234"/>
      <c r="AC162" s="234"/>
      <c r="AE162" s="273">
        <f>IF(Taula423[[#This Row],[Núm. d''ordre]]&lt;&gt;"",1,0)</f>
        <v>0</v>
      </c>
      <c r="AG162" s="273">
        <f>IF(Taula423[[#This Row],[Núm. d''ordre]]&gt;0,1,0)</f>
        <v>1</v>
      </c>
      <c r="AI162" s="235">
        <f t="shared" si="16"/>
        <v>0</v>
      </c>
      <c r="AJ162" s="235">
        <f t="shared" si="17"/>
        <v>0</v>
      </c>
      <c r="AK162" s="235">
        <f t="shared" si="13"/>
        <v>0</v>
      </c>
      <c r="AL162" s="234"/>
      <c r="AM162" s="235">
        <f t="shared" si="14"/>
        <v>0</v>
      </c>
      <c r="AN162" s="235">
        <f t="shared" si="15"/>
        <v>0</v>
      </c>
      <c r="BM162" s="236"/>
      <c r="BN162" s="236"/>
      <c r="BO162" s="236"/>
    </row>
    <row r="163" spans="1:67" ht="13.5" customHeight="1" x14ac:dyDescent="0.25">
      <c r="A163" s="229"/>
      <c r="B163" s="234" t="str">
        <f>IF($C163&lt;&gt;"",MAX($B$7:B162)+1,"")</f>
        <v/>
      </c>
      <c r="C163" s="276"/>
      <c r="D163" s="287"/>
      <c r="E163" s="288"/>
      <c r="F163" s="262"/>
      <c r="G163" s="262"/>
      <c r="H163" s="275"/>
      <c r="I163" s="276"/>
      <c r="J163" s="281"/>
      <c r="K163" s="291"/>
      <c r="L163" s="263"/>
      <c r="M163" s="279"/>
      <c r="N16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63" s="355"/>
      <c r="P163" s="355"/>
      <c r="Q163" s="355"/>
      <c r="R163" s="360"/>
      <c r="S163" s="282"/>
      <c r="T163" s="292"/>
      <c r="U163" s="231"/>
      <c r="V163" s="270">
        <f>12/12*Taula423[[#This Row],[Mesos del contracte en vigor durant l´any 2024]]</f>
        <v>0</v>
      </c>
      <c r="W163" s="270">
        <f>2/12*Taula423[[#This Row],[Mesos del contracte en vigor durant l´any 2024]]</f>
        <v>0</v>
      </c>
      <c r="X163" s="271">
        <f t="shared" si="12"/>
        <v>0</v>
      </c>
      <c r="Y163" s="271"/>
      <c r="Z163" s="272" t="e">
        <f>IF(#REF!&lt;#REF!,"No assoleix el mínim d'hores d'atenció anual","Atenció mínima assolida amb èxit")</f>
        <v>#REF!</v>
      </c>
      <c r="AA163" s="271"/>
      <c r="AB163" s="234"/>
      <c r="AC163" s="234"/>
      <c r="AE163" s="273">
        <f>IF(Taula423[[#This Row],[Núm. d''ordre]]&lt;&gt;"",1,0)</f>
        <v>0</v>
      </c>
      <c r="AG163" s="273">
        <f>IF(Taula423[[#This Row],[Núm. d''ordre]]&gt;0,1,0)</f>
        <v>1</v>
      </c>
      <c r="AI163" s="235">
        <f t="shared" si="16"/>
        <v>0</v>
      </c>
      <c r="AJ163" s="235">
        <f t="shared" si="17"/>
        <v>0</v>
      </c>
      <c r="AK163" s="235">
        <f t="shared" si="13"/>
        <v>0</v>
      </c>
      <c r="AL163" s="234"/>
      <c r="AM163" s="235">
        <f t="shared" si="14"/>
        <v>0</v>
      </c>
      <c r="AN163" s="235">
        <f t="shared" si="15"/>
        <v>0</v>
      </c>
      <c r="BM163" s="236"/>
      <c r="BN163" s="236"/>
      <c r="BO163" s="236"/>
    </row>
    <row r="164" spans="1:67" ht="13.5" customHeight="1" x14ac:dyDescent="0.25">
      <c r="A164" s="229"/>
      <c r="B164" s="234" t="str">
        <f>IF($C164&lt;&gt;"",MAX($B$7:B163)+1,"")</f>
        <v/>
      </c>
      <c r="C164" s="276"/>
      <c r="D164" s="287"/>
      <c r="E164" s="288"/>
      <c r="F164" s="262"/>
      <c r="G164" s="262"/>
      <c r="H164" s="275"/>
      <c r="I164" s="276"/>
      <c r="J164" s="281"/>
      <c r="K164" s="291"/>
      <c r="L164" s="263"/>
      <c r="M164" s="279"/>
      <c r="N16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64" s="355"/>
      <c r="P164" s="355"/>
      <c r="Q164" s="355"/>
      <c r="R164" s="360"/>
      <c r="S164" s="282"/>
      <c r="T164" s="292"/>
      <c r="U164" s="231"/>
      <c r="V164" s="270">
        <f>12/12*Taula423[[#This Row],[Mesos del contracte en vigor durant l´any 2024]]</f>
        <v>0</v>
      </c>
      <c r="W164" s="270">
        <f>2/12*Taula423[[#This Row],[Mesos del contracte en vigor durant l´any 2024]]</f>
        <v>0</v>
      </c>
      <c r="X164" s="271">
        <f t="shared" si="12"/>
        <v>0</v>
      </c>
      <c r="Y164" s="271"/>
      <c r="Z164" s="283" t="e">
        <f>IF(#REF!&lt;#REF!,"No assoleix el mínim d'hores d'atenció anual","Atenció mínima assolida amb èxit")</f>
        <v>#REF!</v>
      </c>
      <c r="AA164" s="271"/>
      <c r="AB164" s="234"/>
      <c r="AC164" s="234"/>
      <c r="AE164" s="273">
        <f>IF(Taula423[[#This Row],[Núm. d''ordre]]&lt;&gt;"",1,0)</f>
        <v>0</v>
      </c>
      <c r="AG164" s="273">
        <f>IF(Taula423[[#This Row],[Núm. d''ordre]]&gt;0,1,0)</f>
        <v>1</v>
      </c>
      <c r="AI164" s="235">
        <f t="shared" si="16"/>
        <v>0</v>
      </c>
      <c r="AJ164" s="235">
        <f t="shared" si="17"/>
        <v>0</v>
      </c>
      <c r="AK164" s="235">
        <f t="shared" si="13"/>
        <v>0</v>
      </c>
      <c r="AL164" s="234"/>
      <c r="AM164" s="235">
        <f t="shared" si="14"/>
        <v>0</v>
      </c>
      <c r="AN164" s="235">
        <f t="shared" si="15"/>
        <v>0</v>
      </c>
      <c r="BM164" s="236"/>
      <c r="BN164" s="236"/>
      <c r="BO164" s="236"/>
    </row>
    <row r="165" spans="1:67" ht="13.5" customHeight="1" x14ac:dyDescent="0.25">
      <c r="A165" s="229"/>
      <c r="B165" s="234" t="str">
        <f>IF($C165&lt;&gt;"",MAX($B$7:B164)+1,"")</f>
        <v/>
      </c>
      <c r="C165" s="276"/>
      <c r="D165" s="287"/>
      <c r="E165" s="288"/>
      <c r="F165" s="262"/>
      <c r="G165" s="262"/>
      <c r="H165" s="275"/>
      <c r="I165" s="276"/>
      <c r="J165" s="281"/>
      <c r="K165" s="291"/>
      <c r="L165" s="263"/>
      <c r="M165" s="279"/>
      <c r="N16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65" s="355"/>
      <c r="P165" s="355"/>
      <c r="Q165" s="355"/>
      <c r="R165" s="360"/>
      <c r="S165" s="282"/>
      <c r="T165" s="292"/>
      <c r="U165" s="231"/>
      <c r="V165" s="270">
        <f>12/12*Taula423[[#This Row],[Mesos del contracte en vigor durant l´any 2024]]</f>
        <v>0</v>
      </c>
      <c r="W165" s="270">
        <f>2/12*Taula423[[#This Row],[Mesos del contracte en vigor durant l´any 2024]]</f>
        <v>0</v>
      </c>
      <c r="X165" s="271">
        <f t="shared" si="12"/>
        <v>0</v>
      </c>
      <c r="Y165" s="271"/>
      <c r="Z165" s="272" t="e">
        <f>IF(#REF!&lt;#REF!,"No assoleix el mínim d'hores d'atenció anual","Atenció mínima assolida amb èxit")</f>
        <v>#REF!</v>
      </c>
      <c r="AA165" s="271"/>
      <c r="AB165" s="234"/>
      <c r="AC165" s="234"/>
      <c r="AE165" s="273">
        <f>IF(Taula423[[#This Row],[Núm. d''ordre]]&lt;&gt;"",1,0)</f>
        <v>0</v>
      </c>
      <c r="AG165" s="273">
        <f>IF(Taula423[[#This Row],[Núm. d''ordre]]&gt;0,1,0)</f>
        <v>1</v>
      </c>
      <c r="AI165" s="235">
        <f t="shared" si="16"/>
        <v>0</v>
      </c>
      <c r="AJ165" s="235">
        <f t="shared" si="17"/>
        <v>0</v>
      </c>
      <c r="AK165" s="235">
        <f t="shared" si="13"/>
        <v>0</v>
      </c>
      <c r="AL165" s="234"/>
      <c r="AM165" s="235">
        <f t="shared" si="14"/>
        <v>0</v>
      </c>
      <c r="AN165" s="235">
        <f t="shared" si="15"/>
        <v>0</v>
      </c>
      <c r="BM165" s="236"/>
      <c r="BN165" s="236"/>
      <c r="BO165" s="236"/>
    </row>
    <row r="166" spans="1:67" ht="13.5" customHeight="1" x14ac:dyDescent="0.25">
      <c r="A166" s="229"/>
      <c r="B166" s="234" t="str">
        <f>IF($C166&lt;&gt;"",MAX($B$7:B165)+1,"")</f>
        <v/>
      </c>
      <c r="C166" s="276"/>
      <c r="D166" s="287"/>
      <c r="E166" s="288"/>
      <c r="F166" s="262"/>
      <c r="G166" s="262"/>
      <c r="H166" s="275"/>
      <c r="I166" s="276"/>
      <c r="J166" s="281"/>
      <c r="K166" s="291"/>
      <c r="L166" s="263"/>
      <c r="M166" s="279"/>
      <c r="N16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66" s="355"/>
      <c r="P166" s="355"/>
      <c r="Q166" s="355"/>
      <c r="R166" s="360"/>
      <c r="S166" s="282"/>
      <c r="T166" s="292"/>
      <c r="U166" s="231"/>
      <c r="V166" s="270">
        <f>12/12*Taula423[[#This Row],[Mesos del contracte en vigor durant l´any 2024]]</f>
        <v>0</v>
      </c>
      <c r="W166" s="270">
        <f>2/12*Taula423[[#This Row],[Mesos del contracte en vigor durant l´any 2024]]</f>
        <v>0</v>
      </c>
      <c r="X166" s="271">
        <f t="shared" si="12"/>
        <v>0</v>
      </c>
      <c r="Y166" s="271"/>
      <c r="Z166" s="283" t="e">
        <f>IF(#REF!&lt;#REF!,"No assoleix el mínim d'hores d'atenció anual","Atenció mínima assolida amb èxit")</f>
        <v>#REF!</v>
      </c>
      <c r="AA166" s="271"/>
      <c r="AB166" s="234"/>
      <c r="AC166" s="234"/>
      <c r="AE166" s="273">
        <f>IF(Taula423[[#This Row],[Núm. d''ordre]]&lt;&gt;"",1,0)</f>
        <v>0</v>
      </c>
      <c r="AG166" s="273">
        <f>IF(Taula423[[#This Row],[Núm. d''ordre]]&gt;0,1,0)</f>
        <v>1</v>
      </c>
      <c r="AI166" s="235">
        <f t="shared" si="16"/>
        <v>0</v>
      </c>
      <c r="AJ166" s="235">
        <f t="shared" si="17"/>
        <v>0</v>
      </c>
      <c r="AK166" s="235">
        <f t="shared" si="13"/>
        <v>0</v>
      </c>
      <c r="AL166" s="234"/>
      <c r="AM166" s="235">
        <f t="shared" si="14"/>
        <v>0</v>
      </c>
      <c r="AN166" s="235">
        <f t="shared" si="15"/>
        <v>0</v>
      </c>
      <c r="BM166" s="236"/>
      <c r="BN166" s="236"/>
      <c r="BO166" s="236"/>
    </row>
    <row r="167" spans="1:67" ht="13.5" customHeight="1" x14ac:dyDescent="0.25">
      <c r="A167" s="229"/>
      <c r="B167" s="234" t="str">
        <f>IF($C167&lt;&gt;"",MAX($B$7:B166)+1,"")</f>
        <v/>
      </c>
      <c r="C167" s="276"/>
      <c r="D167" s="287"/>
      <c r="E167" s="288"/>
      <c r="F167" s="262"/>
      <c r="G167" s="262"/>
      <c r="H167" s="275"/>
      <c r="I167" s="276"/>
      <c r="J167" s="281"/>
      <c r="K167" s="291"/>
      <c r="L167" s="263"/>
      <c r="M167" s="279"/>
      <c r="N16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67" s="355"/>
      <c r="P167" s="355"/>
      <c r="Q167" s="355"/>
      <c r="R167" s="360"/>
      <c r="S167" s="282"/>
      <c r="T167" s="292"/>
      <c r="U167" s="231"/>
      <c r="V167" s="270">
        <f>12/12*Taula423[[#This Row],[Mesos del contracte en vigor durant l´any 2024]]</f>
        <v>0</v>
      </c>
      <c r="W167" s="270">
        <f>2/12*Taula423[[#This Row],[Mesos del contracte en vigor durant l´any 2024]]</f>
        <v>0</v>
      </c>
      <c r="X167" s="271">
        <f t="shared" si="12"/>
        <v>0</v>
      </c>
      <c r="Y167" s="271"/>
      <c r="Z167" s="272" t="e">
        <f>IF(#REF!&lt;#REF!,"No assoleix el mínim d'hores d'atenció anual","Atenció mínima assolida amb èxit")</f>
        <v>#REF!</v>
      </c>
      <c r="AA167" s="271"/>
      <c r="AB167" s="234"/>
      <c r="AC167" s="234"/>
      <c r="AE167" s="273">
        <f>IF(Taula423[[#This Row],[Núm. d''ordre]]&lt;&gt;"",1,0)</f>
        <v>0</v>
      </c>
      <c r="AG167" s="273">
        <f>IF(Taula423[[#This Row],[Núm. d''ordre]]&gt;0,1,0)</f>
        <v>1</v>
      </c>
      <c r="AI167" s="235">
        <f t="shared" si="16"/>
        <v>0</v>
      </c>
      <c r="AJ167" s="235">
        <f t="shared" si="17"/>
        <v>0</v>
      </c>
      <c r="AK167" s="235">
        <f t="shared" si="13"/>
        <v>0</v>
      </c>
      <c r="AL167" s="234"/>
      <c r="AM167" s="235">
        <f t="shared" si="14"/>
        <v>0</v>
      </c>
      <c r="AN167" s="235">
        <f t="shared" si="15"/>
        <v>0</v>
      </c>
      <c r="BM167" s="236"/>
      <c r="BN167" s="236"/>
      <c r="BO167" s="236"/>
    </row>
    <row r="168" spans="1:67" ht="13.5" customHeight="1" x14ac:dyDescent="0.25">
      <c r="A168" s="229"/>
      <c r="B168" s="234" t="str">
        <f>IF($C168&lt;&gt;"",MAX($B$7:B167)+1,"")</f>
        <v/>
      </c>
      <c r="C168" s="276"/>
      <c r="D168" s="287"/>
      <c r="E168" s="288"/>
      <c r="F168" s="262"/>
      <c r="G168" s="262"/>
      <c r="H168" s="275"/>
      <c r="I168" s="276"/>
      <c r="J168" s="281"/>
      <c r="K168" s="291"/>
      <c r="L168" s="263"/>
      <c r="M168" s="279"/>
      <c r="N16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68" s="355"/>
      <c r="P168" s="355"/>
      <c r="Q168" s="355"/>
      <c r="R168" s="360"/>
      <c r="S168" s="282"/>
      <c r="T168" s="292"/>
      <c r="U168" s="231"/>
      <c r="V168" s="270">
        <f>12/12*Taula423[[#This Row],[Mesos del contracte en vigor durant l´any 2024]]</f>
        <v>0</v>
      </c>
      <c r="W168" s="270">
        <f>2/12*Taula423[[#This Row],[Mesos del contracte en vigor durant l´any 2024]]</f>
        <v>0</v>
      </c>
      <c r="X168" s="271">
        <f t="shared" si="12"/>
        <v>0</v>
      </c>
      <c r="Y168" s="271"/>
      <c r="Z168" s="283" t="e">
        <f>IF(#REF!&lt;#REF!,"No assoleix el mínim d'hores d'atenció anual","Atenció mínima assolida amb èxit")</f>
        <v>#REF!</v>
      </c>
      <c r="AA168" s="271"/>
      <c r="AB168" s="234"/>
      <c r="AC168" s="234"/>
      <c r="AE168" s="273">
        <f>IF(Taula423[[#This Row],[Núm. d''ordre]]&lt;&gt;"",1,0)</f>
        <v>0</v>
      </c>
      <c r="AG168" s="273">
        <f>IF(Taula423[[#This Row],[Núm. d''ordre]]&gt;0,1,0)</f>
        <v>1</v>
      </c>
      <c r="AI168" s="235">
        <f t="shared" si="16"/>
        <v>0</v>
      </c>
      <c r="AJ168" s="235">
        <f t="shared" si="17"/>
        <v>0</v>
      </c>
      <c r="AK168" s="235">
        <f t="shared" si="13"/>
        <v>0</v>
      </c>
      <c r="AL168" s="234"/>
      <c r="AM168" s="235">
        <f t="shared" si="14"/>
        <v>0</v>
      </c>
      <c r="AN168" s="235">
        <f t="shared" si="15"/>
        <v>0</v>
      </c>
      <c r="BM168" s="236"/>
      <c r="BN168" s="236"/>
      <c r="BO168" s="236"/>
    </row>
    <row r="169" spans="1:67" ht="13.5" customHeight="1" x14ac:dyDescent="0.25">
      <c r="A169" s="229"/>
      <c r="B169" s="234" t="str">
        <f>IF($C169&lt;&gt;"",MAX($B$7:B168)+1,"")</f>
        <v/>
      </c>
      <c r="C169" s="276"/>
      <c r="D169" s="287"/>
      <c r="E169" s="288"/>
      <c r="F169" s="262"/>
      <c r="G169" s="262"/>
      <c r="H169" s="275"/>
      <c r="I169" s="276"/>
      <c r="J169" s="281"/>
      <c r="K169" s="291"/>
      <c r="L169" s="263"/>
      <c r="M169" s="279"/>
      <c r="N16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69" s="355"/>
      <c r="P169" s="355"/>
      <c r="Q169" s="355"/>
      <c r="R169" s="360"/>
      <c r="S169" s="282"/>
      <c r="T169" s="292"/>
      <c r="U169" s="231"/>
      <c r="V169" s="270">
        <f>12/12*Taula423[[#This Row],[Mesos del contracte en vigor durant l´any 2024]]</f>
        <v>0</v>
      </c>
      <c r="W169" s="270">
        <f>2/12*Taula423[[#This Row],[Mesos del contracte en vigor durant l´any 2024]]</f>
        <v>0</v>
      </c>
      <c r="X169" s="271">
        <f t="shared" si="12"/>
        <v>0</v>
      </c>
      <c r="Y169" s="271"/>
      <c r="Z169" s="272" t="e">
        <f>IF(#REF!&lt;#REF!,"No assoleix el mínim d'hores d'atenció anual","Atenció mínima assolida amb èxit")</f>
        <v>#REF!</v>
      </c>
      <c r="AA169" s="271"/>
      <c r="AB169" s="234"/>
      <c r="AC169" s="234"/>
      <c r="AE169" s="273">
        <f>IF(Taula423[[#This Row],[Núm. d''ordre]]&lt;&gt;"",1,0)</f>
        <v>0</v>
      </c>
      <c r="AG169" s="273">
        <f>IF(Taula423[[#This Row],[Núm. d''ordre]]&gt;0,1,0)</f>
        <v>1</v>
      </c>
      <c r="AI169" s="235">
        <f t="shared" si="16"/>
        <v>0</v>
      </c>
      <c r="AJ169" s="235">
        <f t="shared" si="17"/>
        <v>0</v>
      </c>
      <c r="AK169" s="235">
        <f t="shared" si="13"/>
        <v>0</v>
      </c>
      <c r="AL169" s="234"/>
      <c r="AM169" s="235">
        <f t="shared" si="14"/>
        <v>0</v>
      </c>
      <c r="AN169" s="235">
        <f t="shared" si="15"/>
        <v>0</v>
      </c>
      <c r="BM169" s="236"/>
      <c r="BN169" s="236"/>
      <c r="BO169" s="236"/>
    </row>
    <row r="170" spans="1:67" ht="13.5" customHeight="1" x14ac:dyDescent="0.25">
      <c r="A170" s="229"/>
      <c r="B170" s="234" t="str">
        <f>IF($C170&lt;&gt;"",MAX($B$7:B169)+1,"")</f>
        <v/>
      </c>
      <c r="C170" s="276"/>
      <c r="D170" s="287"/>
      <c r="E170" s="288"/>
      <c r="F170" s="262"/>
      <c r="G170" s="262"/>
      <c r="H170" s="275"/>
      <c r="I170" s="276"/>
      <c r="J170" s="281"/>
      <c r="K170" s="291"/>
      <c r="L170" s="263"/>
      <c r="M170" s="279"/>
      <c r="N17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70" s="355"/>
      <c r="P170" s="355"/>
      <c r="Q170" s="355"/>
      <c r="R170" s="360"/>
      <c r="S170" s="282"/>
      <c r="T170" s="292"/>
      <c r="U170" s="231"/>
      <c r="V170" s="270">
        <f>12/12*Taula423[[#This Row],[Mesos del contracte en vigor durant l´any 2024]]</f>
        <v>0</v>
      </c>
      <c r="W170" s="270">
        <f>2/12*Taula423[[#This Row],[Mesos del contracte en vigor durant l´any 2024]]</f>
        <v>0</v>
      </c>
      <c r="X170" s="271">
        <f t="shared" si="12"/>
        <v>0</v>
      </c>
      <c r="Y170" s="271"/>
      <c r="Z170" s="283" t="e">
        <f>IF(#REF!&lt;#REF!,"No assoleix el mínim d'hores d'atenció anual","Atenció mínima assolida amb èxit")</f>
        <v>#REF!</v>
      </c>
      <c r="AA170" s="271"/>
      <c r="AB170" s="234"/>
      <c r="AC170" s="234"/>
      <c r="AE170" s="273">
        <f>IF(Taula423[[#This Row],[Núm. d''ordre]]&lt;&gt;"",1,0)</f>
        <v>0</v>
      </c>
      <c r="AG170" s="273">
        <f>IF(Taula423[[#This Row],[Núm. d''ordre]]&gt;0,1,0)</f>
        <v>1</v>
      </c>
      <c r="AI170" s="235">
        <f t="shared" si="16"/>
        <v>0</v>
      </c>
      <c r="AJ170" s="235">
        <f t="shared" si="17"/>
        <v>0</v>
      </c>
      <c r="AK170" s="235">
        <f t="shared" si="13"/>
        <v>0</v>
      </c>
      <c r="AL170" s="234"/>
      <c r="AM170" s="235">
        <f t="shared" si="14"/>
        <v>0</v>
      </c>
      <c r="AN170" s="235">
        <f t="shared" si="15"/>
        <v>0</v>
      </c>
      <c r="BM170" s="236"/>
      <c r="BN170" s="236"/>
      <c r="BO170" s="236"/>
    </row>
    <row r="171" spans="1:67" ht="13.5" customHeight="1" x14ac:dyDescent="0.25">
      <c r="A171" s="229"/>
      <c r="B171" s="234" t="str">
        <f>IF($C171&lt;&gt;"",MAX($B$7:B170)+1,"")</f>
        <v/>
      </c>
      <c r="C171" s="276"/>
      <c r="D171" s="287"/>
      <c r="E171" s="288"/>
      <c r="F171" s="262"/>
      <c r="G171" s="262"/>
      <c r="H171" s="275"/>
      <c r="I171" s="276"/>
      <c r="J171" s="281"/>
      <c r="K171" s="291"/>
      <c r="L171" s="263"/>
      <c r="M171" s="279"/>
      <c r="N17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71" s="355"/>
      <c r="P171" s="355"/>
      <c r="Q171" s="355"/>
      <c r="R171" s="360"/>
      <c r="S171" s="282"/>
      <c r="T171" s="292"/>
      <c r="U171" s="231"/>
      <c r="V171" s="270">
        <f>12/12*Taula423[[#This Row],[Mesos del contracte en vigor durant l´any 2024]]</f>
        <v>0</v>
      </c>
      <c r="W171" s="270">
        <f>2/12*Taula423[[#This Row],[Mesos del contracte en vigor durant l´any 2024]]</f>
        <v>0</v>
      </c>
      <c r="X171" s="271">
        <f t="shared" si="12"/>
        <v>0</v>
      </c>
      <c r="Y171" s="271"/>
      <c r="Z171" s="272" t="e">
        <f>IF(#REF!&lt;#REF!,"No assoleix el mínim d'hores d'atenció anual","Atenció mínima assolida amb èxit")</f>
        <v>#REF!</v>
      </c>
      <c r="AA171" s="271"/>
      <c r="AB171" s="234"/>
      <c r="AC171" s="234"/>
      <c r="AE171" s="273">
        <f>IF(Taula423[[#This Row],[Núm. d''ordre]]&lt;&gt;"",1,0)</f>
        <v>0</v>
      </c>
      <c r="AG171" s="273">
        <f>IF(Taula423[[#This Row],[Núm. d''ordre]]&gt;0,1,0)</f>
        <v>1</v>
      </c>
      <c r="AI171" s="235">
        <f t="shared" si="16"/>
        <v>0</v>
      </c>
      <c r="AJ171" s="235">
        <f t="shared" si="17"/>
        <v>0</v>
      </c>
      <c r="AK171" s="235">
        <f t="shared" si="13"/>
        <v>0</v>
      </c>
      <c r="AL171" s="234"/>
      <c r="AM171" s="235">
        <f t="shared" si="14"/>
        <v>0</v>
      </c>
      <c r="AN171" s="235">
        <f t="shared" si="15"/>
        <v>0</v>
      </c>
      <c r="BM171" s="236"/>
      <c r="BN171" s="236"/>
      <c r="BO171" s="236"/>
    </row>
    <row r="172" spans="1:67" ht="13.5" customHeight="1" x14ac:dyDescent="0.25">
      <c r="A172" s="229"/>
      <c r="B172" s="234" t="str">
        <f>IF($C172&lt;&gt;"",MAX($B$7:B171)+1,"")</f>
        <v/>
      </c>
      <c r="C172" s="276"/>
      <c r="D172" s="287"/>
      <c r="E172" s="288"/>
      <c r="F172" s="262"/>
      <c r="G172" s="262"/>
      <c r="H172" s="275"/>
      <c r="I172" s="276"/>
      <c r="J172" s="281"/>
      <c r="K172" s="291"/>
      <c r="L172" s="263"/>
      <c r="M172" s="279"/>
      <c r="N17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72" s="355"/>
      <c r="P172" s="355"/>
      <c r="Q172" s="355"/>
      <c r="R172" s="360"/>
      <c r="S172" s="282"/>
      <c r="T172" s="292"/>
      <c r="U172" s="231"/>
      <c r="V172" s="270">
        <f>12/12*Taula423[[#This Row],[Mesos del contracte en vigor durant l´any 2024]]</f>
        <v>0</v>
      </c>
      <c r="W172" s="270">
        <f>2/12*Taula423[[#This Row],[Mesos del contracte en vigor durant l´any 2024]]</f>
        <v>0</v>
      </c>
      <c r="X172" s="271">
        <f t="shared" si="12"/>
        <v>0</v>
      </c>
      <c r="Y172" s="271"/>
      <c r="Z172" s="283" t="e">
        <f>IF(#REF!&lt;#REF!,"No assoleix el mínim d'hores d'atenció anual","Atenció mínima assolida amb èxit")</f>
        <v>#REF!</v>
      </c>
      <c r="AA172" s="271"/>
      <c r="AB172" s="234"/>
      <c r="AC172" s="234"/>
      <c r="AE172" s="273">
        <f>IF(Taula423[[#This Row],[Núm. d''ordre]]&lt;&gt;"",1,0)</f>
        <v>0</v>
      </c>
      <c r="AG172" s="273">
        <f>IF(Taula423[[#This Row],[Núm. d''ordre]]&gt;0,1,0)</f>
        <v>1</v>
      </c>
      <c r="AI172" s="235">
        <f t="shared" si="16"/>
        <v>0</v>
      </c>
      <c r="AJ172" s="235">
        <f t="shared" si="17"/>
        <v>0</v>
      </c>
      <c r="AK172" s="235">
        <f t="shared" si="13"/>
        <v>0</v>
      </c>
      <c r="AL172" s="234"/>
      <c r="AM172" s="235">
        <f t="shared" si="14"/>
        <v>0</v>
      </c>
      <c r="AN172" s="235">
        <f t="shared" si="15"/>
        <v>0</v>
      </c>
      <c r="BM172" s="236"/>
      <c r="BN172" s="236"/>
      <c r="BO172" s="236"/>
    </row>
    <row r="173" spans="1:67" ht="13.5" customHeight="1" x14ac:dyDescent="0.25">
      <c r="A173" s="229"/>
      <c r="B173" s="234" t="str">
        <f>IF($C173&lt;&gt;"",MAX($B$7:B172)+1,"")</f>
        <v/>
      </c>
      <c r="C173" s="276"/>
      <c r="D173" s="287"/>
      <c r="E173" s="288"/>
      <c r="F173" s="262"/>
      <c r="G173" s="262"/>
      <c r="H173" s="275"/>
      <c r="I173" s="276"/>
      <c r="J173" s="281"/>
      <c r="K173" s="291"/>
      <c r="L173" s="263"/>
      <c r="M173" s="279"/>
      <c r="N17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73" s="355"/>
      <c r="P173" s="355"/>
      <c r="Q173" s="355"/>
      <c r="R173" s="360"/>
      <c r="S173" s="282"/>
      <c r="T173" s="292"/>
      <c r="U173" s="231"/>
      <c r="V173" s="270">
        <f>12/12*Taula423[[#This Row],[Mesos del contracte en vigor durant l´any 2024]]</f>
        <v>0</v>
      </c>
      <c r="W173" s="270">
        <f>2/12*Taula423[[#This Row],[Mesos del contracte en vigor durant l´any 2024]]</f>
        <v>0</v>
      </c>
      <c r="X173" s="271">
        <f t="shared" si="12"/>
        <v>0</v>
      </c>
      <c r="Y173" s="271"/>
      <c r="Z173" s="272" t="e">
        <f>IF(#REF!&lt;#REF!,"No assoleix el mínim d'hores d'atenció anual","Atenció mínima assolida amb èxit")</f>
        <v>#REF!</v>
      </c>
      <c r="AA173" s="271"/>
      <c r="AB173" s="234"/>
      <c r="AC173" s="234"/>
      <c r="AE173" s="273">
        <f>IF(Taula423[[#This Row],[Núm. d''ordre]]&lt;&gt;"",1,0)</f>
        <v>0</v>
      </c>
      <c r="AG173" s="273">
        <f>IF(Taula423[[#This Row],[Núm. d''ordre]]&gt;0,1,0)</f>
        <v>1</v>
      </c>
      <c r="AI173" s="235">
        <f t="shared" si="16"/>
        <v>0</v>
      </c>
      <c r="AJ173" s="235">
        <f t="shared" si="17"/>
        <v>0</v>
      </c>
      <c r="AK173" s="235">
        <f t="shared" si="13"/>
        <v>0</v>
      </c>
      <c r="AL173" s="234"/>
      <c r="AM173" s="235">
        <f t="shared" si="14"/>
        <v>0</v>
      </c>
      <c r="AN173" s="235">
        <f t="shared" si="15"/>
        <v>0</v>
      </c>
      <c r="BM173" s="236"/>
      <c r="BN173" s="236"/>
      <c r="BO173" s="236"/>
    </row>
    <row r="174" spans="1:67" ht="13.5" customHeight="1" x14ac:dyDescent="0.25">
      <c r="A174" s="229"/>
      <c r="B174" s="234" t="str">
        <f>IF($C174&lt;&gt;"",MAX($B$7:B173)+1,"")</f>
        <v/>
      </c>
      <c r="C174" s="276"/>
      <c r="D174" s="287"/>
      <c r="E174" s="288"/>
      <c r="F174" s="262"/>
      <c r="G174" s="262"/>
      <c r="H174" s="275"/>
      <c r="I174" s="276"/>
      <c r="J174" s="281"/>
      <c r="K174" s="291"/>
      <c r="L174" s="263"/>
      <c r="M174" s="279"/>
      <c r="N17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74" s="355"/>
      <c r="P174" s="355"/>
      <c r="Q174" s="355"/>
      <c r="R174" s="360"/>
      <c r="S174" s="282"/>
      <c r="T174" s="292"/>
      <c r="U174" s="231"/>
      <c r="V174" s="270">
        <f>12/12*Taula423[[#This Row],[Mesos del contracte en vigor durant l´any 2024]]</f>
        <v>0</v>
      </c>
      <c r="W174" s="270">
        <f>2/12*Taula423[[#This Row],[Mesos del contracte en vigor durant l´any 2024]]</f>
        <v>0</v>
      </c>
      <c r="X174" s="271">
        <f t="shared" si="12"/>
        <v>0</v>
      </c>
      <c r="Y174" s="271"/>
      <c r="Z174" s="283" t="e">
        <f>IF(#REF!&lt;#REF!,"No assoleix el mínim d'hores d'atenció anual","Atenció mínima assolida amb èxit")</f>
        <v>#REF!</v>
      </c>
      <c r="AA174" s="271"/>
      <c r="AB174" s="234"/>
      <c r="AC174" s="234"/>
      <c r="AE174" s="273">
        <f>IF(Taula423[[#This Row],[Núm. d''ordre]]&lt;&gt;"",1,0)</f>
        <v>0</v>
      </c>
      <c r="AG174" s="273">
        <f>IF(Taula423[[#This Row],[Núm. d''ordre]]&gt;0,1,0)</f>
        <v>1</v>
      </c>
      <c r="AI174" s="235">
        <f t="shared" si="16"/>
        <v>0</v>
      </c>
      <c r="AJ174" s="235">
        <f t="shared" si="17"/>
        <v>0</v>
      </c>
      <c r="AK174" s="235">
        <f t="shared" si="13"/>
        <v>0</v>
      </c>
      <c r="AL174" s="234"/>
      <c r="AM174" s="235">
        <f t="shared" si="14"/>
        <v>0</v>
      </c>
      <c r="AN174" s="235">
        <f t="shared" si="15"/>
        <v>0</v>
      </c>
      <c r="BM174" s="236"/>
      <c r="BN174" s="236"/>
      <c r="BO174" s="236"/>
    </row>
    <row r="175" spans="1:67" ht="13.5" customHeight="1" x14ac:dyDescent="0.25">
      <c r="A175" s="229"/>
      <c r="B175" s="234" t="str">
        <f>IF($C175&lt;&gt;"",MAX($B$7:B174)+1,"")</f>
        <v/>
      </c>
      <c r="C175" s="276"/>
      <c r="D175" s="287"/>
      <c r="E175" s="288"/>
      <c r="F175" s="262"/>
      <c r="G175" s="262"/>
      <c r="H175" s="275"/>
      <c r="I175" s="276"/>
      <c r="J175" s="281"/>
      <c r="K175" s="291"/>
      <c r="L175" s="263"/>
      <c r="M175" s="279"/>
      <c r="N17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75" s="355"/>
      <c r="P175" s="355"/>
      <c r="Q175" s="355"/>
      <c r="R175" s="360"/>
      <c r="S175" s="282"/>
      <c r="T175" s="292"/>
      <c r="U175" s="231"/>
      <c r="V175" s="270">
        <f>12/12*Taula423[[#This Row],[Mesos del contracte en vigor durant l´any 2024]]</f>
        <v>0</v>
      </c>
      <c r="W175" s="270">
        <f>2/12*Taula423[[#This Row],[Mesos del contracte en vigor durant l´any 2024]]</f>
        <v>0</v>
      </c>
      <c r="X175" s="271">
        <f t="shared" si="12"/>
        <v>0</v>
      </c>
      <c r="Y175" s="271"/>
      <c r="Z175" s="272" t="e">
        <f>IF(#REF!&lt;#REF!,"No assoleix el mínim d'hores d'atenció anual","Atenció mínima assolida amb èxit")</f>
        <v>#REF!</v>
      </c>
      <c r="AA175" s="271"/>
      <c r="AB175" s="234"/>
      <c r="AC175" s="234"/>
      <c r="AE175" s="273">
        <f>IF(Taula423[[#This Row],[Núm. d''ordre]]&lt;&gt;"",1,0)</f>
        <v>0</v>
      </c>
      <c r="AG175" s="273">
        <f>IF(Taula423[[#This Row],[Núm. d''ordre]]&gt;0,1,0)</f>
        <v>1</v>
      </c>
      <c r="AI175" s="235">
        <f t="shared" si="16"/>
        <v>0</v>
      </c>
      <c r="AJ175" s="235">
        <f t="shared" si="17"/>
        <v>0</v>
      </c>
      <c r="AK175" s="235">
        <f t="shared" si="13"/>
        <v>0</v>
      </c>
      <c r="AL175" s="234"/>
      <c r="AM175" s="235">
        <f t="shared" si="14"/>
        <v>0</v>
      </c>
      <c r="AN175" s="235">
        <f t="shared" si="15"/>
        <v>0</v>
      </c>
      <c r="BM175" s="236"/>
      <c r="BN175" s="236"/>
      <c r="BO175" s="236"/>
    </row>
    <row r="176" spans="1:67" ht="13.5" customHeight="1" x14ac:dyDescent="0.25">
      <c r="A176" s="229"/>
      <c r="B176" s="234" t="str">
        <f>IF($C176&lt;&gt;"",MAX($B$7:B175)+1,"")</f>
        <v/>
      </c>
      <c r="C176" s="276"/>
      <c r="D176" s="287"/>
      <c r="E176" s="288"/>
      <c r="F176" s="262"/>
      <c r="G176" s="262"/>
      <c r="H176" s="275"/>
      <c r="I176" s="276"/>
      <c r="J176" s="281"/>
      <c r="K176" s="291"/>
      <c r="L176" s="263"/>
      <c r="M176" s="279"/>
      <c r="N17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76" s="355"/>
      <c r="P176" s="355"/>
      <c r="Q176" s="355"/>
      <c r="R176" s="360"/>
      <c r="S176" s="282"/>
      <c r="T176" s="292"/>
      <c r="U176" s="231"/>
      <c r="V176" s="270">
        <f>12/12*Taula423[[#This Row],[Mesos del contracte en vigor durant l´any 2024]]</f>
        <v>0</v>
      </c>
      <c r="W176" s="270">
        <f>2/12*Taula423[[#This Row],[Mesos del contracte en vigor durant l´any 2024]]</f>
        <v>0</v>
      </c>
      <c r="X176" s="271">
        <f t="shared" si="12"/>
        <v>0</v>
      </c>
      <c r="Y176" s="271"/>
      <c r="Z176" s="283" t="e">
        <f>IF(#REF!&lt;#REF!,"No assoleix el mínim d'hores d'atenció anual","Atenció mínima assolida amb èxit")</f>
        <v>#REF!</v>
      </c>
      <c r="AA176" s="271"/>
      <c r="AB176" s="234"/>
      <c r="AC176" s="234"/>
      <c r="AE176" s="273">
        <f>IF(Taula423[[#This Row],[Núm. d''ordre]]&lt;&gt;"",1,0)</f>
        <v>0</v>
      </c>
      <c r="AG176" s="273">
        <f>IF(Taula423[[#This Row],[Núm. d''ordre]]&gt;0,1,0)</f>
        <v>1</v>
      </c>
      <c r="AI176" s="235">
        <f t="shared" si="16"/>
        <v>0</v>
      </c>
      <c r="AJ176" s="235">
        <f t="shared" si="17"/>
        <v>0</v>
      </c>
      <c r="AK176" s="235">
        <f t="shared" si="13"/>
        <v>0</v>
      </c>
      <c r="AL176" s="234"/>
      <c r="AM176" s="235">
        <f t="shared" si="14"/>
        <v>0</v>
      </c>
      <c r="AN176" s="235">
        <f t="shared" si="15"/>
        <v>0</v>
      </c>
      <c r="BM176" s="236"/>
      <c r="BN176" s="236"/>
      <c r="BO176" s="236"/>
    </row>
    <row r="177" spans="1:67" ht="13.5" customHeight="1" x14ac:dyDescent="0.25">
      <c r="A177" s="229"/>
      <c r="B177" s="234" t="str">
        <f>IF($C177&lt;&gt;"",MAX($B$7:B176)+1,"")</f>
        <v/>
      </c>
      <c r="C177" s="276"/>
      <c r="D177" s="287"/>
      <c r="E177" s="288"/>
      <c r="F177" s="262"/>
      <c r="G177" s="262"/>
      <c r="H177" s="275"/>
      <c r="I177" s="276"/>
      <c r="J177" s="281"/>
      <c r="K177" s="291"/>
      <c r="L177" s="263"/>
      <c r="M177" s="279"/>
      <c r="N17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77" s="355"/>
      <c r="P177" s="355"/>
      <c r="Q177" s="355"/>
      <c r="R177" s="360"/>
      <c r="S177" s="282"/>
      <c r="T177" s="292"/>
      <c r="U177" s="231"/>
      <c r="V177" s="270">
        <f>12/12*Taula423[[#This Row],[Mesos del contracte en vigor durant l´any 2024]]</f>
        <v>0</v>
      </c>
      <c r="W177" s="270">
        <f>2/12*Taula423[[#This Row],[Mesos del contracte en vigor durant l´any 2024]]</f>
        <v>0</v>
      </c>
      <c r="X177" s="271">
        <f t="shared" si="12"/>
        <v>0</v>
      </c>
      <c r="Y177" s="271"/>
      <c r="Z177" s="272" t="e">
        <f>IF(#REF!&lt;#REF!,"No assoleix el mínim d'hores d'atenció anual","Atenció mínima assolida amb èxit")</f>
        <v>#REF!</v>
      </c>
      <c r="AA177" s="271"/>
      <c r="AB177" s="234"/>
      <c r="AC177" s="234"/>
      <c r="AE177" s="273">
        <f>IF(Taula423[[#This Row],[Núm. d''ordre]]&lt;&gt;"",1,0)</f>
        <v>0</v>
      </c>
      <c r="AG177" s="273">
        <f>IF(Taula423[[#This Row],[Núm. d''ordre]]&gt;0,1,0)</f>
        <v>1</v>
      </c>
      <c r="AI177" s="235">
        <f t="shared" si="16"/>
        <v>0</v>
      </c>
      <c r="AJ177" s="235">
        <f t="shared" si="17"/>
        <v>0</v>
      </c>
      <c r="AK177" s="235">
        <f t="shared" si="13"/>
        <v>0</v>
      </c>
      <c r="AL177" s="234"/>
      <c r="AM177" s="235">
        <f t="shared" si="14"/>
        <v>0</v>
      </c>
      <c r="AN177" s="235">
        <f t="shared" si="15"/>
        <v>0</v>
      </c>
      <c r="BM177" s="236"/>
      <c r="BN177" s="236"/>
      <c r="BO177" s="236"/>
    </row>
    <row r="178" spans="1:67" ht="13.5" customHeight="1" x14ac:dyDescent="0.25">
      <c r="A178" s="229"/>
      <c r="B178" s="234" t="str">
        <f>IF($C178&lt;&gt;"",MAX($B$7:B177)+1,"")</f>
        <v/>
      </c>
      <c r="C178" s="276"/>
      <c r="D178" s="287"/>
      <c r="E178" s="288"/>
      <c r="F178" s="262"/>
      <c r="G178" s="262"/>
      <c r="H178" s="275"/>
      <c r="I178" s="276"/>
      <c r="J178" s="281"/>
      <c r="K178" s="291"/>
      <c r="L178" s="263"/>
      <c r="M178" s="279"/>
      <c r="N17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78" s="355"/>
      <c r="P178" s="355"/>
      <c r="Q178" s="355"/>
      <c r="R178" s="360"/>
      <c r="S178" s="282"/>
      <c r="T178" s="292"/>
      <c r="U178" s="231"/>
      <c r="V178" s="270">
        <f>12/12*Taula423[[#This Row],[Mesos del contracte en vigor durant l´any 2024]]</f>
        <v>0</v>
      </c>
      <c r="W178" s="270">
        <f>2/12*Taula423[[#This Row],[Mesos del contracte en vigor durant l´any 2024]]</f>
        <v>0</v>
      </c>
      <c r="X178" s="271">
        <f t="shared" si="12"/>
        <v>0</v>
      </c>
      <c r="Y178" s="271"/>
      <c r="Z178" s="283" t="e">
        <f>IF(#REF!&lt;#REF!,"No assoleix el mínim d'hores d'atenció anual","Atenció mínima assolida amb èxit")</f>
        <v>#REF!</v>
      </c>
      <c r="AA178" s="271"/>
      <c r="AB178" s="234"/>
      <c r="AC178" s="234"/>
      <c r="AE178" s="273">
        <f>IF(Taula423[[#This Row],[Núm. d''ordre]]&lt;&gt;"",1,0)</f>
        <v>0</v>
      </c>
      <c r="AG178" s="273">
        <f>IF(Taula423[[#This Row],[Núm. d''ordre]]&gt;0,1,0)</f>
        <v>1</v>
      </c>
      <c r="AI178" s="235">
        <f t="shared" si="16"/>
        <v>0</v>
      </c>
      <c r="AJ178" s="235">
        <f t="shared" si="17"/>
        <v>0</v>
      </c>
      <c r="AK178" s="235">
        <f t="shared" si="13"/>
        <v>0</v>
      </c>
      <c r="AL178" s="234"/>
      <c r="AM178" s="235">
        <f t="shared" si="14"/>
        <v>0</v>
      </c>
      <c r="AN178" s="235">
        <f t="shared" si="15"/>
        <v>0</v>
      </c>
      <c r="BM178" s="236"/>
      <c r="BN178" s="236"/>
      <c r="BO178" s="236"/>
    </row>
    <row r="179" spans="1:67" ht="13.5" customHeight="1" x14ac:dyDescent="0.25">
      <c r="A179" s="229"/>
      <c r="B179" s="234" t="str">
        <f>IF($C179&lt;&gt;"",MAX($B$7:B178)+1,"")</f>
        <v/>
      </c>
      <c r="C179" s="276"/>
      <c r="D179" s="287"/>
      <c r="E179" s="288"/>
      <c r="F179" s="262"/>
      <c r="G179" s="262"/>
      <c r="H179" s="275"/>
      <c r="I179" s="276"/>
      <c r="J179" s="281"/>
      <c r="K179" s="291"/>
      <c r="L179" s="263"/>
      <c r="M179" s="279"/>
      <c r="N17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79" s="355"/>
      <c r="P179" s="355"/>
      <c r="Q179" s="355"/>
      <c r="R179" s="360"/>
      <c r="S179" s="282"/>
      <c r="T179" s="292"/>
      <c r="U179" s="231"/>
      <c r="V179" s="270">
        <f>12/12*Taula423[[#This Row],[Mesos del contracte en vigor durant l´any 2024]]</f>
        <v>0</v>
      </c>
      <c r="W179" s="270">
        <f>2/12*Taula423[[#This Row],[Mesos del contracte en vigor durant l´any 2024]]</f>
        <v>0</v>
      </c>
      <c r="X179" s="271">
        <f t="shared" si="12"/>
        <v>0</v>
      </c>
      <c r="Y179" s="271"/>
      <c r="Z179" s="272" t="e">
        <f>IF(#REF!&lt;#REF!,"No assoleix el mínim d'hores d'atenció anual","Atenció mínima assolida amb èxit")</f>
        <v>#REF!</v>
      </c>
      <c r="AA179" s="271"/>
      <c r="AB179" s="234"/>
      <c r="AC179" s="234"/>
      <c r="AE179" s="273">
        <f>IF(Taula423[[#This Row],[Núm. d''ordre]]&lt;&gt;"",1,0)</f>
        <v>0</v>
      </c>
      <c r="AG179" s="273">
        <f>IF(Taula423[[#This Row],[Núm. d''ordre]]&gt;0,1,0)</f>
        <v>1</v>
      </c>
      <c r="AI179" s="235">
        <f t="shared" si="16"/>
        <v>0</v>
      </c>
      <c r="AJ179" s="235">
        <f t="shared" si="17"/>
        <v>0</v>
      </c>
      <c r="AK179" s="235">
        <f t="shared" si="13"/>
        <v>0</v>
      </c>
      <c r="AL179" s="234"/>
      <c r="AM179" s="235">
        <f t="shared" si="14"/>
        <v>0</v>
      </c>
      <c r="AN179" s="235">
        <f t="shared" si="15"/>
        <v>0</v>
      </c>
      <c r="BM179" s="236"/>
      <c r="BN179" s="236"/>
      <c r="BO179" s="236"/>
    </row>
    <row r="180" spans="1:67" ht="13.5" customHeight="1" x14ac:dyDescent="0.25">
      <c r="A180" s="229"/>
      <c r="B180" s="234" t="str">
        <f>IF($C180&lt;&gt;"",MAX($B$7:B179)+1,"")</f>
        <v/>
      </c>
      <c r="C180" s="276"/>
      <c r="D180" s="287"/>
      <c r="E180" s="288"/>
      <c r="F180" s="262"/>
      <c r="G180" s="262"/>
      <c r="H180" s="275"/>
      <c r="I180" s="276"/>
      <c r="J180" s="281"/>
      <c r="K180" s="291"/>
      <c r="L180" s="263"/>
      <c r="M180" s="279"/>
      <c r="N18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80" s="355"/>
      <c r="P180" s="355"/>
      <c r="Q180" s="355"/>
      <c r="R180" s="360"/>
      <c r="S180" s="282"/>
      <c r="T180" s="292"/>
      <c r="U180" s="231"/>
      <c r="V180" s="270">
        <f>12/12*Taula423[[#This Row],[Mesos del contracte en vigor durant l´any 2024]]</f>
        <v>0</v>
      </c>
      <c r="W180" s="270">
        <f>2/12*Taula423[[#This Row],[Mesos del contracte en vigor durant l´any 2024]]</f>
        <v>0</v>
      </c>
      <c r="X180" s="271">
        <f t="shared" si="12"/>
        <v>0</v>
      </c>
      <c r="Y180" s="271"/>
      <c r="Z180" s="283" t="e">
        <f>IF(#REF!&lt;#REF!,"No assoleix el mínim d'hores d'atenció anual","Atenció mínima assolida amb èxit")</f>
        <v>#REF!</v>
      </c>
      <c r="AA180" s="271"/>
      <c r="AB180" s="234"/>
      <c r="AC180" s="234"/>
      <c r="AE180" s="273">
        <f>IF(Taula423[[#This Row],[Núm. d''ordre]]&lt;&gt;"",1,0)</f>
        <v>0</v>
      </c>
      <c r="AG180" s="273">
        <f>IF(Taula423[[#This Row],[Núm. d''ordre]]&gt;0,1,0)</f>
        <v>1</v>
      </c>
      <c r="AI180" s="235">
        <f t="shared" si="16"/>
        <v>0</v>
      </c>
      <c r="AJ180" s="235">
        <f t="shared" si="17"/>
        <v>0</v>
      </c>
      <c r="AK180" s="235">
        <f t="shared" si="13"/>
        <v>0</v>
      </c>
      <c r="AL180" s="234"/>
      <c r="AM180" s="235">
        <f t="shared" si="14"/>
        <v>0</v>
      </c>
      <c r="AN180" s="235">
        <f t="shared" si="15"/>
        <v>0</v>
      </c>
      <c r="BM180" s="236"/>
      <c r="BN180" s="236"/>
      <c r="BO180" s="236"/>
    </row>
    <row r="181" spans="1:67" ht="13.5" customHeight="1" x14ac:dyDescent="0.25">
      <c r="A181" s="229"/>
      <c r="B181" s="234" t="str">
        <f>IF($C181&lt;&gt;"",MAX($B$7:B180)+1,"")</f>
        <v/>
      </c>
      <c r="C181" s="276"/>
      <c r="D181" s="287"/>
      <c r="E181" s="288"/>
      <c r="F181" s="262"/>
      <c r="G181" s="262"/>
      <c r="H181" s="275"/>
      <c r="I181" s="276"/>
      <c r="J181" s="281"/>
      <c r="K181" s="291"/>
      <c r="L181" s="263"/>
      <c r="M181" s="279"/>
      <c r="N18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81" s="355"/>
      <c r="P181" s="355"/>
      <c r="Q181" s="355"/>
      <c r="R181" s="360"/>
      <c r="S181" s="282"/>
      <c r="T181" s="292"/>
      <c r="U181" s="231"/>
      <c r="V181" s="270">
        <f>12/12*Taula423[[#This Row],[Mesos del contracte en vigor durant l´any 2024]]</f>
        <v>0</v>
      </c>
      <c r="W181" s="270">
        <f>2/12*Taula423[[#This Row],[Mesos del contracte en vigor durant l´any 2024]]</f>
        <v>0</v>
      </c>
      <c r="X181" s="271">
        <f t="shared" si="12"/>
        <v>0</v>
      </c>
      <c r="Y181" s="271"/>
      <c r="Z181" s="272" t="e">
        <f>IF(#REF!&lt;#REF!,"No assoleix el mínim d'hores d'atenció anual","Atenció mínima assolida amb èxit")</f>
        <v>#REF!</v>
      </c>
      <c r="AA181" s="271"/>
      <c r="AB181" s="234"/>
      <c r="AC181" s="234"/>
      <c r="AE181" s="273">
        <f>IF(Taula423[[#This Row],[Núm. d''ordre]]&lt;&gt;"",1,0)</f>
        <v>0</v>
      </c>
      <c r="AG181" s="273">
        <f>IF(Taula423[[#This Row],[Núm. d''ordre]]&gt;0,1,0)</f>
        <v>1</v>
      </c>
      <c r="AI181" s="235">
        <f t="shared" si="16"/>
        <v>0</v>
      </c>
      <c r="AJ181" s="235">
        <f t="shared" si="17"/>
        <v>0</v>
      </c>
      <c r="AK181" s="235">
        <f t="shared" si="13"/>
        <v>0</v>
      </c>
      <c r="AL181" s="234"/>
      <c r="AM181" s="235">
        <f t="shared" si="14"/>
        <v>0</v>
      </c>
      <c r="AN181" s="235">
        <f t="shared" si="15"/>
        <v>0</v>
      </c>
      <c r="BM181" s="236"/>
      <c r="BN181" s="236"/>
      <c r="BO181" s="236"/>
    </row>
    <row r="182" spans="1:67" ht="13.5" customHeight="1" x14ac:dyDescent="0.25">
      <c r="A182" s="229"/>
      <c r="B182" s="234" t="str">
        <f>IF($C182&lt;&gt;"",MAX($B$7:B181)+1,"")</f>
        <v/>
      </c>
      <c r="C182" s="276"/>
      <c r="D182" s="287"/>
      <c r="E182" s="288"/>
      <c r="F182" s="262"/>
      <c r="G182" s="262"/>
      <c r="H182" s="275"/>
      <c r="I182" s="276"/>
      <c r="J182" s="281"/>
      <c r="K182" s="291"/>
      <c r="L182" s="263"/>
      <c r="M182" s="279"/>
      <c r="N18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82" s="355"/>
      <c r="P182" s="355"/>
      <c r="Q182" s="355"/>
      <c r="R182" s="360"/>
      <c r="S182" s="282"/>
      <c r="T182" s="292"/>
      <c r="U182" s="231"/>
      <c r="V182" s="270">
        <f>12/12*Taula423[[#This Row],[Mesos del contracte en vigor durant l´any 2024]]</f>
        <v>0</v>
      </c>
      <c r="W182" s="270">
        <f>2/12*Taula423[[#This Row],[Mesos del contracte en vigor durant l´any 2024]]</f>
        <v>0</v>
      </c>
      <c r="X182" s="271">
        <f t="shared" si="12"/>
        <v>0</v>
      </c>
      <c r="Y182" s="271"/>
      <c r="Z182" s="283" t="e">
        <f>IF(#REF!&lt;#REF!,"No assoleix el mínim d'hores d'atenció anual","Atenció mínima assolida amb èxit")</f>
        <v>#REF!</v>
      </c>
      <c r="AA182" s="271"/>
      <c r="AB182" s="234"/>
      <c r="AC182" s="234"/>
      <c r="AE182" s="273">
        <f>IF(Taula423[[#This Row],[Núm. d''ordre]]&lt;&gt;"",1,0)</f>
        <v>0</v>
      </c>
      <c r="AG182" s="273">
        <f>IF(Taula423[[#This Row],[Núm. d''ordre]]&gt;0,1,0)</f>
        <v>1</v>
      </c>
      <c r="AI182" s="235">
        <f t="shared" si="16"/>
        <v>0</v>
      </c>
      <c r="AJ182" s="235">
        <f t="shared" si="17"/>
        <v>0</v>
      </c>
      <c r="AK182" s="235">
        <f t="shared" si="13"/>
        <v>0</v>
      </c>
      <c r="AL182" s="234"/>
      <c r="AM182" s="235">
        <f t="shared" si="14"/>
        <v>0</v>
      </c>
      <c r="AN182" s="235">
        <f t="shared" si="15"/>
        <v>0</v>
      </c>
      <c r="BM182" s="236"/>
      <c r="BN182" s="236"/>
      <c r="BO182" s="236"/>
    </row>
    <row r="183" spans="1:67" ht="13.5" customHeight="1" x14ac:dyDescent="0.25">
      <c r="A183" s="229"/>
      <c r="B183" s="234" t="str">
        <f>IF($C183&lt;&gt;"",MAX($B$7:B182)+1,"")</f>
        <v/>
      </c>
      <c r="C183" s="276"/>
      <c r="D183" s="287"/>
      <c r="E183" s="288"/>
      <c r="F183" s="262"/>
      <c r="G183" s="262"/>
      <c r="H183" s="275"/>
      <c r="I183" s="276"/>
      <c r="J183" s="281"/>
      <c r="K183" s="291"/>
      <c r="L183" s="263"/>
      <c r="M183" s="279"/>
      <c r="N18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83" s="355"/>
      <c r="P183" s="355"/>
      <c r="Q183" s="355"/>
      <c r="R183" s="360"/>
      <c r="S183" s="282"/>
      <c r="T183" s="292"/>
      <c r="U183" s="231"/>
      <c r="V183" s="270">
        <f>12/12*Taula423[[#This Row],[Mesos del contracte en vigor durant l´any 2024]]</f>
        <v>0</v>
      </c>
      <c r="W183" s="270">
        <f>2/12*Taula423[[#This Row],[Mesos del contracte en vigor durant l´any 2024]]</f>
        <v>0</v>
      </c>
      <c r="X183" s="271">
        <f t="shared" si="12"/>
        <v>0</v>
      </c>
      <c r="Y183" s="271"/>
      <c r="Z183" s="272" t="e">
        <f>IF(#REF!&lt;#REF!,"No assoleix el mínim d'hores d'atenció anual","Atenció mínima assolida amb èxit")</f>
        <v>#REF!</v>
      </c>
      <c r="AA183" s="271"/>
      <c r="AB183" s="234"/>
      <c r="AC183" s="234"/>
      <c r="AE183" s="273">
        <f>IF(Taula423[[#This Row],[Núm. d''ordre]]&lt;&gt;"",1,0)</f>
        <v>0</v>
      </c>
      <c r="AG183" s="273">
        <f>IF(Taula423[[#This Row],[Núm. d''ordre]]&gt;0,1,0)</f>
        <v>1</v>
      </c>
      <c r="AI183" s="235">
        <f t="shared" si="16"/>
        <v>0</v>
      </c>
      <c r="AJ183" s="235">
        <f t="shared" si="17"/>
        <v>0</v>
      </c>
      <c r="AK183" s="235">
        <f t="shared" si="13"/>
        <v>0</v>
      </c>
      <c r="AL183" s="234"/>
      <c r="AM183" s="235">
        <f t="shared" si="14"/>
        <v>0</v>
      </c>
      <c r="AN183" s="235">
        <f t="shared" si="15"/>
        <v>0</v>
      </c>
      <c r="BM183" s="236"/>
      <c r="BN183" s="236"/>
      <c r="BO183" s="236"/>
    </row>
    <row r="184" spans="1:67" ht="13.5" customHeight="1" x14ac:dyDescent="0.25">
      <c r="A184" s="229"/>
      <c r="B184" s="234" t="str">
        <f>IF($C184&lt;&gt;"",MAX($B$7:B183)+1,"")</f>
        <v/>
      </c>
      <c r="C184" s="276"/>
      <c r="D184" s="287"/>
      <c r="E184" s="288"/>
      <c r="F184" s="262"/>
      <c r="G184" s="262"/>
      <c r="H184" s="275"/>
      <c r="I184" s="276"/>
      <c r="J184" s="281"/>
      <c r="K184" s="291"/>
      <c r="L184" s="263"/>
      <c r="M184" s="279"/>
      <c r="N18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84" s="355"/>
      <c r="P184" s="355"/>
      <c r="Q184" s="355"/>
      <c r="R184" s="360"/>
      <c r="S184" s="282"/>
      <c r="T184" s="292"/>
      <c r="U184" s="231"/>
      <c r="V184" s="270">
        <f>12/12*Taula423[[#This Row],[Mesos del contracte en vigor durant l´any 2024]]</f>
        <v>0</v>
      </c>
      <c r="W184" s="270">
        <f>2/12*Taula423[[#This Row],[Mesos del contracte en vigor durant l´any 2024]]</f>
        <v>0</v>
      </c>
      <c r="X184" s="271">
        <f t="shared" si="12"/>
        <v>0</v>
      </c>
      <c r="Y184" s="271"/>
      <c r="Z184" s="283" t="e">
        <f>IF(#REF!&lt;#REF!,"No assoleix el mínim d'hores d'atenció anual","Atenció mínima assolida amb èxit")</f>
        <v>#REF!</v>
      </c>
      <c r="AA184" s="271"/>
      <c r="AB184" s="234"/>
      <c r="AC184" s="234"/>
      <c r="AE184" s="273">
        <f>IF(Taula423[[#This Row],[Núm. d''ordre]]&lt;&gt;"",1,0)</f>
        <v>0</v>
      </c>
      <c r="AG184" s="273">
        <f>IF(Taula423[[#This Row],[Núm. d''ordre]]&gt;0,1,0)</f>
        <v>1</v>
      </c>
      <c r="AI184" s="235">
        <f t="shared" si="16"/>
        <v>0</v>
      </c>
      <c r="AJ184" s="235">
        <f t="shared" si="17"/>
        <v>0</v>
      </c>
      <c r="AK184" s="235">
        <f t="shared" si="13"/>
        <v>0</v>
      </c>
      <c r="AL184" s="234"/>
      <c r="AM184" s="235">
        <f t="shared" si="14"/>
        <v>0</v>
      </c>
      <c r="AN184" s="235">
        <f t="shared" si="15"/>
        <v>0</v>
      </c>
      <c r="BM184" s="236"/>
      <c r="BN184" s="236"/>
      <c r="BO184" s="236"/>
    </row>
    <row r="185" spans="1:67" ht="13.5" customHeight="1" x14ac:dyDescent="0.25">
      <c r="A185" s="229"/>
      <c r="B185" s="234" t="str">
        <f>IF($C185&lt;&gt;"",MAX($B$7:B184)+1,"")</f>
        <v/>
      </c>
      <c r="C185" s="276"/>
      <c r="D185" s="287"/>
      <c r="E185" s="288"/>
      <c r="F185" s="262"/>
      <c r="G185" s="262"/>
      <c r="H185" s="275"/>
      <c r="I185" s="276"/>
      <c r="J185" s="281"/>
      <c r="K185" s="291"/>
      <c r="L185" s="263"/>
      <c r="M185" s="279"/>
      <c r="N18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85" s="355"/>
      <c r="P185" s="355"/>
      <c r="Q185" s="355"/>
      <c r="R185" s="360"/>
      <c r="S185" s="282"/>
      <c r="T185" s="292"/>
      <c r="U185" s="231"/>
      <c r="V185" s="270">
        <f>12/12*Taula423[[#This Row],[Mesos del contracte en vigor durant l´any 2024]]</f>
        <v>0</v>
      </c>
      <c r="W185" s="270">
        <f>2/12*Taula423[[#This Row],[Mesos del contracte en vigor durant l´any 2024]]</f>
        <v>0</v>
      </c>
      <c r="X185" s="271">
        <f t="shared" si="12"/>
        <v>0</v>
      </c>
      <c r="Y185" s="271"/>
      <c r="Z185" s="272" t="e">
        <f>IF(#REF!&lt;#REF!,"No assoleix el mínim d'hores d'atenció anual","Atenció mínima assolida amb èxit")</f>
        <v>#REF!</v>
      </c>
      <c r="AA185" s="271"/>
      <c r="AB185" s="234"/>
      <c r="AC185" s="234"/>
      <c r="AE185" s="273">
        <f>IF(Taula423[[#This Row],[Núm. d''ordre]]&lt;&gt;"",1,0)</f>
        <v>0</v>
      </c>
      <c r="AG185" s="273">
        <f>IF(Taula423[[#This Row],[Núm. d''ordre]]&gt;0,1,0)</f>
        <v>1</v>
      </c>
      <c r="AI185" s="235">
        <f t="shared" si="16"/>
        <v>0</v>
      </c>
      <c r="AJ185" s="235">
        <f t="shared" si="17"/>
        <v>0</v>
      </c>
      <c r="AK185" s="235">
        <f t="shared" si="13"/>
        <v>0</v>
      </c>
      <c r="AL185" s="234"/>
      <c r="AM185" s="235">
        <f t="shared" si="14"/>
        <v>0</v>
      </c>
      <c r="AN185" s="235">
        <f t="shared" si="15"/>
        <v>0</v>
      </c>
      <c r="BM185" s="236"/>
      <c r="BN185" s="236"/>
      <c r="BO185" s="236"/>
    </row>
    <row r="186" spans="1:67" ht="13.5" customHeight="1" x14ac:dyDescent="0.25">
      <c r="A186" s="229"/>
      <c r="B186" s="234" t="str">
        <f>IF($C186&lt;&gt;"",MAX($B$7:B185)+1,"")</f>
        <v/>
      </c>
      <c r="C186" s="276"/>
      <c r="D186" s="287"/>
      <c r="E186" s="288"/>
      <c r="F186" s="262"/>
      <c r="G186" s="262"/>
      <c r="H186" s="275"/>
      <c r="I186" s="276"/>
      <c r="J186" s="281"/>
      <c r="K186" s="291"/>
      <c r="L186" s="263"/>
      <c r="M186" s="279"/>
      <c r="N18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86" s="355"/>
      <c r="P186" s="355"/>
      <c r="Q186" s="355"/>
      <c r="R186" s="360"/>
      <c r="S186" s="282"/>
      <c r="T186" s="292"/>
      <c r="U186" s="231"/>
      <c r="V186" s="270">
        <f>12/12*Taula423[[#This Row],[Mesos del contracte en vigor durant l´any 2024]]</f>
        <v>0</v>
      </c>
      <c r="W186" s="270">
        <f>2/12*Taula423[[#This Row],[Mesos del contracte en vigor durant l´any 2024]]</f>
        <v>0</v>
      </c>
      <c r="X186" s="271">
        <f t="shared" si="12"/>
        <v>0</v>
      </c>
      <c r="Y186" s="271"/>
      <c r="Z186" s="283" t="e">
        <f>IF(#REF!&lt;#REF!,"No assoleix el mínim d'hores d'atenció anual","Atenció mínima assolida amb èxit")</f>
        <v>#REF!</v>
      </c>
      <c r="AA186" s="271"/>
      <c r="AB186" s="234"/>
      <c r="AC186" s="234"/>
      <c r="AE186" s="273">
        <f>IF(Taula423[[#This Row],[Núm. d''ordre]]&lt;&gt;"",1,0)</f>
        <v>0</v>
      </c>
      <c r="AG186" s="273">
        <f>IF(Taula423[[#This Row],[Núm. d''ordre]]&gt;0,1,0)</f>
        <v>1</v>
      </c>
      <c r="AI186" s="235">
        <f t="shared" si="16"/>
        <v>0</v>
      </c>
      <c r="AJ186" s="235">
        <f t="shared" si="17"/>
        <v>0</v>
      </c>
      <c r="AK186" s="235">
        <f t="shared" si="13"/>
        <v>0</v>
      </c>
      <c r="AL186" s="234"/>
      <c r="AM186" s="235">
        <f t="shared" si="14"/>
        <v>0</v>
      </c>
      <c r="AN186" s="235">
        <f t="shared" si="15"/>
        <v>0</v>
      </c>
      <c r="BM186" s="236"/>
      <c r="BN186" s="236"/>
      <c r="BO186" s="236"/>
    </row>
    <row r="187" spans="1:67" ht="13.5" customHeight="1" x14ac:dyDescent="0.25">
      <c r="A187" s="229"/>
      <c r="B187" s="234" t="str">
        <f>IF($C187&lt;&gt;"",MAX($B$7:B186)+1,"")</f>
        <v/>
      </c>
      <c r="C187" s="276"/>
      <c r="D187" s="287"/>
      <c r="E187" s="288"/>
      <c r="F187" s="262"/>
      <c r="G187" s="262"/>
      <c r="H187" s="275"/>
      <c r="I187" s="276"/>
      <c r="J187" s="281"/>
      <c r="K187" s="291"/>
      <c r="L187" s="263"/>
      <c r="M187" s="279"/>
      <c r="N18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87" s="355"/>
      <c r="P187" s="355"/>
      <c r="Q187" s="355"/>
      <c r="R187" s="360"/>
      <c r="S187" s="282"/>
      <c r="T187" s="292"/>
      <c r="U187" s="231"/>
      <c r="V187" s="270">
        <f>12/12*Taula423[[#This Row],[Mesos del contracte en vigor durant l´any 2024]]</f>
        <v>0</v>
      </c>
      <c r="W187" s="270">
        <f>2/12*Taula423[[#This Row],[Mesos del contracte en vigor durant l´any 2024]]</f>
        <v>0</v>
      </c>
      <c r="X187" s="271">
        <f t="shared" si="12"/>
        <v>0</v>
      </c>
      <c r="Y187" s="271"/>
      <c r="Z187" s="272" t="e">
        <f>IF(#REF!&lt;#REF!,"No assoleix el mínim d'hores d'atenció anual","Atenció mínima assolida amb èxit")</f>
        <v>#REF!</v>
      </c>
      <c r="AA187" s="271"/>
      <c r="AB187" s="234"/>
      <c r="AC187" s="234"/>
      <c r="AE187" s="273">
        <f>IF(Taula423[[#This Row],[Núm. d''ordre]]&lt;&gt;"",1,0)</f>
        <v>0</v>
      </c>
      <c r="AG187" s="273">
        <f>IF(Taula423[[#This Row],[Núm. d''ordre]]&gt;0,1,0)</f>
        <v>1</v>
      </c>
      <c r="AI187" s="235">
        <f t="shared" si="16"/>
        <v>0</v>
      </c>
      <c r="AJ187" s="235">
        <f t="shared" si="17"/>
        <v>0</v>
      </c>
      <c r="AK187" s="235">
        <f t="shared" si="13"/>
        <v>0</v>
      </c>
      <c r="AL187" s="234"/>
      <c r="AM187" s="235">
        <f t="shared" si="14"/>
        <v>0</v>
      </c>
      <c r="AN187" s="235">
        <f t="shared" si="15"/>
        <v>0</v>
      </c>
      <c r="BM187" s="236"/>
      <c r="BN187" s="236"/>
      <c r="BO187" s="236"/>
    </row>
    <row r="188" spans="1:67" ht="13.5" customHeight="1" x14ac:dyDescent="0.25">
      <c r="A188" s="229"/>
      <c r="B188" s="234" t="str">
        <f>IF($C188&lt;&gt;"",MAX($B$7:B187)+1,"")</f>
        <v/>
      </c>
      <c r="C188" s="276"/>
      <c r="D188" s="287"/>
      <c r="E188" s="288"/>
      <c r="F188" s="262"/>
      <c r="G188" s="262"/>
      <c r="H188" s="275"/>
      <c r="I188" s="276"/>
      <c r="J188" s="281"/>
      <c r="K188" s="291"/>
      <c r="L188" s="263"/>
      <c r="M188" s="279"/>
      <c r="N18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88" s="355"/>
      <c r="P188" s="355"/>
      <c r="Q188" s="355"/>
      <c r="R188" s="360"/>
      <c r="S188" s="282"/>
      <c r="T188" s="292"/>
      <c r="U188" s="231"/>
      <c r="V188" s="270">
        <f>12/12*Taula423[[#This Row],[Mesos del contracte en vigor durant l´any 2024]]</f>
        <v>0</v>
      </c>
      <c r="W188" s="270">
        <f>2/12*Taula423[[#This Row],[Mesos del contracte en vigor durant l´any 2024]]</f>
        <v>0</v>
      </c>
      <c r="X188" s="271">
        <f t="shared" si="12"/>
        <v>0</v>
      </c>
      <c r="Y188" s="271"/>
      <c r="Z188" s="283" t="e">
        <f>IF(#REF!&lt;#REF!,"No assoleix el mínim d'hores d'atenció anual","Atenció mínima assolida amb èxit")</f>
        <v>#REF!</v>
      </c>
      <c r="AA188" s="271"/>
      <c r="AB188" s="234"/>
      <c r="AC188" s="234"/>
      <c r="AE188" s="273">
        <f>IF(Taula423[[#This Row],[Núm. d''ordre]]&lt;&gt;"",1,0)</f>
        <v>0</v>
      </c>
      <c r="AG188" s="273">
        <f>IF(Taula423[[#This Row],[Núm. d''ordre]]&gt;0,1,0)</f>
        <v>1</v>
      </c>
      <c r="AI188" s="235">
        <f t="shared" si="16"/>
        <v>0</v>
      </c>
      <c r="AJ188" s="235">
        <f t="shared" si="17"/>
        <v>0</v>
      </c>
      <c r="AK188" s="235">
        <f t="shared" si="13"/>
        <v>0</v>
      </c>
      <c r="AL188" s="234"/>
      <c r="AM188" s="235">
        <f t="shared" si="14"/>
        <v>0</v>
      </c>
      <c r="AN188" s="235">
        <f t="shared" si="15"/>
        <v>0</v>
      </c>
      <c r="BM188" s="236"/>
      <c r="BN188" s="236"/>
      <c r="BO188" s="236"/>
    </row>
    <row r="189" spans="1:67" ht="13.5" customHeight="1" x14ac:dyDescent="0.25">
      <c r="A189" s="229"/>
      <c r="B189" s="234" t="str">
        <f>IF($C189&lt;&gt;"",MAX($B$7:B188)+1,"")</f>
        <v/>
      </c>
      <c r="C189" s="276"/>
      <c r="D189" s="287"/>
      <c r="E189" s="288"/>
      <c r="F189" s="262"/>
      <c r="G189" s="262"/>
      <c r="H189" s="275"/>
      <c r="I189" s="276"/>
      <c r="J189" s="281"/>
      <c r="K189" s="291"/>
      <c r="L189" s="263"/>
      <c r="M189" s="279"/>
      <c r="N18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89" s="355"/>
      <c r="P189" s="355"/>
      <c r="Q189" s="355"/>
      <c r="R189" s="360"/>
      <c r="S189" s="282"/>
      <c r="T189" s="292"/>
      <c r="U189" s="231"/>
      <c r="V189" s="270">
        <f>12/12*Taula423[[#This Row],[Mesos del contracte en vigor durant l´any 2024]]</f>
        <v>0</v>
      </c>
      <c r="W189" s="270">
        <f>2/12*Taula423[[#This Row],[Mesos del contracte en vigor durant l´any 2024]]</f>
        <v>0</v>
      </c>
      <c r="X189" s="271">
        <f t="shared" si="12"/>
        <v>0</v>
      </c>
      <c r="Y189" s="271"/>
      <c r="Z189" s="272" t="e">
        <f>IF(#REF!&lt;#REF!,"No assoleix el mínim d'hores d'atenció anual","Atenció mínima assolida amb èxit")</f>
        <v>#REF!</v>
      </c>
      <c r="AA189" s="271"/>
      <c r="AB189" s="234"/>
      <c r="AC189" s="234"/>
      <c r="AE189" s="273">
        <f>IF(Taula423[[#This Row],[Núm. d''ordre]]&lt;&gt;"",1,0)</f>
        <v>0</v>
      </c>
      <c r="AG189" s="273">
        <f>IF(Taula423[[#This Row],[Núm. d''ordre]]&gt;0,1,0)</f>
        <v>1</v>
      </c>
      <c r="AI189" s="235">
        <f t="shared" si="16"/>
        <v>0</v>
      </c>
      <c r="AJ189" s="235">
        <f t="shared" si="17"/>
        <v>0</v>
      </c>
      <c r="AK189" s="235">
        <f t="shared" si="13"/>
        <v>0</v>
      </c>
      <c r="AL189" s="234"/>
      <c r="AM189" s="235">
        <f t="shared" si="14"/>
        <v>0</v>
      </c>
      <c r="AN189" s="235">
        <f t="shared" si="15"/>
        <v>0</v>
      </c>
      <c r="BM189" s="236"/>
      <c r="BN189" s="236"/>
      <c r="BO189" s="236"/>
    </row>
    <row r="190" spans="1:67" ht="13.5" customHeight="1" x14ac:dyDescent="0.25">
      <c r="A190" s="229"/>
      <c r="B190" s="234" t="str">
        <f>IF($C190&lt;&gt;"",MAX($B$7:B189)+1,"")</f>
        <v/>
      </c>
      <c r="C190" s="276"/>
      <c r="D190" s="287"/>
      <c r="E190" s="288"/>
      <c r="F190" s="262"/>
      <c r="G190" s="262"/>
      <c r="H190" s="275"/>
      <c r="I190" s="276"/>
      <c r="J190" s="281"/>
      <c r="K190" s="291"/>
      <c r="L190" s="263"/>
      <c r="M190" s="279"/>
      <c r="N19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90" s="355"/>
      <c r="P190" s="355"/>
      <c r="Q190" s="355"/>
      <c r="R190" s="360"/>
      <c r="S190" s="282"/>
      <c r="T190" s="292"/>
      <c r="U190" s="231"/>
      <c r="V190" s="270">
        <f>12/12*Taula423[[#This Row],[Mesos del contracte en vigor durant l´any 2024]]</f>
        <v>0</v>
      </c>
      <c r="W190" s="270">
        <f>2/12*Taula423[[#This Row],[Mesos del contracte en vigor durant l´any 2024]]</f>
        <v>0</v>
      </c>
      <c r="X190" s="271">
        <f t="shared" si="12"/>
        <v>0</v>
      </c>
      <c r="Y190" s="271"/>
      <c r="Z190" s="283" t="e">
        <f>IF(#REF!&lt;#REF!,"No assoleix el mínim d'hores d'atenció anual","Atenció mínima assolida amb èxit")</f>
        <v>#REF!</v>
      </c>
      <c r="AA190" s="271"/>
      <c r="AB190" s="234"/>
      <c r="AC190" s="234"/>
      <c r="AE190" s="273">
        <f>IF(Taula423[[#This Row],[Núm. d''ordre]]&lt;&gt;"",1,0)</f>
        <v>0</v>
      </c>
      <c r="AG190" s="273">
        <f>IF(Taula423[[#This Row],[Núm. d''ordre]]&gt;0,1,0)</f>
        <v>1</v>
      </c>
      <c r="AI190" s="235">
        <f t="shared" si="16"/>
        <v>0</v>
      </c>
      <c r="AJ190" s="235">
        <f t="shared" si="17"/>
        <v>0</v>
      </c>
      <c r="AK190" s="235">
        <f t="shared" si="13"/>
        <v>0</v>
      </c>
      <c r="AL190" s="234"/>
      <c r="AM190" s="235">
        <f t="shared" si="14"/>
        <v>0</v>
      </c>
      <c r="AN190" s="235">
        <f t="shared" si="15"/>
        <v>0</v>
      </c>
      <c r="BM190" s="236"/>
      <c r="BN190" s="236"/>
      <c r="BO190" s="236"/>
    </row>
    <row r="191" spans="1:67" ht="13.5" customHeight="1" x14ac:dyDescent="0.25">
      <c r="A191" s="229"/>
      <c r="B191" s="234" t="str">
        <f>IF($C191&lt;&gt;"",MAX($B$7:B190)+1,"")</f>
        <v/>
      </c>
      <c r="C191" s="276"/>
      <c r="D191" s="287"/>
      <c r="E191" s="288"/>
      <c r="F191" s="262"/>
      <c r="G191" s="262"/>
      <c r="H191" s="275"/>
      <c r="I191" s="276"/>
      <c r="J191" s="281"/>
      <c r="K191" s="291"/>
      <c r="L191" s="263"/>
      <c r="M191" s="279"/>
      <c r="N19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91" s="355"/>
      <c r="P191" s="355"/>
      <c r="Q191" s="355"/>
      <c r="R191" s="360"/>
      <c r="S191" s="282"/>
      <c r="T191" s="292"/>
      <c r="U191" s="231"/>
      <c r="V191" s="270">
        <f>12/12*Taula423[[#This Row],[Mesos del contracte en vigor durant l´any 2024]]</f>
        <v>0</v>
      </c>
      <c r="W191" s="270">
        <f>2/12*Taula423[[#This Row],[Mesos del contracte en vigor durant l´any 2024]]</f>
        <v>0</v>
      </c>
      <c r="X191" s="271">
        <f t="shared" si="12"/>
        <v>0</v>
      </c>
      <c r="Y191" s="271"/>
      <c r="Z191" s="272" t="e">
        <f>IF(#REF!&lt;#REF!,"No assoleix el mínim d'hores d'atenció anual","Atenció mínima assolida amb èxit")</f>
        <v>#REF!</v>
      </c>
      <c r="AA191" s="271"/>
      <c r="AB191" s="234"/>
      <c r="AC191" s="234"/>
      <c r="AE191" s="273">
        <f>IF(Taula423[[#This Row],[Núm. d''ordre]]&lt;&gt;"",1,0)</f>
        <v>0</v>
      </c>
      <c r="AG191" s="273">
        <f>IF(Taula423[[#This Row],[Núm. d''ordre]]&gt;0,1,0)</f>
        <v>1</v>
      </c>
      <c r="AI191" s="235">
        <f t="shared" si="16"/>
        <v>0</v>
      </c>
      <c r="AJ191" s="235">
        <f t="shared" si="17"/>
        <v>0</v>
      </c>
      <c r="AK191" s="235">
        <f t="shared" si="13"/>
        <v>0</v>
      </c>
      <c r="AL191" s="234"/>
      <c r="AM191" s="235">
        <f t="shared" si="14"/>
        <v>0</v>
      </c>
      <c r="AN191" s="235">
        <f t="shared" si="15"/>
        <v>0</v>
      </c>
      <c r="BM191" s="236"/>
      <c r="BN191" s="236"/>
      <c r="BO191" s="236"/>
    </row>
    <row r="192" spans="1:67" ht="13.5" customHeight="1" x14ac:dyDescent="0.25">
      <c r="A192" s="229"/>
      <c r="B192" s="234" t="str">
        <f>IF($C192&lt;&gt;"",MAX($B$7:B191)+1,"")</f>
        <v/>
      </c>
      <c r="C192" s="276"/>
      <c r="D192" s="287"/>
      <c r="E192" s="288"/>
      <c r="F192" s="262"/>
      <c r="G192" s="262"/>
      <c r="H192" s="275"/>
      <c r="I192" s="276"/>
      <c r="J192" s="281"/>
      <c r="K192" s="291"/>
      <c r="L192" s="263"/>
      <c r="M192" s="279"/>
      <c r="N19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92" s="355"/>
      <c r="P192" s="355"/>
      <c r="Q192" s="355"/>
      <c r="R192" s="360"/>
      <c r="S192" s="282"/>
      <c r="T192" s="292"/>
      <c r="U192" s="231"/>
      <c r="V192" s="270">
        <f>12/12*Taula423[[#This Row],[Mesos del contracte en vigor durant l´any 2024]]</f>
        <v>0</v>
      </c>
      <c r="W192" s="270">
        <f>2/12*Taula423[[#This Row],[Mesos del contracte en vigor durant l´any 2024]]</f>
        <v>0</v>
      </c>
      <c r="X192" s="271">
        <f t="shared" si="12"/>
        <v>0</v>
      </c>
      <c r="Y192" s="271"/>
      <c r="Z192" s="283" t="e">
        <f>IF(#REF!&lt;#REF!,"No assoleix el mínim d'hores d'atenció anual","Atenció mínima assolida amb èxit")</f>
        <v>#REF!</v>
      </c>
      <c r="AA192" s="271"/>
      <c r="AB192" s="234"/>
      <c r="AC192" s="234"/>
      <c r="AE192" s="273">
        <f>IF(Taula423[[#This Row],[Núm. d''ordre]]&lt;&gt;"",1,0)</f>
        <v>0</v>
      </c>
      <c r="AG192" s="273">
        <f>IF(Taula423[[#This Row],[Núm. d''ordre]]&gt;0,1,0)</f>
        <v>1</v>
      </c>
      <c r="AI192" s="235">
        <f t="shared" si="16"/>
        <v>0</v>
      </c>
      <c r="AJ192" s="235">
        <f t="shared" si="17"/>
        <v>0</v>
      </c>
      <c r="AK192" s="235">
        <f t="shared" si="13"/>
        <v>0</v>
      </c>
      <c r="AL192" s="234"/>
      <c r="AM192" s="235">
        <f t="shared" si="14"/>
        <v>0</v>
      </c>
      <c r="AN192" s="235">
        <f t="shared" si="15"/>
        <v>0</v>
      </c>
      <c r="BM192" s="236"/>
      <c r="BN192" s="236"/>
      <c r="BO192" s="236"/>
    </row>
    <row r="193" spans="1:67" ht="13.5" customHeight="1" x14ac:dyDescent="0.25">
      <c r="A193" s="229"/>
      <c r="B193" s="234" t="str">
        <f>IF($C193&lt;&gt;"",MAX($B$7:B192)+1,"")</f>
        <v/>
      </c>
      <c r="C193" s="276"/>
      <c r="D193" s="287"/>
      <c r="E193" s="288"/>
      <c r="F193" s="262"/>
      <c r="G193" s="262"/>
      <c r="H193" s="275"/>
      <c r="I193" s="276"/>
      <c r="J193" s="281"/>
      <c r="K193" s="291"/>
      <c r="L193" s="263"/>
      <c r="M193" s="279"/>
      <c r="N19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93" s="355"/>
      <c r="P193" s="355"/>
      <c r="Q193" s="355"/>
      <c r="R193" s="360"/>
      <c r="S193" s="282"/>
      <c r="T193" s="292"/>
      <c r="U193" s="231"/>
      <c r="V193" s="270">
        <f>12/12*Taula423[[#This Row],[Mesos del contracte en vigor durant l´any 2024]]</f>
        <v>0</v>
      </c>
      <c r="W193" s="270">
        <f>2/12*Taula423[[#This Row],[Mesos del contracte en vigor durant l´any 2024]]</f>
        <v>0</v>
      </c>
      <c r="X193" s="271">
        <f t="shared" si="12"/>
        <v>0</v>
      </c>
      <c r="Y193" s="271"/>
      <c r="Z193" s="272" t="e">
        <f>IF(#REF!&lt;#REF!,"No assoleix el mínim d'hores d'atenció anual","Atenció mínima assolida amb èxit")</f>
        <v>#REF!</v>
      </c>
      <c r="AA193" s="271"/>
      <c r="AB193" s="234"/>
      <c r="AC193" s="234"/>
      <c r="AE193" s="273">
        <f>IF(Taula423[[#This Row],[Núm. d''ordre]]&lt;&gt;"",1,0)</f>
        <v>0</v>
      </c>
      <c r="AG193" s="273">
        <f>IF(Taula423[[#This Row],[Núm. d''ordre]]&gt;0,1,0)</f>
        <v>1</v>
      </c>
      <c r="AI193" s="235">
        <f t="shared" si="16"/>
        <v>0</v>
      </c>
      <c r="AJ193" s="235">
        <f t="shared" si="17"/>
        <v>0</v>
      </c>
      <c r="AK193" s="235">
        <f t="shared" si="13"/>
        <v>0</v>
      </c>
      <c r="AL193" s="234"/>
      <c r="AM193" s="235">
        <f t="shared" si="14"/>
        <v>0</v>
      </c>
      <c r="AN193" s="235">
        <f t="shared" si="15"/>
        <v>0</v>
      </c>
      <c r="BM193" s="236"/>
      <c r="BN193" s="236"/>
      <c r="BO193" s="236"/>
    </row>
    <row r="194" spans="1:67" ht="13.5" customHeight="1" x14ac:dyDescent="0.25">
      <c r="A194" s="229"/>
      <c r="B194" s="234" t="str">
        <f>IF($C194&lt;&gt;"",MAX($B$7:B193)+1,"")</f>
        <v/>
      </c>
      <c r="C194" s="276"/>
      <c r="D194" s="287"/>
      <c r="E194" s="288"/>
      <c r="F194" s="262"/>
      <c r="G194" s="262"/>
      <c r="H194" s="275"/>
      <c r="I194" s="276"/>
      <c r="J194" s="281"/>
      <c r="K194" s="291"/>
      <c r="L194" s="263"/>
      <c r="M194" s="279"/>
      <c r="N19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94" s="355"/>
      <c r="P194" s="355"/>
      <c r="Q194" s="355"/>
      <c r="R194" s="360"/>
      <c r="S194" s="282"/>
      <c r="T194" s="292"/>
      <c r="U194" s="231"/>
      <c r="V194" s="270">
        <f>12/12*Taula423[[#This Row],[Mesos del contracte en vigor durant l´any 2024]]</f>
        <v>0</v>
      </c>
      <c r="W194" s="270">
        <f>2/12*Taula423[[#This Row],[Mesos del contracte en vigor durant l´any 2024]]</f>
        <v>0</v>
      </c>
      <c r="X194" s="271">
        <f t="shared" si="12"/>
        <v>0</v>
      </c>
      <c r="Y194" s="271"/>
      <c r="Z194" s="283" t="e">
        <f>IF(#REF!&lt;#REF!,"No assoleix el mínim d'hores d'atenció anual","Atenció mínima assolida amb èxit")</f>
        <v>#REF!</v>
      </c>
      <c r="AA194" s="271"/>
      <c r="AB194" s="234"/>
      <c r="AC194" s="234"/>
      <c r="AE194" s="273">
        <f>IF(Taula423[[#This Row],[Núm. d''ordre]]&lt;&gt;"",1,0)</f>
        <v>0</v>
      </c>
      <c r="AG194" s="273">
        <f>IF(Taula423[[#This Row],[Núm. d''ordre]]&gt;0,1,0)</f>
        <v>1</v>
      </c>
      <c r="AI194" s="235">
        <f t="shared" si="16"/>
        <v>0</v>
      </c>
      <c r="AJ194" s="235">
        <f t="shared" si="17"/>
        <v>0</v>
      </c>
      <c r="AK194" s="235">
        <f t="shared" si="13"/>
        <v>0</v>
      </c>
      <c r="AL194" s="234"/>
      <c r="AM194" s="235">
        <f t="shared" si="14"/>
        <v>0</v>
      </c>
      <c r="AN194" s="235">
        <f t="shared" si="15"/>
        <v>0</v>
      </c>
      <c r="BM194" s="236"/>
      <c r="BN194" s="236"/>
      <c r="BO194" s="236"/>
    </row>
    <row r="195" spans="1:67" ht="13.5" customHeight="1" x14ac:dyDescent="0.25">
      <c r="A195" s="229"/>
      <c r="B195" s="234" t="str">
        <f>IF($C195&lt;&gt;"",MAX($B$7:B194)+1,"")</f>
        <v/>
      </c>
      <c r="C195" s="276"/>
      <c r="D195" s="287"/>
      <c r="E195" s="288"/>
      <c r="F195" s="262"/>
      <c r="G195" s="262"/>
      <c r="H195" s="275"/>
      <c r="I195" s="276"/>
      <c r="J195" s="281"/>
      <c r="K195" s="291"/>
      <c r="L195" s="263"/>
      <c r="M195" s="279"/>
      <c r="N19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95" s="355"/>
      <c r="P195" s="355"/>
      <c r="Q195" s="355"/>
      <c r="R195" s="360"/>
      <c r="S195" s="282"/>
      <c r="T195" s="292"/>
      <c r="U195" s="231"/>
      <c r="V195" s="270">
        <f>12/12*Taula423[[#This Row],[Mesos del contracte en vigor durant l´any 2024]]</f>
        <v>0</v>
      </c>
      <c r="W195" s="270">
        <f>2/12*Taula423[[#This Row],[Mesos del contracte en vigor durant l´any 2024]]</f>
        <v>0</v>
      </c>
      <c r="X195" s="271">
        <f t="shared" si="12"/>
        <v>0</v>
      </c>
      <c r="Y195" s="271"/>
      <c r="Z195" s="272" t="e">
        <f>IF(#REF!&lt;#REF!,"No assoleix el mínim d'hores d'atenció anual","Atenció mínima assolida amb èxit")</f>
        <v>#REF!</v>
      </c>
      <c r="AA195" s="271"/>
      <c r="AB195" s="234"/>
      <c r="AC195" s="234"/>
      <c r="AE195" s="273">
        <f>IF(Taula423[[#This Row],[Núm. d''ordre]]&lt;&gt;"",1,0)</f>
        <v>0</v>
      </c>
      <c r="AG195" s="273">
        <f>IF(Taula423[[#This Row],[Núm. d''ordre]]&gt;0,1,0)</f>
        <v>1</v>
      </c>
      <c r="AI195" s="235">
        <f t="shared" si="16"/>
        <v>0</v>
      </c>
      <c r="AJ195" s="235">
        <f t="shared" si="17"/>
        <v>0</v>
      </c>
      <c r="AK195" s="235">
        <f t="shared" si="13"/>
        <v>0</v>
      </c>
      <c r="AL195" s="234"/>
      <c r="AM195" s="235">
        <f t="shared" si="14"/>
        <v>0</v>
      </c>
      <c r="AN195" s="235">
        <f t="shared" si="15"/>
        <v>0</v>
      </c>
      <c r="BM195" s="236"/>
      <c r="BN195" s="236"/>
      <c r="BO195" s="236"/>
    </row>
    <row r="196" spans="1:67" ht="13.5" customHeight="1" x14ac:dyDescent="0.25">
      <c r="A196" s="229"/>
      <c r="B196" s="234" t="str">
        <f>IF($C196&lt;&gt;"",MAX($B$7:B195)+1,"")</f>
        <v/>
      </c>
      <c r="C196" s="276"/>
      <c r="D196" s="287"/>
      <c r="E196" s="288"/>
      <c r="F196" s="262"/>
      <c r="G196" s="262"/>
      <c r="H196" s="275"/>
      <c r="I196" s="276"/>
      <c r="J196" s="281"/>
      <c r="K196" s="291"/>
      <c r="L196" s="263"/>
      <c r="M196" s="279"/>
      <c r="N19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96" s="355"/>
      <c r="P196" s="355"/>
      <c r="Q196" s="355"/>
      <c r="R196" s="360"/>
      <c r="S196" s="282"/>
      <c r="T196" s="292"/>
      <c r="U196" s="231"/>
      <c r="V196" s="270">
        <f>12/12*Taula423[[#This Row],[Mesos del contracte en vigor durant l´any 2024]]</f>
        <v>0</v>
      </c>
      <c r="W196" s="270">
        <f>2/12*Taula423[[#This Row],[Mesos del contracte en vigor durant l´any 2024]]</f>
        <v>0</v>
      </c>
      <c r="X196" s="271">
        <f t="shared" si="12"/>
        <v>0</v>
      </c>
      <c r="Y196" s="271"/>
      <c r="Z196" s="283" t="e">
        <f>IF(#REF!&lt;#REF!,"No assoleix el mínim d'hores d'atenció anual","Atenció mínima assolida amb èxit")</f>
        <v>#REF!</v>
      </c>
      <c r="AA196" s="271"/>
      <c r="AB196" s="234"/>
      <c r="AC196" s="234"/>
      <c r="AE196" s="273">
        <f>IF(Taula423[[#This Row],[Núm. d''ordre]]&lt;&gt;"",1,0)</f>
        <v>0</v>
      </c>
      <c r="AG196" s="273">
        <f>IF(Taula423[[#This Row],[Núm. d''ordre]]&gt;0,1,0)</f>
        <v>1</v>
      </c>
      <c r="AI196" s="235">
        <f t="shared" si="16"/>
        <v>0</v>
      </c>
      <c r="AJ196" s="235">
        <f t="shared" si="17"/>
        <v>0</v>
      </c>
      <c r="AK196" s="235">
        <f t="shared" si="13"/>
        <v>0</v>
      </c>
      <c r="AL196" s="234"/>
      <c r="AM196" s="235">
        <f t="shared" si="14"/>
        <v>0</v>
      </c>
      <c r="AN196" s="235">
        <f t="shared" si="15"/>
        <v>0</v>
      </c>
      <c r="BM196" s="236"/>
      <c r="BN196" s="236"/>
      <c r="BO196" s="236"/>
    </row>
    <row r="197" spans="1:67" ht="13.5" customHeight="1" x14ac:dyDescent="0.25">
      <c r="A197" s="229"/>
      <c r="B197" s="234" t="str">
        <f>IF($C197&lt;&gt;"",MAX($B$7:B196)+1,"")</f>
        <v/>
      </c>
      <c r="C197" s="276"/>
      <c r="D197" s="287"/>
      <c r="E197" s="288"/>
      <c r="F197" s="262"/>
      <c r="G197" s="262"/>
      <c r="H197" s="275"/>
      <c r="I197" s="276"/>
      <c r="J197" s="281"/>
      <c r="K197" s="291"/>
      <c r="L197" s="263"/>
      <c r="M197" s="279"/>
      <c r="N19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97" s="355"/>
      <c r="P197" s="355"/>
      <c r="Q197" s="355"/>
      <c r="R197" s="360"/>
      <c r="S197" s="282"/>
      <c r="T197" s="292"/>
      <c r="U197" s="231"/>
      <c r="V197" s="270">
        <f>12/12*Taula423[[#This Row],[Mesos del contracte en vigor durant l´any 2024]]</f>
        <v>0</v>
      </c>
      <c r="W197" s="270">
        <f>2/12*Taula423[[#This Row],[Mesos del contracte en vigor durant l´any 2024]]</f>
        <v>0</v>
      </c>
      <c r="X197" s="271">
        <f t="shared" si="12"/>
        <v>0</v>
      </c>
      <c r="Y197" s="271"/>
      <c r="Z197" s="272" t="e">
        <f>IF(#REF!&lt;#REF!,"No assoleix el mínim d'hores d'atenció anual","Atenció mínima assolida amb èxit")</f>
        <v>#REF!</v>
      </c>
      <c r="AA197" s="271"/>
      <c r="AB197" s="234"/>
      <c r="AC197" s="234"/>
      <c r="AE197" s="273">
        <f>IF(Taula423[[#This Row],[Núm. d''ordre]]&lt;&gt;"",1,0)</f>
        <v>0</v>
      </c>
      <c r="AG197" s="273">
        <f>IF(Taula423[[#This Row],[Núm. d''ordre]]&gt;0,1,0)</f>
        <v>1</v>
      </c>
      <c r="AI197" s="235">
        <f t="shared" si="16"/>
        <v>0</v>
      </c>
      <c r="AJ197" s="235">
        <f t="shared" si="17"/>
        <v>0</v>
      </c>
      <c r="AK197" s="235">
        <f t="shared" si="13"/>
        <v>0</v>
      </c>
      <c r="AL197" s="234"/>
      <c r="AM197" s="235">
        <f t="shared" si="14"/>
        <v>0</v>
      </c>
      <c r="AN197" s="235">
        <f t="shared" si="15"/>
        <v>0</v>
      </c>
      <c r="BM197" s="236"/>
      <c r="BN197" s="236"/>
      <c r="BO197" s="236"/>
    </row>
    <row r="198" spans="1:67" ht="13.5" customHeight="1" x14ac:dyDescent="0.25">
      <c r="A198" s="229"/>
      <c r="B198" s="234" t="str">
        <f>IF($C198&lt;&gt;"",MAX($B$7:B197)+1,"")</f>
        <v/>
      </c>
      <c r="C198" s="276"/>
      <c r="D198" s="287"/>
      <c r="E198" s="288"/>
      <c r="F198" s="262"/>
      <c r="G198" s="262"/>
      <c r="H198" s="275"/>
      <c r="I198" s="276"/>
      <c r="J198" s="281"/>
      <c r="K198" s="291"/>
      <c r="L198" s="263"/>
      <c r="M198" s="279"/>
      <c r="N19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98" s="355"/>
      <c r="P198" s="355"/>
      <c r="Q198" s="355"/>
      <c r="R198" s="360"/>
      <c r="S198" s="282"/>
      <c r="T198" s="292"/>
      <c r="U198" s="231"/>
      <c r="V198" s="270">
        <f>12/12*Taula423[[#This Row],[Mesos del contracte en vigor durant l´any 2024]]</f>
        <v>0</v>
      </c>
      <c r="W198" s="270">
        <f>2/12*Taula423[[#This Row],[Mesos del contracte en vigor durant l´any 2024]]</f>
        <v>0</v>
      </c>
      <c r="X198" s="271">
        <f t="shared" si="12"/>
        <v>0</v>
      </c>
      <c r="Y198" s="271"/>
      <c r="Z198" s="283" t="e">
        <f>IF(#REF!&lt;#REF!,"No assoleix el mínim d'hores d'atenció anual","Atenció mínima assolida amb èxit")</f>
        <v>#REF!</v>
      </c>
      <c r="AA198" s="271"/>
      <c r="AB198" s="234"/>
      <c r="AC198" s="234"/>
      <c r="AE198" s="273">
        <f>IF(Taula423[[#This Row],[Núm. d''ordre]]&lt;&gt;"",1,0)</f>
        <v>0</v>
      </c>
      <c r="AG198" s="273">
        <f>IF(Taula423[[#This Row],[Núm. d''ordre]]&gt;0,1,0)</f>
        <v>1</v>
      </c>
      <c r="AI198" s="235">
        <f t="shared" si="16"/>
        <v>0</v>
      </c>
      <c r="AJ198" s="235">
        <f t="shared" si="17"/>
        <v>0</v>
      </c>
      <c r="AK198" s="235">
        <f t="shared" si="13"/>
        <v>0</v>
      </c>
      <c r="AL198" s="234"/>
      <c r="AM198" s="235">
        <f t="shared" si="14"/>
        <v>0</v>
      </c>
      <c r="AN198" s="235">
        <f t="shared" si="15"/>
        <v>0</v>
      </c>
      <c r="BM198" s="236"/>
      <c r="BN198" s="236"/>
      <c r="BO198" s="236"/>
    </row>
    <row r="199" spans="1:67" ht="13.5" customHeight="1" x14ac:dyDescent="0.25">
      <c r="A199" s="229"/>
      <c r="B199" s="234" t="str">
        <f>IF($C199&lt;&gt;"",MAX($B$7:B198)+1,"")</f>
        <v/>
      </c>
      <c r="C199" s="276"/>
      <c r="D199" s="287"/>
      <c r="E199" s="288"/>
      <c r="F199" s="262"/>
      <c r="G199" s="262"/>
      <c r="H199" s="275"/>
      <c r="I199" s="276"/>
      <c r="J199" s="281"/>
      <c r="K199" s="291"/>
      <c r="L199" s="263"/>
      <c r="M199" s="279"/>
      <c r="N19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199" s="355"/>
      <c r="P199" s="355"/>
      <c r="Q199" s="355"/>
      <c r="R199" s="360"/>
      <c r="S199" s="282"/>
      <c r="T199" s="292"/>
      <c r="U199" s="231"/>
      <c r="V199" s="270">
        <f>12/12*Taula423[[#This Row],[Mesos del contracte en vigor durant l´any 2024]]</f>
        <v>0</v>
      </c>
      <c r="W199" s="270">
        <f>2/12*Taula423[[#This Row],[Mesos del contracte en vigor durant l´any 2024]]</f>
        <v>0</v>
      </c>
      <c r="X199" s="271">
        <f t="shared" ref="X199:X262" si="18">IF(AE199=1,241.81,0)</f>
        <v>0</v>
      </c>
      <c r="Y199" s="271"/>
      <c r="Z199" s="272" t="e">
        <f>IF(#REF!&lt;#REF!,"No assoleix el mínim d'hores d'atenció anual","Atenció mínima assolida amb èxit")</f>
        <v>#REF!</v>
      </c>
      <c r="AA199" s="271"/>
      <c r="AB199" s="234"/>
      <c r="AC199" s="234"/>
      <c r="AE199" s="273">
        <f>IF(Taula423[[#This Row],[Núm. d''ordre]]&lt;&gt;"",1,0)</f>
        <v>0</v>
      </c>
      <c r="AG199" s="273">
        <f>IF(Taula423[[#This Row],[Núm. d''ordre]]&gt;0,1,0)</f>
        <v>1</v>
      </c>
      <c r="AI199" s="235">
        <f t="shared" si="16"/>
        <v>0</v>
      </c>
      <c r="AJ199" s="235">
        <f t="shared" si="17"/>
        <v>0</v>
      </c>
      <c r="AK199" s="235">
        <f t="shared" ref="AK199:AK262" si="19">IF(G199="No binari",1,0)</f>
        <v>0</v>
      </c>
      <c r="AL199" s="234"/>
      <c r="AM199" s="235">
        <f t="shared" ref="AM199:AM262" si="20">IF(F199="Home",1,0)</f>
        <v>0</v>
      </c>
      <c r="AN199" s="235">
        <f t="shared" ref="AN199:AN262" si="21">IF(F199="Dona",1,0)</f>
        <v>0</v>
      </c>
      <c r="BM199" s="236"/>
      <c r="BN199" s="236"/>
      <c r="BO199" s="236"/>
    </row>
    <row r="200" spans="1:67" ht="13.5" customHeight="1" x14ac:dyDescent="0.25">
      <c r="A200" s="229"/>
      <c r="B200" s="234" t="str">
        <f>IF($C200&lt;&gt;"",MAX($B$7:B199)+1,"")</f>
        <v/>
      </c>
      <c r="C200" s="276"/>
      <c r="D200" s="287"/>
      <c r="E200" s="288"/>
      <c r="F200" s="262"/>
      <c r="G200" s="262"/>
      <c r="H200" s="275"/>
      <c r="I200" s="276"/>
      <c r="J200" s="281"/>
      <c r="K200" s="291"/>
      <c r="L200" s="263"/>
      <c r="M200" s="279"/>
      <c r="N20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00" s="355"/>
      <c r="P200" s="355"/>
      <c r="Q200" s="355"/>
      <c r="R200" s="360"/>
      <c r="S200" s="282"/>
      <c r="T200" s="292"/>
      <c r="U200" s="231"/>
      <c r="V200" s="270">
        <f>12/12*Taula423[[#This Row],[Mesos del contracte en vigor durant l´any 2024]]</f>
        <v>0</v>
      </c>
      <c r="W200" s="270">
        <f>2/12*Taula423[[#This Row],[Mesos del contracte en vigor durant l´any 2024]]</f>
        <v>0</v>
      </c>
      <c r="X200" s="271">
        <f t="shared" si="18"/>
        <v>0</v>
      </c>
      <c r="Y200" s="271"/>
      <c r="Z200" s="283" t="e">
        <f>IF(#REF!&lt;#REF!,"No assoleix el mínim d'hores d'atenció anual","Atenció mínima assolida amb èxit")</f>
        <v>#REF!</v>
      </c>
      <c r="AA200" s="271"/>
      <c r="AB200" s="234"/>
      <c r="AC200" s="234"/>
      <c r="AE200" s="273">
        <f>IF(Taula423[[#This Row],[Núm. d''ordre]]&lt;&gt;"",1,0)</f>
        <v>0</v>
      </c>
      <c r="AG200" s="273">
        <f>IF(Taula423[[#This Row],[Núm. d''ordre]]&gt;0,1,0)</f>
        <v>1</v>
      </c>
      <c r="AI200" s="235">
        <f t="shared" ref="AI200:AI263" si="22">IF(G200="Home",1,0)</f>
        <v>0</v>
      </c>
      <c r="AJ200" s="235">
        <f t="shared" ref="AJ200:AJ263" si="23">IF(G200="Dona",1,0)</f>
        <v>0</v>
      </c>
      <c r="AK200" s="235">
        <f t="shared" si="19"/>
        <v>0</v>
      </c>
      <c r="AL200" s="234"/>
      <c r="AM200" s="235">
        <f t="shared" si="20"/>
        <v>0</v>
      </c>
      <c r="AN200" s="235">
        <f t="shared" si="21"/>
        <v>0</v>
      </c>
      <c r="BM200" s="236"/>
      <c r="BN200" s="236"/>
      <c r="BO200" s="236"/>
    </row>
    <row r="201" spans="1:67" ht="13.5" customHeight="1" x14ac:dyDescent="0.25">
      <c r="A201" s="229"/>
      <c r="B201" s="234" t="str">
        <f>IF($C201&lt;&gt;"",MAX($B$7:B200)+1,"")</f>
        <v/>
      </c>
      <c r="C201" s="276"/>
      <c r="D201" s="287"/>
      <c r="E201" s="288"/>
      <c r="F201" s="262"/>
      <c r="G201" s="262"/>
      <c r="H201" s="275"/>
      <c r="I201" s="276"/>
      <c r="J201" s="281"/>
      <c r="K201" s="291"/>
      <c r="L201" s="263"/>
      <c r="M201" s="279"/>
      <c r="N20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01" s="355"/>
      <c r="P201" s="355"/>
      <c r="Q201" s="355"/>
      <c r="R201" s="360"/>
      <c r="S201" s="282"/>
      <c r="T201" s="292"/>
      <c r="U201" s="231"/>
      <c r="V201" s="270">
        <f>12/12*Taula423[[#This Row],[Mesos del contracte en vigor durant l´any 2024]]</f>
        <v>0</v>
      </c>
      <c r="W201" s="270">
        <f>2/12*Taula423[[#This Row],[Mesos del contracte en vigor durant l´any 2024]]</f>
        <v>0</v>
      </c>
      <c r="X201" s="271">
        <f t="shared" si="18"/>
        <v>0</v>
      </c>
      <c r="Y201" s="271"/>
      <c r="Z201" s="272" t="e">
        <f>IF(#REF!&lt;#REF!,"No assoleix el mínim d'hores d'atenció anual","Atenció mínima assolida amb èxit")</f>
        <v>#REF!</v>
      </c>
      <c r="AA201" s="271"/>
      <c r="AB201" s="234"/>
      <c r="AC201" s="234"/>
      <c r="AE201" s="273">
        <f>IF(Taula423[[#This Row],[Núm. d''ordre]]&lt;&gt;"",1,0)</f>
        <v>0</v>
      </c>
      <c r="AG201" s="273">
        <f>IF(Taula423[[#This Row],[Núm. d''ordre]]&gt;0,1,0)</f>
        <v>1</v>
      </c>
      <c r="AI201" s="235">
        <f t="shared" si="22"/>
        <v>0</v>
      </c>
      <c r="AJ201" s="235">
        <f t="shared" si="23"/>
        <v>0</v>
      </c>
      <c r="AK201" s="235">
        <f t="shared" si="19"/>
        <v>0</v>
      </c>
      <c r="AL201" s="234"/>
      <c r="AM201" s="235">
        <f t="shared" si="20"/>
        <v>0</v>
      </c>
      <c r="AN201" s="235">
        <f t="shared" si="21"/>
        <v>0</v>
      </c>
      <c r="BM201" s="236"/>
      <c r="BN201" s="236"/>
      <c r="BO201" s="236"/>
    </row>
    <row r="202" spans="1:67" ht="13.5" customHeight="1" x14ac:dyDescent="0.25">
      <c r="A202" s="229"/>
      <c r="B202" s="234" t="str">
        <f>IF($C202&lt;&gt;"",MAX($B$7:B201)+1,"")</f>
        <v/>
      </c>
      <c r="C202" s="276"/>
      <c r="D202" s="287"/>
      <c r="E202" s="288"/>
      <c r="F202" s="262"/>
      <c r="G202" s="262"/>
      <c r="H202" s="275"/>
      <c r="I202" s="276"/>
      <c r="J202" s="281"/>
      <c r="K202" s="291"/>
      <c r="L202" s="263"/>
      <c r="M202" s="279"/>
      <c r="N20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02" s="355"/>
      <c r="P202" s="355"/>
      <c r="Q202" s="355"/>
      <c r="R202" s="360"/>
      <c r="S202" s="282"/>
      <c r="T202" s="292"/>
      <c r="U202" s="231"/>
      <c r="V202" s="270">
        <f>12/12*Taula423[[#This Row],[Mesos del contracte en vigor durant l´any 2024]]</f>
        <v>0</v>
      </c>
      <c r="W202" s="270">
        <f>2/12*Taula423[[#This Row],[Mesos del contracte en vigor durant l´any 2024]]</f>
        <v>0</v>
      </c>
      <c r="X202" s="271">
        <f t="shared" si="18"/>
        <v>0</v>
      </c>
      <c r="Y202" s="271"/>
      <c r="Z202" s="283" t="e">
        <f>IF(#REF!&lt;#REF!,"No assoleix el mínim d'hores d'atenció anual","Atenció mínima assolida amb èxit")</f>
        <v>#REF!</v>
      </c>
      <c r="AA202" s="271"/>
      <c r="AB202" s="234"/>
      <c r="AC202" s="234"/>
      <c r="AE202" s="273">
        <f>IF(Taula423[[#This Row],[Núm. d''ordre]]&lt;&gt;"",1,0)</f>
        <v>0</v>
      </c>
      <c r="AG202" s="273">
        <f>IF(Taula423[[#This Row],[Núm. d''ordre]]&gt;0,1,0)</f>
        <v>1</v>
      </c>
      <c r="AI202" s="235">
        <f t="shared" si="22"/>
        <v>0</v>
      </c>
      <c r="AJ202" s="235">
        <f t="shared" si="23"/>
        <v>0</v>
      </c>
      <c r="AK202" s="235">
        <f t="shared" si="19"/>
        <v>0</v>
      </c>
      <c r="AL202" s="234"/>
      <c r="AM202" s="235">
        <f t="shared" si="20"/>
        <v>0</v>
      </c>
      <c r="AN202" s="235">
        <f t="shared" si="21"/>
        <v>0</v>
      </c>
      <c r="BM202" s="236"/>
      <c r="BN202" s="236"/>
      <c r="BO202" s="236"/>
    </row>
    <row r="203" spans="1:67" ht="13.5" customHeight="1" x14ac:dyDescent="0.25">
      <c r="A203" s="229"/>
      <c r="B203" s="234" t="str">
        <f>IF($C203&lt;&gt;"",MAX($B$7:B202)+1,"")</f>
        <v/>
      </c>
      <c r="C203" s="276"/>
      <c r="D203" s="287"/>
      <c r="E203" s="288"/>
      <c r="F203" s="262"/>
      <c r="G203" s="262"/>
      <c r="H203" s="275"/>
      <c r="I203" s="276"/>
      <c r="J203" s="281"/>
      <c r="K203" s="291"/>
      <c r="L203" s="263"/>
      <c r="M203" s="279"/>
      <c r="N20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03" s="355"/>
      <c r="P203" s="355"/>
      <c r="Q203" s="355"/>
      <c r="R203" s="360"/>
      <c r="S203" s="282"/>
      <c r="T203" s="292"/>
      <c r="U203" s="231"/>
      <c r="V203" s="270">
        <f>12/12*Taula423[[#This Row],[Mesos del contracte en vigor durant l´any 2024]]</f>
        <v>0</v>
      </c>
      <c r="W203" s="270">
        <f>2/12*Taula423[[#This Row],[Mesos del contracte en vigor durant l´any 2024]]</f>
        <v>0</v>
      </c>
      <c r="X203" s="271">
        <f t="shared" si="18"/>
        <v>0</v>
      </c>
      <c r="Y203" s="271"/>
      <c r="Z203" s="272" t="e">
        <f>IF(#REF!&lt;#REF!,"No assoleix el mínim d'hores d'atenció anual","Atenció mínima assolida amb èxit")</f>
        <v>#REF!</v>
      </c>
      <c r="AA203" s="271"/>
      <c r="AB203" s="234"/>
      <c r="AC203" s="234"/>
      <c r="AE203" s="273">
        <f>IF(Taula423[[#This Row],[Núm. d''ordre]]&lt;&gt;"",1,0)</f>
        <v>0</v>
      </c>
      <c r="AG203" s="273">
        <f>IF(Taula423[[#This Row],[Núm. d''ordre]]&gt;0,1,0)</f>
        <v>1</v>
      </c>
      <c r="AI203" s="235">
        <f t="shared" si="22"/>
        <v>0</v>
      </c>
      <c r="AJ203" s="235">
        <f t="shared" si="23"/>
        <v>0</v>
      </c>
      <c r="AK203" s="235">
        <f t="shared" si="19"/>
        <v>0</v>
      </c>
      <c r="AL203" s="234"/>
      <c r="AM203" s="235">
        <f t="shared" si="20"/>
        <v>0</v>
      </c>
      <c r="AN203" s="235">
        <f t="shared" si="21"/>
        <v>0</v>
      </c>
      <c r="BM203" s="236"/>
      <c r="BN203" s="236"/>
      <c r="BO203" s="236"/>
    </row>
    <row r="204" spans="1:67" ht="13.5" customHeight="1" x14ac:dyDescent="0.25">
      <c r="A204" s="229"/>
      <c r="B204" s="234" t="str">
        <f>IF($C204&lt;&gt;"",MAX($B$7:B203)+1,"")</f>
        <v/>
      </c>
      <c r="C204" s="276"/>
      <c r="D204" s="287"/>
      <c r="E204" s="288"/>
      <c r="F204" s="262"/>
      <c r="G204" s="262"/>
      <c r="H204" s="275"/>
      <c r="I204" s="276"/>
      <c r="J204" s="281"/>
      <c r="K204" s="291"/>
      <c r="L204" s="263"/>
      <c r="M204" s="279"/>
      <c r="N20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04" s="355"/>
      <c r="P204" s="355"/>
      <c r="Q204" s="355"/>
      <c r="R204" s="360"/>
      <c r="S204" s="282"/>
      <c r="T204" s="292"/>
      <c r="U204" s="231"/>
      <c r="V204" s="270">
        <f>12/12*Taula423[[#This Row],[Mesos del contracte en vigor durant l´any 2024]]</f>
        <v>0</v>
      </c>
      <c r="W204" s="270">
        <f>2/12*Taula423[[#This Row],[Mesos del contracte en vigor durant l´any 2024]]</f>
        <v>0</v>
      </c>
      <c r="X204" s="271">
        <f t="shared" si="18"/>
        <v>0</v>
      </c>
      <c r="Y204" s="271"/>
      <c r="Z204" s="283" t="e">
        <f>IF(#REF!&lt;#REF!,"No assoleix el mínim d'hores d'atenció anual","Atenció mínima assolida amb èxit")</f>
        <v>#REF!</v>
      </c>
      <c r="AA204" s="271"/>
      <c r="AB204" s="234"/>
      <c r="AC204" s="234"/>
      <c r="AE204" s="273">
        <f>IF(Taula423[[#This Row],[Núm. d''ordre]]&lt;&gt;"",1,0)</f>
        <v>0</v>
      </c>
      <c r="AG204" s="273">
        <f>IF(Taula423[[#This Row],[Núm. d''ordre]]&gt;0,1,0)</f>
        <v>1</v>
      </c>
      <c r="AI204" s="235">
        <f t="shared" si="22"/>
        <v>0</v>
      </c>
      <c r="AJ204" s="235">
        <f t="shared" si="23"/>
        <v>0</v>
      </c>
      <c r="AK204" s="235">
        <f t="shared" si="19"/>
        <v>0</v>
      </c>
      <c r="AL204" s="234"/>
      <c r="AM204" s="235">
        <f t="shared" si="20"/>
        <v>0</v>
      </c>
      <c r="AN204" s="235">
        <f t="shared" si="21"/>
        <v>0</v>
      </c>
      <c r="BM204" s="236"/>
      <c r="BN204" s="236"/>
      <c r="BO204" s="236"/>
    </row>
    <row r="205" spans="1:67" ht="13.5" customHeight="1" x14ac:dyDescent="0.25">
      <c r="A205" s="229"/>
      <c r="B205" s="234" t="str">
        <f>IF($C205&lt;&gt;"",MAX($B$7:B204)+1,"")</f>
        <v/>
      </c>
      <c r="C205" s="276"/>
      <c r="D205" s="287"/>
      <c r="E205" s="288"/>
      <c r="F205" s="262"/>
      <c r="G205" s="262"/>
      <c r="H205" s="275"/>
      <c r="I205" s="276"/>
      <c r="J205" s="281"/>
      <c r="K205" s="291"/>
      <c r="L205" s="263"/>
      <c r="M205" s="279"/>
      <c r="N20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05" s="355"/>
      <c r="P205" s="355"/>
      <c r="Q205" s="355"/>
      <c r="R205" s="360"/>
      <c r="S205" s="282"/>
      <c r="T205" s="292"/>
      <c r="U205" s="231"/>
      <c r="V205" s="270">
        <f>12/12*Taula423[[#This Row],[Mesos del contracte en vigor durant l´any 2024]]</f>
        <v>0</v>
      </c>
      <c r="W205" s="270">
        <f>2/12*Taula423[[#This Row],[Mesos del contracte en vigor durant l´any 2024]]</f>
        <v>0</v>
      </c>
      <c r="X205" s="271">
        <f t="shared" si="18"/>
        <v>0</v>
      </c>
      <c r="Y205" s="271"/>
      <c r="Z205" s="272" t="e">
        <f>IF(#REF!&lt;#REF!,"No assoleix el mínim d'hores d'atenció anual","Atenció mínima assolida amb èxit")</f>
        <v>#REF!</v>
      </c>
      <c r="AA205" s="271"/>
      <c r="AB205" s="234"/>
      <c r="AC205" s="234"/>
      <c r="AE205" s="273">
        <f>IF(Taula423[[#This Row],[Núm. d''ordre]]&lt;&gt;"",1,0)</f>
        <v>0</v>
      </c>
      <c r="AG205" s="273">
        <f>IF(Taula423[[#This Row],[Núm. d''ordre]]&gt;0,1,0)</f>
        <v>1</v>
      </c>
      <c r="AI205" s="235">
        <f t="shared" si="22"/>
        <v>0</v>
      </c>
      <c r="AJ205" s="235">
        <f t="shared" si="23"/>
        <v>0</v>
      </c>
      <c r="AK205" s="235">
        <f t="shared" si="19"/>
        <v>0</v>
      </c>
      <c r="AL205" s="234"/>
      <c r="AM205" s="235">
        <f t="shared" si="20"/>
        <v>0</v>
      </c>
      <c r="AN205" s="235">
        <f t="shared" si="21"/>
        <v>0</v>
      </c>
      <c r="BM205" s="236"/>
      <c r="BN205" s="236"/>
      <c r="BO205" s="236"/>
    </row>
    <row r="206" spans="1:67" ht="13.5" customHeight="1" x14ac:dyDescent="0.25">
      <c r="A206" s="229"/>
      <c r="B206" s="234" t="str">
        <f>IF($C206&lt;&gt;"",MAX($B$7:B205)+1,"")</f>
        <v/>
      </c>
      <c r="C206" s="276"/>
      <c r="D206" s="287"/>
      <c r="E206" s="288"/>
      <c r="F206" s="262"/>
      <c r="G206" s="262"/>
      <c r="H206" s="275"/>
      <c r="I206" s="276"/>
      <c r="J206" s="281"/>
      <c r="K206" s="291"/>
      <c r="L206" s="263"/>
      <c r="M206" s="279"/>
      <c r="N20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06" s="355"/>
      <c r="P206" s="355"/>
      <c r="Q206" s="355"/>
      <c r="R206" s="360"/>
      <c r="S206" s="282"/>
      <c r="T206" s="292"/>
      <c r="U206" s="231"/>
      <c r="V206" s="270">
        <f>12/12*Taula423[[#This Row],[Mesos del contracte en vigor durant l´any 2024]]</f>
        <v>0</v>
      </c>
      <c r="W206" s="270">
        <f>2/12*Taula423[[#This Row],[Mesos del contracte en vigor durant l´any 2024]]</f>
        <v>0</v>
      </c>
      <c r="X206" s="271">
        <f t="shared" si="18"/>
        <v>0</v>
      </c>
      <c r="Y206" s="271"/>
      <c r="Z206" s="283" t="e">
        <f>IF(#REF!&lt;#REF!,"No assoleix el mínim d'hores d'atenció anual","Atenció mínima assolida amb èxit")</f>
        <v>#REF!</v>
      </c>
      <c r="AA206" s="271"/>
      <c r="AB206" s="234"/>
      <c r="AC206" s="234"/>
      <c r="AE206" s="273">
        <f>IF(Taula423[[#This Row],[Núm. d''ordre]]&lt;&gt;"",1,0)</f>
        <v>0</v>
      </c>
      <c r="AG206" s="273">
        <f>IF(Taula423[[#This Row],[Núm. d''ordre]]&gt;0,1,0)</f>
        <v>1</v>
      </c>
      <c r="AI206" s="235">
        <f t="shared" si="22"/>
        <v>0</v>
      </c>
      <c r="AJ206" s="235">
        <f t="shared" si="23"/>
        <v>0</v>
      </c>
      <c r="AK206" s="235">
        <f t="shared" si="19"/>
        <v>0</v>
      </c>
      <c r="AL206" s="234"/>
      <c r="AM206" s="235">
        <f t="shared" si="20"/>
        <v>0</v>
      </c>
      <c r="AN206" s="235">
        <f t="shared" si="21"/>
        <v>0</v>
      </c>
      <c r="BM206" s="236"/>
      <c r="BN206" s="236"/>
      <c r="BO206" s="236"/>
    </row>
    <row r="207" spans="1:67" ht="13.5" customHeight="1" x14ac:dyDescent="0.25">
      <c r="A207" s="229"/>
      <c r="B207" s="234" t="str">
        <f>IF($C207&lt;&gt;"",MAX($B$7:B206)+1,"")</f>
        <v/>
      </c>
      <c r="C207" s="276"/>
      <c r="D207" s="287"/>
      <c r="E207" s="288"/>
      <c r="F207" s="262"/>
      <c r="G207" s="262"/>
      <c r="H207" s="275"/>
      <c r="I207" s="276"/>
      <c r="J207" s="281"/>
      <c r="K207" s="291"/>
      <c r="L207" s="263"/>
      <c r="M207" s="279"/>
      <c r="N20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07" s="355"/>
      <c r="P207" s="355"/>
      <c r="Q207" s="355"/>
      <c r="R207" s="360"/>
      <c r="S207" s="282"/>
      <c r="T207" s="292"/>
      <c r="U207" s="231"/>
      <c r="V207" s="270">
        <f>12/12*Taula423[[#This Row],[Mesos del contracte en vigor durant l´any 2024]]</f>
        <v>0</v>
      </c>
      <c r="W207" s="270">
        <f>2/12*Taula423[[#This Row],[Mesos del contracte en vigor durant l´any 2024]]</f>
        <v>0</v>
      </c>
      <c r="X207" s="271">
        <f t="shared" si="18"/>
        <v>0</v>
      </c>
      <c r="Y207" s="271"/>
      <c r="Z207" s="272" t="e">
        <f>IF(#REF!&lt;#REF!,"No assoleix el mínim d'hores d'atenció anual","Atenció mínima assolida amb èxit")</f>
        <v>#REF!</v>
      </c>
      <c r="AA207" s="271"/>
      <c r="AB207" s="234"/>
      <c r="AC207" s="234"/>
      <c r="AE207" s="273">
        <f>IF(Taula423[[#This Row],[Núm. d''ordre]]&lt;&gt;"",1,0)</f>
        <v>0</v>
      </c>
      <c r="AG207" s="273">
        <f>IF(Taula423[[#This Row],[Núm. d''ordre]]&gt;0,1,0)</f>
        <v>1</v>
      </c>
      <c r="AI207" s="235">
        <f t="shared" si="22"/>
        <v>0</v>
      </c>
      <c r="AJ207" s="235">
        <f t="shared" si="23"/>
        <v>0</v>
      </c>
      <c r="AK207" s="235">
        <f t="shared" si="19"/>
        <v>0</v>
      </c>
      <c r="AL207" s="234"/>
      <c r="AM207" s="235">
        <f t="shared" si="20"/>
        <v>0</v>
      </c>
      <c r="AN207" s="235">
        <f t="shared" si="21"/>
        <v>0</v>
      </c>
      <c r="BM207" s="236"/>
      <c r="BN207" s="236"/>
      <c r="BO207" s="236"/>
    </row>
    <row r="208" spans="1:67" ht="13.5" customHeight="1" x14ac:dyDescent="0.25">
      <c r="A208" s="229"/>
      <c r="B208" s="234" t="str">
        <f>IF($C208&lt;&gt;"",MAX($B$7:B207)+1,"")</f>
        <v/>
      </c>
      <c r="C208" s="276"/>
      <c r="D208" s="287"/>
      <c r="E208" s="288"/>
      <c r="F208" s="262"/>
      <c r="G208" s="262"/>
      <c r="H208" s="275"/>
      <c r="I208" s="276"/>
      <c r="J208" s="281"/>
      <c r="K208" s="291"/>
      <c r="L208" s="263"/>
      <c r="M208" s="279"/>
      <c r="N20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08" s="355"/>
      <c r="P208" s="355"/>
      <c r="Q208" s="355"/>
      <c r="R208" s="360"/>
      <c r="S208" s="282"/>
      <c r="T208" s="292"/>
      <c r="U208" s="231"/>
      <c r="V208" s="270">
        <f>12/12*Taula423[[#This Row],[Mesos del contracte en vigor durant l´any 2024]]</f>
        <v>0</v>
      </c>
      <c r="W208" s="270">
        <f>2/12*Taula423[[#This Row],[Mesos del contracte en vigor durant l´any 2024]]</f>
        <v>0</v>
      </c>
      <c r="X208" s="271">
        <f t="shared" si="18"/>
        <v>0</v>
      </c>
      <c r="Y208" s="271"/>
      <c r="Z208" s="283" t="e">
        <f>IF(#REF!&lt;#REF!,"No assoleix el mínim d'hores d'atenció anual","Atenció mínima assolida amb èxit")</f>
        <v>#REF!</v>
      </c>
      <c r="AA208" s="271"/>
      <c r="AB208" s="234"/>
      <c r="AC208" s="234"/>
      <c r="AE208" s="273">
        <f>IF(Taula423[[#This Row],[Núm. d''ordre]]&lt;&gt;"",1,0)</f>
        <v>0</v>
      </c>
      <c r="AG208" s="273">
        <f>IF(Taula423[[#This Row],[Núm. d''ordre]]&gt;0,1,0)</f>
        <v>1</v>
      </c>
      <c r="AI208" s="235">
        <f t="shared" si="22"/>
        <v>0</v>
      </c>
      <c r="AJ208" s="235">
        <f t="shared" si="23"/>
        <v>0</v>
      </c>
      <c r="AK208" s="235">
        <f t="shared" si="19"/>
        <v>0</v>
      </c>
      <c r="AL208" s="234"/>
      <c r="AM208" s="235">
        <f t="shared" si="20"/>
        <v>0</v>
      </c>
      <c r="AN208" s="235">
        <f t="shared" si="21"/>
        <v>0</v>
      </c>
      <c r="BM208" s="236"/>
      <c r="BN208" s="236"/>
      <c r="BO208" s="236"/>
    </row>
    <row r="209" spans="1:67" ht="13.5" customHeight="1" x14ac:dyDescent="0.25">
      <c r="A209" s="229"/>
      <c r="B209" s="234" t="str">
        <f>IF($C209&lt;&gt;"",MAX($B$7:B208)+1,"")</f>
        <v/>
      </c>
      <c r="C209" s="276"/>
      <c r="D209" s="287"/>
      <c r="E209" s="288"/>
      <c r="F209" s="262"/>
      <c r="G209" s="262"/>
      <c r="H209" s="275"/>
      <c r="I209" s="276"/>
      <c r="J209" s="281"/>
      <c r="K209" s="291"/>
      <c r="L209" s="263"/>
      <c r="M209" s="279"/>
      <c r="N20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09" s="355"/>
      <c r="P209" s="355"/>
      <c r="Q209" s="355"/>
      <c r="R209" s="360"/>
      <c r="S209" s="282"/>
      <c r="T209" s="292"/>
      <c r="U209" s="231"/>
      <c r="V209" s="270">
        <f>12/12*Taula423[[#This Row],[Mesos del contracte en vigor durant l´any 2024]]</f>
        <v>0</v>
      </c>
      <c r="W209" s="270">
        <f>2/12*Taula423[[#This Row],[Mesos del contracte en vigor durant l´any 2024]]</f>
        <v>0</v>
      </c>
      <c r="X209" s="271">
        <f t="shared" si="18"/>
        <v>0</v>
      </c>
      <c r="Y209" s="271"/>
      <c r="Z209" s="272" t="e">
        <f>IF(#REF!&lt;#REF!,"No assoleix el mínim d'hores d'atenció anual","Atenció mínima assolida amb èxit")</f>
        <v>#REF!</v>
      </c>
      <c r="AA209" s="271"/>
      <c r="AB209" s="234"/>
      <c r="AC209" s="234"/>
      <c r="AE209" s="273">
        <f>IF(Taula423[[#This Row],[Núm. d''ordre]]&lt;&gt;"",1,0)</f>
        <v>0</v>
      </c>
      <c r="AG209" s="273">
        <f>IF(Taula423[[#This Row],[Núm. d''ordre]]&gt;0,1,0)</f>
        <v>1</v>
      </c>
      <c r="AI209" s="235">
        <f t="shared" si="22"/>
        <v>0</v>
      </c>
      <c r="AJ209" s="235">
        <f t="shared" si="23"/>
        <v>0</v>
      </c>
      <c r="AK209" s="235">
        <f t="shared" si="19"/>
        <v>0</v>
      </c>
      <c r="AL209" s="234"/>
      <c r="AM209" s="235">
        <f t="shared" si="20"/>
        <v>0</v>
      </c>
      <c r="AN209" s="235">
        <f t="shared" si="21"/>
        <v>0</v>
      </c>
      <c r="BM209" s="236"/>
      <c r="BN209" s="236"/>
      <c r="BO209" s="236"/>
    </row>
    <row r="210" spans="1:67" ht="13.5" customHeight="1" x14ac:dyDescent="0.25">
      <c r="A210" s="229"/>
      <c r="B210" s="234" t="str">
        <f>IF($C210&lt;&gt;"",MAX($B$7:B209)+1,"")</f>
        <v/>
      </c>
      <c r="C210" s="276"/>
      <c r="D210" s="287"/>
      <c r="E210" s="288"/>
      <c r="F210" s="262"/>
      <c r="G210" s="262"/>
      <c r="H210" s="275"/>
      <c r="I210" s="276"/>
      <c r="J210" s="281"/>
      <c r="K210" s="291"/>
      <c r="L210" s="263"/>
      <c r="M210" s="279"/>
      <c r="N21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10" s="355"/>
      <c r="P210" s="355"/>
      <c r="Q210" s="355"/>
      <c r="R210" s="360"/>
      <c r="S210" s="282"/>
      <c r="T210" s="292"/>
      <c r="U210" s="231"/>
      <c r="V210" s="270">
        <f>12/12*Taula423[[#This Row],[Mesos del contracte en vigor durant l´any 2024]]</f>
        <v>0</v>
      </c>
      <c r="W210" s="270">
        <f>2/12*Taula423[[#This Row],[Mesos del contracte en vigor durant l´any 2024]]</f>
        <v>0</v>
      </c>
      <c r="X210" s="271">
        <f t="shared" si="18"/>
        <v>0</v>
      </c>
      <c r="Y210" s="271"/>
      <c r="Z210" s="283" t="e">
        <f>IF(#REF!&lt;#REF!,"No assoleix el mínim d'hores d'atenció anual","Atenció mínima assolida amb èxit")</f>
        <v>#REF!</v>
      </c>
      <c r="AA210" s="271"/>
      <c r="AB210" s="234"/>
      <c r="AC210" s="234"/>
      <c r="AE210" s="273">
        <f>IF(Taula423[[#This Row],[Núm. d''ordre]]&lt;&gt;"",1,0)</f>
        <v>0</v>
      </c>
      <c r="AG210" s="273">
        <f>IF(Taula423[[#This Row],[Núm. d''ordre]]&gt;0,1,0)</f>
        <v>1</v>
      </c>
      <c r="AI210" s="235">
        <f t="shared" si="22"/>
        <v>0</v>
      </c>
      <c r="AJ210" s="235">
        <f t="shared" si="23"/>
        <v>0</v>
      </c>
      <c r="AK210" s="235">
        <f t="shared" si="19"/>
        <v>0</v>
      </c>
      <c r="AL210" s="234"/>
      <c r="AM210" s="235">
        <f t="shared" si="20"/>
        <v>0</v>
      </c>
      <c r="AN210" s="235">
        <f t="shared" si="21"/>
        <v>0</v>
      </c>
      <c r="BM210" s="236"/>
      <c r="BN210" s="236"/>
      <c r="BO210" s="236"/>
    </row>
    <row r="211" spans="1:67" ht="13.5" customHeight="1" x14ac:dyDescent="0.25">
      <c r="A211" s="229"/>
      <c r="B211" s="234" t="str">
        <f>IF($C211&lt;&gt;"",MAX($B$7:B210)+1,"")</f>
        <v/>
      </c>
      <c r="C211" s="276"/>
      <c r="D211" s="287"/>
      <c r="E211" s="288"/>
      <c r="F211" s="262"/>
      <c r="G211" s="262"/>
      <c r="H211" s="275"/>
      <c r="I211" s="276"/>
      <c r="J211" s="281"/>
      <c r="K211" s="291"/>
      <c r="L211" s="263"/>
      <c r="M211" s="279"/>
      <c r="N21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11" s="355"/>
      <c r="P211" s="355"/>
      <c r="Q211" s="355"/>
      <c r="R211" s="360"/>
      <c r="S211" s="282"/>
      <c r="T211" s="292"/>
      <c r="U211" s="231"/>
      <c r="V211" s="270">
        <f>12/12*Taula423[[#This Row],[Mesos del contracte en vigor durant l´any 2024]]</f>
        <v>0</v>
      </c>
      <c r="W211" s="270">
        <f>2/12*Taula423[[#This Row],[Mesos del contracte en vigor durant l´any 2024]]</f>
        <v>0</v>
      </c>
      <c r="X211" s="271">
        <f t="shared" si="18"/>
        <v>0</v>
      </c>
      <c r="Y211" s="271"/>
      <c r="Z211" s="272" t="e">
        <f>IF(#REF!&lt;#REF!,"No assoleix el mínim d'hores d'atenció anual","Atenció mínima assolida amb èxit")</f>
        <v>#REF!</v>
      </c>
      <c r="AA211" s="271"/>
      <c r="AB211" s="234"/>
      <c r="AC211" s="234"/>
      <c r="AE211" s="273">
        <f>IF(Taula423[[#This Row],[Núm. d''ordre]]&lt;&gt;"",1,0)</f>
        <v>0</v>
      </c>
      <c r="AG211" s="273">
        <f>IF(Taula423[[#This Row],[Núm. d''ordre]]&gt;0,1,0)</f>
        <v>1</v>
      </c>
      <c r="AI211" s="235">
        <f t="shared" si="22"/>
        <v>0</v>
      </c>
      <c r="AJ211" s="235">
        <f t="shared" si="23"/>
        <v>0</v>
      </c>
      <c r="AK211" s="235">
        <f t="shared" si="19"/>
        <v>0</v>
      </c>
      <c r="AL211" s="234"/>
      <c r="AM211" s="235">
        <f t="shared" si="20"/>
        <v>0</v>
      </c>
      <c r="AN211" s="235">
        <f t="shared" si="21"/>
        <v>0</v>
      </c>
      <c r="BM211" s="236"/>
      <c r="BN211" s="236"/>
      <c r="BO211" s="236"/>
    </row>
    <row r="212" spans="1:67" ht="13.5" customHeight="1" x14ac:dyDescent="0.25">
      <c r="A212" s="229"/>
      <c r="B212" s="234" t="str">
        <f>IF($C212&lt;&gt;"",MAX($B$7:B211)+1,"")</f>
        <v/>
      </c>
      <c r="C212" s="276"/>
      <c r="D212" s="287"/>
      <c r="E212" s="288"/>
      <c r="F212" s="262"/>
      <c r="G212" s="262"/>
      <c r="H212" s="275"/>
      <c r="I212" s="276"/>
      <c r="J212" s="281"/>
      <c r="K212" s="291"/>
      <c r="L212" s="263"/>
      <c r="M212" s="279"/>
      <c r="N21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12" s="355"/>
      <c r="P212" s="355"/>
      <c r="Q212" s="355"/>
      <c r="R212" s="360"/>
      <c r="S212" s="282"/>
      <c r="T212" s="292"/>
      <c r="U212" s="231"/>
      <c r="V212" s="270">
        <f>12/12*Taula423[[#This Row],[Mesos del contracte en vigor durant l´any 2024]]</f>
        <v>0</v>
      </c>
      <c r="W212" s="270">
        <f>2/12*Taula423[[#This Row],[Mesos del contracte en vigor durant l´any 2024]]</f>
        <v>0</v>
      </c>
      <c r="X212" s="271">
        <f t="shared" si="18"/>
        <v>0</v>
      </c>
      <c r="Y212" s="271"/>
      <c r="Z212" s="283" t="e">
        <f>IF(#REF!&lt;#REF!,"No assoleix el mínim d'hores d'atenció anual","Atenció mínima assolida amb èxit")</f>
        <v>#REF!</v>
      </c>
      <c r="AA212" s="271"/>
      <c r="AB212" s="234"/>
      <c r="AC212" s="234"/>
      <c r="AE212" s="273">
        <f>IF(Taula423[[#This Row],[Núm. d''ordre]]&lt;&gt;"",1,0)</f>
        <v>0</v>
      </c>
      <c r="AG212" s="273">
        <f>IF(Taula423[[#This Row],[Núm. d''ordre]]&gt;0,1,0)</f>
        <v>1</v>
      </c>
      <c r="AI212" s="235">
        <f t="shared" si="22"/>
        <v>0</v>
      </c>
      <c r="AJ212" s="235">
        <f t="shared" si="23"/>
        <v>0</v>
      </c>
      <c r="AK212" s="235">
        <f t="shared" si="19"/>
        <v>0</v>
      </c>
      <c r="AL212" s="234"/>
      <c r="AM212" s="235">
        <f t="shared" si="20"/>
        <v>0</v>
      </c>
      <c r="AN212" s="235">
        <f t="shared" si="21"/>
        <v>0</v>
      </c>
      <c r="BM212" s="236"/>
      <c r="BN212" s="236"/>
      <c r="BO212" s="236"/>
    </row>
    <row r="213" spans="1:67" ht="13.5" customHeight="1" x14ac:dyDescent="0.25">
      <c r="A213" s="229"/>
      <c r="B213" s="234" t="str">
        <f>IF($C213&lt;&gt;"",MAX($B$7:B212)+1,"")</f>
        <v/>
      </c>
      <c r="C213" s="276"/>
      <c r="D213" s="287"/>
      <c r="E213" s="288"/>
      <c r="F213" s="262"/>
      <c r="G213" s="262"/>
      <c r="H213" s="275"/>
      <c r="I213" s="276"/>
      <c r="J213" s="281"/>
      <c r="K213" s="291"/>
      <c r="L213" s="263"/>
      <c r="M213" s="279"/>
      <c r="N21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13" s="355"/>
      <c r="P213" s="355"/>
      <c r="Q213" s="355"/>
      <c r="R213" s="360"/>
      <c r="S213" s="282"/>
      <c r="T213" s="292"/>
      <c r="U213" s="231"/>
      <c r="V213" s="270">
        <f>12/12*Taula423[[#This Row],[Mesos del contracte en vigor durant l´any 2024]]</f>
        <v>0</v>
      </c>
      <c r="W213" s="270">
        <f>2/12*Taula423[[#This Row],[Mesos del contracte en vigor durant l´any 2024]]</f>
        <v>0</v>
      </c>
      <c r="X213" s="271">
        <f t="shared" si="18"/>
        <v>0</v>
      </c>
      <c r="Y213" s="271"/>
      <c r="Z213" s="272" t="e">
        <f>IF(#REF!&lt;#REF!,"No assoleix el mínim d'hores d'atenció anual","Atenció mínima assolida amb èxit")</f>
        <v>#REF!</v>
      </c>
      <c r="AA213" s="271"/>
      <c r="AB213" s="234"/>
      <c r="AC213" s="234"/>
      <c r="AE213" s="273">
        <f>IF(Taula423[[#This Row],[Núm. d''ordre]]&lt;&gt;"",1,0)</f>
        <v>0</v>
      </c>
      <c r="AG213" s="273">
        <f>IF(Taula423[[#This Row],[Núm. d''ordre]]&gt;0,1,0)</f>
        <v>1</v>
      </c>
      <c r="AI213" s="235">
        <f t="shared" si="22"/>
        <v>0</v>
      </c>
      <c r="AJ213" s="235">
        <f t="shared" si="23"/>
        <v>0</v>
      </c>
      <c r="AK213" s="235">
        <f t="shared" si="19"/>
        <v>0</v>
      </c>
      <c r="AL213" s="234"/>
      <c r="AM213" s="235">
        <f t="shared" si="20"/>
        <v>0</v>
      </c>
      <c r="AN213" s="235">
        <f t="shared" si="21"/>
        <v>0</v>
      </c>
      <c r="BM213" s="236"/>
      <c r="BN213" s="236"/>
      <c r="BO213" s="236"/>
    </row>
    <row r="214" spans="1:67" ht="13.5" customHeight="1" x14ac:dyDescent="0.25">
      <c r="A214" s="229"/>
      <c r="B214" s="234" t="str">
        <f>IF($C214&lt;&gt;"",MAX($B$7:B213)+1,"")</f>
        <v/>
      </c>
      <c r="C214" s="276"/>
      <c r="D214" s="287"/>
      <c r="E214" s="288"/>
      <c r="F214" s="262"/>
      <c r="G214" s="262"/>
      <c r="H214" s="275"/>
      <c r="I214" s="276"/>
      <c r="J214" s="281"/>
      <c r="K214" s="291"/>
      <c r="L214" s="263"/>
      <c r="M214" s="279"/>
      <c r="N21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14" s="355"/>
      <c r="P214" s="355"/>
      <c r="Q214" s="355"/>
      <c r="R214" s="360"/>
      <c r="S214" s="282"/>
      <c r="T214" s="292"/>
      <c r="U214" s="231"/>
      <c r="V214" s="270">
        <f>12/12*Taula423[[#This Row],[Mesos del contracte en vigor durant l´any 2024]]</f>
        <v>0</v>
      </c>
      <c r="W214" s="270">
        <f>2/12*Taula423[[#This Row],[Mesos del contracte en vigor durant l´any 2024]]</f>
        <v>0</v>
      </c>
      <c r="X214" s="271">
        <f t="shared" si="18"/>
        <v>0</v>
      </c>
      <c r="Y214" s="271"/>
      <c r="Z214" s="283" t="e">
        <f>IF(#REF!&lt;#REF!,"No assoleix el mínim d'hores d'atenció anual","Atenció mínima assolida amb èxit")</f>
        <v>#REF!</v>
      </c>
      <c r="AA214" s="271"/>
      <c r="AB214" s="234"/>
      <c r="AC214" s="234"/>
      <c r="AE214" s="273">
        <f>IF(Taula423[[#This Row],[Núm. d''ordre]]&lt;&gt;"",1,0)</f>
        <v>0</v>
      </c>
      <c r="AG214" s="273">
        <f>IF(Taula423[[#This Row],[Núm. d''ordre]]&gt;0,1,0)</f>
        <v>1</v>
      </c>
      <c r="AI214" s="235">
        <f t="shared" si="22"/>
        <v>0</v>
      </c>
      <c r="AJ214" s="235">
        <f t="shared" si="23"/>
        <v>0</v>
      </c>
      <c r="AK214" s="235">
        <f t="shared" si="19"/>
        <v>0</v>
      </c>
      <c r="AL214" s="234"/>
      <c r="AM214" s="235">
        <f t="shared" si="20"/>
        <v>0</v>
      </c>
      <c r="AN214" s="235">
        <f t="shared" si="21"/>
        <v>0</v>
      </c>
      <c r="BM214" s="236"/>
      <c r="BN214" s="236"/>
      <c r="BO214" s="236"/>
    </row>
    <row r="215" spans="1:67" ht="13.5" customHeight="1" x14ac:dyDescent="0.25">
      <c r="A215" s="229"/>
      <c r="B215" s="234" t="str">
        <f>IF($C215&lt;&gt;"",MAX($B$7:B214)+1,"")</f>
        <v/>
      </c>
      <c r="C215" s="276"/>
      <c r="D215" s="287"/>
      <c r="E215" s="288"/>
      <c r="F215" s="262"/>
      <c r="G215" s="262"/>
      <c r="H215" s="275"/>
      <c r="I215" s="276"/>
      <c r="J215" s="281"/>
      <c r="K215" s="291"/>
      <c r="L215" s="263"/>
      <c r="M215" s="279"/>
      <c r="N21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15" s="355"/>
      <c r="P215" s="355"/>
      <c r="Q215" s="355"/>
      <c r="R215" s="360"/>
      <c r="S215" s="282"/>
      <c r="T215" s="292"/>
      <c r="U215" s="231"/>
      <c r="V215" s="270">
        <f>12/12*Taula423[[#This Row],[Mesos del contracte en vigor durant l´any 2024]]</f>
        <v>0</v>
      </c>
      <c r="W215" s="270">
        <f>2/12*Taula423[[#This Row],[Mesos del contracte en vigor durant l´any 2024]]</f>
        <v>0</v>
      </c>
      <c r="X215" s="271">
        <f t="shared" si="18"/>
        <v>0</v>
      </c>
      <c r="Y215" s="271"/>
      <c r="Z215" s="272" t="e">
        <f>IF(#REF!&lt;#REF!,"No assoleix el mínim d'hores d'atenció anual","Atenció mínima assolida amb èxit")</f>
        <v>#REF!</v>
      </c>
      <c r="AA215" s="271"/>
      <c r="AB215" s="234"/>
      <c r="AC215" s="234"/>
      <c r="AE215" s="273">
        <f>IF(Taula423[[#This Row],[Núm. d''ordre]]&lt;&gt;"",1,0)</f>
        <v>0</v>
      </c>
      <c r="AG215" s="273">
        <f>IF(Taula423[[#This Row],[Núm. d''ordre]]&gt;0,1,0)</f>
        <v>1</v>
      </c>
      <c r="AI215" s="235">
        <f t="shared" si="22"/>
        <v>0</v>
      </c>
      <c r="AJ215" s="235">
        <f t="shared" si="23"/>
        <v>0</v>
      </c>
      <c r="AK215" s="235">
        <f t="shared" si="19"/>
        <v>0</v>
      </c>
      <c r="AL215" s="234"/>
      <c r="AM215" s="235">
        <f t="shared" si="20"/>
        <v>0</v>
      </c>
      <c r="AN215" s="235">
        <f t="shared" si="21"/>
        <v>0</v>
      </c>
      <c r="BM215" s="236"/>
      <c r="BN215" s="236"/>
      <c r="BO215" s="236"/>
    </row>
    <row r="216" spans="1:67" ht="13.5" customHeight="1" x14ac:dyDescent="0.25">
      <c r="A216" s="229"/>
      <c r="B216" s="234" t="str">
        <f>IF($C216&lt;&gt;"",MAX($B$7:B215)+1,"")</f>
        <v/>
      </c>
      <c r="C216" s="276"/>
      <c r="D216" s="287"/>
      <c r="E216" s="288"/>
      <c r="F216" s="262"/>
      <c r="G216" s="262"/>
      <c r="H216" s="275"/>
      <c r="I216" s="276"/>
      <c r="J216" s="281"/>
      <c r="K216" s="291"/>
      <c r="L216" s="263"/>
      <c r="M216" s="279"/>
      <c r="N21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16" s="355"/>
      <c r="P216" s="355"/>
      <c r="Q216" s="355"/>
      <c r="R216" s="360"/>
      <c r="S216" s="282"/>
      <c r="T216" s="292"/>
      <c r="U216" s="231"/>
      <c r="V216" s="270">
        <f>12/12*Taula423[[#This Row],[Mesos del contracte en vigor durant l´any 2024]]</f>
        <v>0</v>
      </c>
      <c r="W216" s="270">
        <f>2/12*Taula423[[#This Row],[Mesos del contracte en vigor durant l´any 2024]]</f>
        <v>0</v>
      </c>
      <c r="X216" s="271">
        <f t="shared" si="18"/>
        <v>0</v>
      </c>
      <c r="Y216" s="271"/>
      <c r="Z216" s="283" t="e">
        <f>IF(#REF!&lt;#REF!,"No assoleix el mínim d'hores d'atenció anual","Atenció mínima assolida amb èxit")</f>
        <v>#REF!</v>
      </c>
      <c r="AA216" s="271"/>
      <c r="AB216" s="234"/>
      <c r="AC216" s="234"/>
      <c r="AE216" s="273">
        <f>IF(Taula423[[#This Row],[Núm. d''ordre]]&lt;&gt;"",1,0)</f>
        <v>0</v>
      </c>
      <c r="AG216" s="273">
        <f>IF(Taula423[[#This Row],[Núm. d''ordre]]&gt;0,1,0)</f>
        <v>1</v>
      </c>
      <c r="AI216" s="235">
        <f t="shared" si="22"/>
        <v>0</v>
      </c>
      <c r="AJ216" s="235">
        <f t="shared" si="23"/>
        <v>0</v>
      </c>
      <c r="AK216" s="235">
        <f t="shared" si="19"/>
        <v>0</v>
      </c>
      <c r="AL216" s="234"/>
      <c r="AM216" s="235">
        <f t="shared" si="20"/>
        <v>0</v>
      </c>
      <c r="AN216" s="235">
        <f t="shared" si="21"/>
        <v>0</v>
      </c>
      <c r="BM216" s="236"/>
      <c r="BN216" s="236"/>
      <c r="BO216" s="236"/>
    </row>
    <row r="217" spans="1:67" ht="13.5" customHeight="1" x14ac:dyDescent="0.25">
      <c r="A217" s="229"/>
      <c r="B217" s="234" t="str">
        <f>IF($C217&lt;&gt;"",MAX($B$7:B216)+1,"")</f>
        <v/>
      </c>
      <c r="C217" s="276"/>
      <c r="D217" s="287"/>
      <c r="E217" s="288"/>
      <c r="F217" s="262"/>
      <c r="G217" s="262"/>
      <c r="H217" s="275"/>
      <c r="I217" s="276"/>
      <c r="J217" s="281"/>
      <c r="K217" s="291"/>
      <c r="L217" s="263"/>
      <c r="M217" s="279"/>
      <c r="N21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17" s="355"/>
      <c r="P217" s="355"/>
      <c r="Q217" s="355"/>
      <c r="R217" s="360"/>
      <c r="S217" s="282"/>
      <c r="T217" s="292"/>
      <c r="U217" s="231"/>
      <c r="V217" s="270">
        <f>12/12*Taula423[[#This Row],[Mesos del contracte en vigor durant l´any 2024]]</f>
        <v>0</v>
      </c>
      <c r="W217" s="270">
        <f>2/12*Taula423[[#This Row],[Mesos del contracte en vigor durant l´any 2024]]</f>
        <v>0</v>
      </c>
      <c r="X217" s="271">
        <f t="shared" si="18"/>
        <v>0</v>
      </c>
      <c r="Y217" s="271"/>
      <c r="Z217" s="272" t="e">
        <f>IF(#REF!&lt;#REF!,"No assoleix el mínim d'hores d'atenció anual","Atenció mínima assolida amb èxit")</f>
        <v>#REF!</v>
      </c>
      <c r="AA217" s="271"/>
      <c r="AB217" s="234"/>
      <c r="AC217" s="234"/>
      <c r="AE217" s="273">
        <f>IF(Taula423[[#This Row],[Núm. d''ordre]]&lt;&gt;"",1,0)</f>
        <v>0</v>
      </c>
      <c r="AG217" s="273">
        <f>IF(Taula423[[#This Row],[Núm. d''ordre]]&gt;0,1,0)</f>
        <v>1</v>
      </c>
      <c r="AI217" s="235">
        <f t="shared" si="22"/>
        <v>0</v>
      </c>
      <c r="AJ217" s="235">
        <f t="shared" si="23"/>
        <v>0</v>
      </c>
      <c r="AK217" s="235">
        <f t="shared" si="19"/>
        <v>0</v>
      </c>
      <c r="AL217" s="234"/>
      <c r="AM217" s="235">
        <f t="shared" si="20"/>
        <v>0</v>
      </c>
      <c r="AN217" s="235">
        <f t="shared" si="21"/>
        <v>0</v>
      </c>
      <c r="BM217" s="236"/>
      <c r="BN217" s="236"/>
      <c r="BO217" s="236"/>
    </row>
    <row r="218" spans="1:67" ht="13.5" customHeight="1" x14ac:dyDescent="0.25">
      <c r="A218" s="229"/>
      <c r="B218" s="234" t="str">
        <f>IF($C218&lt;&gt;"",MAX($B$7:B217)+1,"")</f>
        <v/>
      </c>
      <c r="C218" s="276"/>
      <c r="D218" s="287"/>
      <c r="E218" s="288"/>
      <c r="F218" s="262"/>
      <c r="G218" s="262"/>
      <c r="H218" s="275"/>
      <c r="I218" s="276"/>
      <c r="J218" s="281"/>
      <c r="K218" s="291"/>
      <c r="L218" s="263"/>
      <c r="M218" s="279"/>
      <c r="N21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18" s="355"/>
      <c r="P218" s="355"/>
      <c r="Q218" s="355"/>
      <c r="R218" s="360"/>
      <c r="S218" s="282"/>
      <c r="T218" s="292"/>
      <c r="U218" s="231"/>
      <c r="V218" s="270">
        <f>12/12*Taula423[[#This Row],[Mesos del contracte en vigor durant l´any 2024]]</f>
        <v>0</v>
      </c>
      <c r="W218" s="270">
        <f>2/12*Taula423[[#This Row],[Mesos del contracte en vigor durant l´any 2024]]</f>
        <v>0</v>
      </c>
      <c r="X218" s="271">
        <f t="shared" si="18"/>
        <v>0</v>
      </c>
      <c r="Y218" s="271"/>
      <c r="Z218" s="283" t="e">
        <f>IF(#REF!&lt;#REF!,"No assoleix el mínim d'hores d'atenció anual","Atenció mínima assolida amb èxit")</f>
        <v>#REF!</v>
      </c>
      <c r="AA218" s="271"/>
      <c r="AB218" s="234"/>
      <c r="AC218" s="234"/>
      <c r="AE218" s="273">
        <f>IF(Taula423[[#This Row],[Núm. d''ordre]]&lt;&gt;"",1,0)</f>
        <v>0</v>
      </c>
      <c r="AG218" s="273">
        <f>IF(Taula423[[#This Row],[Núm. d''ordre]]&gt;0,1,0)</f>
        <v>1</v>
      </c>
      <c r="AI218" s="235">
        <f t="shared" si="22"/>
        <v>0</v>
      </c>
      <c r="AJ218" s="235">
        <f t="shared" si="23"/>
        <v>0</v>
      </c>
      <c r="AK218" s="235">
        <f t="shared" si="19"/>
        <v>0</v>
      </c>
      <c r="AL218" s="234"/>
      <c r="AM218" s="235">
        <f t="shared" si="20"/>
        <v>0</v>
      </c>
      <c r="AN218" s="235">
        <f t="shared" si="21"/>
        <v>0</v>
      </c>
      <c r="BM218" s="236"/>
      <c r="BN218" s="236"/>
      <c r="BO218" s="236"/>
    </row>
    <row r="219" spans="1:67" ht="13.5" customHeight="1" x14ac:dyDescent="0.25">
      <c r="A219" s="229"/>
      <c r="B219" s="234" t="str">
        <f>IF($C219&lt;&gt;"",MAX($B$7:B218)+1,"")</f>
        <v/>
      </c>
      <c r="C219" s="276"/>
      <c r="D219" s="287"/>
      <c r="E219" s="288"/>
      <c r="F219" s="262"/>
      <c r="G219" s="262"/>
      <c r="H219" s="275"/>
      <c r="I219" s="276"/>
      <c r="J219" s="281"/>
      <c r="K219" s="291"/>
      <c r="L219" s="263"/>
      <c r="M219" s="279"/>
      <c r="N21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19" s="355"/>
      <c r="P219" s="355"/>
      <c r="Q219" s="355"/>
      <c r="R219" s="360"/>
      <c r="S219" s="282"/>
      <c r="T219" s="292"/>
      <c r="U219" s="231"/>
      <c r="V219" s="270">
        <f>12/12*Taula423[[#This Row],[Mesos del contracte en vigor durant l´any 2024]]</f>
        <v>0</v>
      </c>
      <c r="W219" s="270">
        <f>2/12*Taula423[[#This Row],[Mesos del contracte en vigor durant l´any 2024]]</f>
        <v>0</v>
      </c>
      <c r="X219" s="271">
        <f t="shared" si="18"/>
        <v>0</v>
      </c>
      <c r="Y219" s="271"/>
      <c r="Z219" s="272" t="e">
        <f>IF(#REF!&lt;#REF!,"No assoleix el mínim d'hores d'atenció anual","Atenció mínima assolida amb èxit")</f>
        <v>#REF!</v>
      </c>
      <c r="AA219" s="271"/>
      <c r="AB219" s="234"/>
      <c r="AC219" s="234"/>
      <c r="AE219" s="273">
        <f>IF(Taula423[[#This Row],[Núm. d''ordre]]&lt;&gt;"",1,0)</f>
        <v>0</v>
      </c>
      <c r="AG219" s="273">
        <f>IF(Taula423[[#This Row],[Núm. d''ordre]]&gt;0,1,0)</f>
        <v>1</v>
      </c>
      <c r="AI219" s="235">
        <f t="shared" si="22"/>
        <v>0</v>
      </c>
      <c r="AJ219" s="235">
        <f t="shared" si="23"/>
        <v>0</v>
      </c>
      <c r="AK219" s="235">
        <f t="shared" si="19"/>
        <v>0</v>
      </c>
      <c r="AL219" s="234"/>
      <c r="AM219" s="235">
        <f t="shared" si="20"/>
        <v>0</v>
      </c>
      <c r="AN219" s="235">
        <f t="shared" si="21"/>
        <v>0</v>
      </c>
      <c r="BM219" s="236"/>
      <c r="BN219" s="236"/>
      <c r="BO219" s="236"/>
    </row>
    <row r="220" spans="1:67" ht="13.5" customHeight="1" x14ac:dyDescent="0.25">
      <c r="A220" s="229"/>
      <c r="B220" s="234" t="str">
        <f>IF($C220&lt;&gt;"",MAX($B$7:B219)+1,"")</f>
        <v/>
      </c>
      <c r="C220" s="276"/>
      <c r="D220" s="287"/>
      <c r="E220" s="288"/>
      <c r="F220" s="262"/>
      <c r="G220" s="262"/>
      <c r="H220" s="275"/>
      <c r="I220" s="276"/>
      <c r="J220" s="281"/>
      <c r="K220" s="291"/>
      <c r="L220" s="263"/>
      <c r="M220" s="279"/>
      <c r="N22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20" s="355"/>
      <c r="P220" s="355"/>
      <c r="Q220" s="355"/>
      <c r="R220" s="360"/>
      <c r="S220" s="282"/>
      <c r="T220" s="292"/>
      <c r="U220" s="231"/>
      <c r="V220" s="270">
        <f>12/12*Taula423[[#This Row],[Mesos del contracte en vigor durant l´any 2024]]</f>
        <v>0</v>
      </c>
      <c r="W220" s="270">
        <f>2/12*Taula423[[#This Row],[Mesos del contracte en vigor durant l´any 2024]]</f>
        <v>0</v>
      </c>
      <c r="X220" s="271">
        <f t="shared" si="18"/>
        <v>0</v>
      </c>
      <c r="Y220" s="271"/>
      <c r="Z220" s="283" t="e">
        <f>IF(#REF!&lt;#REF!,"No assoleix el mínim d'hores d'atenció anual","Atenció mínima assolida amb èxit")</f>
        <v>#REF!</v>
      </c>
      <c r="AA220" s="271"/>
      <c r="AB220" s="234"/>
      <c r="AC220" s="234"/>
      <c r="AE220" s="273">
        <f>IF(Taula423[[#This Row],[Núm. d''ordre]]&lt;&gt;"",1,0)</f>
        <v>0</v>
      </c>
      <c r="AG220" s="273">
        <f>IF(Taula423[[#This Row],[Núm. d''ordre]]&gt;0,1,0)</f>
        <v>1</v>
      </c>
      <c r="AI220" s="235">
        <f t="shared" si="22"/>
        <v>0</v>
      </c>
      <c r="AJ220" s="235">
        <f t="shared" si="23"/>
        <v>0</v>
      </c>
      <c r="AK220" s="235">
        <f t="shared" si="19"/>
        <v>0</v>
      </c>
      <c r="AL220" s="234"/>
      <c r="AM220" s="235">
        <f t="shared" si="20"/>
        <v>0</v>
      </c>
      <c r="AN220" s="235">
        <f t="shared" si="21"/>
        <v>0</v>
      </c>
      <c r="BM220" s="236"/>
      <c r="BN220" s="236"/>
      <c r="BO220" s="236"/>
    </row>
    <row r="221" spans="1:67" ht="13.5" customHeight="1" x14ac:dyDescent="0.25">
      <c r="A221" s="229"/>
      <c r="B221" s="234" t="str">
        <f>IF($C221&lt;&gt;"",MAX($B$7:B220)+1,"")</f>
        <v/>
      </c>
      <c r="C221" s="276"/>
      <c r="D221" s="287"/>
      <c r="E221" s="288"/>
      <c r="F221" s="262"/>
      <c r="G221" s="262"/>
      <c r="H221" s="275"/>
      <c r="I221" s="276"/>
      <c r="J221" s="281"/>
      <c r="K221" s="291"/>
      <c r="L221" s="263"/>
      <c r="M221" s="279"/>
      <c r="N22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21" s="355"/>
      <c r="P221" s="355"/>
      <c r="Q221" s="355"/>
      <c r="R221" s="360"/>
      <c r="S221" s="282"/>
      <c r="T221" s="292"/>
      <c r="U221" s="231"/>
      <c r="V221" s="270">
        <f>12/12*Taula423[[#This Row],[Mesos del contracte en vigor durant l´any 2024]]</f>
        <v>0</v>
      </c>
      <c r="W221" s="270">
        <f>2/12*Taula423[[#This Row],[Mesos del contracte en vigor durant l´any 2024]]</f>
        <v>0</v>
      </c>
      <c r="X221" s="271">
        <f t="shared" si="18"/>
        <v>0</v>
      </c>
      <c r="Y221" s="271"/>
      <c r="Z221" s="272" t="e">
        <f>IF(#REF!&lt;#REF!,"No assoleix el mínim d'hores d'atenció anual","Atenció mínima assolida amb èxit")</f>
        <v>#REF!</v>
      </c>
      <c r="AA221" s="271"/>
      <c r="AB221" s="234"/>
      <c r="AC221" s="234"/>
      <c r="AE221" s="273">
        <f>IF(Taula423[[#This Row],[Núm. d''ordre]]&lt;&gt;"",1,0)</f>
        <v>0</v>
      </c>
      <c r="AG221" s="273">
        <f>IF(Taula423[[#This Row],[Núm. d''ordre]]&gt;0,1,0)</f>
        <v>1</v>
      </c>
      <c r="AI221" s="235">
        <f t="shared" si="22"/>
        <v>0</v>
      </c>
      <c r="AJ221" s="235">
        <f t="shared" si="23"/>
        <v>0</v>
      </c>
      <c r="AK221" s="235">
        <f t="shared" si="19"/>
        <v>0</v>
      </c>
      <c r="AL221" s="234"/>
      <c r="AM221" s="235">
        <f t="shared" si="20"/>
        <v>0</v>
      </c>
      <c r="AN221" s="235">
        <f t="shared" si="21"/>
        <v>0</v>
      </c>
      <c r="BM221" s="236"/>
      <c r="BN221" s="236"/>
      <c r="BO221" s="236"/>
    </row>
    <row r="222" spans="1:67" ht="13.5" customHeight="1" x14ac:dyDescent="0.25">
      <c r="A222" s="229"/>
      <c r="B222" s="234" t="str">
        <f>IF($C222&lt;&gt;"",MAX($B$7:B221)+1,"")</f>
        <v/>
      </c>
      <c r="C222" s="276"/>
      <c r="D222" s="287"/>
      <c r="E222" s="288"/>
      <c r="F222" s="262"/>
      <c r="G222" s="262"/>
      <c r="H222" s="275"/>
      <c r="I222" s="276"/>
      <c r="J222" s="281"/>
      <c r="K222" s="291"/>
      <c r="L222" s="263"/>
      <c r="M222" s="279"/>
      <c r="N22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22" s="355"/>
      <c r="P222" s="355"/>
      <c r="Q222" s="355"/>
      <c r="R222" s="360"/>
      <c r="S222" s="282"/>
      <c r="T222" s="292"/>
      <c r="U222" s="231"/>
      <c r="V222" s="270">
        <f>12/12*Taula423[[#This Row],[Mesos del contracte en vigor durant l´any 2024]]</f>
        <v>0</v>
      </c>
      <c r="W222" s="270">
        <f>2/12*Taula423[[#This Row],[Mesos del contracte en vigor durant l´any 2024]]</f>
        <v>0</v>
      </c>
      <c r="X222" s="271">
        <f t="shared" si="18"/>
        <v>0</v>
      </c>
      <c r="Y222" s="271"/>
      <c r="Z222" s="283" t="e">
        <f>IF(#REF!&lt;#REF!,"No assoleix el mínim d'hores d'atenció anual","Atenció mínima assolida amb èxit")</f>
        <v>#REF!</v>
      </c>
      <c r="AA222" s="271"/>
      <c r="AB222" s="234"/>
      <c r="AC222" s="234"/>
      <c r="AE222" s="273">
        <f>IF(Taula423[[#This Row],[Núm. d''ordre]]&lt;&gt;"",1,0)</f>
        <v>0</v>
      </c>
      <c r="AG222" s="273">
        <f>IF(Taula423[[#This Row],[Núm. d''ordre]]&gt;0,1,0)</f>
        <v>1</v>
      </c>
      <c r="AI222" s="235">
        <f t="shared" si="22"/>
        <v>0</v>
      </c>
      <c r="AJ222" s="235">
        <f t="shared" si="23"/>
        <v>0</v>
      </c>
      <c r="AK222" s="235">
        <f t="shared" si="19"/>
        <v>0</v>
      </c>
      <c r="AL222" s="234"/>
      <c r="AM222" s="235">
        <f t="shared" si="20"/>
        <v>0</v>
      </c>
      <c r="AN222" s="235">
        <f t="shared" si="21"/>
        <v>0</v>
      </c>
      <c r="BM222" s="236"/>
      <c r="BN222" s="236"/>
      <c r="BO222" s="236"/>
    </row>
    <row r="223" spans="1:67" ht="13.5" customHeight="1" x14ac:dyDescent="0.25">
      <c r="A223" s="229"/>
      <c r="B223" s="234" t="str">
        <f>IF($C223&lt;&gt;"",MAX($B$7:B222)+1,"")</f>
        <v/>
      </c>
      <c r="C223" s="276"/>
      <c r="D223" s="287"/>
      <c r="E223" s="288"/>
      <c r="F223" s="262"/>
      <c r="G223" s="262"/>
      <c r="H223" s="275"/>
      <c r="I223" s="276"/>
      <c r="J223" s="281"/>
      <c r="K223" s="291"/>
      <c r="L223" s="263"/>
      <c r="M223" s="279"/>
      <c r="N22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23" s="355"/>
      <c r="P223" s="355"/>
      <c r="Q223" s="355"/>
      <c r="R223" s="360"/>
      <c r="S223" s="282"/>
      <c r="T223" s="292"/>
      <c r="U223" s="231"/>
      <c r="V223" s="270">
        <f>12/12*Taula423[[#This Row],[Mesos del contracte en vigor durant l´any 2024]]</f>
        <v>0</v>
      </c>
      <c r="W223" s="270">
        <f>2/12*Taula423[[#This Row],[Mesos del contracte en vigor durant l´any 2024]]</f>
        <v>0</v>
      </c>
      <c r="X223" s="271">
        <f t="shared" si="18"/>
        <v>0</v>
      </c>
      <c r="Y223" s="271"/>
      <c r="Z223" s="272" t="e">
        <f>IF(#REF!&lt;#REF!,"No assoleix el mínim d'hores d'atenció anual","Atenció mínima assolida amb èxit")</f>
        <v>#REF!</v>
      </c>
      <c r="AA223" s="271"/>
      <c r="AB223" s="234"/>
      <c r="AC223" s="234"/>
      <c r="AE223" s="273">
        <f>IF(Taula423[[#This Row],[Núm. d''ordre]]&lt;&gt;"",1,0)</f>
        <v>0</v>
      </c>
      <c r="AG223" s="273">
        <f>IF(Taula423[[#This Row],[Núm. d''ordre]]&gt;0,1,0)</f>
        <v>1</v>
      </c>
      <c r="AI223" s="235">
        <f t="shared" si="22"/>
        <v>0</v>
      </c>
      <c r="AJ223" s="235">
        <f t="shared" si="23"/>
        <v>0</v>
      </c>
      <c r="AK223" s="235">
        <f t="shared" si="19"/>
        <v>0</v>
      </c>
      <c r="AL223" s="234"/>
      <c r="AM223" s="235">
        <f t="shared" si="20"/>
        <v>0</v>
      </c>
      <c r="AN223" s="235">
        <f t="shared" si="21"/>
        <v>0</v>
      </c>
      <c r="BM223" s="236"/>
      <c r="BN223" s="236"/>
      <c r="BO223" s="236"/>
    </row>
    <row r="224" spans="1:67" ht="13.5" customHeight="1" x14ac:dyDescent="0.25">
      <c r="A224" s="229"/>
      <c r="B224" s="234" t="str">
        <f>IF($C224&lt;&gt;"",MAX($B$7:B223)+1,"")</f>
        <v/>
      </c>
      <c r="C224" s="276"/>
      <c r="D224" s="287"/>
      <c r="E224" s="288"/>
      <c r="F224" s="262"/>
      <c r="G224" s="262"/>
      <c r="H224" s="275"/>
      <c r="I224" s="276"/>
      <c r="J224" s="281"/>
      <c r="K224" s="291"/>
      <c r="L224" s="263"/>
      <c r="M224" s="279"/>
      <c r="N22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24" s="355"/>
      <c r="P224" s="355"/>
      <c r="Q224" s="355"/>
      <c r="R224" s="360"/>
      <c r="S224" s="282"/>
      <c r="T224" s="292"/>
      <c r="U224" s="231"/>
      <c r="V224" s="270">
        <f>12/12*Taula423[[#This Row],[Mesos del contracte en vigor durant l´any 2024]]</f>
        <v>0</v>
      </c>
      <c r="W224" s="270">
        <f>2/12*Taula423[[#This Row],[Mesos del contracte en vigor durant l´any 2024]]</f>
        <v>0</v>
      </c>
      <c r="X224" s="271">
        <f t="shared" si="18"/>
        <v>0</v>
      </c>
      <c r="Y224" s="271"/>
      <c r="Z224" s="283" t="e">
        <f>IF(#REF!&lt;#REF!,"No assoleix el mínim d'hores d'atenció anual","Atenció mínima assolida amb èxit")</f>
        <v>#REF!</v>
      </c>
      <c r="AA224" s="271"/>
      <c r="AB224" s="234"/>
      <c r="AC224" s="234"/>
      <c r="AE224" s="273">
        <f>IF(Taula423[[#This Row],[Núm. d''ordre]]&lt;&gt;"",1,0)</f>
        <v>0</v>
      </c>
      <c r="AG224" s="273">
        <f>IF(Taula423[[#This Row],[Núm. d''ordre]]&gt;0,1,0)</f>
        <v>1</v>
      </c>
      <c r="AI224" s="235">
        <f t="shared" si="22"/>
        <v>0</v>
      </c>
      <c r="AJ224" s="235">
        <f t="shared" si="23"/>
        <v>0</v>
      </c>
      <c r="AK224" s="235">
        <f t="shared" si="19"/>
        <v>0</v>
      </c>
      <c r="AL224" s="234"/>
      <c r="AM224" s="235">
        <f t="shared" si="20"/>
        <v>0</v>
      </c>
      <c r="AN224" s="235">
        <f t="shared" si="21"/>
        <v>0</v>
      </c>
      <c r="BM224" s="236"/>
      <c r="BN224" s="236"/>
      <c r="BO224" s="236"/>
    </row>
    <row r="225" spans="1:67" ht="13.5" customHeight="1" x14ac:dyDescent="0.25">
      <c r="A225" s="229"/>
      <c r="B225" s="234" t="str">
        <f>IF($C225&lt;&gt;"",MAX($B$7:B224)+1,"")</f>
        <v/>
      </c>
      <c r="C225" s="276"/>
      <c r="D225" s="287"/>
      <c r="E225" s="288"/>
      <c r="F225" s="262"/>
      <c r="G225" s="262"/>
      <c r="H225" s="275"/>
      <c r="I225" s="276"/>
      <c r="J225" s="281"/>
      <c r="K225" s="291"/>
      <c r="L225" s="263"/>
      <c r="M225" s="279"/>
      <c r="N22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25" s="355"/>
      <c r="P225" s="355"/>
      <c r="Q225" s="355"/>
      <c r="R225" s="360"/>
      <c r="S225" s="282"/>
      <c r="T225" s="292"/>
      <c r="U225" s="231"/>
      <c r="V225" s="270">
        <f>12/12*Taula423[[#This Row],[Mesos del contracte en vigor durant l´any 2024]]</f>
        <v>0</v>
      </c>
      <c r="W225" s="270">
        <f>2/12*Taula423[[#This Row],[Mesos del contracte en vigor durant l´any 2024]]</f>
        <v>0</v>
      </c>
      <c r="X225" s="271">
        <f t="shared" si="18"/>
        <v>0</v>
      </c>
      <c r="Y225" s="271"/>
      <c r="Z225" s="272" t="e">
        <f>IF(#REF!&lt;#REF!,"No assoleix el mínim d'hores d'atenció anual","Atenció mínima assolida amb èxit")</f>
        <v>#REF!</v>
      </c>
      <c r="AA225" s="271"/>
      <c r="AB225" s="234"/>
      <c r="AC225" s="234"/>
      <c r="AE225" s="273">
        <f>IF(Taula423[[#This Row],[Núm. d''ordre]]&lt;&gt;"",1,0)</f>
        <v>0</v>
      </c>
      <c r="AG225" s="273">
        <f>IF(Taula423[[#This Row],[Núm. d''ordre]]&gt;0,1,0)</f>
        <v>1</v>
      </c>
      <c r="AI225" s="235">
        <f t="shared" si="22"/>
        <v>0</v>
      </c>
      <c r="AJ225" s="235">
        <f t="shared" si="23"/>
        <v>0</v>
      </c>
      <c r="AK225" s="235">
        <f t="shared" si="19"/>
        <v>0</v>
      </c>
      <c r="AL225" s="234"/>
      <c r="AM225" s="235">
        <f t="shared" si="20"/>
        <v>0</v>
      </c>
      <c r="AN225" s="235">
        <f t="shared" si="21"/>
        <v>0</v>
      </c>
      <c r="BM225" s="236"/>
      <c r="BN225" s="236"/>
      <c r="BO225" s="236"/>
    </row>
    <row r="226" spans="1:67" ht="13.5" customHeight="1" x14ac:dyDescent="0.25">
      <c r="A226" s="229"/>
      <c r="B226" s="234" t="str">
        <f>IF($C226&lt;&gt;"",MAX($B$7:B225)+1,"")</f>
        <v/>
      </c>
      <c r="C226" s="276"/>
      <c r="D226" s="287"/>
      <c r="E226" s="288"/>
      <c r="F226" s="262"/>
      <c r="G226" s="262"/>
      <c r="H226" s="275"/>
      <c r="I226" s="276"/>
      <c r="J226" s="281"/>
      <c r="K226" s="291"/>
      <c r="L226" s="263"/>
      <c r="M226" s="279"/>
      <c r="N22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26" s="355"/>
      <c r="P226" s="355"/>
      <c r="Q226" s="355"/>
      <c r="R226" s="360"/>
      <c r="S226" s="282"/>
      <c r="T226" s="292"/>
      <c r="U226" s="231"/>
      <c r="V226" s="270">
        <f>12/12*Taula423[[#This Row],[Mesos del contracte en vigor durant l´any 2024]]</f>
        <v>0</v>
      </c>
      <c r="W226" s="270">
        <f>2/12*Taula423[[#This Row],[Mesos del contracte en vigor durant l´any 2024]]</f>
        <v>0</v>
      </c>
      <c r="X226" s="271">
        <f t="shared" si="18"/>
        <v>0</v>
      </c>
      <c r="Y226" s="271"/>
      <c r="Z226" s="283" t="e">
        <f>IF(#REF!&lt;#REF!,"No assoleix el mínim d'hores d'atenció anual","Atenció mínima assolida amb èxit")</f>
        <v>#REF!</v>
      </c>
      <c r="AA226" s="271"/>
      <c r="AB226" s="234"/>
      <c r="AC226" s="234"/>
      <c r="AE226" s="273">
        <f>IF(Taula423[[#This Row],[Núm. d''ordre]]&lt;&gt;"",1,0)</f>
        <v>0</v>
      </c>
      <c r="AG226" s="273">
        <f>IF(Taula423[[#This Row],[Núm. d''ordre]]&gt;0,1,0)</f>
        <v>1</v>
      </c>
      <c r="AI226" s="235">
        <f t="shared" si="22"/>
        <v>0</v>
      </c>
      <c r="AJ226" s="235">
        <f t="shared" si="23"/>
        <v>0</v>
      </c>
      <c r="AK226" s="235">
        <f t="shared" si="19"/>
        <v>0</v>
      </c>
      <c r="AL226" s="234"/>
      <c r="AM226" s="235">
        <f t="shared" si="20"/>
        <v>0</v>
      </c>
      <c r="AN226" s="235">
        <f t="shared" si="21"/>
        <v>0</v>
      </c>
      <c r="BM226" s="236"/>
      <c r="BN226" s="236"/>
      <c r="BO226" s="236"/>
    </row>
    <row r="227" spans="1:67" ht="13.5" customHeight="1" x14ac:dyDescent="0.25">
      <c r="A227" s="229"/>
      <c r="B227" s="234" t="str">
        <f>IF($C227&lt;&gt;"",MAX($B$7:B226)+1,"")</f>
        <v/>
      </c>
      <c r="C227" s="276"/>
      <c r="D227" s="287"/>
      <c r="E227" s="288"/>
      <c r="F227" s="262"/>
      <c r="G227" s="262"/>
      <c r="H227" s="275"/>
      <c r="I227" s="276"/>
      <c r="J227" s="281"/>
      <c r="K227" s="291"/>
      <c r="L227" s="263"/>
      <c r="M227" s="279"/>
      <c r="N22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27" s="355"/>
      <c r="P227" s="355"/>
      <c r="Q227" s="355"/>
      <c r="R227" s="360"/>
      <c r="S227" s="282"/>
      <c r="T227" s="256"/>
      <c r="U227" s="231"/>
      <c r="V227" s="270">
        <f>12/12*Taula423[[#This Row],[Mesos del contracte en vigor durant l´any 2024]]</f>
        <v>0</v>
      </c>
      <c r="W227" s="270">
        <f>2/12*Taula423[[#This Row],[Mesos del contracte en vigor durant l´any 2024]]</f>
        <v>0</v>
      </c>
      <c r="X227" s="271">
        <f t="shared" si="18"/>
        <v>0</v>
      </c>
      <c r="Y227" s="271"/>
      <c r="Z227" s="272" t="e">
        <f>IF(#REF!&lt;#REF!,"No assoleix el mínim d'hores d'atenció anual","Atenció mínima assolida amb èxit")</f>
        <v>#REF!</v>
      </c>
      <c r="AA227" s="271"/>
      <c r="AB227" s="234"/>
      <c r="AC227" s="234"/>
      <c r="AE227" s="273">
        <f>IF(Taula423[[#This Row],[Núm. d''ordre]]&lt;&gt;"",1,0)</f>
        <v>0</v>
      </c>
      <c r="AG227" s="273">
        <f>IF(Taula423[[#This Row],[Núm. d''ordre]]&gt;0,1,0)</f>
        <v>1</v>
      </c>
      <c r="AI227" s="235">
        <f t="shared" si="22"/>
        <v>0</v>
      </c>
      <c r="AJ227" s="235">
        <f t="shared" si="23"/>
        <v>0</v>
      </c>
      <c r="AK227" s="235">
        <f t="shared" si="19"/>
        <v>0</v>
      </c>
      <c r="AL227" s="234"/>
      <c r="AM227" s="235">
        <f t="shared" si="20"/>
        <v>0</v>
      </c>
      <c r="AN227" s="235">
        <f t="shared" si="21"/>
        <v>0</v>
      </c>
      <c r="BM227" s="236"/>
      <c r="BN227" s="236"/>
      <c r="BO227" s="236"/>
    </row>
    <row r="228" spans="1:67" ht="13.5" customHeight="1" x14ac:dyDescent="0.25">
      <c r="A228" s="229"/>
      <c r="B228" s="234" t="str">
        <f>IF($C228&lt;&gt;"",MAX($B$7:B227)+1,"")</f>
        <v/>
      </c>
      <c r="C228" s="276"/>
      <c r="D228" s="287"/>
      <c r="E228" s="288"/>
      <c r="F228" s="262"/>
      <c r="G228" s="262"/>
      <c r="H228" s="275"/>
      <c r="I228" s="276"/>
      <c r="J228" s="281"/>
      <c r="K228" s="291"/>
      <c r="L228" s="263"/>
      <c r="M228" s="279"/>
      <c r="N22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28" s="355"/>
      <c r="P228" s="355"/>
      <c r="Q228" s="355"/>
      <c r="R228" s="360"/>
      <c r="S228" s="282"/>
      <c r="T228" s="256"/>
      <c r="U228" s="231"/>
      <c r="V228" s="270">
        <f>12/12*Taula423[[#This Row],[Mesos del contracte en vigor durant l´any 2024]]</f>
        <v>0</v>
      </c>
      <c r="W228" s="270">
        <f>2/12*Taula423[[#This Row],[Mesos del contracte en vigor durant l´any 2024]]</f>
        <v>0</v>
      </c>
      <c r="X228" s="271">
        <f t="shared" si="18"/>
        <v>0</v>
      </c>
      <c r="Y228" s="271"/>
      <c r="Z228" s="283" t="e">
        <f>IF(#REF!&lt;#REF!,"No assoleix el mínim d'hores d'atenció anual","Atenció mínima assolida amb èxit")</f>
        <v>#REF!</v>
      </c>
      <c r="AA228" s="271"/>
      <c r="AB228" s="234"/>
      <c r="AC228" s="234"/>
      <c r="AE228" s="273">
        <f>IF(Taula423[[#This Row],[Núm. d''ordre]]&lt;&gt;"",1,0)</f>
        <v>0</v>
      </c>
      <c r="AG228" s="273">
        <f>IF(Taula423[[#This Row],[Núm. d''ordre]]&gt;0,1,0)</f>
        <v>1</v>
      </c>
      <c r="AI228" s="235">
        <f t="shared" si="22"/>
        <v>0</v>
      </c>
      <c r="AJ228" s="235">
        <f t="shared" si="23"/>
        <v>0</v>
      </c>
      <c r="AK228" s="235">
        <f t="shared" si="19"/>
        <v>0</v>
      </c>
      <c r="AL228" s="234"/>
      <c r="AM228" s="235">
        <f t="shared" si="20"/>
        <v>0</v>
      </c>
      <c r="AN228" s="235">
        <f t="shared" si="21"/>
        <v>0</v>
      </c>
      <c r="BM228" s="236"/>
      <c r="BN228" s="236"/>
      <c r="BO228" s="236"/>
    </row>
    <row r="229" spans="1:67" ht="13.5" customHeight="1" x14ac:dyDescent="0.25">
      <c r="A229" s="229"/>
      <c r="B229" s="234" t="str">
        <f>IF($C229&lt;&gt;"",MAX($B$7:B228)+1,"")</f>
        <v/>
      </c>
      <c r="C229" s="276"/>
      <c r="D229" s="287"/>
      <c r="E229" s="288"/>
      <c r="F229" s="262"/>
      <c r="G229" s="262"/>
      <c r="H229" s="275"/>
      <c r="I229" s="276"/>
      <c r="J229" s="281"/>
      <c r="K229" s="291"/>
      <c r="L229" s="263"/>
      <c r="M229" s="279"/>
      <c r="N22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29" s="355"/>
      <c r="P229" s="355"/>
      <c r="Q229" s="355"/>
      <c r="R229" s="360"/>
      <c r="S229" s="282"/>
      <c r="T229" s="256"/>
      <c r="U229" s="231"/>
      <c r="V229" s="270">
        <f>12/12*Taula423[[#This Row],[Mesos del contracte en vigor durant l´any 2024]]</f>
        <v>0</v>
      </c>
      <c r="W229" s="270">
        <f>2/12*Taula423[[#This Row],[Mesos del contracte en vigor durant l´any 2024]]</f>
        <v>0</v>
      </c>
      <c r="X229" s="271">
        <f t="shared" si="18"/>
        <v>0</v>
      </c>
      <c r="Y229" s="271"/>
      <c r="Z229" s="272" t="e">
        <f>IF(#REF!&lt;#REF!,"No assoleix el mínim d'hores d'atenció anual","Atenció mínima assolida amb èxit")</f>
        <v>#REF!</v>
      </c>
      <c r="AA229" s="271"/>
      <c r="AB229" s="234"/>
      <c r="AC229" s="234"/>
      <c r="AE229" s="273">
        <f>IF(Taula423[[#This Row],[Núm. d''ordre]]&lt;&gt;"",1,0)</f>
        <v>0</v>
      </c>
      <c r="AG229" s="273">
        <f>IF(Taula423[[#This Row],[Núm. d''ordre]]&gt;0,1,0)</f>
        <v>1</v>
      </c>
      <c r="AI229" s="235">
        <f t="shared" si="22"/>
        <v>0</v>
      </c>
      <c r="AJ229" s="235">
        <f t="shared" si="23"/>
        <v>0</v>
      </c>
      <c r="AK229" s="235">
        <f t="shared" si="19"/>
        <v>0</v>
      </c>
      <c r="AL229" s="234"/>
      <c r="AM229" s="235">
        <f t="shared" si="20"/>
        <v>0</v>
      </c>
      <c r="AN229" s="235">
        <f t="shared" si="21"/>
        <v>0</v>
      </c>
      <c r="BM229" s="236"/>
      <c r="BN229" s="236"/>
      <c r="BO229" s="236"/>
    </row>
    <row r="230" spans="1:67" ht="13.5" customHeight="1" x14ac:dyDescent="0.25">
      <c r="A230" s="229"/>
      <c r="B230" s="234" t="str">
        <f>IF($C230&lt;&gt;"",MAX($B$7:B229)+1,"")</f>
        <v/>
      </c>
      <c r="C230" s="276"/>
      <c r="D230" s="287"/>
      <c r="E230" s="288"/>
      <c r="F230" s="262"/>
      <c r="G230" s="262"/>
      <c r="H230" s="275"/>
      <c r="I230" s="276"/>
      <c r="J230" s="281"/>
      <c r="K230" s="291"/>
      <c r="L230" s="263"/>
      <c r="M230" s="279"/>
      <c r="N23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30" s="355"/>
      <c r="P230" s="355"/>
      <c r="Q230" s="355"/>
      <c r="R230" s="360"/>
      <c r="S230" s="282"/>
      <c r="T230" s="256"/>
      <c r="U230" s="231"/>
      <c r="V230" s="270">
        <f>12/12*Taula423[[#This Row],[Mesos del contracte en vigor durant l´any 2024]]</f>
        <v>0</v>
      </c>
      <c r="W230" s="270">
        <f>2/12*Taula423[[#This Row],[Mesos del contracte en vigor durant l´any 2024]]</f>
        <v>0</v>
      </c>
      <c r="X230" s="271">
        <f t="shared" si="18"/>
        <v>0</v>
      </c>
      <c r="Y230" s="271"/>
      <c r="Z230" s="283" t="e">
        <f>IF(#REF!&lt;#REF!,"No assoleix el mínim d'hores d'atenció anual","Atenció mínima assolida amb èxit")</f>
        <v>#REF!</v>
      </c>
      <c r="AA230" s="271"/>
      <c r="AB230" s="234"/>
      <c r="AC230" s="234"/>
      <c r="AE230" s="273">
        <f>IF(Taula423[[#This Row],[Núm. d''ordre]]&lt;&gt;"",1,0)</f>
        <v>0</v>
      </c>
      <c r="AG230" s="273">
        <f>IF(Taula423[[#This Row],[Núm. d''ordre]]&gt;0,1,0)</f>
        <v>1</v>
      </c>
      <c r="AI230" s="235">
        <f t="shared" si="22"/>
        <v>0</v>
      </c>
      <c r="AJ230" s="235">
        <f t="shared" si="23"/>
        <v>0</v>
      </c>
      <c r="AK230" s="235">
        <f t="shared" si="19"/>
        <v>0</v>
      </c>
      <c r="AL230" s="234"/>
      <c r="AM230" s="235">
        <f t="shared" si="20"/>
        <v>0</v>
      </c>
      <c r="AN230" s="235">
        <f t="shared" si="21"/>
        <v>0</v>
      </c>
      <c r="BM230" s="236"/>
      <c r="BN230" s="236"/>
      <c r="BO230" s="236"/>
    </row>
    <row r="231" spans="1:67" ht="13.5" customHeight="1" x14ac:dyDescent="0.25">
      <c r="A231" s="229"/>
      <c r="B231" s="234" t="str">
        <f>IF($C231&lt;&gt;"",MAX($B$7:B230)+1,"")</f>
        <v/>
      </c>
      <c r="C231" s="276"/>
      <c r="D231" s="287"/>
      <c r="E231" s="288"/>
      <c r="F231" s="262"/>
      <c r="G231" s="262"/>
      <c r="H231" s="275"/>
      <c r="I231" s="276"/>
      <c r="J231" s="281"/>
      <c r="K231" s="291"/>
      <c r="L231" s="263"/>
      <c r="M231" s="279"/>
      <c r="N23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31" s="355"/>
      <c r="P231" s="355"/>
      <c r="Q231" s="355"/>
      <c r="R231" s="360"/>
      <c r="S231" s="282"/>
      <c r="T231" s="256"/>
      <c r="U231" s="231"/>
      <c r="V231" s="270">
        <f>12/12*Taula423[[#This Row],[Mesos del contracte en vigor durant l´any 2024]]</f>
        <v>0</v>
      </c>
      <c r="W231" s="270">
        <f>2/12*Taula423[[#This Row],[Mesos del contracte en vigor durant l´any 2024]]</f>
        <v>0</v>
      </c>
      <c r="X231" s="271">
        <f t="shared" si="18"/>
        <v>0</v>
      </c>
      <c r="Y231" s="271"/>
      <c r="Z231" s="272" t="e">
        <f>IF(#REF!&lt;#REF!,"No assoleix el mínim d'hores d'atenció anual","Atenció mínima assolida amb èxit")</f>
        <v>#REF!</v>
      </c>
      <c r="AA231" s="271"/>
      <c r="AB231" s="234"/>
      <c r="AC231" s="234"/>
      <c r="AE231" s="273">
        <f>IF(Taula423[[#This Row],[Núm. d''ordre]]&lt;&gt;"",1,0)</f>
        <v>0</v>
      </c>
      <c r="AG231" s="273">
        <f>IF(Taula423[[#This Row],[Núm. d''ordre]]&gt;0,1,0)</f>
        <v>1</v>
      </c>
      <c r="AI231" s="235">
        <f t="shared" si="22"/>
        <v>0</v>
      </c>
      <c r="AJ231" s="235">
        <f t="shared" si="23"/>
        <v>0</v>
      </c>
      <c r="AK231" s="235">
        <f t="shared" si="19"/>
        <v>0</v>
      </c>
      <c r="AL231" s="234"/>
      <c r="AM231" s="235">
        <f t="shared" si="20"/>
        <v>0</v>
      </c>
      <c r="AN231" s="235">
        <f t="shared" si="21"/>
        <v>0</v>
      </c>
      <c r="BM231" s="236"/>
      <c r="BN231" s="236"/>
      <c r="BO231" s="236"/>
    </row>
    <row r="232" spans="1:67" ht="13.5" customHeight="1" x14ac:dyDescent="0.25">
      <c r="A232" s="229"/>
      <c r="B232" s="234" t="str">
        <f>IF($C232&lt;&gt;"",MAX($B$7:B231)+1,"")</f>
        <v/>
      </c>
      <c r="C232" s="276"/>
      <c r="D232" s="287"/>
      <c r="E232" s="288"/>
      <c r="F232" s="262"/>
      <c r="G232" s="262"/>
      <c r="H232" s="275"/>
      <c r="I232" s="276"/>
      <c r="J232" s="281"/>
      <c r="K232" s="291"/>
      <c r="L232" s="263"/>
      <c r="M232" s="279"/>
      <c r="N23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32" s="355"/>
      <c r="P232" s="355"/>
      <c r="Q232" s="355"/>
      <c r="R232" s="360"/>
      <c r="S232" s="282"/>
      <c r="T232" s="256"/>
      <c r="U232" s="231"/>
      <c r="V232" s="270">
        <f>12/12*Taula423[[#This Row],[Mesos del contracte en vigor durant l´any 2024]]</f>
        <v>0</v>
      </c>
      <c r="W232" s="270">
        <f>2/12*Taula423[[#This Row],[Mesos del contracte en vigor durant l´any 2024]]</f>
        <v>0</v>
      </c>
      <c r="X232" s="271">
        <f t="shared" si="18"/>
        <v>0</v>
      </c>
      <c r="Y232" s="271"/>
      <c r="Z232" s="283" t="e">
        <f>IF(#REF!&lt;#REF!,"No assoleix el mínim d'hores d'atenció anual","Atenció mínima assolida amb èxit")</f>
        <v>#REF!</v>
      </c>
      <c r="AA232" s="271"/>
      <c r="AB232" s="234"/>
      <c r="AC232" s="234"/>
      <c r="AE232" s="273">
        <f>IF(Taula423[[#This Row],[Núm. d''ordre]]&lt;&gt;"",1,0)</f>
        <v>0</v>
      </c>
      <c r="AG232" s="273">
        <f>IF(Taula423[[#This Row],[Núm. d''ordre]]&gt;0,1,0)</f>
        <v>1</v>
      </c>
      <c r="AI232" s="235">
        <f t="shared" si="22"/>
        <v>0</v>
      </c>
      <c r="AJ232" s="235">
        <f t="shared" si="23"/>
        <v>0</v>
      </c>
      <c r="AK232" s="235">
        <f t="shared" si="19"/>
        <v>0</v>
      </c>
      <c r="AL232" s="234"/>
      <c r="AM232" s="235">
        <f t="shared" si="20"/>
        <v>0</v>
      </c>
      <c r="AN232" s="235">
        <f t="shared" si="21"/>
        <v>0</v>
      </c>
      <c r="BM232" s="236"/>
      <c r="BN232" s="236"/>
      <c r="BO232" s="236"/>
    </row>
    <row r="233" spans="1:67" ht="13.5" customHeight="1" x14ac:dyDescent="0.25">
      <c r="A233" s="229"/>
      <c r="B233" s="234" t="str">
        <f>IF($C233&lt;&gt;"",MAX($B$7:B232)+1,"")</f>
        <v/>
      </c>
      <c r="C233" s="276"/>
      <c r="D233" s="287"/>
      <c r="E233" s="288"/>
      <c r="F233" s="262"/>
      <c r="G233" s="262"/>
      <c r="H233" s="275"/>
      <c r="I233" s="276"/>
      <c r="J233" s="281"/>
      <c r="K233" s="291"/>
      <c r="L233" s="263"/>
      <c r="M233" s="279"/>
      <c r="N23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33" s="355"/>
      <c r="P233" s="355"/>
      <c r="Q233" s="355"/>
      <c r="R233" s="360"/>
      <c r="S233" s="282"/>
      <c r="T233" s="292"/>
      <c r="U233" s="231"/>
      <c r="V233" s="270">
        <f>12/12*Taula423[[#This Row],[Mesos del contracte en vigor durant l´any 2024]]</f>
        <v>0</v>
      </c>
      <c r="W233" s="270">
        <f>2/12*Taula423[[#This Row],[Mesos del contracte en vigor durant l´any 2024]]</f>
        <v>0</v>
      </c>
      <c r="X233" s="271">
        <f t="shared" si="18"/>
        <v>0</v>
      </c>
      <c r="Y233" s="271"/>
      <c r="Z233" s="272" t="e">
        <f>IF(#REF!&lt;#REF!,"No assoleix el mínim d'hores d'atenció anual","Atenció mínima assolida amb èxit")</f>
        <v>#REF!</v>
      </c>
      <c r="AA233" s="271"/>
      <c r="AB233" s="234"/>
      <c r="AC233" s="234"/>
      <c r="AE233" s="273">
        <f>IF(Taula423[[#This Row],[Núm. d''ordre]]&lt;&gt;"",1,0)</f>
        <v>0</v>
      </c>
      <c r="AG233" s="273">
        <f>IF(Taula423[[#This Row],[Núm. d''ordre]]&gt;0,1,0)</f>
        <v>1</v>
      </c>
      <c r="AI233" s="235">
        <f t="shared" si="22"/>
        <v>0</v>
      </c>
      <c r="AJ233" s="235">
        <f t="shared" si="23"/>
        <v>0</v>
      </c>
      <c r="AK233" s="235">
        <f t="shared" si="19"/>
        <v>0</v>
      </c>
      <c r="AL233" s="234"/>
      <c r="AM233" s="235">
        <f t="shared" si="20"/>
        <v>0</v>
      </c>
      <c r="AN233" s="235">
        <f t="shared" si="21"/>
        <v>0</v>
      </c>
      <c r="BM233" s="236"/>
      <c r="BN233" s="236"/>
      <c r="BO233" s="236"/>
    </row>
    <row r="234" spans="1:67" ht="13.5" customHeight="1" x14ac:dyDescent="0.25">
      <c r="A234" s="229"/>
      <c r="B234" s="234" t="str">
        <f>IF($C234&lt;&gt;"",MAX($B$7:B233)+1,"")</f>
        <v/>
      </c>
      <c r="C234" s="276"/>
      <c r="D234" s="287"/>
      <c r="E234" s="288"/>
      <c r="F234" s="262"/>
      <c r="G234" s="262"/>
      <c r="H234" s="275"/>
      <c r="I234" s="276"/>
      <c r="J234" s="281"/>
      <c r="K234" s="291"/>
      <c r="L234" s="263"/>
      <c r="M234" s="279"/>
      <c r="N23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34" s="355"/>
      <c r="P234" s="355"/>
      <c r="Q234" s="355"/>
      <c r="R234" s="360"/>
      <c r="S234" s="282"/>
      <c r="T234" s="292"/>
      <c r="U234" s="231"/>
      <c r="V234" s="270">
        <f>12/12*Taula423[[#This Row],[Mesos del contracte en vigor durant l´any 2024]]</f>
        <v>0</v>
      </c>
      <c r="W234" s="270">
        <f>2/12*Taula423[[#This Row],[Mesos del contracte en vigor durant l´any 2024]]</f>
        <v>0</v>
      </c>
      <c r="X234" s="271">
        <f t="shared" si="18"/>
        <v>0</v>
      </c>
      <c r="Y234" s="271"/>
      <c r="Z234" s="283" t="e">
        <f>IF(#REF!&lt;#REF!,"No assoleix el mínim d'hores d'atenció anual","Atenció mínima assolida amb èxit")</f>
        <v>#REF!</v>
      </c>
      <c r="AA234" s="271"/>
      <c r="AB234" s="234"/>
      <c r="AC234" s="234"/>
      <c r="AE234" s="273">
        <f>IF(Taula423[[#This Row],[Núm. d''ordre]]&lt;&gt;"",1,0)</f>
        <v>0</v>
      </c>
      <c r="AG234" s="273">
        <f>IF(Taula423[[#This Row],[Núm. d''ordre]]&gt;0,1,0)</f>
        <v>1</v>
      </c>
      <c r="AI234" s="235">
        <f t="shared" si="22"/>
        <v>0</v>
      </c>
      <c r="AJ234" s="235">
        <f t="shared" si="23"/>
        <v>0</v>
      </c>
      <c r="AK234" s="235">
        <f t="shared" si="19"/>
        <v>0</v>
      </c>
      <c r="AL234" s="234"/>
      <c r="AM234" s="235">
        <f t="shared" si="20"/>
        <v>0</v>
      </c>
      <c r="AN234" s="235">
        <f t="shared" si="21"/>
        <v>0</v>
      </c>
      <c r="BM234" s="236"/>
      <c r="BN234" s="236"/>
      <c r="BO234" s="236"/>
    </row>
    <row r="235" spans="1:67" ht="13.5" customHeight="1" x14ac:dyDescent="0.25">
      <c r="A235" s="229"/>
      <c r="B235" s="234" t="str">
        <f>IF($C235&lt;&gt;"",MAX($B$7:B234)+1,"")</f>
        <v/>
      </c>
      <c r="C235" s="276"/>
      <c r="D235" s="287"/>
      <c r="E235" s="288"/>
      <c r="F235" s="262"/>
      <c r="G235" s="262"/>
      <c r="H235" s="275"/>
      <c r="I235" s="276"/>
      <c r="J235" s="281"/>
      <c r="K235" s="291"/>
      <c r="L235" s="263"/>
      <c r="M235" s="279"/>
      <c r="N23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35" s="355"/>
      <c r="P235" s="355"/>
      <c r="Q235" s="355"/>
      <c r="R235" s="360"/>
      <c r="S235" s="282"/>
      <c r="T235" s="292"/>
      <c r="U235" s="231"/>
      <c r="V235" s="270">
        <f>12/12*Taula423[[#This Row],[Mesos del contracte en vigor durant l´any 2024]]</f>
        <v>0</v>
      </c>
      <c r="W235" s="270">
        <f>2/12*Taula423[[#This Row],[Mesos del contracte en vigor durant l´any 2024]]</f>
        <v>0</v>
      </c>
      <c r="X235" s="271">
        <f t="shared" si="18"/>
        <v>0</v>
      </c>
      <c r="Y235" s="271"/>
      <c r="Z235" s="272" t="e">
        <f>IF(#REF!&lt;#REF!,"No assoleix el mínim d'hores d'atenció anual","Atenció mínima assolida amb èxit")</f>
        <v>#REF!</v>
      </c>
      <c r="AA235" s="271"/>
      <c r="AB235" s="234"/>
      <c r="AC235" s="234"/>
      <c r="AE235" s="273">
        <f>IF(Taula423[[#This Row],[Núm. d''ordre]]&lt;&gt;"",1,0)</f>
        <v>0</v>
      </c>
      <c r="AG235" s="273">
        <f>IF(Taula423[[#This Row],[Núm. d''ordre]]&gt;0,1,0)</f>
        <v>1</v>
      </c>
      <c r="AI235" s="235">
        <f t="shared" si="22"/>
        <v>0</v>
      </c>
      <c r="AJ235" s="235">
        <f t="shared" si="23"/>
        <v>0</v>
      </c>
      <c r="AK235" s="235">
        <f t="shared" si="19"/>
        <v>0</v>
      </c>
      <c r="AL235" s="234"/>
      <c r="AM235" s="235">
        <f t="shared" si="20"/>
        <v>0</v>
      </c>
      <c r="AN235" s="235">
        <f t="shared" si="21"/>
        <v>0</v>
      </c>
      <c r="BM235" s="236"/>
      <c r="BN235" s="236"/>
      <c r="BO235" s="236"/>
    </row>
    <row r="236" spans="1:67" ht="13.5" customHeight="1" x14ac:dyDescent="0.25">
      <c r="A236" s="229"/>
      <c r="B236" s="234" t="str">
        <f>IF($C236&lt;&gt;"",MAX($B$7:B235)+1,"")</f>
        <v/>
      </c>
      <c r="C236" s="276"/>
      <c r="D236" s="287"/>
      <c r="E236" s="288"/>
      <c r="F236" s="262"/>
      <c r="G236" s="262"/>
      <c r="H236" s="275"/>
      <c r="I236" s="276"/>
      <c r="J236" s="281"/>
      <c r="K236" s="291"/>
      <c r="L236" s="263"/>
      <c r="M236" s="279"/>
      <c r="N23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36" s="355"/>
      <c r="P236" s="355"/>
      <c r="Q236" s="355"/>
      <c r="R236" s="360"/>
      <c r="S236" s="282"/>
      <c r="T236" s="292"/>
      <c r="U236" s="231"/>
      <c r="V236" s="270">
        <f>12/12*Taula423[[#This Row],[Mesos del contracte en vigor durant l´any 2024]]</f>
        <v>0</v>
      </c>
      <c r="W236" s="270">
        <f>2/12*Taula423[[#This Row],[Mesos del contracte en vigor durant l´any 2024]]</f>
        <v>0</v>
      </c>
      <c r="X236" s="271">
        <f t="shared" si="18"/>
        <v>0</v>
      </c>
      <c r="Y236" s="271"/>
      <c r="Z236" s="283" t="e">
        <f>IF(#REF!&lt;#REF!,"No assoleix el mínim d'hores d'atenció anual","Atenció mínima assolida amb èxit")</f>
        <v>#REF!</v>
      </c>
      <c r="AA236" s="271"/>
      <c r="AB236" s="234"/>
      <c r="AC236" s="234"/>
      <c r="AE236" s="273">
        <f>IF(Taula423[[#This Row],[Núm. d''ordre]]&lt;&gt;"",1,0)</f>
        <v>0</v>
      </c>
      <c r="AG236" s="273">
        <f>IF(Taula423[[#This Row],[Núm. d''ordre]]&gt;0,1,0)</f>
        <v>1</v>
      </c>
      <c r="AI236" s="235">
        <f t="shared" si="22"/>
        <v>0</v>
      </c>
      <c r="AJ236" s="235">
        <f t="shared" si="23"/>
        <v>0</v>
      </c>
      <c r="AK236" s="235">
        <f t="shared" si="19"/>
        <v>0</v>
      </c>
      <c r="AL236" s="234"/>
      <c r="AM236" s="235">
        <f t="shared" si="20"/>
        <v>0</v>
      </c>
      <c r="AN236" s="235">
        <f t="shared" si="21"/>
        <v>0</v>
      </c>
      <c r="BM236" s="236"/>
      <c r="BN236" s="236"/>
      <c r="BO236" s="236"/>
    </row>
    <row r="237" spans="1:67" ht="13.5" customHeight="1" x14ac:dyDescent="0.25">
      <c r="A237" s="229"/>
      <c r="B237" s="234" t="str">
        <f>IF($C237&lt;&gt;"",MAX($B$7:B236)+1,"")</f>
        <v/>
      </c>
      <c r="C237" s="276"/>
      <c r="D237" s="287"/>
      <c r="E237" s="288"/>
      <c r="F237" s="262"/>
      <c r="G237" s="262"/>
      <c r="H237" s="275"/>
      <c r="I237" s="276"/>
      <c r="J237" s="281"/>
      <c r="K237" s="291"/>
      <c r="L237" s="263"/>
      <c r="M237" s="279"/>
      <c r="N23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37" s="355"/>
      <c r="P237" s="355"/>
      <c r="Q237" s="355"/>
      <c r="R237" s="360"/>
      <c r="S237" s="282"/>
      <c r="T237" s="292"/>
      <c r="U237" s="231"/>
      <c r="V237" s="270">
        <f>12/12*Taula423[[#This Row],[Mesos del contracte en vigor durant l´any 2024]]</f>
        <v>0</v>
      </c>
      <c r="W237" s="270">
        <f>2/12*Taula423[[#This Row],[Mesos del contracte en vigor durant l´any 2024]]</f>
        <v>0</v>
      </c>
      <c r="X237" s="271">
        <f t="shared" si="18"/>
        <v>0</v>
      </c>
      <c r="Y237" s="271"/>
      <c r="Z237" s="272" t="e">
        <f>IF(#REF!&lt;#REF!,"No assoleix el mínim d'hores d'atenció anual","Atenció mínima assolida amb èxit")</f>
        <v>#REF!</v>
      </c>
      <c r="AA237" s="271"/>
      <c r="AB237" s="234"/>
      <c r="AC237" s="234"/>
      <c r="AE237" s="273">
        <f>IF(Taula423[[#This Row],[Núm. d''ordre]]&lt;&gt;"",1,0)</f>
        <v>0</v>
      </c>
      <c r="AG237" s="273">
        <f>IF(Taula423[[#This Row],[Núm. d''ordre]]&gt;0,1,0)</f>
        <v>1</v>
      </c>
      <c r="AI237" s="235">
        <f t="shared" si="22"/>
        <v>0</v>
      </c>
      <c r="AJ237" s="235">
        <f t="shared" si="23"/>
        <v>0</v>
      </c>
      <c r="AK237" s="235">
        <f t="shared" si="19"/>
        <v>0</v>
      </c>
      <c r="AL237" s="234"/>
      <c r="AM237" s="235">
        <f t="shared" si="20"/>
        <v>0</v>
      </c>
      <c r="AN237" s="235">
        <f t="shared" si="21"/>
        <v>0</v>
      </c>
      <c r="BM237" s="236"/>
      <c r="BN237" s="236"/>
      <c r="BO237" s="236"/>
    </row>
    <row r="238" spans="1:67" ht="13.5" customHeight="1" x14ac:dyDescent="0.25">
      <c r="A238" s="229"/>
      <c r="B238" s="234" t="str">
        <f>IF($C238&lt;&gt;"",MAX($B$7:B237)+1,"")</f>
        <v/>
      </c>
      <c r="C238" s="276"/>
      <c r="D238" s="287"/>
      <c r="E238" s="288"/>
      <c r="F238" s="262"/>
      <c r="G238" s="262"/>
      <c r="H238" s="275"/>
      <c r="I238" s="276"/>
      <c r="J238" s="281"/>
      <c r="K238" s="291"/>
      <c r="L238" s="263"/>
      <c r="M238" s="279"/>
      <c r="N23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38" s="355"/>
      <c r="P238" s="355"/>
      <c r="Q238" s="355"/>
      <c r="R238" s="360"/>
      <c r="S238" s="282"/>
      <c r="T238" s="292"/>
      <c r="U238" s="231"/>
      <c r="V238" s="270">
        <f>12/12*Taula423[[#This Row],[Mesos del contracte en vigor durant l´any 2024]]</f>
        <v>0</v>
      </c>
      <c r="W238" s="270">
        <f>2/12*Taula423[[#This Row],[Mesos del contracte en vigor durant l´any 2024]]</f>
        <v>0</v>
      </c>
      <c r="X238" s="271">
        <f t="shared" si="18"/>
        <v>0</v>
      </c>
      <c r="Y238" s="271"/>
      <c r="Z238" s="283" t="e">
        <f>IF(#REF!&lt;#REF!,"No assoleix el mínim d'hores d'atenció anual","Atenció mínima assolida amb èxit")</f>
        <v>#REF!</v>
      </c>
      <c r="AA238" s="271"/>
      <c r="AB238" s="234"/>
      <c r="AC238" s="234"/>
      <c r="AE238" s="273">
        <f>IF(Taula423[[#This Row],[Núm. d''ordre]]&lt;&gt;"",1,0)</f>
        <v>0</v>
      </c>
      <c r="AG238" s="273">
        <f>IF(Taula423[[#This Row],[Núm. d''ordre]]&gt;0,1,0)</f>
        <v>1</v>
      </c>
      <c r="AI238" s="235">
        <f t="shared" si="22"/>
        <v>0</v>
      </c>
      <c r="AJ238" s="235">
        <f t="shared" si="23"/>
        <v>0</v>
      </c>
      <c r="AK238" s="235">
        <f t="shared" si="19"/>
        <v>0</v>
      </c>
      <c r="AL238" s="234"/>
      <c r="AM238" s="235">
        <f t="shared" si="20"/>
        <v>0</v>
      </c>
      <c r="AN238" s="235">
        <f t="shared" si="21"/>
        <v>0</v>
      </c>
      <c r="BM238" s="236"/>
      <c r="BN238" s="236"/>
      <c r="BO238" s="236"/>
    </row>
    <row r="239" spans="1:67" ht="13.5" customHeight="1" x14ac:dyDescent="0.25">
      <c r="A239" s="229"/>
      <c r="B239" s="234" t="str">
        <f>IF($C239&lt;&gt;"",MAX($B$7:B238)+1,"")</f>
        <v/>
      </c>
      <c r="C239" s="276"/>
      <c r="D239" s="287"/>
      <c r="E239" s="288"/>
      <c r="F239" s="262"/>
      <c r="G239" s="262"/>
      <c r="H239" s="275"/>
      <c r="I239" s="276"/>
      <c r="J239" s="281"/>
      <c r="K239" s="291"/>
      <c r="L239" s="263"/>
      <c r="M239" s="279"/>
      <c r="N23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39" s="355"/>
      <c r="P239" s="355"/>
      <c r="Q239" s="355"/>
      <c r="R239" s="360"/>
      <c r="S239" s="282"/>
      <c r="T239" s="292"/>
      <c r="U239" s="231"/>
      <c r="V239" s="270">
        <f>12/12*Taula423[[#This Row],[Mesos del contracte en vigor durant l´any 2024]]</f>
        <v>0</v>
      </c>
      <c r="W239" s="270">
        <f>2/12*Taula423[[#This Row],[Mesos del contracte en vigor durant l´any 2024]]</f>
        <v>0</v>
      </c>
      <c r="X239" s="271">
        <f t="shared" si="18"/>
        <v>0</v>
      </c>
      <c r="Y239" s="271"/>
      <c r="Z239" s="272" t="e">
        <f>IF(#REF!&lt;#REF!,"No assoleix el mínim d'hores d'atenció anual","Atenció mínima assolida amb èxit")</f>
        <v>#REF!</v>
      </c>
      <c r="AA239" s="271"/>
      <c r="AB239" s="234"/>
      <c r="AC239" s="234"/>
      <c r="AE239" s="273">
        <f>IF(Taula423[[#This Row],[Núm. d''ordre]]&lt;&gt;"",1,0)</f>
        <v>0</v>
      </c>
      <c r="AG239" s="273">
        <f>IF(Taula423[[#This Row],[Núm. d''ordre]]&gt;0,1,0)</f>
        <v>1</v>
      </c>
      <c r="AI239" s="235">
        <f t="shared" si="22"/>
        <v>0</v>
      </c>
      <c r="AJ239" s="235">
        <f t="shared" si="23"/>
        <v>0</v>
      </c>
      <c r="AK239" s="235">
        <f t="shared" si="19"/>
        <v>0</v>
      </c>
      <c r="AL239" s="234"/>
      <c r="AM239" s="235">
        <f t="shared" si="20"/>
        <v>0</v>
      </c>
      <c r="AN239" s="235">
        <f t="shared" si="21"/>
        <v>0</v>
      </c>
      <c r="BM239" s="236"/>
      <c r="BN239" s="236"/>
      <c r="BO239" s="236"/>
    </row>
    <row r="240" spans="1:67" ht="13.5" customHeight="1" x14ac:dyDescent="0.25">
      <c r="A240" s="229"/>
      <c r="B240" s="234" t="str">
        <f>IF($C240&lt;&gt;"",MAX($B$7:B239)+1,"")</f>
        <v/>
      </c>
      <c r="C240" s="276"/>
      <c r="D240" s="287"/>
      <c r="E240" s="288"/>
      <c r="F240" s="262"/>
      <c r="G240" s="262"/>
      <c r="H240" s="275"/>
      <c r="I240" s="276"/>
      <c r="J240" s="281"/>
      <c r="K240" s="291"/>
      <c r="L240" s="263"/>
      <c r="M240" s="279"/>
      <c r="N24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40" s="355"/>
      <c r="P240" s="355"/>
      <c r="Q240" s="355"/>
      <c r="R240" s="360"/>
      <c r="S240" s="282"/>
      <c r="T240" s="292"/>
      <c r="U240" s="231"/>
      <c r="V240" s="270">
        <f>12/12*Taula423[[#This Row],[Mesos del contracte en vigor durant l´any 2024]]</f>
        <v>0</v>
      </c>
      <c r="W240" s="270">
        <f>2/12*Taula423[[#This Row],[Mesos del contracte en vigor durant l´any 2024]]</f>
        <v>0</v>
      </c>
      <c r="X240" s="271">
        <f t="shared" si="18"/>
        <v>0</v>
      </c>
      <c r="Y240" s="271"/>
      <c r="Z240" s="283" t="e">
        <f>IF(#REF!&lt;#REF!,"No assoleix el mínim d'hores d'atenció anual","Atenció mínima assolida amb èxit")</f>
        <v>#REF!</v>
      </c>
      <c r="AA240" s="271"/>
      <c r="AB240" s="234"/>
      <c r="AC240" s="234"/>
      <c r="AE240" s="273">
        <f>IF(Taula423[[#This Row],[Núm. d''ordre]]&lt;&gt;"",1,0)</f>
        <v>0</v>
      </c>
      <c r="AG240" s="273">
        <f>IF(Taula423[[#This Row],[Núm. d''ordre]]&gt;0,1,0)</f>
        <v>1</v>
      </c>
      <c r="AI240" s="235">
        <f t="shared" si="22"/>
        <v>0</v>
      </c>
      <c r="AJ240" s="235">
        <f t="shared" si="23"/>
        <v>0</v>
      </c>
      <c r="AK240" s="235">
        <f t="shared" si="19"/>
        <v>0</v>
      </c>
      <c r="AL240" s="234"/>
      <c r="AM240" s="235">
        <f t="shared" si="20"/>
        <v>0</v>
      </c>
      <c r="AN240" s="235">
        <f t="shared" si="21"/>
        <v>0</v>
      </c>
      <c r="BM240" s="236"/>
      <c r="BN240" s="236"/>
      <c r="BO240" s="236"/>
    </row>
    <row r="241" spans="1:67" ht="13.5" customHeight="1" x14ac:dyDescent="0.25">
      <c r="A241" s="229"/>
      <c r="B241" s="234" t="str">
        <f>IF($C241&lt;&gt;"",MAX($B$7:B240)+1,"")</f>
        <v/>
      </c>
      <c r="C241" s="276"/>
      <c r="D241" s="287"/>
      <c r="E241" s="288"/>
      <c r="F241" s="262"/>
      <c r="G241" s="262"/>
      <c r="H241" s="275"/>
      <c r="I241" s="276"/>
      <c r="J241" s="281"/>
      <c r="K241" s="291"/>
      <c r="L241" s="263"/>
      <c r="M241" s="279"/>
      <c r="N24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41" s="355"/>
      <c r="P241" s="355"/>
      <c r="Q241" s="355"/>
      <c r="R241" s="360"/>
      <c r="S241" s="282"/>
      <c r="T241" s="292"/>
      <c r="U241" s="231"/>
      <c r="V241" s="270">
        <f>12/12*Taula423[[#This Row],[Mesos del contracte en vigor durant l´any 2024]]</f>
        <v>0</v>
      </c>
      <c r="W241" s="270">
        <f>2/12*Taula423[[#This Row],[Mesos del contracte en vigor durant l´any 2024]]</f>
        <v>0</v>
      </c>
      <c r="X241" s="271">
        <f t="shared" si="18"/>
        <v>0</v>
      </c>
      <c r="Y241" s="271"/>
      <c r="Z241" s="272" t="e">
        <f>IF(#REF!&lt;#REF!,"No assoleix el mínim d'hores d'atenció anual","Atenció mínima assolida amb èxit")</f>
        <v>#REF!</v>
      </c>
      <c r="AA241" s="271"/>
      <c r="AB241" s="234"/>
      <c r="AC241" s="234"/>
      <c r="AE241" s="273">
        <f>IF(Taula423[[#This Row],[Núm. d''ordre]]&lt;&gt;"",1,0)</f>
        <v>0</v>
      </c>
      <c r="AG241" s="273">
        <f>IF(Taula423[[#This Row],[Núm. d''ordre]]&gt;0,1,0)</f>
        <v>1</v>
      </c>
      <c r="AI241" s="235">
        <f t="shared" si="22"/>
        <v>0</v>
      </c>
      <c r="AJ241" s="235">
        <f t="shared" si="23"/>
        <v>0</v>
      </c>
      <c r="AK241" s="235">
        <f t="shared" si="19"/>
        <v>0</v>
      </c>
      <c r="AL241" s="234"/>
      <c r="AM241" s="235">
        <f t="shared" si="20"/>
        <v>0</v>
      </c>
      <c r="AN241" s="235">
        <f t="shared" si="21"/>
        <v>0</v>
      </c>
      <c r="BM241" s="236"/>
      <c r="BN241" s="236"/>
      <c r="BO241" s="236"/>
    </row>
    <row r="242" spans="1:67" ht="13.5" customHeight="1" x14ac:dyDescent="0.25">
      <c r="A242" s="229"/>
      <c r="B242" s="234" t="str">
        <f>IF($C242&lt;&gt;"",MAX($B$7:B241)+1,"")</f>
        <v/>
      </c>
      <c r="C242" s="276"/>
      <c r="D242" s="287"/>
      <c r="E242" s="288"/>
      <c r="F242" s="262"/>
      <c r="G242" s="262"/>
      <c r="H242" s="275"/>
      <c r="I242" s="276"/>
      <c r="J242" s="281"/>
      <c r="K242" s="291"/>
      <c r="L242" s="263"/>
      <c r="M242" s="279"/>
      <c r="N24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42" s="355"/>
      <c r="P242" s="355"/>
      <c r="Q242" s="355"/>
      <c r="R242" s="360"/>
      <c r="S242" s="282"/>
      <c r="T242" s="292"/>
      <c r="U242" s="231"/>
      <c r="V242" s="270">
        <f>12/12*Taula423[[#This Row],[Mesos del contracte en vigor durant l´any 2024]]</f>
        <v>0</v>
      </c>
      <c r="W242" s="270">
        <f>2/12*Taula423[[#This Row],[Mesos del contracte en vigor durant l´any 2024]]</f>
        <v>0</v>
      </c>
      <c r="X242" s="271">
        <f t="shared" si="18"/>
        <v>0</v>
      </c>
      <c r="Y242" s="271"/>
      <c r="Z242" s="283" t="e">
        <f>IF(#REF!&lt;#REF!,"No assoleix el mínim d'hores d'atenció anual","Atenció mínima assolida amb èxit")</f>
        <v>#REF!</v>
      </c>
      <c r="AA242" s="271"/>
      <c r="AB242" s="234"/>
      <c r="AC242" s="234"/>
      <c r="AE242" s="273">
        <f>IF(Taula423[[#This Row],[Núm. d''ordre]]&lt;&gt;"",1,0)</f>
        <v>0</v>
      </c>
      <c r="AG242" s="273">
        <f>IF(Taula423[[#This Row],[Núm. d''ordre]]&gt;0,1,0)</f>
        <v>1</v>
      </c>
      <c r="AI242" s="235">
        <f t="shared" si="22"/>
        <v>0</v>
      </c>
      <c r="AJ242" s="235">
        <f t="shared" si="23"/>
        <v>0</v>
      </c>
      <c r="AK242" s="235">
        <f t="shared" si="19"/>
        <v>0</v>
      </c>
      <c r="AL242" s="234"/>
      <c r="AM242" s="235">
        <f t="shared" si="20"/>
        <v>0</v>
      </c>
      <c r="AN242" s="235">
        <f t="shared" si="21"/>
        <v>0</v>
      </c>
      <c r="BM242" s="236"/>
      <c r="BN242" s="236"/>
      <c r="BO242" s="236"/>
    </row>
    <row r="243" spans="1:67" ht="13.5" customHeight="1" x14ac:dyDescent="0.25">
      <c r="A243" s="229"/>
      <c r="B243" s="234" t="str">
        <f>IF($C243&lt;&gt;"",MAX($B$7:B242)+1,"")</f>
        <v/>
      </c>
      <c r="C243" s="276"/>
      <c r="D243" s="287"/>
      <c r="E243" s="288"/>
      <c r="F243" s="262"/>
      <c r="G243" s="262"/>
      <c r="H243" s="275"/>
      <c r="I243" s="276"/>
      <c r="J243" s="281"/>
      <c r="K243" s="291"/>
      <c r="L243" s="263"/>
      <c r="M243" s="279"/>
      <c r="N24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43" s="355"/>
      <c r="P243" s="355"/>
      <c r="Q243" s="355"/>
      <c r="R243" s="360"/>
      <c r="S243" s="282"/>
      <c r="T243" s="292"/>
      <c r="U243" s="231"/>
      <c r="V243" s="270">
        <f>12/12*Taula423[[#This Row],[Mesos del contracte en vigor durant l´any 2024]]</f>
        <v>0</v>
      </c>
      <c r="W243" s="270">
        <f>2/12*Taula423[[#This Row],[Mesos del contracte en vigor durant l´any 2024]]</f>
        <v>0</v>
      </c>
      <c r="X243" s="271">
        <f t="shared" si="18"/>
        <v>0</v>
      </c>
      <c r="Y243" s="271"/>
      <c r="Z243" s="272" t="e">
        <f>IF(#REF!&lt;#REF!,"No assoleix el mínim d'hores d'atenció anual","Atenció mínima assolida amb èxit")</f>
        <v>#REF!</v>
      </c>
      <c r="AA243" s="271"/>
      <c r="AB243" s="234"/>
      <c r="AC243" s="234"/>
      <c r="AE243" s="273">
        <f>IF(Taula423[[#This Row],[Núm. d''ordre]]&lt;&gt;"",1,0)</f>
        <v>0</v>
      </c>
      <c r="AG243" s="273">
        <f>IF(Taula423[[#This Row],[Núm. d''ordre]]&gt;0,1,0)</f>
        <v>1</v>
      </c>
      <c r="AI243" s="235">
        <f t="shared" si="22"/>
        <v>0</v>
      </c>
      <c r="AJ243" s="235">
        <f t="shared" si="23"/>
        <v>0</v>
      </c>
      <c r="AK243" s="235">
        <f t="shared" si="19"/>
        <v>0</v>
      </c>
      <c r="AL243" s="234"/>
      <c r="AM243" s="235">
        <f t="shared" si="20"/>
        <v>0</v>
      </c>
      <c r="AN243" s="235">
        <f t="shared" si="21"/>
        <v>0</v>
      </c>
      <c r="BM243" s="236"/>
      <c r="BN243" s="236"/>
      <c r="BO243" s="236"/>
    </row>
    <row r="244" spans="1:67" ht="13.5" customHeight="1" x14ac:dyDescent="0.25">
      <c r="A244" s="229"/>
      <c r="B244" s="234" t="str">
        <f>IF($C244&lt;&gt;"",MAX($B$7:B243)+1,"")</f>
        <v/>
      </c>
      <c r="C244" s="276"/>
      <c r="D244" s="287"/>
      <c r="E244" s="288"/>
      <c r="F244" s="262"/>
      <c r="G244" s="262"/>
      <c r="H244" s="275"/>
      <c r="I244" s="276"/>
      <c r="J244" s="281"/>
      <c r="K244" s="291"/>
      <c r="L244" s="263"/>
      <c r="M244" s="279"/>
      <c r="N24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44" s="355"/>
      <c r="P244" s="355"/>
      <c r="Q244" s="355"/>
      <c r="R244" s="360"/>
      <c r="S244" s="282"/>
      <c r="T244" s="292"/>
      <c r="U244" s="231"/>
      <c r="V244" s="270">
        <f>12/12*Taula423[[#This Row],[Mesos del contracte en vigor durant l´any 2024]]</f>
        <v>0</v>
      </c>
      <c r="W244" s="270">
        <f>2/12*Taula423[[#This Row],[Mesos del contracte en vigor durant l´any 2024]]</f>
        <v>0</v>
      </c>
      <c r="X244" s="271">
        <f t="shared" si="18"/>
        <v>0</v>
      </c>
      <c r="Y244" s="271"/>
      <c r="Z244" s="283" t="e">
        <f>IF(#REF!&lt;#REF!,"No assoleix el mínim d'hores d'atenció anual","Atenció mínima assolida amb èxit")</f>
        <v>#REF!</v>
      </c>
      <c r="AA244" s="271"/>
      <c r="AB244" s="234"/>
      <c r="AC244" s="234"/>
      <c r="AE244" s="273">
        <f>IF(Taula423[[#This Row],[Núm. d''ordre]]&lt;&gt;"",1,0)</f>
        <v>0</v>
      </c>
      <c r="AG244" s="273">
        <f>IF(Taula423[[#This Row],[Núm. d''ordre]]&gt;0,1,0)</f>
        <v>1</v>
      </c>
      <c r="AI244" s="235">
        <f t="shared" si="22"/>
        <v>0</v>
      </c>
      <c r="AJ244" s="235">
        <f t="shared" si="23"/>
        <v>0</v>
      </c>
      <c r="AK244" s="235">
        <f t="shared" si="19"/>
        <v>0</v>
      </c>
      <c r="AL244" s="234"/>
      <c r="AM244" s="235">
        <f t="shared" si="20"/>
        <v>0</v>
      </c>
      <c r="AN244" s="235">
        <f t="shared" si="21"/>
        <v>0</v>
      </c>
      <c r="BM244" s="236"/>
      <c r="BN244" s="236"/>
      <c r="BO244" s="236"/>
    </row>
    <row r="245" spans="1:67" ht="13.5" customHeight="1" x14ac:dyDescent="0.25">
      <c r="A245" s="229"/>
      <c r="B245" s="234" t="str">
        <f>IF($C245&lt;&gt;"",MAX($B$7:B244)+1,"")</f>
        <v/>
      </c>
      <c r="C245" s="276"/>
      <c r="D245" s="287"/>
      <c r="E245" s="288"/>
      <c r="F245" s="262"/>
      <c r="G245" s="262"/>
      <c r="H245" s="275"/>
      <c r="I245" s="276"/>
      <c r="J245" s="281"/>
      <c r="K245" s="291"/>
      <c r="L245" s="263"/>
      <c r="M245" s="279"/>
      <c r="N24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45" s="355"/>
      <c r="P245" s="355"/>
      <c r="Q245" s="355"/>
      <c r="R245" s="360"/>
      <c r="S245" s="282"/>
      <c r="T245" s="292"/>
      <c r="U245" s="231"/>
      <c r="V245" s="270">
        <f>12/12*Taula423[[#This Row],[Mesos del contracte en vigor durant l´any 2024]]</f>
        <v>0</v>
      </c>
      <c r="W245" s="270">
        <f>2/12*Taula423[[#This Row],[Mesos del contracte en vigor durant l´any 2024]]</f>
        <v>0</v>
      </c>
      <c r="X245" s="271">
        <f t="shared" si="18"/>
        <v>0</v>
      </c>
      <c r="Y245" s="271"/>
      <c r="Z245" s="272" t="e">
        <f>IF(#REF!&lt;#REF!,"No assoleix el mínim d'hores d'atenció anual","Atenció mínima assolida amb èxit")</f>
        <v>#REF!</v>
      </c>
      <c r="AA245" s="271"/>
      <c r="AB245" s="234"/>
      <c r="AC245" s="234"/>
      <c r="AE245" s="273">
        <f>IF(Taula423[[#This Row],[Núm. d''ordre]]&lt;&gt;"",1,0)</f>
        <v>0</v>
      </c>
      <c r="AG245" s="273">
        <f>IF(Taula423[[#This Row],[Núm. d''ordre]]&gt;0,1,0)</f>
        <v>1</v>
      </c>
      <c r="AI245" s="235">
        <f t="shared" si="22"/>
        <v>0</v>
      </c>
      <c r="AJ245" s="235">
        <f t="shared" si="23"/>
        <v>0</v>
      </c>
      <c r="AK245" s="235">
        <f t="shared" si="19"/>
        <v>0</v>
      </c>
      <c r="AL245" s="234"/>
      <c r="AM245" s="235">
        <f t="shared" si="20"/>
        <v>0</v>
      </c>
      <c r="AN245" s="235">
        <f t="shared" si="21"/>
        <v>0</v>
      </c>
      <c r="BM245" s="236"/>
      <c r="BN245" s="236"/>
      <c r="BO245" s="236"/>
    </row>
    <row r="246" spans="1:67" ht="13.5" customHeight="1" x14ac:dyDescent="0.25">
      <c r="A246" s="229"/>
      <c r="B246" s="234" t="str">
        <f>IF($C246&lt;&gt;"",MAX($B$7:B245)+1,"")</f>
        <v/>
      </c>
      <c r="C246" s="276"/>
      <c r="D246" s="287"/>
      <c r="E246" s="288"/>
      <c r="F246" s="262"/>
      <c r="G246" s="262"/>
      <c r="H246" s="275"/>
      <c r="I246" s="276"/>
      <c r="J246" s="281"/>
      <c r="K246" s="291"/>
      <c r="L246" s="263"/>
      <c r="M246" s="279"/>
      <c r="N24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46" s="355"/>
      <c r="P246" s="355"/>
      <c r="Q246" s="355"/>
      <c r="R246" s="360"/>
      <c r="S246" s="282"/>
      <c r="T246" s="292"/>
      <c r="U246" s="231"/>
      <c r="V246" s="270">
        <f>12/12*Taula423[[#This Row],[Mesos del contracte en vigor durant l´any 2024]]</f>
        <v>0</v>
      </c>
      <c r="W246" s="270">
        <f>2/12*Taula423[[#This Row],[Mesos del contracte en vigor durant l´any 2024]]</f>
        <v>0</v>
      </c>
      <c r="X246" s="271">
        <f t="shared" si="18"/>
        <v>0</v>
      </c>
      <c r="Y246" s="271"/>
      <c r="Z246" s="283" t="e">
        <f>IF(#REF!&lt;#REF!,"No assoleix el mínim d'hores d'atenció anual","Atenció mínima assolida amb èxit")</f>
        <v>#REF!</v>
      </c>
      <c r="AA246" s="271"/>
      <c r="AB246" s="234"/>
      <c r="AC246" s="234"/>
      <c r="AE246" s="273">
        <f>IF(Taula423[[#This Row],[Núm. d''ordre]]&lt;&gt;"",1,0)</f>
        <v>0</v>
      </c>
      <c r="AG246" s="273">
        <f>IF(Taula423[[#This Row],[Núm. d''ordre]]&gt;0,1,0)</f>
        <v>1</v>
      </c>
      <c r="AI246" s="235">
        <f t="shared" si="22"/>
        <v>0</v>
      </c>
      <c r="AJ246" s="235">
        <f t="shared" si="23"/>
        <v>0</v>
      </c>
      <c r="AK246" s="235">
        <f t="shared" si="19"/>
        <v>0</v>
      </c>
      <c r="AL246" s="234"/>
      <c r="AM246" s="235">
        <f t="shared" si="20"/>
        <v>0</v>
      </c>
      <c r="AN246" s="235">
        <f t="shared" si="21"/>
        <v>0</v>
      </c>
      <c r="BM246" s="236"/>
      <c r="BN246" s="236"/>
      <c r="BO246" s="236"/>
    </row>
    <row r="247" spans="1:67" ht="13.5" customHeight="1" x14ac:dyDescent="0.25">
      <c r="A247" s="229"/>
      <c r="B247" s="234" t="str">
        <f>IF($C247&lt;&gt;"",MAX($B$7:B246)+1,"")</f>
        <v/>
      </c>
      <c r="C247" s="276"/>
      <c r="D247" s="287"/>
      <c r="E247" s="288"/>
      <c r="F247" s="262"/>
      <c r="G247" s="262"/>
      <c r="H247" s="275"/>
      <c r="I247" s="276"/>
      <c r="J247" s="281"/>
      <c r="K247" s="291"/>
      <c r="L247" s="263"/>
      <c r="M247" s="279"/>
      <c r="N24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47" s="355"/>
      <c r="P247" s="355"/>
      <c r="Q247" s="355"/>
      <c r="R247" s="360"/>
      <c r="S247" s="282"/>
      <c r="T247" s="292"/>
      <c r="U247" s="231"/>
      <c r="V247" s="270">
        <f>12/12*Taula423[[#This Row],[Mesos del contracte en vigor durant l´any 2024]]</f>
        <v>0</v>
      </c>
      <c r="W247" s="270">
        <f>2/12*Taula423[[#This Row],[Mesos del contracte en vigor durant l´any 2024]]</f>
        <v>0</v>
      </c>
      <c r="X247" s="271">
        <f t="shared" si="18"/>
        <v>0</v>
      </c>
      <c r="Y247" s="271"/>
      <c r="Z247" s="272" t="e">
        <f>IF(#REF!&lt;#REF!,"No assoleix el mínim d'hores d'atenció anual","Atenció mínima assolida amb èxit")</f>
        <v>#REF!</v>
      </c>
      <c r="AA247" s="271"/>
      <c r="AB247" s="234"/>
      <c r="AC247" s="234"/>
      <c r="AE247" s="273">
        <f>IF(Taula423[[#This Row],[Núm. d''ordre]]&lt;&gt;"",1,0)</f>
        <v>0</v>
      </c>
      <c r="AG247" s="273">
        <f>IF(Taula423[[#This Row],[Núm. d''ordre]]&gt;0,1,0)</f>
        <v>1</v>
      </c>
      <c r="AI247" s="235">
        <f t="shared" si="22"/>
        <v>0</v>
      </c>
      <c r="AJ247" s="235">
        <f t="shared" si="23"/>
        <v>0</v>
      </c>
      <c r="AK247" s="235">
        <f t="shared" si="19"/>
        <v>0</v>
      </c>
      <c r="AL247" s="234"/>
      <c r="AM247" s="235">
        <f t="shared" si="20"/>
        <v>0</v>
      </c>
      <c r="AN247" s="235">
        <f t="shared" si="21"/>
        <v>0</v>
      </c>
      <c r="BM247" s="236"/>
      <c r="BN247" s="236"/>
      <c r="BO247" s="236"/>
    </row>
    <row r="248" spans="1:67" ht="13.5" customHeight="1" x14ac:dyDescent="0.25">
      <c r="A248" s="229"/>
      <c r="B248" s="234" t="str">
        <f>IF($C248&lt;&gt;"",MAX($B$7:B247)+1,"")</f>
        <v/>
      </c>
      <c r="C248" s="276"/>
      <c r="D248" s="287"/>
      <c r="E248" s="288"/>
      <c r="F248" s="262"/>
      <c r="G248" s="262"/>
      <c r="H248" s="275"/>
      <c r="I248" s="276"/>
      <c r="J248" s="281"/>
      <c r="K248" s="291"/>
      <c r="L248" s="263"/>
      <c r="M248" s="279"/>
      <c r="N24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48" s="355"/>
      <c r="P248" s="355"/>
      <c r="Q248" s="355"/>
      <c r="R248" s="360"/>
      <c r="S248" s="282"/>
      <c r="T248" s="292"/>
      <c r="U248" s="231"/>
      <c r="V248" s="270">
        <f>12/12*Taula423[[#This Row],[Mesos del contracte en vigor durant l´any 2024]]</f>
        <v>0</v>
      </c>
      <c r="W248" s="270">
        <f>2/12*Taula423[[#This Row],[Mesos del contracte en vigor durant l´any 2024]]</f>
        <v>0</v>
      </c>
      <c r="X248" s="271">
        <f t="shared" si="18"/>
        <v>0</v>
      </c>
      <c r="Y248" s="271"/>
      <c r="Z248" s="283" t="e">
        <f>IF(#REF!&lt;#REF!,"No assoleix el mínim d'hores d'atenció anual","Atenció mínima assolida amb èxit")</f>
        <v>#REF!</v>
      </c>
      <c r="AA248" s="271"/>
      <c r="AB248" s="234"/>
      <c r="AC248" s="234"/>
      <c r="AE248" s="273">
        <f>IF(Taula423[[#This Row],[Núm. d''ordre]]&lt;&gt;"",1,0)</f>
        <v>0</v>
      </c>
      <c r="AG248" s="273">
        <f>IF(Taula423[[#This Row],[Núm. d''ordre]]&gt;0,1,0)</f>
        <v>1</v>
      </c>
      <c r="AI248" s="235">
        <f t="shared" si="22"/>
        <v>0</v>
      </c>
      <c r="AJ248" s="235">
        <f t="shared" si="23"/>
        <v>0</v>
      </c>
      <c r="AK248" s="235">
        <f t="shared" si="19"/>
        <v>0</v>
      </c>
      <c r="AL248" s="234"/>
      <c r="AM248" s="235">
        <f t="shared" si="20"/>
        <v>0</v>
      </c>
      <c r="AN248" s="235">
        <f t="shared" si="21"/>
        <v>0</v>
      </c>
      <c r="BM248" s="236"/>
      <c r="BN248" s="236"/>
      <c r="BO248" s="236"/>
    </row>
    <row r="249" spans="1:67" ht="13.5" customHeight="1" x14ac:dyDescent="0.25">
      <c r="A249" s="229"/>
      <c r="B249" s="234" t="str">
        <f>IF($C249&lt;&gt;"",MAX($B$7:B248)+1,"")</f>
        <v/>
      </c>
      <c r="C249" s="276"/>
      <c r="D249" s="287"/>
      <c r="E249" s="288"/>
      <c r="F249" s="262"/>
      <c r="G249" s="262"/>
      <c r="H249" s="275"/>
      <c r="I249" s="276"/>
      <c r="J249" s="281"/>
      <c r="K249" s="291"/>
      <c r="L249" s="263"/>
      <c r="M249" s="279"/>
      <c r="N24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49" s="355"/>
      <c r="P249" s="355"/>
      <c r="Q249" s="355"/>
      <c r="R249" s="360"/>
      <c r="S249" s="282"/>
      <c r="T249" s="292"/>
      <c r="U249" s="231"/>
      <c r="V249" s="270">
        <f>12/12*Taula423[[#This Row],[Mesos del contracte en vigor durant l´any 2024]]</f>
        <v>0</v>
      </c>
      <c r="W249" s="270">
        <f>2/12*Taula423[[#This Row],[Mesos del contracte en vigor durant l´any 2024]]</f>
        <v>0</v>
      </c>
      <c r="X249" s="271">
        <f t="shared" si="18"/>
        <v>0</v>
      </c>
      <c r="Y249" s="271"/>
      <c r="Z249" s="272" t="e">
        <f>IF(#REF!&lt;#REF!,"No assoleix el mínim d'hores d'atenció anual","Atenció mínima assolida amb èxit")</f>
        <v>#REF!</v>
      </c>
      <c r="AA249" s="271"/>
      <c r="AB249" s="234"/>
      <c r="AC249" s="234"/>
      <c r="AE249" s="273">
        <f>IF(Taula423[[#This Row],[Núm. d''ordre]]&lt;&gt;"",1,0)</f>
        <v>0</v>
      </c>
      <c r="AG249" s="273">
        <f>IF(Taula423[[#This Row],[Núm. d''ordre]]&gt;0,1,0)</f>
        <v>1</v>
      </c>
      <c r="AI249" s="235">
        <f t="shared" si="22"/>
        <v>0</v>
      </c>
      <c r="AJ249" s="235">
        <f t="shared" si="23"/>
        <v>0</v>
      </c>
      <c r="AK249" s="235">
        <f t="shared" si="19"/>
        <v>0</v>
      </c>
      <c r="AL249" s="234"/>
      <c r="AM249" s="235">
        <f t="shared" si="20"/>
        <v>0</v>
      </c>
      <c r="AN249" s="235">
        <f t="shared" si="21"/>
        <v>0</v>
      </c>
      <c r="BM249" s="236"/>
      <c r="BN249" s="236"/>
      <c r="BO249" s="236"/>
    </row>
    <row r="250" spans="1:67" ht="13.5" customHeight="1" x14ac:dyDescent="0.25">
      <c r="A250" s="229"/>
      <c r="B250" s="234" t="str">
        <f>IF($C250&lt;&gt;"",MAX($B$7:B249)+1,"")</f>
        <v/>
      </c>
      <c r="C250" s="276"/>
      <c r="D250" s="287"/>
      <c r="E250" s="288"/>
      <c r="F250" s="262"/>
      <c r="G250" s="262"/>
      <c r="H250" s="275"/>
      <c r="I250" s="276"/>
      <c r="J250" s="281"/>
      <c r="K250" s="291"/>
      <c r="L250" s="263"/>
      <c r="M250" s="279"/>
      <c r="N25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50" s="355"/>
      <c r="P250" s="355"/>
      <c r="Q250" s="355"/>
      <c r="R250" s="360"/>
      <c r="S250" s="282"/>
      <c r="T250" s="292"/>
      <c r="U250" s="231"/>
      <c r="V250" s="270">
        <f>12/12*Taula423[[#This Row],[Mesos del contracte en vigor durant l´any 2024]]</f>
        <v>0</v>
      </c>
      <c r="W250" s="270">
        <f>2/12*Taula423[[#This Row],[Mesos del contracte en vigor durant l´any 2024]]</f>
        <v>0</v>
      </c>
      <c r="X250" s="271">
        <f t="shared" si="18"/>
        <v>0</v>
      </c>
      <c r="Y250" s="271"/>
      <c r="Z250" s="283" t="e">
        <f>IF(#REF!&lt;#REF!,"No assoleix el mínim d'hores d'atenció anual","Atenció mínima assolida amb èxit")</f>
        <v>#REF!</v>
      </c>
      <c r="AA250" s="271"/>
      <c r="AB250" s="234"/>
      <c r="AC250" s="234"/>
      <c r="AE250" s="273">
        <f>IF(Taula423[[#This Row],[Núm. d''ordre]]&lt;&gt;"",1,0)</f>
        <v>0</v>
      </c>
      <c r="AG250" s="273">
        <f>IF(Taula423[[#This Row],[Núm. d''ordre]]&gt;0,1,0)</f>
        <v>1</v>
      </c>
      <c r="AI250" s="235">
        <f t="shared" si="22"/>
        <v>0</v>
      </c>
      <c r="AJ250" s="235">
        <f t="shared" si="23"/>
        <v>0</v>
      </c>
      <c r="AK250" s="235">
        <f t="shared" si="19"/>
        <v>0</v>
      </c>
      <c r="AL250" s="234"/>
      <c r="AM250" s="235">
        <f t="shared" si="20"/>
        <v>0</v>
      </c>
      <c r="AN250" s="235">
        <f t="shared" si="21"/>
        <v>0</v>
      </c>
      <c r="BM250" s="236"/>
      <c r="BN250" s="236"/>
      <c r="BO250" s="236"/>
    </row>
    <row r="251" spans="1:67" ht="13.5" customHeight="1" x14ac:dyDescent="0.25">
      <c r="A251" s="229"/>
      <c r="B251" s="234" t="str">
        <f>IF($C251&lt;&gt;"",MAX($B$7:B250)+1,"")</f>
        <v/>
      </c>
      <c r="C251" s="276"/>
      <c r="D251" s="287"/>
      <c r="E251" s="288"/>
      <c r="F251" s="262"/>
      <c r="G251" s="262"/>
      <c r="H251" s="275"/>
      <c r="I251" s="276"/>
      <c r="J251" s="281"/>
      <c r="K251" s="291"/>
      <c r="L251" s="263"/>
      <c r="M251" s="279"/>
      <c r="N25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51" s="355"/>
      <c r="P251" s="355"/>
      <c r="Q251" s="355"/>
      <c r="R251" s="360"/>
      <c r="S251" s="282"/>
      <c r="T251" s="292"/>
      <c r="U251" s="231"/>
      <c r="V251" s="270">
        <f>12/12*Taula423[[#This Row],[Mesos del contracte en vigor durant l´any 2024]]</f>
        <v>0</v>
      </c>
      <c r="W251" s="270">
        <f>2/12*Taula423[[#This Row],[Mesos del contracte en vigor durant l´any 2024]]</f>
        <v>0</v>
      </c>
      <c r="X251" s="271">
        <f t="shared" si="18"/>
        <v>0</v>
      </c>
      <c r="Y251" s="271"/>
      <c r="Z251" s="272" t="e">
        <f>IF(#REF!&lt;#REF!,"No assoleix el mínim d'hores d'atenció anual","Atenció mínima assolida amb èxit")</f>
        <v>#REF!</v>
      </c>
      <c r="AA251" s="271"/>
      <c r="AB251" s="234"/>
      <c r="AC251" s="234"/>
      <c r="AE251" s="273">
        <f>IF(Taula423[[#This Row],[Núm. d''ordre]]&lt;&gt;"",1,0)</f>
        <v>0</v>
      </c>
      <c r="AG251" s="273">
        <f>IF(Taula423[[#This Row],[Núm. d''ordre]]&gt;0,1,0)</f>
        <v>1</v>
      </c>
      <c r="AI251" s="235">
        <f t="shared" si="22"/>
        <v>0</v>
      </c>
      <c r="AJ251" s="235">
        <f t="shared" si="23"/>
        <v>0</v>
      </c>
      <c r="AK251" s="235">
        <f t="shared" si="19"/>
        <v>0</v>
      </c>
      <c r="AL251" s="234"/>
      <c r="AM251" s="235">
        <f t="shared" si="20"/>
        <v>0</v>
      </c>
      <c r="AN251" s="235">
        <f t="shared" si="21"/>
        <v>0</v>
      </c>
      <c r="BM251" s="236"/>
      <c r="BN251" s="236"/>
      <c r="BO251" s="236"/>
    </row>
    <row r="252" spans="1:67" ht="13.5" customHeight="1" x14ac:dyDescent="0.25">
      <c r="A252" s="229"/>
      <c r="B252" s="234" t="str">
        <f>IF($C252&lt;&gt;"",MAX($B$7:B251)+1,"")</f>
        <v/>
      </c>
      <c r="C252" s="276"/>
      <c r="D252" s="287"/>
      <c r="E252" s="288"/>
      <c r="F252" s="262"/>
      <c r="G252" s="262"/>
      <c r="H252" s="275"/>
      <c r="I252" s="276"/>
      <c r="J252" s="281"/>
      <c r="K252" s="291"/>
      <c r="L252" s="263"/>
      <c r="M252" s="279"/>
      <c r="N25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52" s="355"/>
      <c r="P252" s="355"/>
      <c r="Q252" s="355"/>
      <c r="R252" s="360"/>
      <c r="S252" s="282"/>
      <c r="T252" s="292"/>
      <c r="U252" s="231"/>
      <c r="V252" s="270">
        <f>12/12*Taula423[[#This Row],[Mesos del contracte en vigor durant l´any 2024]]</f>
        <v>0</v>
      </c>
      <c r="W252" s="270">
        <f>2/12*Taula423[[#This Row],[Mesos del contracte en vigor durant l´any 2024]]</f>
        <v>0</v>
      </c>
      <c r="X252" s="271">
        <f t="shared" si="18"/>
        <v>0</v>
      </c>
      <c r="Y252" s="271"/>
      <c r="Z252" s="283" t="e">
        <f>IF(#REF!&lt;#REF!,"No assoleix el mínim d'hores d'atenció anual","Atenció mínima assolida amb èxit")</f>
        <v>#REF!</v>
      </c>
      <c r="AA252" s="271"/>
      <c r="AB252" s="234"/>
      <c r="AC252" s="234"/>
      <c r="AE252" s="273">
        <f>IF(Taula423[[#This Row],[Núm. d''ordre]]&lt;&gt;"",1,0)</f>
        <v>0</v>
      </c>
      <c r="AG252" s="273">
        <f>IF(Taula423[[#This Row],[Núm. d''ordre]]&gt;0,1,0)</f>
        <v>1</v>
      </c>
      <c r="AI252" s="235">
        <f t="shared" si="22"/>
        <v>0</v>
      </c>
      <c r="AJ252" s="235">
        <f t="shared" si="23"/>
        <v>0</v>
      </c>
      <c r="AK252" s="235">
        <f t="shared" si="19"/>
        <v>0</v>
      </c>
      <c r="AL252" s="234"/>
      <c r="AM252" s="235">
        <f t="shared" si="20"/>
        <v>0</v>
      </c>
      <c r="AN252" s="235">
        <f t="shared" si="21"/>
        <v>0</v>
      </c>
      <c r="BM252" s="236"/>
      <c r="BN252" s="236"/>
      <c r="BO252" s="236"/>
    </row>
    <row r="253" spans="1:67" ht="13.5" customHeight="1" x14ac:dyDescent="0.25">
      <c r="A253" s="229"/>
      <c r="B253" s="234" t="str">
        <f>IF($C253&lt;&gt;"",MAX($B$7:B252)+1,"")</f>
        <v/>
      </c>
      <c r="C253" s="276"/>
      <c r="D253" s="287"/>
      <c r="E253" s="288"/>
      <c r="F253" s="262"/>
      <c r="G253" s="262"/>
      <c r="H253" s="275"/>
      <c r="I253" s="276"/>
      <c r="J253" s="281"/>
      <c r="K253" s="291"/>
      <c r="L253" s="263"/>
      <c r="M253" s="279"/>
      <c r="N25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53" s="355"/>
      <c r="P253" s="355"/>
      <c r="Q253" s="355"/>
      <c r="R253" s="360"/>
      <c r="S253" s="282"/>
      <c r="T253" s="292"/>
      <c r="U253" s="231"/>
      <c r="V253" s="270">
        <f>12/12*Taula423[[#This Row],[Mesos del contracte en vigor durant l´any 2024]]</f>
        <v>0</v>
      </c>
      <c r="W253" s="270">
        <f>2/12*Taula423[[#This Row],[Mesos del contracte en vigor durant l´any 2024]]</f>
        <v>0</v>
      </c>
      <c r="X253" s="271">
        <f t="shared" si="18"/>
        <v>0</v>
      </c>
      <c r="Y253" s="271"/>
      <c r="Z253" s="272" t="e">
        <f>IF(#REF!&lt;#REF!,"No assoleix el mínim d'hores d'atenció anual","Atenció mínima assolida amb èxit")</f>
        <v>#REF!</v>
      </c>
      <c r="AA253" s="271"/>
      <c r="AB253" s="234"/>
      <c r="AC253" s="234"/>
      <c r="AE253" s="273">
        <f>IF(Taula423[[#This Row],[Núm. d''ordre]]&lt;&gt;"",1,0)</f>
        <v>0</v>
      </c>
      <c r="AG253" s="273">
        <f>IF(Taula423[[#This Row],[Núm. d''ordre]]&gt;0,1,0)</f>
        <v>1</v>
      </c>
      <c r="AI253" s="235">
        <f t="shared" si="22"/>
        <v>0</v>
      </c>
      <c r="AJ253" s="235">
        <f t="shared" si="23"/>
        <v>0</v>
      </c>
      <c r="AK253" s="235">
        <f t="shared" si="19"/>
        <v>0</v>
      </c>
      <c r="AL253" s="234"/>
      <c r="AM253" s="235">
        <f t="shared" si="20"/>
        <v>0</v>
      </c>
      <c r="AN253" s="235">
        <f t="shared" si="21"/>
        <v>0</v>
      </c>
      <c r="BM253" s="236"/>
      <c r="BN253" s="236"/>
      <c r="BO253" s="236"/>
    </row>
    <row r="254" spans="1:67" ht="13.5" customHeight="1" x14ac:dyDescent="0.25">
      <c r="A254" s="229"/>
      <c r="B254" s="234" t="str">
        <f>IF($C254&lt;&gt;"",MAX($B$7:B253)+1,"")</f>
        <v/>
      </c>
      <c r="C254" s="276"/>
      <c r="D254" s="287"/>
      <c r="E254" s="288"/>
      <c r="F254" s="262"/>
      <c r="G254" s="262"/>
      <c r="H254" s="275"/>
      <c r="I254" s="276"/>
      <c r="J254" s="281"/>
      <c r="K254" s="291"/>
      <c r="L254" s="263"/>
      <c r="M254" s="279"/>
      <c r="N25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54" s="355"/>
      <c r="P254" s="355"/>
      <c r="Q254" s="355"/>
      <c r="R254" s="360"/>
      <c r="S254" s="282"/>
      <c r="T254" s="292"/>
      <c r="U254" s="231"/>
      <c r="V254" s="270">
        <f>12/12*Taula423[[#This Row],[Mesos del contracte en vigor durant l´any 2024]]</f>
        <v>0</v>
      </c>
      <c r="W254" s="270">
        <f>2/12*Taula423[[#This Row],[Mesos del contracte en vigor durant l´any 2024]]</f>
        <v>0</v>
      </c>
      <c r="X254" s="271">
        <f t="shared" si="18"/>
        <v>0</v>
      </c>
      <c r="Y254" s="271"/>
      <c r="Z254" s="283" t="e">
        <f>IF(#REF!&lt;#REF!,"No assoleix el mínim d'hores d'atenció anual","Atenció mínima assolida amb èxit")</f>
        <v>#REF!</v>
      </c>
      <c r="AA254" s="271"/>
      <c r="AB254" s="234"/>
      <c r="AC254" s="234"/>
      <c r="AE254" s="273">
        <f>IF(Taula423[[#This Row],[Núm. d''ordre]]&lt;&gt;"",1,0)</f>
        <v>0</v>
      </c>
      <c r="AG254" s="273">
        <f>IF(Taula423[[#This Row],[Núm. d''ordre]]&gt;0,1,0)</f>
        <v>1</v>
      </c>
      <c r="AI254" s="235">
        <f t="shared" si="22"/>
        <v>0</v>
      </c>
      <c r="AJ254" s="235">
        <f t="shared" si="23"/>
        <v>0</v>
      </c>
      <c r="AK254" s="235">
        <f t="shared" si="19"/>
        <v>0</v>
      </c>
      <c r="AL254" s="234"/>
      <c r="AM254" s="235">
        <f t="shared" si="20"/>
        <v>0</v>
      </c>
      <c r="AN254" s="235">
        <f t="shared" si="21"/>
        <v>0</v>
      </c>
      <c r="BM254" s="236"/>
      <c r="BN254" s="236"/>
      <c r="BO254" s="236"/>
    </row>
    <row r="255" spans="1:67" ht="13.5" customHeight="1" x14ac:dyDescent="0.25">
      <c r="A255" s="229"/>
      <c r="B255" s="234" t="str">
        <f>IF($C255&lt;&gt;"",MAX($B$7:B254)+1,"")</f>
        <v/>
      </c>
      <c r="C255" s="276"/>
      <c r="D255" s="287"/>
      <c r="E255" s="288"/>
      <c r="F255" s="262"/>
      <c r="G255" s="262"/>
      <c r="H255" s="275"/>
      <c r="I255" s="276"/>
      <c r="J255" s="281"/>
      <c r="K255" s="291"/>
      <c r="L255" s="263"/>
      <c r="M255" s="279"/>
      <c r="N25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55" s="355"/>
      <c r="P255" s="355"/>
      <c r="Q255" s="355"/>
      <c r="R255" s="360"/>
      <c r="S255" s="282"/>
      <c r="T255" s="292"/>
      <c r="U255" s="231"/>
      <c r="V255" s="270">
        <f>12/12*Taula423[[#This Row],[Mesos del contracte en vigor durant l´any 2024]]</f>
        <v>0</v>
      </c>
      <c r="W255" s="270">
        <f>2/12*Taula423[[#This Row],[Mesos del contracte en vigor durant l´any 2024]]</f>
        <v>0</v>
      </c>
      <c r="X255" s="271">
        <f t="shared" si="18"/>
        <v>0</v>
      </c>
      <c r="Y255" s="271"/>
      <c r="Z255" s="272" t="e">
        <f>IF(#REF!&lt;#REF!,"No assoleix el mínim d'hores d'atenció anual","Atenció mínima assolida amb èxit")</f>
        <v>#REF!</v>
      </c>
      <c r="AA255" s="271"/>
      <c r="AB255" s="234"/>
      <c r="AC255" s="234"/>
      <c r="AE255" s="273">
        <f>IF(Taula423[[#This Row],[Núm. d''ordre]]&lt;&gt;"",1,0)</f>
        <v>0</v>
      </c>
      <c r="AG255" s="273">
        <f>IF(Taula423[[#This Row],[Núm. d''ordre]]&gt;0,1,0)</f>
        <v>1</v>
      </c>
      <c r="AI255" s="235">
        <f t="shared" si="22"/>
        <v>0</v>
      </c>
      <c r="AJ255" s="235">
        <f t="shared" si="23"/>
        <v>0</v>
      </c>
      <c r="AK255" s="235">
        <f t="shared" si="19"/>
        <v>0</v>
      </c>
      <c r="AL255" s="234"/>
      <c r="AM255" s="235">
        <f t="shared" si="20"/>
        <v>0</v>
      </c>
      <c r="AN255" s="235">
        <f t="shared" si="21"/>
        <v>0</v>
      </c>
      <c r="BM255" s="236"/>
      <c r="BN255" s="236"/>
      <c r="BO255" s="236"/>
    </row>
    <row r="256" spans="1:67" ht="13.5" customHeight="1" x14ac:dyDescent="0.25">
      <c r="A256" s="229"/>
      <c r="B256" s="234" t="str">
        <f>IF($C256&lt;&gt;"",MAX($B$7:B255)+1,"")</f>
        <v/>
      </c>
      <c r="C256" s="276"/>
      <c r="D256" s="287"/>
      <c r="E256" s="288"/>
      <c r="F256" s="262"/>
      <c r="G256" s="262"/>
      <c r="H256" s="275"/>
      <c r="I256" s="276"/>
      <c r="J256" s="281"/>
      <c r="K256" s="291"/>
      <c r="L256" s="263"/>
      <c r="M256" s="279"/>
      <c r="N25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56" s="355"/>
      <c r="P256" s="355"/>
      <c r="Q256" s="355"/>
      <c r="R256" s="360"/>
      <c r="S256" s="282"/>
      <c r="T256" s="292"/>
      <c r="U256" s="231"/>
      <c r="V256" s="270">
        <f>12/12*Taula423[[#This Row],[Mesos del contracte en vigor durant l´any 2024]]</f>
        <v>0</v>
      </c>
      <c r="W256" s="270">
        <f>2/12*Taula423[[#This Row],[Mesos del contracte en vigor durant l´any 2024]]</f>
        <v>0</v>
      </c>
      <c r="X256" s="271">
        <f t="shared" si="18"/>
        <v>0</v>
      </c>
      <c r="Y256" s="271"/>
      <c r="Z256" s="283" t="e">
        <f>IF(#REF!&lt;#REF!,"No assoleix el mínim d'hores d'atenció anual","Atenció mínima assolida amb èxit")</f>
        <v>#REF!</v>
      </c>
      <c r="AA256" s="271"/>
      <c r="AB256" s="234"/>
      <c r="AC256" s="234"/>
      <c r="AE256" s="273">
        <f>IF(Taula423[[#This Row],[Núm. d''ordre]]&lt;&gt;"",1,0)</f>
        <v>0</v>
      </c>
      <c r="AG256" s="273">
        <f>IF(Taula423[[#This Row],[Núm. d''ordre]]&gt;0,1,0)</f>
        <v>1</v>
      </c>
      <c r="AI256" s="235">
        <f t="shared" si="22"/>
        <v>0</v>
      </c>
      <c r="AJ256" s="235">
        <f t="shared" si="23"/>
        <v>0</v>
      </c>
      <c r="AK256" s="235">
        <f t="shared" si="19"/>
        <v>0</v>
      </c>
      <c r="AL256" s="234"/>
      <c r="AM256" s="235">
        <f t="shared" si="20"/>
        <v>0</v>
      </c>
      <c r="AN256" s="235">
        <f t="shared" si="21"/>
        <v>0</v>
      </c>
      <c r="BM256" s="236"/>
      <c r="BN256" s="236"/>
      <c r="BO256" s="236"/>
    </row>
    <row r="257" spans="1:67" ht="13.5" customHeight="1" x14ac:dyDescent="0.25">
      <c r="A257" s="229"/>
      <c r="B257" s="234" t="str">
        <f>IF($C257&lt;&gt;"",MAX($B$7:B256)+1,"")</f>
        <v/>
      </c>
      <c r="C257" s="276"/>
      <c r="D257" s="287"/>
      <c r="E257" s="288"/>
      <c r="F257" s="262"/>
      <c r="G257" s="262"/>
      <c r="H257" s="275"/>
      <c r="I257" s="276"/>
      <c r="J257" s="281"/>
      <c r="K257" s="291"/>
      <c r="L257" s="263"/>
      <c r="M257" s="279"/>
      <c r="N25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57" s="355"/>
      <c r="P257" s="355"/>
      <c r="Q257" s="355"/>
      <c r="R257" s="360"/>
      <c r="S257" s="282"/>
      <c r="T257" s="292"/>
      <c r="U257" s="231"/>
      <c r="V257" s="270">
        <f>12/12*Taula423[[#This Row],[Mesos del contracte en vigor durant l´any 2024]]</f>
        <v>0</v>
      </c>
      <c r="W257" s="270">
        <f>2/12*Taula423[[#This Row],[Mesos del contracte en vigor durant l´any 2024]]</f>
        <v>0</v>
      </c>
      <c r="X257" s="271">
        <f t="shared" si="18"/>
        <v>0</v>
      </c>
      <c r="Y257" s="271"/>
      <c r="Z257" s="272" t="e">
        <f>IF(#REF!&lt;#REF!,"No assoleix el mínim d'hores d'atenció anual","Atenció mínima assolida amb èxit")</f>
        <v>#REF!</v>
      </c>
      <c r="AA257" s="271"/>
      <c r="AB257" s="234"/>
      <c r="AC257" s="234"/>
      <c r="AE257" s="273">
        <f>IF(Taula423[[#This Row],[Núm. d''ordre]]&lt;&gt;"",1,0)</f>
        <v>0</v>
      </c>
      <c r="AG257" s="273">
        <f>IF(Taula423[[#This Row],[Núm. d''ordre]]&gt;0,1,0)</f>
        <v>1</v>
      </c>
      <c r="AI257" s="235">
        <f t="shared" si="22"/>
        <v>0</v>
      </c>
      <c r="AJ257" s="235">
        <f t="shared" si="23"/>
        <v>0</v>
      </c>
      <c r="AK257" s="235">
        <f t="shared" si="19"/>
        <v>0</v>
      </c>
      <c r="AL257" s="234"/>
      <c r="AM257" s="235">
        <f t="shared" si="20"/>
        <v>0</v>
      </c>
      <c r="AN257" s="235">
        <f t="shared" si="21"/>
        <v>0</v>
      </c>
      <c r="BM257" s="236"/>
      <c r="BN257" s="236"/>
      <c r="BO257" s="236"/>
    </row>
    <row r="258" spans="1:67" ht="13.5" customHeight="1" x14ac:dyDescent="0.25">
      <c r="A258" s="229"/>
      <c r="B258" s="234" t="str">
        <f>IF($C258&lt;&gt;"",MAX($B$7:B257)+1,"")</f>
        <v/>
      </c>
      <c r="C258" s="276"/>
      <c r="D258" s="287"/>
      <c r="E258" s="288"/>
      <c r="F258" s="262"/>
      <c r="G258" s="262"/>
      <c r="H258" s="275"/>
      <c r="I258" s="276"/>
      <c r="J258" s="281"/>
      <c r="K258" s="291"/>
      <c r="L258" s="263"/>
      <c r="M258" s="279"/>
      <c r="N25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58" s="355"/>
      <c r="P258" s="355"/>
      <c r="Q258" s="355"/>
      <c r="R258" s="360"/>
      <c r="S258" s="282"/>
      <c r="T258" s="292"/>
      <c r="U258" s="231"/>
      <c r="V258" s="270">
        <f>12/12*Taula423[[#This Row],[Mesos del contracte en vigor durant l´any 2024]]</f>
        <v>0</v>
      </c>
      <c r="W258" s="270">
        <f>2/12*Taula423[[#This Row],[Mesos del contracte en vigor durant l´any 2024]]</f>
        <v>0</v>
      </c>
      <c r="X258" s="271">
        <f t="shared" si="18"/>
        <v>0</v>
      </c>
      <c r="Y258" s="271"/>
      <c r="Z258" s="283" t="e">
        <f>IF(#REF!&lt;#REF!,"No assoleix el mínim d'hores d'atenció anual","Atenció mínima assolida amb èxit")</f>
        <v>#REF!</v>
      </c>
      <c r="AA258" s="271"/>
      <c r="AB258" s="234"/>
      <c r="AC258" s="234"/>
      <c r="AE258" s="273">
        <f>IF(Taula423[[#This Row],[Núm. d''ordre]]&lt;&gt;"",1,0)</f>
        <v>0</v>
      </c>
      <c r="AG258" s="273">
        <f>IF(Taula423[[#This Row],[Núm. d''ordre]]&gt;0,1,0)</f>
        <v>1</v>
      </c>
      <c r="AI258" s="235">
        <f t="shared" si="22"/>
        <v>0</v>
      </c>
      <c r="AJ258" s="235">
        <f t="shared" si="23"/>
        <v>0</v>
      </c>
      <c r="AK258" s="235">
        <f t="shared" si="19"/>
        <v>0</v>
      </c>
      <c r="AL258" s="234"/>
      <c r="AM258" s="235">
        <f t="shared" si="20"/>
        <v>0</v>
      </c>
      <c r="AN258" s="235">
        <f t="shared" si="21"/>
        <v>0</v>
      </c>
      <c r="BM258" s="236"/>
      <c r="BN258" s="236"/>
      <c r="BO258" s="236"/>
    </row>
    <row r="259" spans="1:67" ht="13.5" customHeight="1" x14ac:dyDescent="0.25">
      <c r="A259" s="229"/>
      <c r="B259" s="234" t="str">
        <f>IF($C259&lt;&gt;"",MAX($B$7:B258)+1,"")</f>
        <v/>
      </c>
      <c r="C259" s="276"/>
      <c r="D259" s="287"/>
      <c r="E259" s="288"/>
      <c r="F259" s="262"/>
      <c r="G259" s="262"/>
      <c r="H259" s="275"/>
      <c r="I259" s="276"/>
      <c r="J259" s="281"/>
      <c r="K259" s="291"/>
      <c r="L259" s="263"/>
      <c r="M259" s="279"/>
      <c r="N25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59" s="355"/>
      <c r="P259" s="355"/>
      <c r="Q259" s="355"/>
      <c r="R259" s="360"/>
      <c r="S259" s="282"/>
      <c r="T259" s="292"/>
      <c r="U259" s="231"/>
      <c r="V259" s="270">
        <f>12/12*Taula423[[#This Row],[Mesos del contracte en vigor durant l´any 2024]]</f>
        <v>0</v>
      </c>
      <c r="W259" s="270">
        <f>2/12*Taula423[[#This Row],[Mesos del contracte en vigor durant l´any 2024]]</f>
        <v>0</v>
      </c>
      <c r="X259" s="271">
        <f t="shared" si="18"/>
        <v>0</v>
      </c>
      <c r="Y259" s="271"/>
      <c r="Z259" s="272" t="e">
        <f>IF(#REF!&lt;#REF!,"No assoleix el mínim d'hores d'atenció anual","Atenció mínima assolida amb èxit")</f>
        <v>#REF!</v>
      </c>
      <c r="AA259" s="271"/>
      <c r="AB259" s="234"/>
      <c r="AC259" s="234"/>
      <c r="AE259" s="273">
        <f>IF(Taula423[[#This Row],[Núm. d''ordre]]&lt;&gt;"",1,0)</f>
        <v>0</v>
      </c>
      <c r="AG259" s="273">
        <f>IF(Taula423[[#This Row],[Núm. d''ordre]]&gt;0,1,0)</f>
        <v>1</v>
      </c>
      <c r="AI259" s="235">
        <f t="shared" si="22"/>
        <v>0</v>
      </c>
      <c r="AJ259" s="235">
        <f t="shared" si="23"/>
        <v>0</v>
      </c>
      <c r="AK259" s="235">
        <f t="shared" si="19"/>
        <v>0</v>
      </c>
      <c r="AL259" s="234"/>
      <c r="AM259" s="235">
        <f t="shared" si="20"/>
        <v>0</v>
      </c>
      <c r="AN259" s="235">
        <f t="shared" si="21"/>
        <v>0</v>
      </c>
      <c r="BM259" s="236"/>
      <c r="BN259" s="236"/>
      <c r="BO259" s="236"/>
    </row>
    <row r="260" spans="1:67" ht="13.5" customHeight="1" x14ac:dyDescent="0.25">
      <c r="A260" s="229"/>
      <c r="B260" s="234" t="str">
        <f>IF($C260&lt;&gt;"",MAX($B$7:B259)+1,"")</f>
        <v/>
      </c>
      <c r="C260" s="276"/>
      <c r="D260" s="287"/>
      <c r="E260" s="288"/>
      <c r="F260" s="262"/>
      <c r="G260" s="262"/>
      <c r="H260" s="275"/>
      <c r="I260" s="276"/>
      <c r="J260" s="281"/>
      <c r="K260" s="291"/>
      <c r="L260" s="263"/>
      <c r="M260" s="279"/>
      <c r="N26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60" s="355"/>
      <c r="P260" s="355"/>
      <c r="Q260" s="355"/>
      <c r="R260" s="360"/>
      <c r="S260" s="282"/>
      <c r="T260" s="292"/>
      <c r="U260" s="231"/>
      <c r="V260" s="270">
        <f>12/12*Taula423[[#This Row],[Mesos del contracte en vigor durant l´any 2024]]</f>
        <v>0</v>
      </c>
      <c r="W260" s="270">
        <f>2/12*Taula423[[#This Row],[Mesos del contracte en vigor durant l´any 2024]]</f>
        <v>0</v>
      </c>
      <c r="X260" s="271">
        <f t="shared" si="18"/>
        <v>0</v>
      </c>
      <c r="Y260" s="271"/>
      <c r="Z260" s="283" t="e">
        <f>IF(#REF!&lt;#REF!,"No assoleix el mínim d'hores d'atenció anual","Atenció mínima assolida amb èxit")</f>
        <v>#REF!</v>
      </c>
      <c r="AA260" s="271"/>
      <c r="AB260" s="234"/>
      <c r="AC260" s="234"/>
      <c r="AE260" s="273">
        <f>IF(Taula423[[#This Row],[Núm. d''ordre]]&lt;&gt;"",1,0)</f>
        <v>0</v>
      </c>
      <c r="AG260" s="273">
        <f>IF(Taula423[[#This Row],[Núm. d''ordre]]&gt;0,1,0)</f>
        <v>1</v>
      </c>
      <c r="AI260" s="235">
        <f t="shared" si="22"/>
        <v>0</v>
      </c>
      <c r="AJ260" s="235">
        <f t="shared" si="23"/>
        <v>0</v>
      </c>
      <c r="AK260" s="235">
        <f t="shared" si="19"/>
        <v>0</v>
      </c>
      <c r="AL260" s="234"/>
      <c r="AM260" s="235">
        <f t="shared" si="20"/>
        <v>0</v>
      </c>
      <c r="AN260" s="235">
        <f t="shared" si="21"/>
        <v>0</v>
      </c>
      <c r="BM260" s="236"/>
      <c r="BN260" s="236"/>
      <c r="BO260" s="236"/>
    </row>
    <row r="261" spans="1:67" ht="13.5" customHeight="1" x14ac:dyDescent="0.25">
      <c r="A261" s="229"/>
      <c r="B261" s="234" t="str">
        <f>IF($C261&lt;&gt;"",MAX($B$7:B260)+1,"")</f>
        <v/>
      </c>
      <c r="C261" s="276"/>
      <c r="D261" s="287"/>
      <c r="E261" s="288"/>
      <c r="F261" s="262"/>
      <c r="G261" s="262"/>
      <c r="H261" s="275"/>
      <c r="I261" s="276"/>
      <c r="J261" s="281"/>
      <c r="K261" s="291"/>
      <c r="L261" s="263"/>
      <c r="M261" s="279"/>
      <c r="N26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61" s="355"/>
      <c r="P261" s="355"/>
      <c r="Q261" s="355"/>
      <c r="R261" s="360"/>
      <c r="S261" s="282"/>
      <c r="T261" s="292"/>
      <c r="U261" s="231"/>
      <c r="V261" s="270">
        <f>12/12*Taula423[[#This Row],[Mesos del contracte en vigor durant l´any 2024]]</f>
        <v>0</v>
      </c>
      <c r="W261" s="270">
        <f>2/12*Taula423[[#This Row],[Mesos del contracte en vigor durant l´any 2024]]</f>
        <v>0</v>
      </c>
      <c r="X261" s="271">
        <f t="shared" si="18"/>
        <v>0</v>
      </c>
      <c r="Y261" s="271"/>
      <c r="Z261" s="272" t="e">
        <f>IF(#REF!&lt;#REF!,"No assoleix el mínim d'hores d'atenció anual","Atenció mínima assolida amb èxit")</f>
        <v>#REF!</v>
      </c>
      <c r="AA261" s="271"/>
      <c r="AB261" s="234"/>
      <c r="AC261" s="234"/>
      <c r="AE261" s="273">
        <f>IF(Taula423[[#This Row],[Núm. d''ordre]]&lt;&gt;"",1,0)</f>
        <v>0</v>
      </c>
      <c r="AG261" s="273">
        <f>IF(Taula423[[#This Row],[Núm. d''ordre]]&gt;0,1,0)</f>
        <v>1</v>
      </c>
      <c r="AI261" s="235">
        <f t="shared" si="22"/>
        <v>0</v>
      </c>
      <c r="AJ261" s="235">
        <f t="shared" si="23"/>
        <v>0</v>
      </c>
      <c r="AK261" s="235">
        <f t="shared" si="19"/>
        <v>0</v>
      </c>
      <c r="AL261" s="234"/>
      <c r="AM261" s="235">
        <f t="shared" si="20"/>
        <v>0</v>
      </c>
      <c r="AN261" s="235">
        <f t="shared" si="21"/>
        <v>0</v>
      </c>
      <c r="BM261" s="236"/>
      <c r="BN261" s="236"/>
      <c r="BO261" s="236"/>
    </row>
    <row r="262" spans="1:67" ht="13.5" customHeight="1" x14ac:dyDescent="0.25">
      <c r="A262" s="229"/>
      <c r="B262" s="234" t="str">
        <f>IF($C262&lt;&gt;"",MAX($B$7:B261)+1,"")</f>
        <v/>
      </c>
      <c r="C262" s="276"/>
      <c r="D262" s="287"/>
      <c r="E262" s="288"/>
      <c r="F262" s="262"/>
      <c r="G262" s="262"/>
      <c r="H262" s="275"/>
      <c r="I262" s="276"/>
      <c r="J262" s="281"/>
      <c r="K262" s="291"/>
      <c r="L262" s="263"/>
      <c r="M262" s="279"/>
      <c r="N26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62" s="355"/>
      <c r="P262" s="355"/>
      <c r="Q262" s="355"/>
      <c r="R262" s="360"/>
      <c r="S262" s="282"/>
      <c r="T262" s="292"/>
      <c r="U262" s="231"/>
      <c r="V262" s="270">
        <f>12/12*Taula423[[#This Row],[Mesos del contracte en vigor durant l´any 2024]]</f>
        <v>0</v>
      </c>
      <c r="W262" s="270">
        <f>2/12*Taula423[[#This Row],[Mesos del contracte en vigor durant l´any 2024]]</f>
        <v>0</v>
      </c>
      <c r="X262" s="271">
        <f t="shared" si="18"/>
        <v>0</v>
      </c>
      <c r="Y262" s="271"/>
      <c r="Z262" s="283" t="e">
        <f>IF(#REF!&lt;#REF!,"No assoleix el mínim d'hores d'atenció anual","Atenció mínima assolida amb èxit")</f>
        <v>#REF!</v>
      </c>
      <c r="AA262" s="271"/>
      <c r="AB262" s="234"/>
      <c r="AC262" s="234"/>
      <c r="AE262" s="273">
        <f>IF(Taula423[[#This Row],[Núm. d''ordre]]&lt;&gt;"",1,0)</f>
        <v>0</v>
      </c>
      <c r="AG262" s="273">
        <f>IF(Taula423[[#This Row],[Núm. d''ordre]]&gt;0,1,0)</f>
        <v>1</v>
      </c>
      <c r="AI262" s="235">
        <f t="shared" si="22"/>
        <v>0</v>
      </c>
      <c r="AJ262" s="235">
        <f t="shared" si="23"/>
        <v>0</v>
      </c>
      <c r="AK262" s="235">
        <f t="shared" si="19"/>
        <v>0</v>
      </c>
      <c r="AL262" s="234"/>
      <c r="AM262" s="235">
        <f t="shared" si="20"/>
        <v>0</v>
      </c>
      <c r="AN262" s="235">
        <f t="shared" si="21"/>
        <v>0</v>
      </c>
      <c r="BM262" s="236"/>
      <c r="BN262" s="236"/>
      <c r="BO262" s="236"/>
    </row>
    <row r="263" spans="1:67" ht="13.5" customHeight="1" x14ac:dyDescent="0.25">
      <c r="A263" s="229"/>
      <c r="B263" s="234" t="str">
        <f>IF($C263&lt;&gt;"",MAX($B$7:B262)+1,"")</f>
        <v/>
      </c>
      <c r="C263" s="276"/>
      <c r="D263" s="287"/>
      <c r="E263" s="288"/>
      <c r="F263" s="262"/>
      <c r="G263" s="262"/>
      <c r="H263" s="275"/>
      <c r="I263" s="276"/>
      <c r="J263" s="281"/>
      <c r="K263" s="291"/>
      <c r="L263" s="263"/>
      <c r="M263" s="279"/>
      <c r="N26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63" s="355"/>
      <c r="P263" s="355"/>
      <c r="Q263" s="355"/>
      <c r="R263" s="360"/>
      <c r="S263" s="282"/>
      <c r="T263" s="292"/>
      <c r="U263" s="231"/>
      <c r="V263" s="270">
        <f>12/12*Taula423[[#This Row],[Mesos del contracte en vigor durant l´any 2024]]</f>
        <v>0</v>
      </c>
      <c r="W263" s="270">
        <f>2/12*Taula423[[#This Row],[Mesos del contracte en vigor durant l´any 2024]]</f>
        <v>0</v>
      </c>
      <c r="X263" s="271">
        <f t="shared" ref="X263:X326" si="24">IF(AE263=1,241.81,0)</f>
        <v>0</v>
      </c>
      <c r="Y263" s="271"/>
      <c r="Z263" s="272" t="e">
        <f>IF(#REF!&lt;#REF!,"No assoleix el mínim d'hores d'atenció anual","Atenció mínima assolida amb èxit")</f>
        <v>#REF!</v>
      </c>
      <c r="AA263" s="271"/>
      <c r="AB263" s="234"/>
      <c r="AC263" s="234"/>
      <c r="AE263" s="273">
        <f>IF(Taula423[[#This Row],[Núm. d''ordre]]&lt;&gt;"",1,0)</f>
        <v>0</v>
      </c>
      <c r="AG263" s="273">
        <f>IF(Taula423[[#This Row],[Núm. d''ordre]]&gt;0,1,0)</f>
        <v>1</v>
      </c>
      <c r="AI263" s="235">
        <f t="shared" si="22"/>
        <v>0</v>
      </c>
      <c r="AJ263" s="235">
        <f t="shared" si="23"/>
        <v>0</v>
      </c>
      <c r="AK263" s="235">
        <f t="shared" ref="AK263:AK326" si="25">IF(G263="No binari",1,0)</f>
        <v>0</v>
      </c>
      <c r="AL263" s="234"/>
      <c r="AM263" s="235">
        <f t="shared" ref="AM263:AM326" si="26">IF(F263="Home",1,0)</f>
        <v>0</v>
      </c>
      <c r="AN263" s="235">
        <f t="shared" ref="AN263:AN326" si="27">IF(F263="Dona",1,0)</f>
        <v>0</v>
      </c>
      <c r="BM263" s="236"/>
      <c r="BN263" s="236"/>
      <c r="BO263" s="236"/>
    </row>
    <row r="264" spans="1:67" ht="13.5" customHeight="1" x14ac:dyDescent="0.25">
      <c r="A264" s="229"/>
      <c r="B264" s="234" t="str">
        <f>IF($C264&lt;&gt;"",MAX($B$7:B263)+1,"")</f>
        <v/>
      </c>
      <c r="C264" s="276"/>
      <c r="D264" s="287"/>
      <c r="E264" s="288"/>
      <c r="F264" s="262"/>
      <c r="G264" s="262"/>
      <c r="H264" s="275"/>
      <c r="I264" s="276"/>
      <c r="J264" s="281"/>
      <c r="K264" s="291"/>
      <c r="L264" s="263"/>
      <c r="M264" s="279"/>
      <c r="N26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64" s="355"/>
      <c r="P264" s="355"/>
      <c r="Q264" s="355"/>
      <c r="R264" s="360"/>
      <c r="S264" s="282"/>
      <c r="T264" s="292"/>
      <c r="U264" s="231"/>
      <c r="V264" s="270">
        <f>12/12*Taula423[[#This Row],[Mesos del contracte en vigor durant l´any 2024]]</f>
        <v>0</v>
      </c>
      <c r="W264" s="270">
        <f>2/12*Taula423[[#This Row],[Mesos del contracte en vigor durant l´any 2024]]</f>
        <v>0</v>
      </c>
      <c r="X264" s="271">
        <f t="shared" si="24"/>
        <v>0</v>
      </c>
      <c r="Y264" s="271"/>
      <c r="Z264" s="283" t="e">
        <f>IF(#REF!&lt;#REF!,"No assoleix el mínim d'hores d'atenció anual","Atenció mínima assolida amb èxit")</f>
        <v>#REF!</v>
      </c>
      <c r="AA264" s="271"/>
      <c r="AB264" s="234"/>
      <c r="AC264" s="234"/>
      <c r="AE264" s="273">
        <f>IF(Taula423[[#This Row],[Núm. d''ordre]]&lt;&gt;"",1,0)</f>
        <v>0</v>
      </c>
      <c r="AG264" s="273">
        <f>IF(Taula423[[#This Row],[Núm. d''ordre]]&gt;0,1,0)</f>
        <v>1</v>
      </c>
      <c r="AI264" s="235">
        <f t="shared" ref="AI264:AI327" si="28">IF(G264="Home",1,0)</f>
        <v>0</v>
      </c>
      <c r="AJ264" s="235">
        <f t="shared" ref="AJ264:AJ327" si="29">IF(G264="Dona",1,0)</f>
        <v>0</v>
      </c>
      <c r="AK264" s="235">
        <f t="shared" si="25"/>
        <v>0</v>
      </c>
      <c r="AL264" s="234"/>
      <c r="AM264" s="235">
        <f t="shared" si="26"/>
        <v>0</v>
      </c>
      <c r="AN264" s="235">
        <f t="shared" si="27"/>
        <v>0</v>
      </c>
      <c r="BM264" s="236"/>
      <c r="BN264" s="236"/>
      <c r="BO264" s="236"/>
    </row>
    <row r="265" spans="1:67" ht="13.5" customHeight="1" x14ac:dyDescent="0.25">
      <c r="A265" s="229"/>
      <c r="B265" s="234" t="str">
        <f>IF($C265&lt;&gt;"",MAX($B$7:B264)+1,"")</f>
        <v/>
      </c>
      <c r="C265" s="276"/>
      <c r="D265" s="287"/>
      <c r="E265" s="288"/>
      <c r="F265" s="262"/>
      <c r="G265" s="262"/>
      <c r="H265" s="275"/>
      <c r="I265" s="276"/>
      <c r="J265" s="281"/>
      <c r="K265" s="291"/>
      <c r="L265" s="263"/>
      <c r="M265" s="279"/>
      <c r="N26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65" s="355"/>
      <c r="P265" s="355"/>
      <c r="Q265" s="355"/>
      <c r="R265" s="360"/>
      <c r="S265" s="282"/>
      <c r="T265" s="292"/>
      <c r="U265" s="231"/>
      <c r="V265" s="270">
        <f>12/12*Taula423[[#This Row],[Mesos del contracte en vigor durant l´any 2024]]</f>
        <v>0</v>
      </c>
      <c r="W265" s="270">
        <f>2/12*Taula423[[#This Row],[Mesos del contracte en vigor durant l´any 2024]]</f>
        <v>0</v>
      </c>
      <c r="X265" s="271">
        <f t="shared" si="24"/>
        <v>0</v>
      </c>
      <c r="Y265" s="271"/>
      <c r="Z265" s="272" t="e">
        <f>IF(#REF!&lt;#REF!,"No assoleix el mínim d'hores d'atenció anual","Atenció mínima assolida amb èxit")</f>
        <v>#REF!</v>
      </c>
      <c r="AA265" s="271"/>
      <c r="AB265" s="234"/>
      <c r="AC265" s="234"/>
      <c r="AE265" s="273">
        <f>IF(Taula423[[#This Row],[Núm. d''ordre]]&lt;&gt;"",1,0)</f>
        <v>0</v>
      </c>
      <c r="AG265" s="273">
        <f>IF(Taula423[[#This Row],[Núm. d''ordre]]&gt;0,1,0)</f>
        <v>1</v>
      </c>
      <c r="AI265" s="235">
        <f t="shared" si="28"/>
        <v>0</v>
      </c>
      <c r="AJ265" s="235">
        <f t="shared" si="29"/>
        <v>0</v>
      </c>
      <c r="AK265" s="235">
        <f t="shared" si="25"/>
        <v>0</v>
      </c>
      <c r="AL265" s="234"/>
      <c r="AM265" s="235">
        <f t="shared" si="26"/>
        <v>0</v>
      </c>
      <c r="AN265" s="235">
        <f t="shared" si="27"/>
        <v>0</v>
      </c>
      <c r="BM265" s="236"/>
      <c r="BN265" s="236"/>
      <c r="BO265" s="236"/>
    </row>
    <row r="266" spans="1:67" ht="13.5" customHeight="1" x14ac:dyDescent="0.25">
      <c r="A266" s="229"/>
      <c r="B266" s="234" t="str">
        <f>IF($C266&lt;&gt;"",MAX($B$7:B265)+1,"")</f>
        <v/>
      </c>
      <c r="C266" s="276"/>
      <c r="D266" s="287"/>
      <c r="E266" s="288"/>
      <c r="F266" s="262"/>
      <c r="G266" s="262"/>
      <c r="H266" s="275"/>
      <c r="I266" s="276"/>
      <c r="J266" s="281"/>
      <c r="K266" s="291"/>
      <c r="L266" s="263"/>
      <c r="M266" s="279"/>
      <c r="N26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66" s="355"/>
      <c r="P266" s="355"/>
      <c r="Q266" s="355"/>
      <c r="R266" s="360"/>
      <c r="S266" s="282"/>
      <c r="T266" s="292"/>
      <c r="U266" s="231"/>
      <c r="V266" s="270">
        <f>12/12*Taula423[[#This Row],[Mesos del contracte en vigor durant l´any 2024]]</f>
        <v>0</v>
      </c>
      <c r="W266" s="270">
        <f>2/12*Taula423[[#This Row],[Mesos del contracte en vigor durant l´any 2024]]</f>
        <v>0</v>
      </c>
      <c r="X266" s="271">
        <f t="shared" si="24"/>
        <v>0</v>
      </c>
      <c r="Y266" s="271"/>
      <c r="Z266" s="283" t="e">
        <f>IF(#REF!&lt;#REF!,"No assoleix el mínim d'hores d'atenció anual","Atenció mínima assolida amb èxit")</f>
        <v>#REF!</v>
      </c>
      <c r="AA266" s="271"/>
      <c r="AB266" s="234"/>
      <c r="AC266" s="234"/>
      <c r="AE266" s="273">
        <f>IF(Taula423[[#This Row],[Núm. d''ordre]]&lt;&gt;"",1,0)</f>
        <v>0</v>
      </c>
      <c r="AG266" s="273">
        <f>IF(Taula423[[#This Row],[Núm. d''ordre]]&gt;0,1,0)</f>
        <v>1</v>
      </c>
      <c r="AI266" s="235">
        <f t="shared" si="28"/>
        <v>0</v>
      </c>
      <c r="AJ266" s="235">
        <f t="shared" si="29"/>
        <v>0</v>
      </c>
      <c r="AK266" s="235">
        <f t="shared" si="25"/>
        <v>0</v>
      </c>
      <c r="AL266" s="234"/>
      <c r="AM266" s="235">
        <f t="shared" si="26"/>
        <v>0</v>
      </c>
      <c r="AN266" s="235">
        <f t="shared" si="27"/>
        <v>0</v>
      </c>
      <c r="BM266" s="236"/>
      <c r="BN266" s="236"/>
      <c r="BO266" s="236"/>
    </row>
    <row r="267" spans="1:67" ht="13.5" customHeight="1" x14ac:dyDescent="0.25">
      <c r="A267" s="229"/>
      <c r="B267" s="234" t="str">
        <f>IF($C267&lt;&gt;"",MAX($B$7:B266)+1,"")</f>
        <v/>
      </c>
      <c r="C267" s="276"/>
      <c r="D267" s="287"/>
      <c r="E267" s="288"/>
      <c r="F267" s="262"/>
      <c r="G267" s="262"/>
      <c r="H267" s="275"/>
      <c r="I267" s="276"/>
      <c r="J267" s="281"/>
      <c r="K267" s="291"/>
      <c r="L267" s="263"/>
      <c r="M267" s="279"/>
      <c r="N26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67" s="355"/>
      <c r="P267" s="355"/>
      <c r="Q267" s="355"/>
      <c r="R267" s="360"/>
      <c r="S267" s="282"/>
      <c r="T267" s="292"/>
      <c r="U267" s="231"/>
      <c r="V267" s="270">
        <f>12/12*Taula423[[#This Row],[Mesos del contracte en vigor durant l´any 2024]]</f>
        <v>0</v>
      </c>
      <c r="W267" s="270">
        <f>2/12*Taula423[[#This Row],[Mesos del contracte en vigor durant l´any 2024]]</f>
        <v>0</v>
      </c>
      <c r="X267" s="271">
        <f t="shared" si="24"/>
        <v>0</v>
      </c>
      <c r="Y267" s="271"/>
      <c r="Z267" s="272" t="e">
        <f>IF(#REF!&lt;#REF!,"No assoleix el mínim d'hores d'atenció anual","Atenció mínima assolida amb èxit")</f>
        <v>#REF!</v>
      </c>
      <c r="AA267" s="271"/>
      <c r="AB267" s="234"/>
      <c r="AC267" s="234"/>
      <c r="AE267" s="273">
        <f>IF(Taula423[[#This Row],[Núm. d''ordre]]&lt;&gt;"",1,0)</f>
        <v>0</v>
      </c>
      <c r="AG267" s="273">
        <f>IF(Taula423[[#This Row],[Núm. d''ordre]]&gt;0,1,0)</f>
        <v>1</v>
      </c>
      <c r="AI267" s="235">
        <f t="shared" si="28"/>
        <v>0</v>
      </c>
      <c r="AJ267" s="235">
        <f t="shared" si="29"/>
        <v>0</v>
      </c>
      <c r="AK267" s="235">
        <f t="shared" si="25"/>
        <v>0</v>
      </c>
      <c r="AL267" s="234"/>
      <c r="AM267" s="235">
        <f t="shared" si="26"/>
        <v>0</v>
      </c>
      <c r="AN267" s="235">
        <f t="shared" si="27"/>
        <v>0</v>
      </c>
      <c r="BM267" s="236"/>
      <c r="BN267" s="236"/>
      <c r="BO267" s="236"/>
    </row>
    <row r="268" spans="1:67" ht="13.5" customHeight="1" x14ac:dyDescent="0.25">
      <c r="A268" s="229"/>
      <c r="B268" s="234" t="str">
        <f>IF($C268&lt;&gt;"",MAX($B$7:B267)+1,"")</f>
        <v/>
      </c>
      <c r="C268" s="276"/>
      <c r="D268" s="287"/>
      <c r="E268" s="288"/>
      <c r="F268" s="262"/>
      <c r="G268" s="262"/>
      <c r="H268" s="275"/>
      <c r="I268" s="276"/>
      <c r="J268" s="281"/>
      <c r="K268" s="291"/>
      <c r="L268" s="263"/>
      <c r="M268" s="279"/>
      <c r="N26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68" s="355"/>
      <c r="P268" s="355"/>
      <c r="Q268" s="355"/>
      <c r="R268" s="360"/>
      <c r="S268" s="282"/>
      <c r="T268" s="292"/>
      <c r="U268" s="231"/>
      <c r="V268" s="270">
        <f>12/12*Taula423[[#This Row],[Mesos del contracte en vigor durant l´any 2024]]</f>
        <v>0</v>
      </c>
      <c r="W268" s="270">
        <f>2/12*Taula423[[#This Row],[Mesos del contracte en vigor durant l´any 2024]]</f>
        <v>0</v>
      </c>
      <c r="X268" s="271">
        <f t="shared" si="24"/>
        <v>0</v>
      </c>
      <c r="Y268" s="271"/>
      <c r="Z268" s="283" t="e">
        <f>IF(#REF!&lt;#REF!,"No assoleix el mínim d'hores d'atenció anual","Atenció mínima assolida amb èxit")</f>
        <v>#REF!</v>
      </c>
      <c r="AA268" s="271"/>
      <c r="AB268" s="234"/>
      <c r="AC268" s="234"/>
      <c r="AE268" s="273">
        <f>IF(Taula423[[#This Row],[Núm. d''ordre]]&lt;&gt;"",1,0)</f>
        <v>0</v>
      </c>
      <c r="AG268" s="273">
        <f>IF(Taula423[[#This Row],[Núm. d''ordre]]&gt;0,1,0)</f>
        <v>1</v>
      </c>
      <c r="AI268" s="235">
        <f t="shared" si="28"/>
        <v>0</v>
      </c>
      <c r="AJ268" s="235">
        <f t="shared" si="29"/>
        <v>0</v>
      </c>
      <c r="AK268" s="235">
        <f t="shared" si="25"/>
        <v>0</v>
      </c>
      <c r="AL268" s="234"/>
      <c r="AM268" s="235">
        <f t="shared" si="26"/>
        <v>0</v>
      </c>
      <c r="AN268" s="235">
        <f t="shared" si="27"/>
        <v>0</v>
      </c>
      <c r="BM268" s="236"/>
      <c r="BN268" s="236"/>
      <c r="BO268" s="236"/>
    </row>
    <row r="269" spans="1:67" ht="13.5" customHeight="1" x14ac:dyDescent="0.25">
      <c r="A269" s="229"/>
      <c r="B269" s="234" t="str">
        <f>IF($C269&lt;&gt;"",MAX($B$7:B268)+1,"")</f>
        <v/>
      </c>
      <c r="C269" s="276"/>
      <c r="D269" s="287"/>
      <c r="E269" s="288"/>
      <c r="F269" s="262"/>
      <c r="G269" s="262"/>
      <c r="H269" s="275"/>
      <c r="I269" s="276"/>
      <c r="J269" s="281"/>
      <c r="K269" s="291"/>
      <c r="L269" s="263"/>
      <c r="M269" s="279"/>
      <c r="N26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69" s="355"/>
      <c r="P269" s="355"/>
      <c r="Q269" s="355"/>
      <c r="R269" s="360"/>
      <c r="S269" s="282"/>
      <c r="T269" s="292"/>
      <c r="U269" s="231"/>
      <c r="V269" s="270">
        <f>12/12*Taula423[[#This Row],[Mesos del contracte en vigor durant l´any 2024]]</f>
        <v>0</v>
      </c>
      <c r="W269" s="270">
        <f>2/12*Taula423[[#This Row],[Mesos del contracte en vigor durant l´any 2024]]</f>
        <v>0</v>
      </c>
      <c r="X269" s="271">
        <f t="shared" si="24"/>
        <v>0</v>
      </c>
      <c r="Y269" s="271"/>
      <c r="Z269" s="272" t="e">
        <f>IF(#REF!&lt;#REF!,"No assoleix el mínim d'hores d'atenció anual","Atenció mínima assolida amb èxit")</f>
        <v>#REF!</v>
      </c>
      <c r="AA269" s="271"/>
      <c r="AB269" s="234"/>
      <c r="AC269" s="234"/>
      <c r="AE269" s="273">
        <f>IF(Taula423[[#This Row],[Núm. d''ordre]]&lt;&gt;"",1,0)</f>
        <v>0</v>
      </c>
      <c r="AG269" s="273">
        <f>IF(Taula423[[#This Row],[Núm. d''ordre]]&gt;0,1,0)</f>
        <v>1</v>
      </c>
      <c r="AI269" s="235">
        <f t="shared" si="28"/>
        <v>0</v>
      </c>
      <c r="AJ269" s="235">
        <f t="shared" si="29"/>
        <v>0</v>
      </c>
      <c r="AK269" s="235">
        <f t="shared" si="25"/>
        <v>0</v>
      </c>
      <c r="AL269" s="234"/>
      <c r="AM269" s="235">
        <f t="shared" si="26"/>
        <v>0</v>
      </c>
      <c r="AN269" s="235">
        <f t="shared" si="27"/>
        <v>0</v>
      </c>
      <c r="BM269" s="236"/>
      <c r="BN269" s="236"/>
      <c r="BO269" s="236"/>
    </row>
    <row r="270" spans="1:67" ht="13.5" customHeight="1" x14ac:dyDescent="0.25">
      <c r="A270" s="229"/>
      <c r="B270" s="234" t="str">
        <f>IF($C270&lt;&gt;"",MAX($B$7:B269)+1,"")</f>
        <v/>
      </c>
      <c r="C270" s="276"/>
      <c r="D270" s="287"/>
      <c r="E270" s="288"/>
      <c r="F270" s="262"/>
      <c r="G270" s="262"/>
      <c r="H270" s="275"/>
      <c r="I270" s="276"/>
      <c r="J270" s="281"/>
      <c r="K270" s="291"/>
      <c r="L270" s="263"/>
      <c r="M270" s="279"/>
      <c r="N27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70" s="355"/>
      <c r="P270" s="355"/>
      <c r="Q270" s="355"/>
      <c r="R270" s="360"/>
      <c r="S270" s="282"/>
      <c r="T270" s="292"/>
      <c r="U270" s="231"/>
      <c r="V270" s="270">
        <f>12/12*Taula423[[#This Row],[Mesos del contracte en vigor durant l´any 2024]]</f>
        <v>0</v>
      </c>
      <c r="W270" s="270">
        <f>2/12*Taula423[[#This Row],[Mesos del contracte en vigor durant l´any 2024]]</f>
        <v>0</v>
      </c>
      <c r="X270" s="271">
        <f t="shared" si="24"/>
        <v>0</v>
      </c>
      <c r="Y270" s="271"/>
      <c r="Z270" s="283" t="e">
        <f>IF(#REF!&lt;#REF!,"No assoleix el mínim d'hores d'atenció anual","Atenció mínima assolida amb èxit")</f>
        <v>#REF!</v>
      </c>
      <c r="AA270" s="271"/>
      <c r="AB270" s="234"/>
      <c r="AC270" s="234"/>
      <c r="AE270" s="273">
        <f>IF(Taula423[[#This Row],[Núm. d''ordre]]&lt;&gt;"",1,0)</f>
        <v>0</v>
      </c>
      <c r="AG270" s="273">
        <f>IF(Taula423[[#This Row],[Núm. d''ordre]]&gt;0,1,0)</f>
        <v>1</v>
      </c>
      <c r="AI270" s="235">
        <f t="shared" si="28"/>
        <v>0</v>
      </c>
      <c r="AJ270" s="235">
        <f t="shared" si="29"/>
        <v>0</v>
      </c>
      <c r="AK270" s="235">
        <f t="shared" si="25"/>
        <v>0</v>
      </c>
      <c r="AL270" s="234"/>
      <c r="AM270" s="235">
        <f t="shared" si="26"/>
        <v>0</v>
      </c>
      <c r="AN270" s="235">
        <f t="shared" si="27"/>
        <v>0</v>
      </c>
      <c r="BM270" s="236"/>
      <c r="BN270" s="236"/>
      <c r="BO270" s="236"/>
    </row>
    <row r="271" spans="1:67" ht="13.5" customHeight="1" x14ac:dyDescent="0.25">
      <c r="A271" s="229"/>
      <c r="B271" s="234" t="str">
        <f>IF($C271&lt;&gt;"",MAX($B$7:B270)+1,"")</f>
        <v/>
      </c>
      <c r="C271" s="276"/>
      <c r="D271" s="287"/>
      <c r="E271" s="288"/>
      <c r="F271" s="262"/>
      <c r="G271" s="262"/>
      <c r="H271" s="275"/>
      <c r="I271" s="276"/>
      <c r="J271" s="281"/>
      <c r="K271" s="291"/>
      <c r="L271" s="263"/>
      <c r="M271" s="279"/>
      <c r="N27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71" s="355"/>
      <c r="P271" s="355"/>
      <c r="Q271" s="355"/>
      <c r="R271" s="360"/>
      <c r="S271" s="282"/>
      <c r="T271" s="292"/>
      <c r="U271" s="231"/>
      <c r="V271" s="270">
        <f>12/12*Taula423[[#This Row],[Mesos del contracte en vigor durant l´any 2024]]</f>
        <v>0</v>
      </c>
      <c r="W271" s="270">
        <f>2/12*Taula423[[#This Row],[Mesos del contracte en vigor durant l´any 2024]]</f>
        <v>0</v>
      </c>
      <c r="X271" s="271">
        <f t="shared" si="24"/>
        <v>0</v>
      </c>
      <c r="Y271" s="271"/>
      <c r="Z271" s="272" t="e">
        <f>IF(#REF!&lt;#REF!,"No assoleix el mínim d'hores d'atenció anual","Atenció mínima assolida amb èxit")</f>
        <v>#REF!</v>
      </c>
      <c r="AA271" s="271"/>
      <c r="AB271" s="234"/>
      <c r="AC271" s="234"/>
      <c r="AE271" s="273">
        <f>IF(Taula423[[#This Row],[Núm. d''ordre]]&lt;&gt;"",1,0)</f>
        <v>0</v>
      </c>
      <c r="AG271" s="273">
        <f>IF(Taula423[[#This Row],[Núm. d''ordre]]&gt;0,1,0)</f>
        <v>1</v>
      </c>
      <c r="AI271" s="235">
        <f t="shared" si="28"/>
        <v>0</v>
      </c>
      <c r="AJ271" s="235">
        <f t="shared" si="29"/>
        <v>0</v>
      </c>
      <c r="AK271" s="235">
        <f t="shared" si="25"/>
        <v>0</v>
      </c>
      <c r="AL271" s="234"/>
      <c r="AM271" s="235">
        <f t="shared" si="26"/>
        <v>0</v>
      </c>
      <c r="AN271" s="235">
        <f t="shared" si="27"/>
        <v>0</v>
      </c>
      <c r="BM271" s="236"/>
      <c r="BN271" s="236"/>
      <c r="BO271" s="236"/>
    </row>
    <row r="272" spans="1:67" ht="13.5" customHeight="1" x14ac:dyDescent="0.25">
      <c r="A272" s="229"/>
      <c r="B272" s="234" t="str">
        <f>IF($C272&lt;&gt;"",MAX($B$7:B271)+1,"")</f>
        <v/>
      </c>
      <c r="C272" s="276"/>
      <c r="D272" s="287"/>
      <c r="E272" s="288"/>
      <c r="F272" s="262"/>
      <c r="G272" s="262"/>
      <c r="H272" s="275"/>
      <c r="I272" s="276"/>
      <c r="J272" s="281"/>
      <c r="K272" s="291"/>
      <c r="L272" s="263"/>
      <c r="M272" s="279"/>
      <c r="N27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72" s="355"/>
      <c r="P272" s="355"/>
      <c r="Q272" s="355"/>
      <c r="R272" s="360"/>
      <c r="S272" s="282"/>
      <c r="T272" s="292"/>
      <c r="U272" s="231"/>
      <c r="V272" s="270">
        <f>12/12*Taula423[[#This Row],[Mesos del contracte en vigor durant l´any 2024]]</f>
        <v>0</v>
      </c>
      <c r="W272" s="270">
        <f>2/12*Taula423[[#This Row],[Mesos del contracte en vigor durant l´any 2024]]</f>
        <v>0</v>
      </c>
      <c r="X272" s="271">
        <f t="shared" si="24"/>
        <v>0</v>
      </c>
      <c r="Y272" s="271"/>
      <c r="Z272" s="283" t="e">
        <f>IF(#REF!&lt;#REF!,"No assoleix el mínim d'hores d'atenció anual","Atenció mínima assolida amb èxit")</f>
        <v>#REF!</v>
      </c>
      <c r="AA272" s="271"/>
      <c r="AB272" s="234"/>
      <c r="AC272" s="234"/>
      <c r="AE272" s="273">
        <f>IF(Taula423[[#This Row],[Núm. d''ordre]]&lt;&gt;"",1,0)</f>
        <v>0</v>
      </c>
      <c r="AG272" s="273">
        <f>IF(Taula423[[#This Row],[Núm. d''ordre]]&gt;0,1,0)</f>
        <v>1</v>
      </c>
      <c r="AI272" s="235">
        <f t="shared" si="28"/>
        <v>0</v>
      </c>
      <c r="AJ272" s="235">
        <f t="shared" si="29"/>
        <v>0</v>
      </c>
      <c r="AK272" s="235">
        <f t="shared" si="25"/>
        <v>0</v>
      </c>
      <c r="AL272" s="234"/>
      <c r="AM272" s="235">
        <f t="shared" si="26"/>
        <v>0</v>
      </c>
      <c r="AN272" s="235">
        <f t="shared" si="27"/>
        <v>0</v>
      </c>
      <c r="BM272" s="236"/>
      <c r="BN272" s="236"/>
      <c r="BO272" s="236"/>
    </row>
    <row r="273" spans="1:67" ht="13.5" customHeight="1" x14ac:dyDescent="0.25">
      <c r="A273" s="229"/>
      <c r="B273" s="234" t="str">
        <f>IF($C273&lt;&gt;"",MAX($B$7:B272)+1,"")</f>
        <v/>
      </c>
      <c r="C273" s="276"/>
      <c r="D273" s="287"/>
      <c r="E273" s="288"/>
      <c r="F273" s="262"/>
      <c r="G273" s="262"/>
      <c r="H273" s="275"/>
      <c r="I273" s="276"/>
      <c r="J273" s="281"/>
      <c r="K273" s="291"/>
      <c r="L273" s="263"/>
      <c r="M273" s="279"/>
      <c r="N27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73" s="355"/>
      <c r="P273" s="355"/>
      <c r="Q273" s="355"/>
      <c r="R273" s="360"/>
      <c r="S273" s="282"/>
      <c r="T273" s="292"/>
      <c r="U273" s="231"/>
      <c r="V273" s="270">
        <f>12/12*Taula423[[#This Row],[Mesos del contracte en vigor durant l´any 2024]]</f>
        <v>0</v>
      </c>
      <c r="W273" s="270">
        <f>2/12*Taula423[[#This Row],[Mesos del contracte en vigor durant l´any 2024]]</f>
        <v>0</v>
      </c>
      <c r="X273" s="271">
        <f t="shared" si="24"/>
        <v>0</v>
      </c>
      <c r="Y273" s="271"/>
      <c r="Z273" s="272" t="e">
        <f>IF(#REF!&lt;#REF!,"No assoleix el mínim d'hores d'atenció anual","Atenció mínima assolida amb èxit")</f>
        <v>#REF!</v>
      </c>
      <c r="AA273" s="271"/>
      <c r="AB273" s="234"/>
      <c r="AC273" s="234"/>
      <c r="AE273" s="273">
        <f>IF(Taula423[[#This Row],[Núm. d''ordre]]&lt;&gt;"",1,0)</f>
        <v>0</v>
      </c>
      <c r="AG273" s="273">
        <f>IF(Taula423[[#This Row],[Núm. d''ordre]]&gt;0,1,0)</f>
        <v>1</v>
      </c>
      <c r="AI273" s="235">
        <f t="shared" si="28"/>
        <v>0</v>
      </c>
      <c r="AJ273" s="235">
        <f t="shared" si="29"/>
        <v>0</v>
      </c>
      <c r="AK273" s="235">
        <f t="shared" si="25"/>
        <v>0</v>
      </c>
      <c r="AL273" s="234"/>
      <c r="AM273" s="235">
        <f t="shared" si="26"/>
        <v>0</v>
      </c>
      <c r="AN273" s="235">
        <f t="shared" si="27"/>
        <v>0</v>
      </c>
      <c r="BM273" s="236"/>
      <c r="BN273" s="236"/>
      <c r="BO273" s="236"/>
    </row>
    <row r="274" spans="1:67" ht="13.5" customHeight="1" x14ac:dyDescent="0.25">
      <c r="A274" s="229"/>
      <c r="B274" s="234" t="str">
        <f>IF($C274&lt;&gt;"",MAX($B$7:B273)+1,"")</f>
        <v/>
      </c>
      <c r="C274" s="276"/>
      <c r="D274" s="287"/>
      <c r="E274" s="288"/>
      <c r="F274" s="262"/>
      <c r="G274" s="262"/>
      <c r="H274" s="275"/>
      <c r="I274" s="276"/>
      <c r="J274" s="281"/>
      <c r="K274" s="291"/>
      <c r="L274" s="263"/>
      <c r="M274" s="279"/>
      <c r="N27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74" s="355"/>
      <c r="P274" s="355"/>
      <c r="Q274" s="355"/>
      <c r="R274" s="360"/>
      <c r="S274" s="282"/>
      <c r="T274" s="292"/>
      <c r="U274" s="231"/>
      <c r="V274" s="270">
        <f>12/12*Taula423[[#This Row],[Mesos del contracte en vigor durant l´any 2024]]</f>
        <v>0</v>
      </c>
      <c r="W274" s="270">
        <f>2/12*Taula423[[#This Row],[Mesos del contracte en vigor durant l´any 2024]]</f>
        <v>0</v>
      </c>
      <c r="X274" s="271">
        <f t="shared" si="24"/>
        <v>0</v>
      </c>
      <c r="Y274" s="271"/>
      <c r="Z274" s="283" t="e">
        <f>IF(#REF!&lt;#REF!,"No assoleix el mínim d'hores d'atenció anual","Atenció mínima assolida amb èxit")</f>
        <v>#REF!</v>
      </c>
      <c r="AA274" s="271"/>
      <c r="AB274" s="234"/>
      <c r="AC274" s="234"/>
      <c r="AE274" s="273">
        <f>IF(Taula423[[#This Row],[Núm. d''ordre]]&lt;&gt;"",1,0)</f>
        <v>0</v>
      </c>
      <c r="AG274" s="273">
        <f>IF(Taula423[[#This Row],[Núm. d''ordre]]&gt;0,1,0)</f>
        <v>1</v>
      </c>
      <c r="AI274" s="235">
        <f t="shared" si="28"/>
        <v>0</v>
      </c>
      <c r="AJ274" s="235">
        <f t="shared" si="29"/>
        <v>0</v>
      </c>
      <c r="AK274" s="235">
        <f t="shared" si="25"/>
        <v>0</v>
      </c>
      <c r="AL274" s="234"/>
      <c r="AM274" s="235">
        <f t="shared" si="26"/>
        <v>0</v>
      </c>
      <c r="AN274" s="235">
        <f t="shared" si="27"/>
        <v>0</v>
      </c>
      <c r="BM274" s="236"/>
      <c r="BN274" s="236"/>
      <c r="BO274" s="236"/>
    </row>
    <row r="275" spans="1:67" ht="13.5" customHeight="1" x14ac:dyDescent="0.25">
      <c r="A275" s="229"/>
      <c r="B275" s="234" t="str">
        <f>IF($C275&lt;&gt;"",MAX($B$7:B274)+1,"")</f>
        <v/>
      </c>
      <c r="C275" s="276"/>
      <c r="D275" s="287"/>
      <c r="E275" s="288"/>
      <c r="F275" s="262"/>
      <c r="G275" s="262"/>
      <c r="H275" s="275"/>
      <c r="I275" s="276"/>
      <c r="J275" s="281"/>
      <c r="K275" s="291"/>
      <c r="L275" s="263"/>
      <c r="M275" s="279"/>
      <c r="N27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75" s="355"/>
      <c r="P275" s="355"/>
      <c r="Q275" s="355"/>
      <c r="R275" s="360"/>
      <c r="S275" s="282"/>
      <c r="T275" s="292"/>
      <c r="U275" s="231"/>
      <c r="V275" s="270">
        <f>12/12*Taula423[[#This Row],[Mesos del contracte en vigor durant l´any 2024]]</f>
        <v>0</v>
      </c>
      <c r="W275" s="270">
        <f>2/12*Taula423[[#This Row],[Mesos del contracte en vigor durant l´any 2024]]</f>
        <v>0</v>
      </c>
      <c r="X275" s="271">
        <f t="shared" si="24"/>
        <v>0</v>
      </c>
      <c r="Y275" s="271"/>
      <c r="Z275" s="272" t="e">
        <f>IF(#REF!&lt;#REF!,"No assoleix el mínim d'hores d'atenció anual","Atenció mínima assolida amb èxit")</f>
        <v>#REF!</v>
      </c>
      <c r="AA275" s="271"/>
      <c r="AB275" s="234"/>
      <c r="AC275" s="234"/>
      <c r="AE275" s="273">
        <f>IF(Taula423[[#This Row],[Núm. d''ordre]]&lt;&gt;"",1,0)</f>
        <v>0</v>
      </c>
      <c r="AG275" s="273">
        <f>IF(Taula423[[#This Row],[Núm. d''ordre]]&gt;0,1,0)</f>
        <v>1</v>
      </c>
      <c r="AI275" s="235">
        <f t="shared" si="28"/>
        <v>0</v>
      </c>
      <c r="AJ275" s="235">
        <f t="shared" si="29"/>
        <v>0</v>
      </c>
      <c r="AK275" s="235">
        <f t="shared" si="25"/>
        <v>0</v>
      </c>
      <c r="AL275" s="234"/>
      <c r="AM275" s="235">
        <f t="shared" si="26"/>
        <v>0</v>
      </c>
      <c r="AN275" s="235">
        <f t="shared" si="27"/>
        <v>0</v>
      </c>
      <c r="BM275" s="236"/>
      <c r="BN275" s="236"/>
      <c r="BO275" s="236"/>
    </row>
    <row r="276" spans="1:67" ht="13.5" customHeight="1" x14ac:dyDescent="0.25">
      <c r="A276" s="229"/>
      <c r="B276" s="234" t="str">
        <f>IF($C276&lt;&gt;"",MAX($B$7:B275)+1,"")</f>
        <v/>
      </c>
      <c r="C276" s="276"/>
      <c r="D276" s="287"/>
      <c r="E276" s="288"/>
      <c r="F276" s="262"/>
      <c r="G276" s="262"/>
      <c r="H276" s="275"/>
      <c r="I276" s="276"/>
      <c r="J276" s="281"/>
      <c r="K276" s="291"/>
      <c r="L276" s="263"/>
      <c r="M276" s="279"/>
      <c r="N27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76" s="355"/>
      <c r="P276" s="355"/>
      <c r="Q276" s="355"/>
      <c r="R276" s="360"/>
      <c r="S276" s="282"/>
      <c r="T276" s="292"/>
      <c r="U276" s="231"/>
      <c r="V276" s="270">
        <f>12/12*Taula423[[#This Row],[Mesos del contracte en vigor durant l´any 2024]]</f>
        <v>0</v>
      </c>
      <c r="W276" s="270">
        <f>2/12*Taula423[[#This Row],[Mesos del contracte en vigor durant l´any 2024]]</f>
        <v>0</v>
      </c>
      <c r="X276" s="271">
        <f t="shared" si="24"/>
        <v>0</v>
      </c>
      <c r="Y276" s="271"/>
      <c r="Z276" s="283" t="e">
        <f>IF(#REF!&lt;#REF!,"No assoleix el mínim d'hores d'atenció anual","Atenció mínima assolida amb èxit")</f>
        <v>#REF!</v>
      </c>
      <c r="AA276" s="271"/>
      <c r="AB276" s="234"/>
      <c r="AC276" s="234"/>
      <c r="AE276" s="273">
        <f>IF(Taula423[[#This Row],[Núm. d''ordre]]&lt;&gt;"",1,0)</f>
        <v>0</v>
      </c>
      <c r="AG276" s="273">
        <f>IF(Taula423[[#This Row],[Núm. d''ordre]]&gt;0,1,0)</f>
        <v>1</v>
      </c>
      <c r="AI276" s="235">
        <f t="shared" si="28"/>
        <v>0</v>
      </c>
      <c r="AJ276" s="235">
        <f t="shared" si="29"/>
        <v>0</v>
      </c>
      <c r="AK276" s="235">
        <f t="shared" si="25"/>
        <v>0</v>
      </c>
      <c r="AL276" s="234"/>
      <c r="AM276" s="235">
        <f t="shared" si="26"/>
        <v>0</v>
      </c>
      <c r="AN276" s="235">
        <f t="shared" si="27"/>
        <v>0</v>
      </c>
      <c r="BM276" s="236"/>
      <c r="BN276" s="236"/>
      <c r="BO276" s="236"/>
    </row>
    <row r="277" spans="1:67" ht="13.5" customHeight="1" x14ac:dyDescent="0.25">
      <c r="A277" s="229"/>
      <c r="B277" s="234" t="str">
        <f>IF($C277&lt;&gt;"",MAX($B$7:B276)+1,"")</f>
        <v/>
      </c>
      <c r="C277" s="276"/>
      <c r="D277" s="287"/>
      <c r="E277" s="288"/>
      <c r="F277" s="262"/>
      <c r="G277" s="262"/>
      <c r="H277" s="275"/>
      <c r="I277" s="276"/>
      <c r="J277" s="281"/>
      <c r="K277" s="291"/>
      <c r="L277" s="263"/>
      <c r="M277" s="279"/>
      <c r="N27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77" s="355"/>
      <c r="P277" s="355"/>
      <c r="Q277" s="355"/>
      <c r="R277" s="360"/>
      <c r="S277" s="282"/>
      <c r="T277" s="292"/>
      <c r="U277" s="231"/>
      <c r="V277" s="270">
        <f>12/12*Taula423[[#This Row],[Mesos del contracte en vigor durant l´any 2024]]</f>
        <v>0</v>
      </c>
      <c r="W277" s="270">
        <f>2/12*Taula423[[#This Row],[Mesos del contracte en vigor durant l´any 2024]]</f>
        <v>0</v>
      </c>
      <c r="X277" s="271">
        <f t="shared" si="24"/>
        <v>0</v>
      </c>
      <c r="Y277" s="271"/>
      <c r="Z277" s="272" t="e">
        <f>IF(#REF!&lt;#REF!,"No assoleix el mínim d'hores d'atenció anual","Atenció mínima assolida amb èxit")</f>
        <v>#REF!</v>
      </c>
      <c r="AA277" s="271"/>
      <c r="AB277" s="234"/>
      <c r="AC277" s="234"/>
      <c r="AE277" s="273">
        <f>IF(Taula423[[#This Row],[Núm. d''ordre]]&lt;&gt;"",1,0)</f>
        <v>0</v>
      </c>
      <c r="AG277" s="273">
        <f>IF(Taula423[[#This Row],[Núm. d''ordre]]&gt;0,1,0)</f>
        <v>1</v>
      </c>
      <c r="AI277" s="235">
        <f t="shared" si="28"/>
        <v>0</v>
      </c>
      <c r="AJ277" s="235">
        <f t="shared" si="29"/>
        <v>0</v>
      </c>
      <c r="AK277" s="235">
        <f t="shared" si="25"/>
        <v>0</v>
      </c>
      <c r="AL277" s="234"/>
      <c r="AM277" s="235">
        <f t="shared" si="26"/>
        <v>0</v>
      </c>
      <c r="AN277" s="235">
        <f t="shared" si="27"/>
        <v>0</v>
      </c>
      <c r="BM277" s="236"/>
      <c r="BN277" s="236"/>
      <c r="BO277" s="236"/>
    </row>
    <row r="278" spans="1:67" ht="13.5" customHeight="1" x14ac:dyDescent="0.25">
      <c r="A278" s="229"/>
      <c r="B278" s="234" t="str">
        <f>IF($C278&lt;&gt;"",MAX($B$7:B277)+1,"")</f>
        <v/>
      </c>
      <c r="C278" s="276"/>
      <c r="D278" s="287"/>
      <c r="E278" s="288"/>
      <c r="F278" s="262"/>
      <c r="G278" s="262"/>
      <c r="H278" s="275"/>
      <c r="I278" s="276"/>
      <c r="J278" s="281"/>
      <c r="K278" s="291"/>
      <c r="L278" s="263"/>
      <c r="M278" s="279"/>
      <c r="N27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78" s="355"/>
      <c r="P278" s="355"/>
      <c r="Q278" s="355"/>
      <c r="R278" s="360"/>
      <c r="S278" s="282"/>
      <c r="T278" s="292"/>
      <c r="U278" s="231"/>
      <c r="V278" s="270">
        <f>12/12*Taula423[[#This Row],[Mesos del contracte en vigor durant l´any 2024]]</f>
        <v>0</v>
      </c>
      <c r="W278" s="270">
        <f>2/12*Taula423[[#This Row],[Mesos del contracte en vigor durant l´any 2024]]</f>
        <v>0</v>
      </c>
      <c r="X278" s="271">
        <f t="shared" si="24"/>
        <v>0</v>
      </c>
      <c r="Y278" s="271"/>
      <c r="Z278" s="283" t="e">
        <f>IF(#REF!&lt;#REF!,"No assoleix el mínim d'hores d'atenció anual","Atenció mínima assolida amb èxit")</f>
        <v>#REF!</v>
      </c>
      <c r="AA278" s="271"/>
      <c r="AB278" s="234"/>
      <c r="AC278" s="234"/>
      <c r="AE278" s="273">
        <f>IF(Taula423[[#This Row],[Núm. d''ordre]]&lt;&gt;"",1,0)</f>
        <v>0</v>
      </c>
      <c r="AG278" s="273">
        <f>IF(Taula423[[#This Row],[Núm. d''ordre]]&gt;0,1,0)</f>
        <v>1</v>
      </c>
      <c r="AI278" s="235">
        <f t="shared" si="28"/>
        <v>0</v>
      </c>
      <c r="AJ278" s="235">
        <f t="shared" si="29"/>
        <v>0</v>
      </c>
      <c r="AK278" s="235">
        <f t="shared" si="25"/>
        <v>0</v>
      </c>
      <c r="AL278" s="234"/>
      <c r="AM278" s="235">
        <f t="shared" si="26"/>
        <v>0</v>
      </c>
      <c r="AN278" s="235">
        <f t="shared" si="27"/>
        <v>0</v>
      </c>
      <c r="BM278" s="236"/>
      <c r="BN278" s="236"/>
      <c r="BO278" s="236"/>
    </row>
    <row r="279" spans="1:67" ht="13.5" customHeight="1" x14ac:dyDescent="0.25">
      <c r="A279" s="229"/>
      <c r="B279" s="234" t="str">
        <f>IF($C279&lt;&gt;"",MAX($B$7:B278)+1,"")</f>
        <v/>
      </c>
      <c r="C279" s="276"/>
      <c r="D279" s="287"/>
      <c r="E279" s="288"/>
      <c r="F279" s="262"/>
      <c r="G279" s="262"/>
      <c r="H279" s="275"/>
      <c r="I279" s="276"/>
      <c r="J279" s="281"/>
      <c r="K279" s="291"/>
      <c r="L279" s="263"/>
      <c r="M279" s="279"/>
      <c r="N27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79" s="355"/>
      <c r="P279" s="355"/>
      <c r="Q279" s="355"/>
      <c r="R279" s="360"/>
      <c r="S279" s="282"/>
      <c r="T279" s="292"/>
      <c r="U279" s="231"/>
      <c r="V279" s="270">
        <f>12/12*Taula423[[#This Row],[Mesos del contracte en vigor durant l´any 2024]]</f>
        <v>0</v>
      </c>
      <c r="W279" s="270">
        <f>2/12*Taula423[[#This Row],[Mesos del contracte en vigor durant l´any 2024]]</f>
        <v>0</v>
      </c>
      <c r="X279" s="271">
        <f t="shared" si="24"/>
        <v>0</v>
      </c>
      <c r="Y279" s="271"/>
      <c r="Z279" s="272" t="e">
        <f>IF(#REF!&lt;#REF!,"No assoleix el mínim d'hores d'atenció anual","Atenció mínima assolida amb èxit")</f>
        <v>#REF!</v>
      </c>
      <c r="AA279" s="271"/>
      <c r="AB279" s="234"/>
      <c r="AC279" s="234"/>
      <c r="AE279" s="273">
        <f>IF(Taula423[[#This Row],[Núm. d''ordre]]&lt;&gt;"",1,0)</f>
        <v>0</v>
      </c>
      <c r="AG279" s="273">
        <f>IF(Taula423[[#This Row],[Núm. d''ordre]]&gt;0,1,0)</f>
        <v>1</v>
      </c>
      <c r="AI279" s="235">
        <f t="shared" si="28"/>
        <v>0</v>
      </c>
      <c r="AJ279" s="235">
        <f t="shared" si="29"/>
        <v>0</v>
      </c>
      <c r="AK279" s="235">
        <f t="shared" si="25"/>
        <v>0</v>
      </c>
      <c r="AL279" s="234"/>
      <c r="AM279" s="235">
        <f t="shared" si="26"/>
        <v>0</v>
      </c>
      <c r="AN279" s="235">
        <f t="shared" si="27"/>
        <v>0</v>
      </c>
      <c r="BM279" s="236"/>
      <c r="BN279" s="236"/>
      <c r="BO279" s="236"/>
    </row>
    <row r="280" spans="1:67" ht="13.5" customHeight="1" x14ac:dyDescent="0.25">
      <c r="A280" s="229"/>
      <c r="B280" s="234" t="str">
        <f>IF($C280&lt;&gt;"",MAX($B$7:B279)+1,"")</f>
        <v/>
      </c>
      <c r="C280" s="276"/>
      <c r="D280" s="287"/>
      <c r="E280" s="288"/>
      <c r="F280" s="262"/>
      <c r="G280" s="262"/>
      <c r="H280" s="275"/>
      <c r="I280" s="276"/>
      <c r="J280" s="281"/>
      <c r="K280" s="291"/>
      <c r="L280" s="263"/>
      <c r="M280" s="279"/>
      <c r="N28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80" s="355"/>
      <c r="P280" s="355"/>
      <c r="Q280" s="355"/>
      <c r="R280" s="360"/>
      <c r="S280" s="282"/>
      <c r="T280" s="292"/>
      <c r="U280" s="231"/>
      <c r="V280" s="270">
        <f>12/12*Taula423[[#This Row],[Mesos del contracte en vigor durant l´any 2024]]</f>
        <v>0</v>
      </c>
      <c r="W280" s="270">
        <f>2/12*Taula423[[#This Row],[Mesos del contracte en vigor durant l´any 2024]]</f>
        <v>0</v>
      </c>
      <c r="X280" s="271">
        <f t="shared" si="24"/>
        <v>0</v>
      </c>
      <c r="Y280" s="271"/>
      <c r="Z280" s="283" t="e">
        <f>IF(#REF!&lt;#REF!,"No assoleix el mínim d'hores d'atenció anual","Atenció mínima assolida amb èxit")</f>
        <v>#REF!</v>
      </c>
      <c r="AA280" s="271"/>
      <c r="AB280" s="234"/>
      <c r="AC280" s="234"/>
      <c r="AE280" s="273">
        <f>IF(Taula423[[#This Row],[Núm. d''ordre]]&lt;&gt;"",1,0)</f>
        <v>0</v>
      </c>
      <c r="AG280" s="273">
        <f>IF(Taula423[[#This Row],[Núm. d''ordre]]&gt;0,1,0)</f>
        <v>1</v>
      </c>
      <c r="AI280" s="235">
        <f t="shared" si="28"/>
        <v>0</v>
      </c>
      <c r="AJ280" s="235">
        <f t="shared" si="29"/>
        <v>0</v>
      </c>
      <c r="AK280" s="235">
        <f t="shared" si="25"/>
        <v>0</v>
      </c>
      <c r="AL280" s="234"/>
      <c r="AM280" s="235">
        <f t="shared" si="26"/>
        <v>0</v>
      </c>
      <c r="AN280" s="235">
        <f t="shared" si="27"/>
        <v>0</v>
      </c>
      <c r="BM280" s="236"/>
      <c r="BN280" s="236"/>
      <c r="BO280" s="236"/>
    </row>
    <row r="281" spans="1:67" ht="13.5" customHeight="1" x14ac:dyDescent="0.25">
      <c r="A281" s="229"/>
      <c r="B281" s="234" t="str">
        <f>IF($C281&lt;&gt;"",MAX($B$7:B280)+1,"")</f>
        <v/>
      </c>
      <c r="C281" s="276"/>
      <c r="D281" s="287"/>
      <c r="E281" s="288"/>
      <c r="F281" s="262"/>
      <c r="G281" s="262"/>
      <c r="H281" s="275"/>
      <c r="I281" s="276"/>
      <c r="J281" s="281"/>
      <c r="K281" s="291"/>
      <c r="L281" s="263"/>
      <c r="M281" s="279"/>
      <c r="N28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81" s="355"/>
      <c r="P281" s="355"/>
      <c r="Q281" s="355"/>
      <c r="R281" s="360"/>
      <c r="S281" s="282"/>
      <c r="T281" s="292"/>
      <c r="U281" s="231"/>
      <c r="V281" s="270">
        <f>12/12*Taula423[[#This Row],[Mesos del contracte en vigor durant l´any 2024]]</f>
        <v>0</v>
      </c>
      <c r="W281" s="270">
        <f>2/12*Taula423[[#This Row],[Mesos del contracte en vigor durant l´any 2024]]</f>
        <v>0</v>
      </c>
      <c r="X281" s="271">
        <f t="shared" si="24"/>
        <v>0</v>
      </c>
      <c r="Y281" s="271"/>
      <c r="Z281" s="272" t="e">
        <f>IF(#REF!&lt;#REF!,"No assoleix el mínim d'hores d'atenció anual","Atenció mínima assolida amb èxit")</f>
        <v>#REF!</v>
      </c>
      <c r="AA281" s="271"/>
      <c r="AB281" s="234"/>
      <c r="AC281" s="234"/>
      <c r="AE281" s="273">
        <f>IF(Taula423[[#This Row],[Núm. d''ordre]]&lt;&gt;"",1,0)</f>
        <v>0</v>
      </c>
      <c r="AG281" s="273">
        <f>IF(Taula423[[#This Row],[Núm. d''ordre]]&gt;0,1,0)</f>
        <v>1</v>
      </c>
      <c r="AI281" s="235">
        <f t="shared" si="28"/>
        <v>0</v>
      </c>
      <c r="AJ281" s="235">
        <f t="shared" si="29"/>
        <v>0</v>
      </c>
      <c r="AK281" s="235">
        <f t="shared" si="25"/>
        <v>0</v>
      </c>
      <c r="AL281" s="234"/>
      <c r="AM281" s="235">
        <f t="shared" si="26"/>
        <v>0</v>
      </c>
      <c r="AN281" s="235">
        <f t="shared" si="27"/>
        <v>0</v>
      </c>
      <c r="BM281" s="236"/>
      <c r="BN281" s="236"/>
      <c r="BO281" s="236"/>
    </row>
    <row r="282" spans="1:67" ht="13.5" customHeight="1" x14ac:dyDescent="0.25">
      <c r="A282" s="229"/>
      <c r="B282" s="234" t="str">
        <f>IF($C282&lt;&gt;"",MAX($B$7:B281)+1,"")</f>
        <v/>
      </c>
      <c r="C282" s="276"/>
      <c r="D282" s="287"/>
      <c r="E282" s="288"/>
      <c r="F282" s="262"/>
      <c r="G282" s="262"/>
      <c r="H282" s="275"/>
      <c r="I282" s="276"/>
      <c r="J282" s="281"/>
      <c r="K282" s="291"/>
      <c r="L282" s="263"/>
      <c r="M282" s="279"/>
      <c r="N28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82" s="355"/>
      <c r="P282" s="355"/>
      <c r="Q282" s="355"/>
      <c r="R282" s="360"/>
      <c r="S282" s="282"/>
      <c r="T282" s="292"/>
      <c r="U282" s="231"/>
      <c r="V282" s="270">
        <f>12/12*Taula423[[#This Row],[Mesos del contracte en vigor durant l´any 2024]]</f>
        <v>0</v>
      </c>
      <c r="W282" s="270">
        <f>2/12*Taula423[[#This Row],[Mesos del contracte en vigor durant l´any 2024]]</f>
        <v>0</v>
      </c>
      <c r="X282" s="271">
        <f t="shared" si="24"/>
        <v>0</v>
      </c>
      <c r="Y282" s="271"/>
      <c r="Z282" s="283" t="e">
        <f>IF(#REF!&lt;#REF!,"No assoleix el mínim d'hores d'atenció anual","Atenció mínima assolida amb èxit")</f>
        <v>#REF!</v>
      </c>
      <c r="AA282" s="271"/>
      <c r="AB282" s="234"/>
      <c r="AC282" s="234"/>
      <c r="AE282" s="273">
        <f>IF(Taula423[[#This Row],[Núm. d''ordre]]&lt;&gt;"",1,0)</f>
        <v>0</v>
      </c>
      <c r="AG282" s="273">
        <f>IF(Taula423[[#This Row],[Núm. d''ordre]]&gt;0,1,0)</f>
        <v>1</v>
      </c>
      <c r="AI282" s="235">
        <f t="shared" si="28"/>
        <v>0</v>
      </c>
      <c r="AJ282" s="235">
        <f t="shared" si="29"/>
        <v>0</v>
      </c>
      <c r="AK282" s="235">
        <f t="shared" si="25"/>
        <v>0</v>
      </c>
      <c r="AL282" s="234"/>
      <c r="AM282" s="235">
        <f t="shared" si="26"/>
        <v>0</v>
      </c>
      <c r="AN282" s="235">
        <f t="shared" si="27"/>
        <v>0</v>
      </c>
      <c r="BM282" s="236"/>
      <c r="BN282" s="236"/>
      <c r="BO282" s="236"/>
    </row>
    <row r="283" spans="1:67" ht="13.5" customHeight="1" x14ac:dyDescent="0.25">
      <c r="A283" s="229"/>
      <c r="B283" s="234" t="str">
        <f>IF($C283&lt;&gt;"",MAX($B$7:B282)+1,"")</f>
        <v/>
      </c>
      <c r="C283" s="276"/>
      <c r="D283" s="287"/>
      <c r="E283" s="288"/>
      <c r="F283" s="262"/>
      <c r="G283" s="262"/>
      <c r="H283" s="275"/>
      <c r="I283" s="276"/>
      <c r="J283" s="281"/>
      <c r="K283" s="291"/>
      <c r="L283" s="263"/>
      <c r="M283" s="279"/>
      <c r="N28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83" s="355"/>
      <c r="P283" s="355"/>
      <c r="Q283" s="355"/>
      <c r="R283" s="360"/>
      <c r="S283" s="282"/>
      <c r="T283" s="292"/>
      <c r="U283" s="231"/>
      <c r="V283" s="270">
        <f>12/12*Taula423[[#This Row],[Mesos del contracte en vigor durant l´any 2024]]</f>
        <v>0</v>
      </c>
      <c r="W283" s="270">
        <f>2/12*Taula423[[#This Row],[Mesos del contracte en vigor durant l´any 2024]]</f>
        <v>0</v>
      </c>
      <c r="X283" s="271">
        <f t="shared" si="24"/>
        <v>0</v>
      </c>
      <c r="Y283" s="271"/>
      <c r="Z283" s="272" t="e">
        <f>IF(#REF!&lt;#REF!,"No assoleix el mínim d'hores d'atenció anual","Atenció mínima assolida amb èxit")</f>
        <v>#REF!</v>
      </c>
      <c r="AA283" s="271"/>
      <c r="AB283" s="234"/>
      <c r="AC283" s="234"/>
      <c r="AE283" s="273">
        <f>IF(Taula423[[#This Row],[Núm. d''ordre]]&lt;&gt;"",1,0)</f>
        <v>0</v>
      </c>
      <c r="AG283" s="273">
        <f>IF(Taula423[[#This Row],[Núm. d''ordre]]&gt;0,1,0)</f>
        <v>1</v>
      </c>
      <c r="AI283" s="235">
        <f t="shared" si="28"/>
        <v>0</v>
      </c>
      <c r="AJ283" s="235">
        <f t="shared" si="29"/>
        <v>0</v>
      </c>
      <c r="AK283" s="235">
        <f t="shared" si="25"/>
        <v>0</v>
      </c>
      <c r="AL283" s="234"/>
      <c r="AM283" s="235">
        <f t="shared" si="26"/>
        <v>0</v>
      </c>
      <c r="AN283" s="235">
        <f t="shared" si="27"/>
        <v>0</v>
      </c>
      <c r="BM283" s="236"/>
      <c r="BN283" s="236"/>
      <c r="BO283" s="236"/>
    </row>
    <row r="284" spans="1:67" ht="13.5" customHeight="1" x14ac:dyDescent="0.25">
      <c r="A284" s="229"/>
      <c r="B284" s="234" t="str">
        <f>IF($C284&lt;&gt;"",MAX($B$7:B283)+1,"")</f>
        <v/>
      </c>
      <c r="C284" s="276"/>
      <c r="D284" s="287"/>
      <c r="E284" s="288"/>
      <c r="F284" s="262"/>
      <c r="G284" s="262"/>
      <c r="H284" s="275"/>
      <c r="I284" s="276"/>
      <c r="J284" s="281"/>
      <c r="K284" s="291"/>
      <c r="L284" s="263"/>
      <c r="M284" s="279"/>
      <c r="N28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84" s="355"/>
      <c r="P284" s="355"/>
      <c r="Q284" s="355"/>
      <c r="R284" s="360"/>
      <c r="S284" s="282"/>
      <c r="T284" s="292"/>
      <c r="U284" s="231"/>
      <c r="V284" s="270">
        <f>12/12*Taula423[[#This Row],[Mesos del contracte en vigor durant l´any 2024]]</f>
        <v>0</v>
      </c>
      <c r="W284" s="270">
        <f>2/12*Taula423[[#This Row],[Mesos del contracte en vigor durant l´any 2024]]</f>
        <v>0</v>
      </c>
      <c r="X284" s="271">
        <f t="shared" si="24"/>
        <v>0</v>
      </c>
      <c r="Y284" s="271"/>
      <c r="Z284" s="283" t="e">
        <f>IF(#REF!&lt;#REF!,"No assoleix el mínim d'hores d'atenció anual","Atenció mínima assolida amb èxit")</f>
        <v>#REF!</v>
      </c>
      <c r="AA284" s="271"/>
      <c r="AB284" s="234"/>
      <c r="AC284" s="234"/>
      <c r="AE284" s="273">
        <f>IF(Taula423[[#This Row],[Núm. d''ordre]]&lt;&gt;"",1,0)</f>
        <v>0</v>
      </c>
      <c r="AG284" s="273">
        <f>IF(Taula423[[#This Row],[Núm. d''ordre]]&gt;0,1,0)</f>
        <v>1</v>
      </c>
      <c r="AI284" s="235">
        <f t="shared" si="28"/>
        <v>0</v>
      </c>
      <c r="AJ284" s="235">
        <f t="shared" si="29"/>
        <v>0</v>
      </c>
      <c r="AK284" s="235">
        <f t="shared" si="25"/>
        <v>0</v>
      </c>
      <c r="AL284" s="234"/>
      <c r="AM284" s="235">
        <f t="shared" si="26"/>
        <v>0</v>
      </c>
      <c r="AN284" s="235">
        <f t="shared" si="27"/>
        <v>0</v>
      </c>
      <c r="BM284" s="236"/>
      <c r="BN284" s="236"/>
      <c r="BO284" s="236"/>
    </row>
    <row r="285" spans="1:67" ht="13.5" customHeight="1" x14ac:dyDescent="0.25">
      <c r="A285" s="229"/>
      <c r="B285" s="234" t="str">
        <f>IF($C285&lt;&gt;"",MAX($B$7:B284)+1,"")</f>
        <v/>
      </c>
      <c r="C285" s="276"/>
      <c r="D285" s="287"/>
      <c r="E285" s="288"/>
      <c r="F285" s="262"/>
      <c r="G285" s="262"/>
      <c r="H285" s="275"/>
      <c r="I285" s="276"/>
      <c r="J285" s="281"/>
      <c r="K285" s="291"/>
      <c r="L285" s="263"/>
      <c r="M285" s="279"/>
      <c r="N28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85" s="355"/>
      <c r="P285" s="355"/>
      <c r="Q285" s="355"/>
      <c r="R285" s="360"/>
      <c r="S285" s="282"/>
      <c r="T285" s="292"/>
      <c r="U285" s="231"/>
      <c r="V285" s="270">
        <f>12/12*Taula423[[#This Row],[Mesos del contracte en vigor durant l´any 2024]]</f>
        <v>0</v>
      </c>
      <c r="W285" s="270">
        <f>2/12*Taula423[[#This Row],[Mesos del contracte en vigor durant l´any 2024]]</f>
        <v>0</v>
      </c>
      <c r="X285" s="271">
        <f t="shared" si="24"/>
        <v>0</v>
      </c>
      <c r="Y285" s="271"/>
      <c r="Z285" s="272" t="e">
        <f>IF(#REF!&lt;#REF!,"No assoleix el mínim d'hores d'atenció anual","Atenció mínima assolida amb èxit")</f>
        <v>#REF!</v>
      </c>
      <c r="AA285" s="271"/>
      <c r="AB285" s="234"/>
      <c r="AC285" s="234"/>
      <c r="AE285" s="273">
        <f>IF(Taula423[[#This Row],[Núm. d''ordre]]&lt;&gt;"",1,0)</f>
        <v>0</v>
      </c>
      <c r="AG285" s="273">
        <f>IF(Taula423[[#This Row],[Núm. d''ordre]]&gt;0,1,0)</f>
        <v>1</v>
      </c>
      <c r="AI285" s="235">
        <f t="shared" si="28"/>
        <v>0</v>
      </c>
      <c r="AJ285" s="235">
        <f t="shared" si="29"/>
        <v>0</v>
      </c>
      <c r="AK285" s="235">
        <f t="shared" si="25"/>
        <v>0</v>
      </c>
      <c r="AL285" s="234"/>
      <c r="AM285" s="235">
        <f t="shared" si="26"/>
        <v>0</v>
      </c>
      <c r="AN285" s="235">
        <f t="shared" si="27"/>
        <v>0</v>
      </c>
      <c r="BM285" s="236"/>
      <c r="BN285" s="236"/>
      <c r="BO285" s="236"/>
    </row>
    <row r="286" spans="1:67" ht="13.5" customHeight="1" x14ac:dyDescent="0.25">
      <c r="A286" s="229"/>
      <c r="B286" s="234" t="str">
        <f>IF($C286&lt;&gt;"",MAX($B$7:B285)+1,"")</f>
        <v/>
      </c>
      <c r="C286" s="276"/>
      <c r="D286" s="287"/>
      <c r="E286" s="288"/>
      <c r="F286" s="262"/>
      <c r="G286" s="262"/>
      <c r="H286" s="275"/>
      <c r="I286" s="276"/>
      <c r="J286" s="281"/>
      <c r="K286" s="291"/>
      <c r="L286" s="263"/>
      <c r="M286" s="279"/>
      <c r="N28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86" s="355"/>
      <c r="P286" s="355"/>
      <c r="Q286" s="355"/>
      <c r="R286" s="360"/>
      <c r="S286" s="282"/>
      <c r="T286" s="292"/>
      <c r="U286" s="231"/>
      <c r="V286" s="270">
        <f>12/12*Taula423[[#This Row],[Mesos del contracte en vigor durant l´any 2024]]</f>
        <v>0</v>
      </c>
      <c r="W286" s="270">
        <f>2/12*Taula423[[#This Row],[Mesos del contracte en vigor durant l´any 2024]]</f>
        <v>0</v>
      </c>
      <c r="X286" s="271">
        <f t="shared" si="24"/>
        <v>0</v>
      </c>
      <c r="Y286" s="271"/>
      <c r="Z286" s="283" t="e">
        <f>IF(#REF!&lt;#REF!,"No assoleix el mínim d'hores d'atenció anual","Atenció mínima assolida amb èxit")</f>
        <v>#REF!</v>
      </c>
      <c r="AA286" s="271"/>
      <c r="AB286" s="234"/>
      <c r="AC286" s="234"/>
      <c r="AE286" s="273">
        <f>IF(Taula423[[#This Row],[Núm. d''ordre]]&lt;&gt;"",1,0)</f>
        <v>0</v>
      </c>
      <c r="AG286" s="273">
        <f>IF(Taula423[[#This Row],[Núm. d''ordre]]&gt;0,1,0)</f>
        <v>1</v>
      </c>
      <c r="AI286" s="235">
        <f t="shared" si="28"/>
        <v>0</v>
      </c>
      <c r="AJ286" s="235">
        <f t="shared" si="29"/>
        <v>0</v>
      </c>
      <c r="AK286" s="235">
        <f t="shared" si="25"/>
        <v>0</v>
      </c>
      <c r="AL286" s="234"/>
      <c r="AM286" s="235">
        <f t="shared" si="26"/>
        <v>0</v>
      </c>
      <c r="AN286" s="235">
        <f t="shared" si="27"/>
        <v>0</v>
      </c>
      <c r="BM286" s="236"/>
      <c r="BN286" s="236"/>
      <c r="BO286" s="236"/>
    </row>
    <row r="287" spans="1:67" ht="13.5" customHeight="1" x14ac:dyDescent="0.25">
      <c r="A287" s="229"/>
      <c r="B287" s="234" t="str">
        <f>IF($C287&lt;&gt;"",MAX($B$7:B286)+1,"")</f>
        <v/>
      </c>
      <c r="C287" s="276"/>
      <c r="D287" s="287"/>
      <c r="E287" s="288"/>
      <c r="F287" s="262"/>
      <c r="G287" s="262"/>
      <c r="H287" s="275"/>
      <c r="I287" s="276"/>
      <c r="J287" s="281"/>
      <c r="K287" s="291"/>
      <c r="L287" s="263"/>
      <c r="M287" s="279"/>
      <c r="N28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87" s="355"/>
      <c r="P287" s="355"/>
      <c r="Q287" s="355"/>
      <c r="R287" s="360"/>
      <c r="S287" s="282"/>
      <c r="T287" s="292"/>
      <c r="U287" s="231"/>
      <c r="V287" s="270">
        <f>12/12*Taula423[[#This Row],[Mesos del contracte en vigor durant l´any 2024]]</f>
        <v>0</v>
      </c>
      <c r="W287" s="270">
        <f>2/12*Taula423[[#This Row],[Mesos del contracte en vigor durant l´any 2024]]</f>
        <v>0</v>
      </c>
      <c r="X287" s="271">
        <f t="shared" si="24"/>
        <v>0</v>
      </c>
      <c r="Y287" s="271"/>
      <c r="Z287" s="272" t="e">
        <f>IF(#REF!&lt;#REF!,"No assoleix el mínim d'hores d'atenció anual","Atenció mínima assolida amb èxit")</f>
        <v>#REF!</v>
      </c>
      <c r="AA287" s="271"/>
      <c r="AB287" s="234"/>
      <c r="AC287" s="234"/>
      <c r="AE287" s="273">
        <f>IF(Taula423[[#This Row],[Núm. d''ordre]]&lt;&gt;"",1,0)</f>
        <v>0</v>
      </c>
      <c r="AG287" s="273">
        <f>IF(Taula423[[#This Row],[Núm. d''ordre]]&gt;0,1,0)</f>
        <v>1</v>
      </c>
      <c r="AI287" s="235">
        <f t="shared" si="28"/>
        <v>0</v>
      </c>
      <c r="AJ287" s="235">
        <f t="shared" si="29"/>
        <v>0</v>
      </c>
      <c r="AK287" s="235">
        <f t="shared" si="25"/>
        <v>0</v>
      </c>
      <c r="AL287" s="234"/>
      <c r="AM287" s="235">
        <f t="shared" si="26"/>
        <v>0</v>
      </c>
      <c r="AN287" s="235">
        <f t="shared" si="27"/>
        <v>0</v>
      </c>
      <c r="BM287" s="236"/>
      <c r="BN287" s="236"/>
      <c r="BO287" s="236"/>
    </row>
    <row r="288" spans="1:67" ht="13.5" customHeight="1" x14ac:dyDescent="0.25">
      <c r="A288" s="229"/>
      <c r="B288" s="234" t="str">
        <f>IF($C288&lt;&gt;"",MAX($B$7:B287)+1,"")</f>
        <v/>
      </c>
      <c r="C288" s="276"/>
      <c r="D288" s="287"/>
      <c r="E288" s="288"/>
      <c r="F288" s="262"/>
      <c r="G288" s="262"/>
      <c r="H288" s="275"/>
      <c r="I288" s="276"/>
      <c r="J288" s="281"/>
      <c r="K288" s="291"/>
      <c r="L288" s="263"/>
      <c r="M288" s="279"/>
      <c r="N28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88" s="355"/>
      <c r="P288" s="355"/>
      <c r="Q288" s="355"/>
      <c r="R288" s="360"/>
      <c r="S288" s="282"/>
      <c r="T288" s="292"/>
      <c r="U288" s="231"/>
      <c r="V288" s="270">
        <f>12/12*Taula423[[#This Row],[Mesos del contracte en vigor durant l´any 2024]]</f>
        <v>0</v>
      </c>
      <c r="W288" s="270">
        <f>2/12*Taula423[[#This Row],[Mesos del contracte en vigor durant l´any 2024]]</f>
        <v>0</v>
      </c>
      <c r="X288" s="271">
        <f t="shared" si="24"/>
        <v>0</v>
      </c>
      <c r="Y288" s="271"/>
      <c r="Z288" s="283" t="e">
        <f>IF(#REF!&lt;#REF!,"No assoleix el mínim d'hores d'atenció anual","Atenció mínima assolida amb èxit")</f>
        <v>#REF!</v>
      </c>
      <c r="AA288" s="271"/>
      <c r="AB288" s="234"/>
      <c r="AC288" s="234"/>
      <c r="AE288" s="273">
        <f>IF(Taula423[[#This Row],[Núm. d''ordre]]&lt;&gt;"",1,0)</f>
        <v>0</v>
      </c>
      <c r="AG288" s="273">
        <f>IF(Taula423[[#This Row],[Núm. d''ordre]]&gt;0,1,0)</f>
        <v>1</v>
      </c>
      <c r="AI288" s="235">
        <f t="shared" si="28"/>
        <v>0</v>
      </c>
      <c r="AJ288" s="235">
        <f t="shared" si="29"/>
        <v>0</v>
      </c>
      <c r="AK288" s="235">
        <f t="shared" si="25"/>
        <v>0</v>
      </c>
      <c r="AL288" s="234"/>
      <c r="AM288" s="235">
        <f t="shared" si="26"/>
        <v>0</v>
      </c>
      <c r="AN288" s="235">
        <f t="shared" si="27"/>
        <v>0</v>
      </c>
      <c r="BM288" s="236"/>
      <c r="BN288" s="236"/>
      <c r="BO288" s="236"/>
    </row>
    <row r="289" spans="1:67" ht="13.5" customHeight="1" x14ac:dyDescent="0.25">
      <c r="A289" s="229"/>
      <c r="B289" s="234" t="str">
        <f>IF($C289&lt;&gt;"",MAX($B$7:B288)+1,"")</f>
        <v/>
      </c>
      <c r="C289" s="276"/>
      <c r="D289" s="287"/>
      <c r="E289" s="288"/>
      <c r="F289" s="262"/>
      <c r="G289" s="262"/>
      <c r="H289" s="275"/>
      <c r="I289" s="276"/>
      <c r="J289" s="281"/>
      <c r="K289" s="291"/>
      <c r="L289" s="263"/>
      <c r="M289" s="279"/>
      <c r="N28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89" s="355"/>
      <c r="P289" s="355"/>
      <c r="Q289" s="355"/>
      <c r="R289" s="360"/>
      <c r="S289" s="282"/>
      <c r="T289" s="292"/>
      <c r="U289" s="231"/>
      <c r="V289" s="270">
        <f>12/12*Taula423[[#This Row],[Mesos del contracte en vigor durant l´any 2024]]</f>
        <v>0</v>
      </c>
      <c r="W289" s="270">
        <f>2/12*Taula423[[#This Row],[Mesos del contracte en vigor durant l´any 2024]]</f>
        <v>0</v>
      </c>
      <c r="X289" s="271">
        <f t="shared" si="24"/>
        <v>0</v>
      </c>
      <c r="Y289" s="271"/>
      <c r="Z289" s="272" t="e">
        <f>IF(#REF!&lt;#REF!,"No assoleix el mínim d'hores d'atenció anual","Atenció mínima assolida amb èxit")</f>
        <v>#REF!</v>
      </c>
      <c r="AA289" s="271"/>
      <c r="AB289" s="234"/>
      <c r="AC289" s="234"/>
      <c r="AE289" s="273">
        <f>IF(Taula423[[#This Row],[Núm. d''ordre]]&lt;&gt;"",1,0)</f>
        <v>0</v>
      </c>
      <c r="AG289" s="273">
        <f>IF(Taula423[[#This Row],[Núm. d''ordre]]&gt;0,1,0)</f>
        <v>1</v>
      </c>
      <c r="AI289" s="235">
        <f t="shared" si="28"/>
        <v>0</v>
      </c>
      <c r="AJ289" s="235">
        <f t="shared" si="29"/>
        <v>0</v>
      </c>
      <c r="AK289" s="235">
        <f t="shared" si="25"/>
        <v>0</v>
      </c>
      <c r="AL289" s="234"/>
      <c r="AM289" s="235">
        <f t="shared" si="26"/>
        <v>0</v>
      </c>
      <c r="AN289" s="235">
        <f t="shared" si="27"/>
        <v>0</v>
      </c>
      <c r="BM289" s="236"/>
      <c r="BN289" s="236"/>
      <c r="BO289" s="236"/>
    </row>
    <row r="290" spans="1:67" ht="13.5" customHeight="1" x14ac:dyDescent="0.25">
      <c r="A290" s="229"/>
      <c r="B290" s="234" t="str">
        <f>IF($C290&lt;&gt;"",MAX($B$7:B289)+1,"")</f>
        <v/>
      </c>
      <c r="C290" s="276"/>
      <c r="D290" s="287"/>
      <c r="E290" s="288"/>
      <c r="F290" s="262"/>
      <c r="G290" s="262"/>
      <c r="H290" s="275"/>
      <c r="I290" s="276"/>
      <c r="J290" s="281"/>
      <c r="K290" s="291"/>
      <c r="L290" s="263"/>
      <c r="M290" s="279"/>
      <c r="N29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90" s="355"/>
      <c r="P290" s="355"/>
      <c r="Q290" s="355"/>
      <c r="R290" s="360"/>
      <c r="S290" s="282"/>
      <c r="T290" s="292"/>
      <c r="U290" s="231"/>
      <c r="V290" s="270">
        <f>12/12*Taula423[[#This Row],[Mesos del contracte en vigor durant l´any 2024]]</f>
        <v>0</v>
      </c>
      <c r="W290" s="270">
        <f>2/12*Taula423[[#This Row],[Mesos del contracte en vigor durant l´any 2024]]</f>
        <v>0</v>
      </c>
      <c r="X290" s="271">
        <f t="shared" si="24"/>
        <v>0</v>
      </c>
      <c r="Y290" s="271"/>
      <c r="Z290" s="283" t="e">
        <f>IF(#REF!&lt;#REF!,"No assoleix el mínim d'hores d'atenció anual","Atenció mínima assolida amb èxit")</f>
        <v>#REF!</v>
      </c>
      <c r="AA290" s="271"/>
      <c r="AB290" s="234"/>
      <c r="AC290" s="234"/>
      <c r="AE290" s="273">
        <f>IF(Taula423[[#This Row],[Núm. d''ordre]]&lt;&gt;"",1,0)</f>
        <v>0</v>
      </c>
      <c r="AG290" s="273">
        <f>IF(Taula423[[#This Row],[Núm. d''ordre]]&gt;0,1,0)</f>
        <v>1</v>
      </c>
      <c r="AI290" s="235">
        <f t="shared" si="28"/>
        <v>0</v>
      </c>
      <c r="AJ290" s="235">
        <f t="shared" si="29"/>
        <v>0</v>
      </c>
      <c r="AK290" s="235">
        <f t="shared" si="25"/>
        <v>0</v>
      </c>
      <c r="AL290" s="234"/>
      <c r="AM290" s="235">
        <f t="shared" si="26"/>
        <v>0</v>
      </c>
      <c r="AN290" s="235">
        <f t="shared" si="27"/>
        <v>0</v>
      </c>
      <c r="BM290" s="236"/>
      <c r="BN290" s="236"/>
      <c r="BO290" s="236"/>
    </row>
    <row r="291" spans="1:67" ht="13.5" customHeight="1" x14ac:dyDescent="0.25">
      <c r="A291" s="229"/>
      <c r="B291" s="234" t="str">
        <f>IF($C291&lt;&gt;"",MAX($B$7:B290)+1,"")</f>
        <v/>
      </c>
      <c r="C291" s="276"/>
      <c r="D291" s="287"/>
      <c r="E291" s="288"/>
      <c r="F291" s="262"/>
      <c r="G291" s="262"/>
      <c r="H291" s="275"/>
      <c r="I291" s="276"/>
      <c r="J291" s="281"/>
      <c r="K291" s="291"/>
      <c r="L291" s="263"/>
      <c r="M291" s="279"/>
      <c r="N29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91" s="355"/>
      <c r="P291" s="355"/>
      <c r="Q291" s="355"/>
      <c r="R291" s="360"/>
      <c r="S291" s="282"/>
      <c r="T291" s="292"/>
      <c r="U291" s="231"/>
      <c r="V291" s="270">
        <f>12/12*Taula423[[#This Row],[Mesos del contracte en vigor durant l´any 2024]]</f>
        <v>0</v>
      </c>
      <c r="W291" s="270">
        <f>2/12*Taula423[[#This Row],[Mesos del contracte en vigor durant l´any 2024]]</f>
        <v>0</v>
      </c>
      <c r="X291" s="271">
        <f t="shared" si="24"/>
        <v>0</v>
      </c>
      <c r="Y291" s="271"/>
      <c r="Z291" s="272" t="e">
        <f>IF(#REF!&lt;#REF!,"No assoleix el mínim d'hores d'atenció anual","Atenció mínima assolida amb èxit")</f>
        <v>#REF!</v>
      </c>
      <c r="AA291" s="271"/>
      <c r="AB291" s="234"/>
      <c r="AC291" s="234"/>
      <c r="AE291" s="273">
        <f>IF(Taula423[[#This Row],[Núm. d''ordre]]&lt;&gt;"",1,0)</f>
        <v>0</v>
      </c>
      <c r="AG291" s="273">
        <f>IF(Taula423[[#This Row],[Núm. d''ordre]]&gt;0,1,0)</f>
        <v>1</v>
      </c>
      <c r="AI291" s="235">
        <f t="shared" si="28"/>
        <v>0</v>
      </c>
      <c r="AJ291" s="235">
        <f t="shared" si="29"/>
        <v>0</v>
      </c>
      <c r="AK291" s="235">
        <f t="shared" si="25"/>
        <v>0</v>
      </c>
      <c r="AL291" s="234"/>
      <c r="AM291" s="235">
        <f t="shared" si="26"/>
        <v>0</v>
      </c>
      <c r="AN291" s="235">
        <f t="shared" si="27"/>
        <v>0</v>
      </c>
      <c r="BM291" s="236"/>
      <c r="BN291" s="236"/>
      <c r="BO291" s="236"/>
    </row>
    <row r="292" spans="1:67" ht="13.5" customHeight="1" x14ac:dyDescent="0.25">
      <c r="A292" s="229"/>
      <c r="B292" s="234" t="str">
        <f>IF($C292&lt;&gt;"",MAX($B$7:B291)+1,"")</f>
        <v/>
      </c>
      <c r="C292" s="276"/>
      <c r="D292" s="287"/>
      <c r="E292" s="288"/>
      <c r="F292" s="262"/>
      <c r="G292" s="262"/>
      <c r="H292" s="275"/>
      <c r="I292" s="276"/>
      <c r="J292" s="281"/>
      <c r="K292" s="291"/>
      <c r="L292" s="263"/>
      <c r="M292" s="279"/>
      <c r="N29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92" s="355"/>
      <c r="P292" s="355"/>
      <c r="Q292" s="355"/>
      <c r="R292" s="360"/>
      <c r="S292" s="282"/>
      <c r="T292" s="292"/>
      <c r="U292" s="231"/>
      <c r="V292" s="270">
        <f>12/12*Taula423[[#This Row],[Mesos del contracte en vigor durant l´any 2024]]</f>
        <v>0</v>
      </c>
      <c r="W292" s="270">
        <f>2/12*Taula423[[#This Row],[Mesos del contracte en vigor durant l´any 2024]]</f>
        <v>0</v>
      </c>
      <c r="X292" s="271">
        <f t="shared" si="24"/>
        <v>0</v>
      </c>
      <c r="Y292" s="271"/>
      <c r="Z292" s="283" t="e">
        <f>IF(#REF!&lt;#REF!,"No assoleix el mínim d'hores d'atenció anual","Atenció mínima assolida amb èxit")</f>
        <v>#REF!</v>
      </c>
      <c r="AA292" s="271"/>
      <c r="AB292" s="234"/>
      <c r="AC292" s="234"/>
      <c r="AE292" s="273">
        <f>IF(Taula423[[#This Row],[Núm. d''ordre]]&lt;&gt;"",1,0)</f>
        <v>0</v>
      </c>
      <c r="AG292" s="273">
        <f>IF(Taula423[[#This Row],[Núm. d''ordre]]&gt;0,1,0)</f>
        <v>1</v>
      </c>
      <c r="AI292" s="235">
        <f t="shared" si="28"/>
        <v>0</v>
      </c>
      <c r="AJ292" s="235">
        <f t="shared" si="29"/>
        <v>0</v>
      </c>
      <c r="AK292" s="235">
        <f t="shared" si="25"/>
        <v>0</v>
      </c>
      <c r="AL292" s="234"/>
      <c r="AM292" s="235">
        <f t="shared" si="26"/>
        <v>0</v>
      </c>
      <c r="AN292" s="235">
        <f t="shared" si="27"/>
        <v>0</v>
      </c>
      <c r="BM292" s="236"/>
      <c r="BN292" s="236"/>
      <c r="BO292" s="236"/>
    </row>
    <row r="293" spans="1:67" ht="13.5" customHeight="1" x14ac:dyDescent="0.25">
      <c r="A293" s="229"/>
      <c r="B293" s="234" t="str">
        <f>IF($C293&lt;&gt;"",MAX($B$7:B292)+1,"")</f>
        <v/>
      </c>
      <c r="C293" s="276"/>
      <c r="D293" s="287"/>
      <c r="E293" s="288"/>
      <c r="F293" s="262"/>
      <c r="G293" s="262"/>
      <c r="H293" s="275"/>
      <c r="I293" s="276"/>
      <c r="J293" s="281"/>
      <c r="K293" s="291"/>
      <c r="L293" s="263"/>
      <c r="M293" s="279"/>
      <c r="N29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93" s="355"/>
      <c r="P293" s="355"/>
      <c r="Q293" s="355"/>
      <c r="R293" s="360"/>
      <c r="S293" s="282"/>
      <c r="T293" s="292"/>
      <c r="U293" s="231"/>
      <c r="V293" s="270">
        <f>12/12*Taula423[[#This Row],[Mesos del contracte en vigor durant l´any 2024]]</f>
        <v>0</v>
      </c>
      <c r="W293" s="270">
        <f>2/12*Taula423[[#This Row],[Mesos del contracte en vigor durant l´any 2024]]</f>
        <v>0</v>
      </c>
      <c r="X293" s="271">
        <f t="shared" si="24"/>
        <v>0</v>
      </c>
      <c r="Y293" s="271"/>
      <c r="Z293" s="272" t="e">
        <f>IF(#REF!&lt;#REF!,"No assoleix el mínim d'hores d'atenció anual","Atenció mínima assolida amb èxit")</f>
        <v>#REF!</v>
      </c>
      <c r="AA293" s="271"/>
      <c r="AB293" s="234"/>
      <c r="AC293" s="234"/>
      <c r="AE293" s="273">
        <f>IF(Taula423[[#This Row],[Núm. d''ordre]]&lt;&gt;"",1,0)</f>
        <v>0</v>
      </c>
      <c r="AG293" s="273">
        <f>IF(Taula423[[#This Row],[Núm. d''ordre]]&gt;0,1,0)</f>
        <v>1</v>
      </c>
      <c r="AI293" s="235">
        <f t="shared" si="28"/>
        <v>0</v>
      </c>
      <c r="AJ293" s="235">
        <f t="shared" si="29"/>
        <v>0</v>
      </c>
      <c r="AK293" s="235">
        <f t="shared" si="25"/>
        <v>0</v>
      </c>
      <c r="AL293" s="234"/>
      <c r="AM293" s="235">
        <f t="shared" si="26"/>
        <v>0</v>
      </c>
      <c r="AN293" s="235">
        <f t="shared" si="27"/>
        <v>0</v>
      </c>
      <c r="BM293" s="236"/>
      <c r="BN293" s="236"/>
      <c r="BO293" s="236"/>
    </row>
    <row r="294" spans="1:67" ht="13.5" customHeight="1" x14ac:dyDescent="0.25">
      <c r="A294" s="229"/>
      <c r="B294" s="234" t="str">
        <f>IF($C294&lt;&gt;"",MAX($B$7:B293)+1,"")</f>
        <v/>
      </c>
      <c r="C294" s="276"/>
      <c r="D294" s="287"/>
      <c r="E294" s="288"/>
      <c r="F294" s="262"/>
      <c r="G294" s="262"/>
      <c r="H294" s="275"/>
      <c r="I294" s="276"/>
      <c r="J294" s="281"/>
      <c r="K294" s="291"/>
      <c r="L294" s="263"/>
      <c r="M294" s="279"/>
      <c r="N29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94" s="355"/>
      <c r="P294" s="355"/>
      <c r="Q294" s="355"/>
      <c r="R294" s="360"/>
      <c r="S294" s="282"/>
      <c r="T294" s="292"/>
      <c r="U294" s="231"/>
      <c r="V294" s="270">
        <f>12/12*Taula423[[#This Row],[Mesos del contracte en vigor durant l´any 2024]]</f>
        <v>0</v>
      </c>
      <c r="W294" s="270">
        <f>2/12*Taula423[[#This Row],[Mesos del contracte en vigor durant l´any 2024]]</f>
        <v>0</v>
      </c>
      <c r="X294" s="271">
        <f t="shared" si="24"/>
        <v>0</v>
      </c>
      <c r="Y294" s="271"/>
      <c r="Z294" s="283" t="e">
        <f>IF(#REF!&lt;#REF!,"No assoleix el mínim d'hores d'atenció anual","Atenció mínima assolida amb èxit")</f>
        <v>#REF!</v>
      </c>
      <c r="AA294" s="271"/>
      <c r="AB294" s="234"/>
      <c r="AC294" s="234"/>
      <c r="AE294" s="273">
        <f>IF(Taula423[[#This Row],[Núm. d''ordre]]&lt;&gt;"",1,0)</f>
        <v>0</v>
      </c>
      <c r="AG294" s="273">
        <f>IF(Taula423[[#This Row],[Núm. d''ordre]]&gt;0,1,0)</f>
        <v>1</v>
      </c>
      <c r="AI294" s="235">
        <f t="shared" si="28"/>
        <v>0</v>
      </c>
      <c r="AJ294" s="235">
        <f t="shared" si="29"/>
        <v>0</v>
      </c>
      <c r="AK294" s="235">
        <f t="shared" si="25"/>
        <v>0</v>
      </c>
      <c r="AL294" s="234"/>
      <c r="AM294" s="235">
        <f t="shared" si="26"/>
        <v>0</v>
      </c>
      <c r="AN294" s="235">
        <f t="shared" si="27"/>
        <v>0</v>
      </c>
      <c r="BM294" s="236"/>
      <c r="BN294" s="236"/>
      <c r="BO294" s="236"/>
    </row>
    <row r="295" spans="1:67" ht="13.5" customHeight="1" x14ac:dyDescent="0.25">
      <c r="A295" s="229"/>
      <c r="B295" s="234" t="str">
        <f>IF($C295&lt;&gt;"",MAX($B$7:B294)+1,"")</f>
        <v/>
      </c>
      <c r="C295" s="276"/>
      <c r="D295" s="287"/>
      <c r="E295" s="288"/>
      <c r="F295" s="262"/>
      <c r="G295" s="262"/>
      <c r="H295" s="275"/>
      <c r="I295" s="276"/>
      <c r="J295" s="281"/>
      <c r="K295" s="291"/>
      <c r="L295" s="263"/>
      <c r="M295" s="279"/>
      <c r="N29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95" s="355"/>
      <c r="P295" s="355"/>
      <c r="Q295" s="355"/>
      <c r="R295" s="360"/>
      <c r="S295" s="282"/>
      <c r="T295" s="292"/>
      <c r="U295" s="231"/>
      <c r="V295" s="270">
        <f>12/12*Taula423[[#This Row],[Mesos del contracte en vigor durant l´any 2024]]</f>
        <v>0</v>
      </c>
      <c r="W295" s="270">
        <f>2/12*Taula423[[#This Row],[Mesos del contracte en vigor durant l´any 2024]]</f>
        <v>0</v>
      </c>
      <c r="X295" s="271">
        <f t="shared" si="24"/>
        <v>0</v>
      </c>
      <c r="Y295" s="271"/>
      <c r="Z295" s="272" t="e">
        <f>IF(#REF!&lt;#REF!,"No assoleix el mínim d'hores d'atenció anual","Atenció mínima assolida amb èxit")</f>
        <v>#REF!</v>
      </c>
      <c r="AA295" s="271"/>
      <c r="AB295" s="234"/>
      <c r="AC295" s="234"/>
      <c r="AE295" s="273">
        <f>IF(Taula423[[#This Row],[Núm. d''ordre]]&lt;&gt;"",1,0)</f>
        <v>0</v>
      </c>
      <c r="AG295" s="273">
        <f>IF(Taula423[[#This Row],[Núm. d''ordre]]&gt;0,1,0)</f>
        <v>1</v>
      </c>
      <c r="AI295" s="235">
        <f t="shared" si="28"/>
        <v>0</v>
      </c>
      <c r="AJ295" s="235">
        <f t="shared" si="29"/>
        <v>0</v>
      </c>
      <c r="AK295" s="235">
        <f t="shared" si="25"/>
        <v>0</v>
      </c>
      <c r="AL295" s="234"/>
      <c r="AM295" s="235">
        <f t="shared" si="26"/>
        <v>0</v>
      </c>
      <c r="AN295" s="235">
        <f t="shared" si="27"/>
        <v>0</v>
      </c>
      <c r="BM295" s="236"/>
      <c r="BN295" s="236"/>
      <c r="BO295" s="236"/>
    </row>
    <row r="296" spans="1:67" ht="13.5" customHeight="1" x14ac:dyDescent="0.25">
      <c r="A296" s="229"/>
      <c r="B296" s="234" t="str">
        <f>IF($C296&lt;&gt;"",MAX($B$7:B295)+1,"")</f>
        <v/>
      </c>
      <c r="C296" s="276"/>
      <c r="D296" s="287"/>
      <c r="E296" s="288"/>
      <c r="F296" s="262"/>
      <c r="G296" s="262"/>
      <c r="H296" s="275"/>
      <c r="I296" s="276"/>
      <c r="J296" s="281"/>
      <c r="K296" s="291"/>
      <c r="L296" s="263"/>
      <c r="M296" s="279"/>
      <c r="N29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96" s="355"/>
      <c r="P296" s="355"/>
      <c r="Q296" s="355"/>
      <c r="R296" s="360"/>
      <c r="S296" s="282"/>
      <c r="T296" s="292"/>
      <c r="U296" s="231"/>
      <c r="V296" s="270">
        <f>12/12*Taula423[[#This Row],[Mesos del contracte en vigor durant l´any 2024]]</f>
        <v>0</v>
      </c>
      <c r="W296" s="270">
        <f>2/12*Taula423[[#This Row],[Mesos del contracte en vigor durant l´any 2024]]</f>
        <v>0</v>
      </c>
      <c r="X296" s="271">
        <f t="shared" si="24"/>
        <v>0</v>
      </c>
      <c r="Y296" s="271"/>
      <c r="Z296" s="283" t="e">
        <f>IF(#REF!&lt;#REF!,"No assoleix el mínim d'hores d'atenció anual","Atenció mínima assolida amb èxit")</f>
        <v>#REF!</v>
      </c>
      <c r="AA296" s="271"/>
      <c r="AB296" s="234"/>
      <c r="AC296" s="234"/>
      <c r="AE296" s="273">
        <f>IF(Taula423[[#This Row],[Núm. d''ordre]]&lt;&gt;"",1,0)</f>
        <v>0</v>
      </c>
      <c r="AG296" s="273">
        <f>IF(Taula423[[#This Row],[Núm. d''ordre]]&gt;0,1,0)</f>
        <v>1</v>
      </c>
      <c r="AI296" s="235">
        <f t="shared" si="28"/>
        <v>0</v>
      </c>
      <c r="AJ296" s="235">
        <f t="shared" si="29"/>
        <v>0</v>
      </c>
      <c r="AK296" s="235">
        <f t="shared" si="25"/>
        <v>0</v>
      </c>
      <c r="AL296" s="234"/>
      <c r="AM296" s="235">
        <f t="shared" si="26"/>
        <v>0</v>
      </c>
      <c r="AN296" s="235">
        <f t="shared" si="27"/>
        <v>0</v>
      </c>
      <c r="BM296" s="236"/>
      <c r="BN296" s="236"/>
      <c r="BO296" s="236"/>
    </row>
    <row r="297" spans="1:67" ht="13.5" customHeight="1" x14ac:dyDescent="0.25">
      <c r="A297" s="229"/>
      <c r="B297" s="234" t="str">
        <f>IF($C297&lt;&gt;"",MAX($B$7:B296)+1,"")</f>
        <v/>
      </c>
      <c r="C297" s="276"/>
      <c r="D297" s="287"/>
      <c r="E297" s="288"/>
      <c r="F297" s="262"/>
      <c r="G297" s="262"/>
      <c r="H297" s="275"/>
      <c r="I297" s="276"/>
      <c r="J297" s="281"/>
      <c r="K297" s="291"/>
      <c r="L297" s="263"/>
      <c r="M297" s="279"/>
      <c r="N29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97" s="355"/>
      <c r="P297" s="355"/>
      <c r="Q297" s="355"/>
      <c r="R297" s="360"/>
      <c r="S297" s="282"/>
      <c r="T297" s="292"/>
      <c r="U297" s="231"/>
      <c r="V297" s="270">
        <f>12/12*Taula423[[#This Row],[Mesos del contracte en vigor durant l´any 2024]]</f>
        <v>0</v>
      </c>
      <c r="W297" s="270">
        <f>2/12*Taula423[[#This Row],[Mesos del contracte en vigor durant l´any 2024]]</f>
        <v>0</v>
      </c>
      <c r="X297" s="271">
        <f t="shared" si="24"/>
        <v>0</v>
      </c>
      <c r="Y297" s="271"/>
      <c r="Z297" s="272" t="e">
        <f>IF(#REF!&lt;#REF!,"No assoleix el mínim d'hores d'atenció anual","Atenció mínima assolida amb èxit")</f>
        <v>#REF!</v>
      </c>
      <c r="AA297" s="271"/>
      <c r="AB297" s="234"/>
      <c r="AC297" s="234"/>
      <c r="AE297" s="273">
        <f>IF(Taula423[[#This Row],[Núm. d''ordre]]&lt;&gt;"",1,0)</f>
        <v>0</v>
      </c>
      <c r="AG297" s="273">
        <f>IF(Taula423[[#This Row],[Núm. d''ordre]]&gt;0,1,0)</f>
        <v>1</v>
      </c>
      <c r="AI297" s="235">
        <f t="shared" si="28"/>
        <v>0</v>
      </c>
      <c r="AJ297" s="235">
        <f t="shared" si="29"/>
        <v>0</v>
      </c>
      <c r="AK297" s="235">
        <f t="shared" si="25"/>
        <v>0</v>
      </c>
      <c r="AL297" s="234"/>
      <c r="AM297" s="235">
        <f t="shared" si="26"/>
        <v>0</v>
      </c>
      <c r="AN297" s="235">
        <f t="shared" si="27"/>
        <v>0</v>
      </c>
      <c r="BM297" s="236"/>
      <c r="BN297" s="236"/>
      <c r="BO297" s="236"/>
    </row>
    <row r="298" spans="1:67" ht="13.5" customHeight="1" x14ac:dyDescent="0.25">
      <c r="A298" s="229"/>
      <c r="B298" s="234" t="str">
        <f>IF($C298&lt;&gt;"",MAX($B$7:B297)+1,"")</f>
        <v/>
      </c>
      <c r="C298" s="276"/>
      <c r="D298" s="287"/>
      <c r="E298" s="288"/>
      <c r="F298" s="262"/>
      <c r="G298" s="262"/>
      <c r="H298" s="275"/>
      <c r="I298" s="276"/>
      <c r="J298" s="281"/>
      <c r="K298" s="291"/>
      <c r="L298" s="263"/>
      <c r="M298" s="279"/>
      <c r="N29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98" s="355"/>
      <c r="P298" s="355"/>
      <c r="Q298" s="355"/>
      <c r="R298" s="360"/>
      <c r="S298" s="282"/>
      <c r="T298" s="292"/>
      <c r="U298" s="231"/>
      <c r="V298" s="270">
        <f>12/12*Taula423[[#This Row],[Mesos del contracte en vigor durant l´any 2024]]</f>
        <v>0</v>
      </c>
      <c r="W298" s="270">
        <f>2/12*Taula423[[#This Row],[Mesos del contracte en vigor durant l´any 2024]]</f>
        <v>0</v>
      </c>
      <c r="X298" s="271">
        <f t="shared" si="24"/>
        <v>0</v>
      </c>
      <c r="Y298" s="271"/>
      <c r="Z298" s="283" t="e">
        <f>IF(#REF!&lt;#REF!,"No assoleix el mínim d'hores d'atenció anual","Atenció mínima assolida amb èxit")</f>
        <v>#REF!</v>
      </c>
      <c r="AA298" s="271"/>
      <c r="AB298" s="234"/>
      <c r="AC298" s="234"/>
      <c r="AE298" s="273">
        <f>IF(Taula423[[#This Row],[Núm. d''ordre]]&lt;&gt;"",1,0)</f>
        <v>0</v>
      </c>
      <c r="AG298" s="273">
        <f>IF(Taula423[[#This Row],[Núm. d''ordre]]&gt;0,1,0)</f>
        <v>1</v>
      </c>
      <c r="AI298" s="235">
        <f t="shared" si="28"/>
        <v>0</v>
      </c>
      <c r="AJ298" s="235">
        <f t="shared" si="29"/>
        <v>0</v>
      </c>
      <c r="AK298" s="235">
        <f t="shared" si="25"/>
        <v>0</v>
      </c>
      <c r="AL298" s="234"/>
      <c r="AM298" s="235">
        <f t="shared" si="26"/>
        <v>0</v>
      </c>
      <c r="AN298" s="235">
        <f t="shared" si="27"/>
        <v>0</v>
      </c>
      <c r="BM298" s="236"/>
      <c r="BN298" s="236"/>
      <c r="BO298" s="236"/>
    </row>
    <row r="299" spans="1:67" ht="13.5" customHeight="1" x14ac:dyDescent="0.25">
      <c r="A299" s="229"/>
      <c r="B299" s="234" t="str">
        <f>IF($C299&lt;&gt;"",MAX($B$7:B298)+1,"")</f>
        <v/>
      </c>
      <c r="C299" s="276"/>
      <c r="D299" s="287"/>
      <c r="E299" s="288"/>
      <c r="F299" s="262"/>
      <c r="G299" s="262"/>
      <c r="H299" s="275"/>
      <c r="I299" s="276"/>
      <c r="J299" s="281"/>
      <c r="K299" s="291"/>
      <c r="L299" s="263"/>
      <c r="M299" s="279"/>
      <c r="N29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299" s="355"/>
      <c r="P299" s="355"/>
      <c r="Q299" s="355"/>
      <c r="R299" s="360"/>
      <c r="S299" s="282"/>
      <c r="T299" s="292"/>
      <c r="U299" s="231"/>
      <c r="V299" s="270">
        <f>12/12*Taula423[[#This Row],[Mesos del contracte en vigor durant l´any 2024]]</f>
        <v>0</v>
      </c>
      <c r="W299" s="270">
        <f>2/12*Taula423[[#This Row],[Mesos del contracte en vigor durant l´any 2024]]</f>
        <v>0</v>
      </c>
      <c r="X299" s="271">
        <f t="shared" si="24"/>
        <v>0</v>
      </c>
      <c r="Y299" s="271"/>
      <c r="Z299" s="272" t="e">
        <f>IF(#REF!&lt;#REF!,"No assoleix el mínim d'hores d'atenció anual","Atenció mínima assolida amb èxit")</f>
        <v>#REF!</v>
      </c>
      <c r="AA299" s="271"/>
      <c r="AB299" s="234"/>
      <c r="AC299" s="234"/>
      <c r="AE299" s="273">
        <f>IF(Taula423[[#This Row],[Núm. d''ordre]]&lt;&gt;"",1,0)</f>
        <v>0</v>
      </c>
      <c r="AG299" s="273">
        <f>IF(Taula423[[#This Row],[Núm. d''ordre]]&gt;0,1,0)</f>
        <v>1</v>
      </c>
      <c r="AI299" s="235">
        <f t="shared" si="28"/>
        <v>0</v>
      </c>
      <c r="AJ299" s="235">
        <f t="shared" si="29"/>
        <v>0</v>
      </c>
      <c r="AK299" s="235">
        <f t="shared" si="25"/>
        <v>0</v>
      </c>
      <c r="AL299" s="234"/>
      <c r="AM299" s="235">
        <f t="shared" si="26"/>
        <v>0</v>
      </c>
      <c r="AN299" s="235">
        <f t="shared" si="27"/>
        <v>0</v>
      </c>
      <c r="BM299" s="236"/>
      <c r="BN299" s="236"/>
      <c r="BO299" s="236"/>
    </row>
    <row r="300" spans="1:67" ht="13.5" customHeight="1" x14ac:dyDescent="0.25">
      <c r="A300" s="229"/>
      <c r="B300" s="234" t="str">
        <f>IF($C300&lt;&gt;"",MAX($B$7:B299)+1,"")</f>
        <v/>
      </c>
      <c r="C300" s="276"/>
      <c r="D300" s="287"/>
      <c r="E300" s="288"/>
      <c r="F300" s="262"/>
      <c r="G300" s="262"/>
      <c r="H300" s="275"/>
      <c r="I300" s="276"/>
      <c r="J300" s="281"/>
      <c r="K300" s="291"/>
      <c r="L300" s="263"/>
      <c r="M300" s="279"/>
      <c r="N30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00" s="355"/>
      <c r="P300" s="355"/>
      <c r="Q300" s="355"/>
      <c r="R300" s="360"/>
      <c r="S300" s="282"/>
      <c r="T300" s="256"/>
      <c r="U300" s="231"/>
      <c r="V300" s="270">
        <f>12/12*Taula423[[#This Row],[Mesos del contracte en vigor durant l´any 2024]]</f>
        <v>0</v>
      </c>
      <c r="W300" s="270">
        <f>2/12*Taula423[[#This Row],[Mesos del contracte en vigor durant l´any 2024]]</f>
        <v>0</v>
      </c>
      <c r="X300" s="271">
        <f t="shared" si="24"/>
        <v>0</v>
      </c>
      <c r="Y300" s="271"/>
      <c r="Z300" s="283" t="e">
        <f>IF(#REF!&lt;#REF!,"No assoleix el mínim d'hores d'atenció anual","Atenció mínima assolida amb èxit")</f>
        <v>#REF!</v>
      </c>
      <c r="AA300" s="271"/>
      <c r="AB300" s="234"/>
      <c r="AC300" s="234"/>
      <c r="AE300" s="273">
        <f>IF(Taula423[[#This Row],[Núm. d''ordre]]&lt;&gt;"",1,0)</f>
        <v>0</v>
      </c>
      <c r="AG300" s="273">
        <f>IF(Taula423[[#This Row],[Núm. d''ordre]]&gt;0,1,0)</f>
        <v>1</v>
      </c>
      <c r="AI300" s="235">
        <f t="shared" si="28"/>
        <v>0</v>
      </c>
      <c r="AJ300" s="235">
        <f t="shared" si="29"/>
        <v>0</v>
      </c>
      <c r="AK300" s="235">
        <f t="shared" si="25"/>
        <v>0</v>
      </c>
      <c r="AL300" s="234"/>
      <c r="AM300" s="235">
        <f t="shared" si="26"/>
        <v>0</v>
      </c>
      <c r="AN300" s="235">
        <f t="shared" si="27"/>
        <v>0</v>
      </c>
      <c r="BM300" s="236"/>
      <c r="BN300" s="236"/>
      <c r="BO300" s="236"/>
    </row>
    <row r="301" spans="1:67" ht="13.5" customHeight="1" x14ac:dyDescent="0.25">
      <c r="A301" s="229"/>
      <c r="B301" s="234" t="str">
        <f>IF($C301&lt;&gt;"",MAX($B$7:B300)+1,"")</f>
        <v/>
      </c>
      <c r="C301" s="276"/>
      <c r="D301" s="287"/>
      <c r="E301" s="288"/>
      <c r="F301" s="262"/>
      <c r="G301" s="262"/>
      <c r="H301" s="275"/>
      <c r="I301" s="276"/>
      <c r="J301" s="281"/>
      <c r="K301" s="291"/>
      <c r="L301" s="263"/>
      <c r="M301" s="279"/>
      <c r="N30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01" s="355"/>
      <c r="P301" s="355"/>
      <c r="Q301" s="355"/>
      <c r="R301" s="360"/>
      <c r="S301" s="282"/>
      <c r="T301" s="256"/>
      <c r="U301" s="231"/>
      <c r="V301" s="270">
        <f>12/12*Taula423[[#This Row],[Mesos del contracte en vigor durant l´any 2024]]</f>
        <v>0</v>
      </c>
      <c r="W301" s="270">
        <f>2/12*Taula423[[#This Row],[Mesos del contracte en vigor durant l´any 2024]]</f>
        <v>0</v>
      </c>
      <c r="X301" s="271">
        <f t="shared" si="24"/>
        <v>0</v>
      </c>
      <c r="Y301" s="271"/>
      <c r="Z301" s="272" t="e">
        <f>IF(#REF!&lt;#REF!,"No assoleix el mínim d'hores d'atenció anual","Atenció mínima assolida amb èxit")</f>
        <v>#REF!</v>
      </c>
      <c r="AA301" s="271"/>
      <c r="AB301" s="234"/>
      <c r="AC301" s="234"/>
      <c r="AE301" s="273">
        <f>IF(Taula423[[#This Row],[Núm. d''ordre]]&lt;&gt;"",1,0)</f>
        <v>0</v>
      </c>
      <c r="AG301" s="273">
        <f>IF(Taula423[[#This Row],[Núm. d''ordre]]&gt;0,1,0)</f>
        <v>1</v>
      </c>
      <c r="AI301" s="235">
        <f t="shared" si="28"/>
        <v>0</v>
      </c>
      <c r="AJ301" s="235">
        <f t="shared" si="29"/>
        <v>0</v>
      </c>
      <c r="AK301" s="235">
        <f t="shared" si="25"/>
        <v>0</v>
      </c>
      <c r="AL301" s="234"/>
      <c r="AM301" s="235">
        <f t="shared" si="26"/>
        <v>0</v>
      </c>
      <c r="AN301" s="235">
        <f t="shared" si="27"/>
        <v>0</v>
      </c>
      <c r="BM301" s="236"/>
      <c r="BN301" s="236"/>
      <c r="BO301" s="236"/>
    </row>
    <row r="302" spans="1:67" ht="13.5" customHeight="1" x14ac:dyDescent="0.25">
      <c r="A302" s="229"/>
      <c r="B302" s="234" t="str">
        <f>IF($C302&lt;&gt;"",MAX($B$7:B301)+1,"")</f>
        <v/>
      </c>
      <c r="C302" s="276"/>
      <c r="D302" s="287"/>
      <c r="E302" s="288"/>
      <c r="F302" s="262"/>
      <c r="G302" s="262"/>
      <c r="H302" s="275"/>
      <c r="I302" s="276"/>
      <c r="J302" s="281"/>
      <c r="K302" s="291"/>
      <c r="L302" s="263"/>
      <c r="M302" s="279"/>
      <c r="N30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02" s="355"/>
      <c r="P302" s="355"/>
      <c r="Q302" s="355"/>
      <c r="R302" s="360"/>
      <c r="S302" s="282"/>
      <c r="T302" s="256"/>
      <c r="U302" s="231"/>
      <c r="V302" s="270">
        <f>12/12*Taula423[[#This Row],[Mesos del contracte en vigor durant l´any 2024]]</f>
        <v>0</v>
      </c>
      <c r="W302" s="270">
        <f>2/12*Taula423[[#This Row],[Mesos del contracte en vigor durant l´any 2024]]</f>
        <v>0</v>
      </c>
      <c r="X302" s="271">
        <f t="shared" si="24"/>
        <v>0</v>
      </c>
      <c r="Y302" s="271"/>
      <c r="Z302" s="283" t="e">
        <f>IF(#REF!&lt;#REF!,"No assoleix el mínim d'hores d'atenció anual","Atenció mínima assolida amb èxit")</f>
        <v>#REF!</v>
      </c>
      <c r="AA302" s="271"/>
      <c r="AB302" s="234"/>
      <c r="AC302" s="234"/>
      <c r="AE302" s="273">
        <f>IF(Taula423[[#This Row],[Núm. d''ordre]]&lt;&gt;"",1,0)</f>
        <v>0</v>
      </c>
      <c r="AG302" s="273">
        <f>IF(Taula423[[#This Row],[Núm. d''ordre]]&gt;0,1,0)</f>
        <v>1</v>
      </c>
      <c r="AI302" s="235">
        <f t="shared" si="28"/>
        <v>0</v>
      </c>
      <c r="AJ302" s="235">
        <f t="shared" si="29"/>
        <v>0</v>
      </c>
      <c r="AK302" s="235">
        <f t="shared" si="25"/>
        <v>0</v>
      </c>
      <c r="AL302" s="234"/>
      <c r="AM302" s="235">
        <f t="shared" si="26"/>
        <v>0</v>
      </c>
      <c r="AN302" s="235">
        <f t="shared" si="27"/>
        <v>0</v>
      </c>
      <c r="BM302" s="236"/>
      <c r="BN302" s="236"/>
      <c r="BO302" s="236"/>
    </row>
    <row r="303" spans="1:67" ht="13.5" customHeight="1" x14ac:dyDescent="0.25">
      <c r="A303" s="229"/>
      <c r="B303" s="234" t="str">
        <f>IF($C303&lt;&gt;"",MAX($B$7:B302)+1,"")</f>
        <v/>
      </c>
      <c r="C303" s="276"/>
      <c r="D303" s="287"/>
      <c r="E303" s="288"/>
      <c r="F303" s="262"/>
      <c r="G303" s="262"/>
      <c r="H303" s="275"/>
      <c r="I303" s="276"/>
      <c r="J303" s="281"/>
      <c r="K303" s="291"/>
      <c r="L303" s="263"/>
      <c r="M303" s="279"/>
      <c r="N30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03" s="355"/>
      <c r="P303" s="355"/>
      <c r="Q303" s="355"/>
      <c r="R303" s="360"/>
      <c r="S303" s="282"/>
      <c r="T303" s="256"/>
      <c r="U303" s="231"/>
      <c r="V303" s="270">
        <f>12/12*Taula423[[#This Row],[Mesos del contracte en vigor durant l´any 2024]]</f>
        <v>0</v>
      </c>
      <c r="W303" s="270">
        <f>2/12*Taula423[[#This Row],[Mesos del contracte en vigor durant l´any 2024]]</f>
        <v>0</v>
      </c>
      <c r="X303" s="271">
        <f t="shared" si="24"/>
        <v>0</v>
      </c>
      <c r="Y303" s="271"/>
      <c r="Z303" s="272" t="e">
        <f>IF(#REF!&lt;#REF!,"No assoleix el mínim d'hores d'atenció anual","Atenció mínima assolida amb èxit")</f>
        <v>#REF!</v>
      </c>
      <c r="AA303" s="271"/>
      <c r="AB303" s="234"/>
      <c r="AC303" s="234"/>
      <c r="AE303" s="273">
        <f>IF(Taula423[[#This Row],[Núm. d''ordre]]&lt;&gt;"",1,0)</f>
        <v>0</v>
      </c>
      <c r="AG303" s="273">
        <f>IF(Taula423[[#This Row],[Núm. d''ordre]]&gt;0,1,0)</f>
        <v>1</v>
      </c>
      <c r="AI303" s="235">
        <f t="shared" si="28"/>
        <v>0</v>
      </c>
      <c r="AJ303" s="235">
        <f t="shared" si="29"/>
        <v>0</v>
      </c>
      <c r="AK303" s="235">
        <f t="shared" si="25"/>
        <v>0</v>
      </c>
      <c r="AL303" s="234"/>
      <c r="AM303" s="235">
        <f t="shared" si="26"/>
        <v>0</v>
      </c>
      <c r="AN303" s="235">
        <f t="shared" si="27"/>
        <v>0</v>
      </c>
      <c r="BM303" s="236"/>
      <c r="BN303" s="236"/>
      <c r="BO303" s="236"/>
    </row>
    <row r="304" spans="1:67" ht="13.5" customHeight="1" x14ac:dyDescent="0.25">
      <c r="A304" s="229"/>
      <c r="B304" s="234" t="str">
        <f>IF($C304&lt;&gt;"",MAX($B$7:B303)+1,"")</f>
        <v/>
      </c>
      <c r="C304" s="276"/>
      <c r="D304" s="287"/>
      <c r="E304" s="288"/>
      <c r="F304" s="262"/>
      <c r="G304" s="262"/>
      <c r="H304" s="275"/>
      <c r="I304" s="276"/>
      <c r="J304" s="281"/>
      <c r="K304" s="291"/>
      <c r="L304" s="263"/>
      <c r="M304" s="279"/>
      <c r="N30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04" s="355"/>
      <c r="P304" s="355"/>
      <c r="Q304" s="355"/>
      <c r="R304" s="360"/>
      <c r="S304" s="282"/>
      <c r="T304" s="256"/>
      <c r="U304" s="231"/>
      <c r="V304" s="270">
        <f>12/12*Taula423[[#This Row],[Mesos del contracte en vigor durant l´any 2024]]</f>
        <v>0</v>
      </c>
      <c r="W304" s="270">
        <f>2/12*Taula423[[#This Row],[Mesos del contracte en vigor durant l´any 2024]]</f>
        <v>0</v>
      </c>
      <c r="X304" s="271">
        <f t="shared" si="24"/>
        <v>0</v>
      </c>
      <c r="Y304" s="271"/>
      <c r="Z304" s="283" t="e">
        <f>IF(#REF!&lt;#REF!,"No assoleix el mínim d'hores d'atenció anual","Atenció mínima assolida amb èxit")</f>
        <v>#REF!</v>
      </c>
      <c r="AA304" s="271"/>
      <c r="AB304" s="234"/>
      <c r="AC304" s="234"/>
      <c r="AE304" s="273">
        <f>IF(Taula423[[#This Row],[Núm. d''ordre]]&lt;&gt;"",1,0)</f>
        <v>0</v>
      </c>
      <c r="AG304" s="273">
        <f>IF(Taula423[[#This Row],[Núm. d''ordre]]&gt;0,1,0)</f>
        <v>1</v>
      </c>
      <c r="AI304" s="235">
        <f t="shared" si="28"/>
        <v>0</v>
      </c>
      <c r="AJ304" s="235">
        <f t="shared" si="29"/>
        <v>0</v>
      </c>
      <c r="AK304" s="235">
        <f t="shared" si="25"/>
        <v>0</v>
      </c>
      <c r="AL304" s="234"/>
      <c r="AM304" s="235">
        <f t="shared" si="26"/>
        <v>0</v>
      </c>
      <c r="AN304" s="235">
        <f t="shared" si="27"/>
        <v>0</v>
      </c>
      <c r="BM304" s="236"/>
      <c r="BN304" s="236"/>
      <c r="BO304" s="236"/>
    </row>
    <row r="305" spans="1:67" ht="13.5" customHeight="1" x14ac:dyDescent="0.25">
      <c r="A305" s="229"/>
      <c r="B305" s="234" t="str">
        <f>IF($C305&lt;&gt;"",MAX($B$7:B304)+1,"")</f>
        <v/>
      </c>
      <c r="C305" s="276"/>
      <c r="D305" s="287"/>
      <c r="E305" s="288"/>
      <c r="F305" s="262"/>
      <c r="G305" s="262"/>
      <c r="H305" s="275"/>
      <c r="I305" s="276"/>
      <c r="J305" s="281"/>
      <c r="K305" s="291"/>
      <c r="L305" s="263"/>
      <c r="M305" s="279"/>
      <c r="N30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05" s="355"/>
      <c r="P305" s="355"/>
      <c r="Q305" s="355"/>
      <c r="R305" s="360"/>
      <c r="S305" s="282"/>
      <c r="T305" s="256"/>
      <c r="U305" s="231"/>
      <c r="V305" s="270">
        <f>12/12*Taula423[[#This Row],[Mesos del contracte en vigor durant l´any 2024]]</f>
        <v>0</v>
      </c>
      <c r="W305" s="270">
        <f>2/12*Taula423[[#This Row],[Mesos del contracte en vigor durant l´any 2024]]</f>
        <v>0</v>
      </c>
      <c r="X305" s="271">
        <f t="shared" si="24"/>
        <v>0</v>
      </c>
      <c r="Y305" s="271"/>
      <c r="Z305" s="272" t="e">
        <f>IF(#REF!&lt;#REF!,"No assoleix el mínim d'hores d'atenció anual","Atenció mínima assolida amb èxit")</f>
        <v>#REF!</v>
      </c>
      <c r="AA305" s="271"/>
      <c r="AB305" s="234"/>
      <c r="AC305" s="234"/>
      <c r="AE305" s="273">
        <f>IF(Taula423[[#This Row],[Núm. d''ordre]]&lt;&gt;"",1,0)</f>
        <v>0</v>
      </c>
      <c r="AG305" s="273">
        <f>IF(Taula423[[#This Row],[Núm. d''ordre]]&gt;0,1,0)</f>
        <v>1</v>
      </c>
      <c r="AI305" s="235">
        <f t="shared" si="28"/>
        <v>0</v>
      </c>
      <c r="AJ305" s="235">
        <f t="shared" si="29"/>
        <v>0</v>
      </c>
      <c r="AK305" s="235">
        <f t="shared" si="25"/>
        <v>0</v>
      </c>
      <c r="AL305" s="234"/>
      <c r="AM305" s="235">
        <f t="shared" si="26"/>
        <v>0</v>
      </c>
      <c r="AN305" s="235">
        <f t="shared" si="27"/>
        <v>0</v>
      </c>
      <c r="BM305" s="236"/>
      <c r="BN305" s="236"/>
      <c r="BO305" s="236"/>
    </row>
    <row r="306" spans="1:67" ht="13.5" customHeight="1" x14ac:dyDescent="0.25">
      <c r="A306" s="229"/>
      <c r="B306" s="234" t="str">
        <f>IF($C306&lt;&gt;"",MAX($B$7:B305)+1,"")</f>
        <v/>
      </c>
      <c r="C306" s="276"/>
      <c r="D306" s="287"/>
      <c r="E306" s="288"/>
      <c r="F306" s="262"/>
      <c r="G306" s="262"/>
      <c r="H306" s="275"/>
      <c r="I306" s="276"/>
      <c r="J306" s="281"/>
      <c r="K306" s="291"/>
      <c r="L306" s="263"/>
      <c r="M306" s="279"/>
      <c r="N30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06" s="355"/>
      <c r="P306" s="355"/>
      <c r="Q306" s="355"/>
      <c r="R306" s="360"/>
      <c r="S306" s="282"/>
      <c r="T306" s="292"/>
      <c r="U306" s="231"/>
      <c r="V306" s="270">
        <f>12/12*Taula423[[#This Row],[Mesos del contracte en vigor durant l´any 2024]]</f>
        <v>0</v>
      </c>
      <c r="W306" s="270">
        <f>2/12*Taula423[[#This Row],[Mesos del contracte en vigor durant l´any 2024]]</f>
        <v>0</v>
      </c>
      <c r="X306" s="271">
        <f t="shared" si="24"/>
        <v>0</v>
      </c>
      <c r="Y306" s="271"/>
      <c r="Z306" s="283" t="e">
        <f>IF(#REF!&lt;#REF!,"No assoleix el mínim d'hores d'atenció anual","Atenció mínima assolida amb èxit")</f>
        <v>#REF!</v>
      </c>
      <c r="AA306" s="271"/>
      <c r="AB306" s="234"/>
      <c r="AC306" s="234"/>
      <c r="AE306" s="273">
        <f>IF(Taula423[[#This Row],[Núm. d''ordre]]&lt;&gt;"",1,0)</f>
        <v>0</v>
      </c>
      <c r="AG306" s="273">
        <f>IF(Taula423[[#This Row],[Núm. d''ordre]]&gt;0,1,0)</f>
        <v>1</v>
      </c>
      <c r="AI306" s="235">
        <f t="shared" si="28"/>
        <v>0</v>
      </c>
      <c r="AJ306" s="235">
        <f t="shared" si="29"/>
        <v>0</v>
      </c>
      <c r="AK306" s="235">
        <f t="shared" si="25"/>
        <v>0</v>
      </c>
      <c r="AL306" s="234"/>
      <c r="AM306" s="235">
        <f t="shared" si="26"/>
        <v>0</v>
      </c>
      <c r="AN306" s="235">
        <f t="shared" si="27"/>
        <v>0</v>
      </c>
      <c r="BM306" s="236"/>
      <c r="BN306" s="236"/>
      <c r="BO306" s="236"/>
    </row>
    <row r="307" spans="1:67" ht="13.5" customHeight="1" x14ac:dyDescent="0.25">
      <c r="A307" s="229"/>
      <c r="B307" s="234" t="str">
        <f>IF($C307&lt;&gt;"",MAX($B$7:B306)+1,"")</f>
        <v/>
      </c>
      <c r="C307" s="276"/>
      <c r="D307" s="287"/>
      <c r="E307" s="288"/>
      <c r="F307" s="262"/>
      <c r="G307" s="262"/>
      <c r="H307" s="275"/>
      <c r="I307" s="276"/>
      <c r="J307" s="281"/>
      <c r="K307" s="291"/>
      <c r="L307" s="263"/>
      <c r="M307" s="279"/>
      <c r="N30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07" s="355"/>
      <c r="P307" s="355"/>
      <c r="Q307" s="355"/>
      <c r="R307" s="360"/>
      <c r="S307" s="282"/>
      <c r="T307" s="292"/>
      <c r="U307" s="231"/>
      <c r="V307" s="270">
        <f>12/12*Taula423[[#This Row],[Mesos del contracte en vigor durant l´any 2024]]</f>
        <v>0</v>
      </c>
      <c r="W307" s="270">
        <f>2/12*Taula423[[#This Row],[Mesos del contracte en vigor durant l´any 2024]]</f>
        <v>0</v>
      </c>
      <c r="X307" s="271">
        <f t="shared" si="24"/>
        <v>0</v>
      </c>
      <c r="Y307" s="271"/>
      <c r="Z307" s="272" t="e">
        <f>IF(#REF!&lt;#REF!,"No assoleix el mínim d'hores d'atenció anual","Atenció mínima assolida amb èxit")</f>
        <v>#REF!</v>
      </c>
      <c r="AA307" s="271"/>
      <c r="AB307" s="234"/>
      <c r="AC307" s="234"/>
      <c r="AE307" s="273">
        <f>IF(Taula423[[#This Row],[Núm. d''ordre]]&lt;&gt;"",1,0)</f>
        <v>0</v>
      </c>
      <c r="AG307" s="273">
        <f>IF(Taula423[[#This Row],[Núm. d''ordre]]&gt;0,1,0)</f>
        <v>1</v>
      </c>
      <c r="AI307" s="235">
        <f t="shared" si="28"/>
        <v>0</v>
      </c>
      <c r="AJ307" s="235">
        <f t="shared" si="29"/>
        <v>0</v>
      </c>
      <c r="AK307" s="235">
        <f t="shared" si="25"/>
        <v>0</v>
      </c>
      <c r="AL307" s="234"/>
      <c r="AM307" s="235">
        <f t="shared" si="26"/>
        <v>0</v>
      </c>
      <c r="AN307" s="235">
        <f t="shared" si="27"/>
        <v>0</v>
      </c>
      <c r="BM307" s="236"/>
      <c r="BN307" s="236"/>
      <c r="BO307" s="236"/>
    </row>
    <row r="308" spans="1:67" ht="13.5" customHeight="1" x14ac:dyDescent="0.25">
      <c r="A308" s="229"/>
      <c r="B308" s="234" t="str">
        <f>IF($C308&lt;&gt;"",MAX($B$7:B307)+1,"")</f>
        <v/>
      </c>
      <c r="C308" s="276"/>
      <c r="D308" s="287"/>
      <c r="E308" s="288"/>
      <c r="F308" s="262"/>
      <c r="G308" s="262"/>
      <c r="H308" s="275"/>
      <c r="I308" s="276"/>
      <c r="J308" s="281"/>
      <c r="K308" s="291"/>
      <c r="L308" s="263"/>
      <c r="M308" s="279"/>
      <c r="N30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08" s="355"/>
      <c r="P308" s="355"/>
      <c r="Q308" s="355"/>
      <c r="R308" s="360"/>
      <c r="S308" s="282"/>
      <c r="T308" s="292"/>
      <c r="U308" s="231"/>
      <c r="V308" s="270">
        <f>12/12*Taula423[[#This Row],[Mesos del contracte en vigor durant l´any 2024]]</f>
        <v>0</v>
      </c>
      <c r="W308" s="270">
        <f>2/12*Taula423[[#This Row],[Mesos del contracte en vigor durant l´any 2024]]</f>
        <v>0</v>
      </c>
      <c r="X308" s="271">
        <f t="shared" si="24"/>
        <v>0</v>
      </c>
      <c r="Y308" s="271"/>
      <c r="Z308" s="283" t="e">
        <f>IF(#REF!&lt;#REF!,"No assoleix el mínim d'hores d'atenció anual","Atenció mínima assolida amb èxit")</f>
        <v>#REF!</v>
      </c>
      <c r="AA308" s="271"/>
      <c r="AB308" s="234"/>
      <c r="AC308" s="234"/>
      <c r="AE308" s="273">
        <f>IF(Taula423[[#This Row],[Núm. d''ordre]]&lt;&gt;"",1,0)</f>
        <v>0</v>
      </c>
      <c r="AG308" s="273">
        <f>IF(Taula423[[#This Row],[Núm. d''ordre]]&gt;0,1,0)</f>
        <v>1</v>
      </c>
      <c r="AI308" s="235">
        <f t="shared" si="28"/>
        <v>0</v>
      </c>
      <c r="AJ308" s="235">
        <f t="shared" si="29"/>
        <v>0</v>
      </c>
      <c r="AK308" s="235">
        <f t="shared" si="25"/>
        <v>0</v>
      </c>
      <c r="AL308" s="234"/>
      <c r="AM308" s="235">
        <f t="shared" si="26"/>
        <v>0</v>
      </c>
      <c r="AN308" s="235">
        <f t="shared" si="27"/>
        <v>0</v>
      </c>
      <c r="BM308" s="236"/>
      <c r="BN308" s="236"/>
      <c r="BO308" s="236"/>
    </row>
    <row r="309" spans="1:67" ht="13.5" customHeight="1" x14ac:dyDescent="0.25">
      <c r="A309" s="229"/>
      <c r="B309" s="234" t="str">
        <f>IF($C309&lt;&gt;"",MAX($B$7:B308)+1,"")</f>
        <v/>
      </c>
      <c r="C309" s="276"/>
      <c r="D309" s="287"/>
      <c r="E309" s="288"/>
      <c r="F309" s="262"/>
      <c r="G309" s="262"/>
      <c r="H309" s="275"/>
      <c r="I309" s="276"/>
      <c r="J309" s="281"/>
      <c r="K309" s="291"/>
      <c r="L309" s="263"/>
      <c r="M309" s="279"/>
      <c r="N30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09" s="355"/>
      <c r="P309" s="355"/>
      <c r="Q309" s="355"/>
      <c r="R309" s="360"/>
      <c r="S309" s="282"/>
      <c r="T309" s="292"/>
      <c r="U309" s="231"/>
      <c r="V309" s="270">
        <f>12/12*Taula423[[#This Row],[Mesos del contracte en vigor durant l´any 2024]]</f>
        <v>0</v>
      </c>
      <c r="W309" s="270">
        <f>2/12*Taula423[[#This Row],[Mesos del contracte en vigor durant l´any 2024]]</f>
        <v>0</v>
      </c>
      <c r="X309" s="271">
        <f t="shared" si="24"/>
        <v>0</v>
      </c>
      <c r="Y309" s="271"/>
      <c r="Z309" s="272" t="e">
        <f>IF(#REF!&lt;#REF!,"No assoleix el mínim d'hores d'atenció anual","Atenció mínima assolida amb èxit")</f>
        <v>#REF!</v>
      </c>
      <c r="AA309" s="271"/>
      <c r="AB309" s="234"/>
      <c r="AC309" s="234"/>
      <c r="AE309" s="273">
        <f>IF(Taula423[[#This Row],[Núm. d''ordre]]&lt;&gt;"",1,0)</f>
        <v>0</v>
      </c>
      <c r="AG309" s="273">
        <f>IF(Taula423[[#This Row],[Núm. d''ordre]]&gt;0,1,0)</f>
        <v>1</v>
      </c>
      <c r="AI309" s="235">
        <f t="shared" si="28"/>
        <v>0</v>
      </c>
      <c r="AJ309" s="235">
        <f t="shared" si="29"/>
        <v>0</v>
      </c>
      <c r="AK309" s="235">
        <f t="shared" si="25"/>
        <v>0</v>
      </c>
      <c r="AL309" s="234"/>
      <c r="AM309" s="235">
        <f t="shared" si="26"/>
        <v>0</v>
      </c>
      <c r="AN309" s="235">
        <f t="shared" si="27"/>
        <v>0</v>
      </c>
      <c r="BM309" s="236"/>
      <c r="BN309" s="236"/>
      <c r="BO309" s="236"/>
    </row>
    <row r="310" spans="1:67" ht="13.5" customHeight="1" x14ac:dyDescent="0.25">
      <c r="A310" s="229"/>
      <c r="B310" s="234" t="str">
        <f>IF($C310&lt;&gt;"",MAX($B$7:B309)+1,"")</f>
        <v/>
      </c>
      <c r="C310" s="276"/>
      <c r="D310" s="287"/>
      <c r="E310" s="288"/>
      <c r="F310" s="262"/>
      <c r="G310" s="262"/>
      <c r="H310" s="275"/>
      <c r="I310" s="276"/>
      <c r="J310" s="281"/>
      <c r="K310" s="291"/>
      <c r="L310" s="263"/>
      <c r="M310" s="279"/>
      <c r="N31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10" s="355"/>
      <c r="P310" s="355"/>
      <c r="Q310" s="355"/>
      <c r="R310" s="360"/>
      <c r="S310" s="282"/>
      <c r="T310" s="292"/>
      <c r="U310" s="231"/>
      <c r="V310" s="270">
        <f>12/12*Taula423[[#This Row],[Mesos del contracte en vigor durant l´any 2024]]</f>
        <v>0</v>
      </c>
      <c r="W310" s="270">
        <f>2/12*Taula423[[#This Row],[Mesos del contracte en vigor durant l´any 2024]]</f>
        <v>0</v>
      </c>
      <c r="X310" s="271">
        <f t="shared" si="24"/>
        <v>0</v>
      </c>
      <c r="Y310" s="271"/>
      <c r="Z310" s="283" t="e">
        <f>IF(#REF!&lt;#REF!,"No assoleix el mínim d'hores d'atenció anual","Atenció mínima assolida amb èxit")</f>
        <v>#REF!</v>
      </c>
      <c r="AA310" s="271"/>
      <c r="AB310" s="234"/>
      <c r="AC310" s="234"/>
      <c r="AE310" s="273">
        <f>IF(Taula423[[#This Row],[Núm. d''ordre]]&lt;&gt;"",1,0)</f>
        <v>0</v>
      </c>
      <c r="AG310" s="273">
        <f>IF(Taula423[[#This Row],[Núm. d''ordre]]&gt;0,1,0)</f>
        <v>1</v>
      </c>
      <c r="AI310" s="235">
        <f t="shared" si="28"/>
        <v>0</v>
      </c>
      <c r="AJ310" s="235">
        <f t="shared" si="29"/>
        <v>0</v>
      </c>
      <c r="AK310" s="235">
        <f t="shared" si="25"/>
        <v>0</v>
      </c>
      <c r="AL310" s="234"/>
      <c r="AM310" s="235">
        <f t="shared" si="26"/>
        <v>0</v>
      </c>
      <c r="AN310" s="235">
        <f t="shared" si="27"/>
        <v>0</v>
      </c>
      <c r="BM310" s="236"/>
      <c r="BN310" s="236"/>
      <c r="BO310" s="236"/>
    </row>
    <row r="311" spans="1:67" ht="13.5" customHeight="1" x14ac:dyDescent="0.25">
      <c r="A311" s="229"/>
      <c r="B311" s="234" t="str">
        <f>IF($C311&lt;&gt;"",MAX($B$7:B310)+1,"")</f>
        <v/>
      </c>
      <c r="C311" s="276"/>
      <c r="D311" s="287"/>
      <c r="E311" s="288"/>
      <c r="F311" s="262"/>
      <c r="G311" s="262"/>
      <c r="H311" s="275"/>
      <c r="I311" s="276"/>
      <c r="J311" s="281"/>
      <c r="K311" s="291"/>
      <c r="L311" s="263"/>
      <c r="M311" s="279"/>
      <c r="N31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11" s="355"/>
      <c r="P311" s="355"/>
      <c r="Q311" s="355"/>
      <c r="R311" s="360"/>
      <c r="S311" s="282"/>
      <c r="T311" s="292"/>
      <c r="U311" s="231"/>
      <c r="V311" s="270">
        <f>12/12*Taula423[[#This Row],[Mesos del contracte en vigor durant l´any 2024]]</f>
        <v>0</v>
      </c>
      <c r="W311" s="270">
        <f>2/12*Taula423[[#This Row],[Mesos del contracte en vigor durant l´any 2024]]</f>
        <v>0</v>
      </c>
      <c r="X311" s="271">
        <f t="shared" si="24"/>
        <v>0</v>
      </c>
      <c r="Y311" s="271"/>
      <c r="Z311" s="272" t="e">
        <f>IF(#REF!&lt;#REF!,"No assoleix el mínim d'hores d'atenció anual","Atenció mínima assolida amb èxit")</f>
        <v>#REF!</v>
      </c>
      <c r="AA311" s="271"/>
      <c r="AB311" s="234"/>
      <c r="AC311" s="234"/>
      <c r="AE311" s="273">
        <f>IF(Taula423[[#This Row],[Núm. d''ordre]]&lt;&gt;"",1,0)</f>
        <v>0</v>
      </c>
      <c r="AG311" s="273">
        <f>IF(Taula423[[#This Row],[Núm. d''ordre]]&gt;0,1,0)</f>
        <v>1</v>
      </c>
      <c r="AI311" s="235">
        <f t="shared" si="28"/>
        <v>0</v>
      </c>
      <c r="AJ311" s="235">
        <f t="shared" si="29"/>
        <v>0</v>
      </c>
      <c r="AK311" s="235">
        <f t="shared" si="25"/>
        <v>0</v>
      </c>
      <c r="AL311" s="234"/>
      <c r="AM311" s="235">
        <f t="shared" si="26"/>
        <v>0</v>
      </c>
      <c r="AN311" s="235">
        <f t="shared" si="27"/>
        <v>0</v>
      </c>
      <c r="BM311" s="236"/>
      <c r="BN311" s="236"/>
      <c r="BO311" s="236"/>
    </row>
    <row r="312" spans="1:67" ht="13.5" customHeight="1" x14ac:dyDescent="0.25">
      <c r="A312" s="229"/>
      <c r="B312" s="234" t="str">
        <f>IF($C312&lt;&gt;"",MAX($B$7:B311)+1,"")</f>
        <v/>
      </c>
      <c r="C312" s="276"/>
      <c r="D312" s="287"/>
      <c r="E312" s="288"/>
      <c r="F312" s="262"/>
      <c r="G312" s="262"/>
      <c r="H312" s="275"/>
      <c r="I312" s="276"/>
      <c r="J312" s="281"/>
      <c r="K312" s="291"/>
      <c r="L312" s="263"/>
      <c r="M312" s="279"/>
      <c r="N31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12" s="355"/>
      <c r="P312" s="355"/>
      <c r="Q312" s="355"/>
      <c r="R312" s="360"/>
      <c r="S312" s="282"/>
      <c r="T312" s="292"/>
      <c r="U312" s="231"/>
      <c r="V312" s="270">
        <f>12/12*Taula423[[#This Row],[Mesos del contracte en vigor durant l´any 2024]]</f>
        <v>0</v>
      </c>
      <c r="W312" s="270">
        <f>2/12*Taula423[[#This Row],[Mesos del contracte en vigor durant l´any 2024]]</f>
        <v>0</v>
      </c>
      <c r="X312" s="271">
        <f t="shared" si="24"/>
        <v>0</v>
      </c>
      <c r="Y312" s="271"/>
      <c r="Z312" s="283" t="e">
        <f>IF(#REF!&lt;#REF!,"No assoleix el mínim d'hores d'atenció anual","Atenció mínima assolida amb èxit")</f>
        <v>#REF!</v>
      </c>
      <c r="AA312" s="271"/>
      <c r="AB312" s="234"/>
      <c r="AC312" s="234"/>
      <c r="AE312" s="273">
        <f>IF(Taula423[[#This Row],[Núm. d''ordre]]&lt;&gt;"",1,0)</f>
        <v>0</v>
      </c>
      <c r="AG312" s="273">
        <f>IF(Taula423[[#This Row],[Núm. d''ordre]]&gt;0,1,0)</f>
        <v>1</v>
      </c>
      <c r="AI312" s="235">
        <f t="shared" si="28"/>
        <v>0</v>
      </c>
      <c r="AJ312" s="235">
        <f t="shared" si="29"/>
        <v>0</v>
      </c>
      <c r="AK312" s="235">
        <f t="shared" si="25"/>
        <v>0</v>
      </c>
      <c r="AL312" s="234"/>
      <c r="AM312" s="235">
        <f t="shared" si="26"/>
        <v>0</v>
      </c>
      <c r="AN312" s="235">
        <f t="shared" si="27"/>
        <v>0</v>
      </c>
      <c r="BM312" s="236"/>
      <c r="BN312" s="236"/>
      <c r="BO312" s="236"/>
    </row>
    <row r="313" spans="1:67" ht="13.5" customHeight="1" x14ac:dyDescent="0.25">
      <c r="A313" s="229"/>
      <c r="B313" s="234" t="str">
        <f>IF($C313&lt;&gt;"",MAX($B$7:B312)+1,"")</f>
        <v/>
      </c>
      <c r="C313" s="276"/>
      <c r="D313" s="287"/>
      <c r="E313" s="288"/>
      <c r="F313" s="262"/>
      <c r="G313" s="262"/>
      <c r="H313" s="275"/>
      <c r="I313" s="276"/>
      <c r="J313" s="281"/>
      <c r="K313" s="291"/>
      <c r="L313" s="263"/>
      <c r="M313" s="279"/>
      <c r="N31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13" s="355"/>
      <c r="P313" s="355"/>
      <c r="Q313" s="355"/>
      <c r="R313" s="360"/>
      <c r="S313" s="282"/>
      <c r="T313" s="292"/>
      <c r="U313" s="231"/>
      <c r="V313" s="270">
        <f>12/12*Taula423[[#This Row],[Mesos del contracte en vigor durant l´any 2024]]</f>
        <v>0</v>
      </c>
      <c r="W313" s="270">
        <f>2/12*Taula423[[#This Row],[Mesos del contracte en vigor durant l´any 2024]]</f>
        <v>0</v>
      </c>
      <c r="X313" s="271">
        <f t="shared" si="24"/>
        <v>0</v>
      </c>
      <c r="Y313" s="271"/>
      <c r="Z313" s="272" t="e">
        <f>IF(#REF!&lt;#REF!,"No assoleix el mínim d'hores d'atenció anual","Atenció mínima assolida amb èxit")</f>
        <v>#REF!</v>
      </c>
      <c r="AA313" s="271"/>
      <c r="AB313" s="234"/>
      <c r="AC313" s="234"/>
      <c r="AE313" s="273">
        <f>IF(Taula423[[#This Row],[Núm. d''ordre]]&lt;&gt;"",1,0)</f>
        <v>0</v>
      </c>
      <c r="AG313" s="273">
        <f>IF(Taula423[[#This Row],[Núm. d''ordre]]&gt;0,1,0)</f>
        <v>1</v>
      </c>
      <c r="AI313" s="235">
        <f t="shared" si="28"/>
        <v>0</v>
      </c>
      <c r="AJ313" s="235">
        <f t="shared" si="29"/>
        <v>0</v>
      </c>
      <c r="AK313" s="235">
        <f t="shared" si="25"/>
        <v>0</v>
      </c>
      <c r="AL313" s="234"/>
      <c r="AM313" s="235">
        <f t="shared" si="26"/>
        <v>0</v>
      </c>
      <c r="AN313" s="235">
        <f t="shared" si="27"/>
        <v>0</v>
      </c>
      <c r="BM313" s="236"/>
      <c r="BN313" s="236"/>
      <c r="BO313" s="236"/>
    </row>
    <row r="314" spans="1:67" ht="13.5" customHeight="1" x14ac:dyDescent="0.25">
      <c r="A314" s="229"/>
      <c r="B314" s="234" t="str">
        <f>IF($C314&lt;&gt;"",MAX($B$7:B313)+1,"")</f>
        <v/>
      </c>
      <c r="C314" s="276"/>
      <c r="D314" s="287"/>
      <c r="E314" s="288"/>
      <c r="F314" s="262"/>
      <c r="G314" s="262"/>
      <c r="H314" s="275"/>
      <c r="I314" s="276"/>
      <c r="J314" s="281"/>
      <c r="K314" s="291"/>
      <c r="L314" s="263"/>
      <c r="M314" s="279"/>
      <c r="N31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14" s="355"/>
      <c r="P314" s="355"/>
      <c r="Q314" s="355"/>
      <c r="R314" s="360"/>
      <c r="S314" s="282"/>
      <c r="T314" s="292"/>
      <c r="U314" s="231"/>
      <c r="V314" s="270">
        <f>12/12*Taula423[[#This Row],[Mesos del contracte en vigor durant l´any 2024]]</f>
        <v>0</v>
      </c>
      <c r="W314" s="270">
        <f>2/12*Taula423[[#This Row],[Mesos del contracte en vigor durant l´any 2024]]</f>
        <v>0</v>
      </c>
      <c r="X314" s="271">
        <f t="shared" si="24"/>
        <v>0</v>
      </c>
      <c r="Y314" s="271"/>
      <c r="Z314" s="283" t="e">
        <f>IF(#REF!&lt;#REF!,"No assoleix el mínim d'hores d'atenció anual","Atenció mínima assolida amb èxit")</f>
        <v>#REF!</v>
      </c>
      <c r="AA314" s="271"/>
      <c r="AB314" s="234"/>
      <c r="AC314" s="234"/>
      <c r="AE314" s="273">
        <f>IF(Taula423[[#This Row],[Núm. d''ordre]]&lt;&gt;"",1,0)</f>
        <v>0</v>
      </c>
      <c r="AG314" s="273">
        <f>IF(Taula423[[#This Row],[Núm. d''ordre]]&gt;0,1,0)</f>
        <v>1</v>
      </c>
      <c r="AI314" s="235">
        <f t="shared" si="28"/>
        <v>0</v>
      </c>
      <c r="AJ314" s="235">
        <f t="shared" si="29"/>
        <v>0</v>
      </c>
      <c r="AK314" s="235">
        <f t="shared" si="25"/>
        <v>0</v>
      </c>
      <c r="AL314" s="234"/>
      <c r="AM314" s="235">
        <f t="shared" si="26"/>
        <v>0</v>
      </c>
      <c r="AN314" s="235">
        <f t="shared" si="27"/>
        <v>0</v>
      </c>
      <c r="BM314" s="236"/>
      <c r="BN314" s="236"/>
      <c r="BO314" s="236"/>
    </row>
    <row r="315" spans="1:67" ht="13.5" customHeight="1" x14ac:dyDescent="0.25">
      <c r="A315" s="229"/>
      <c r="B315" s="234" t="str">
        <f>IF($C315&lt;&gt;"",MAX($B$7:B314)+1,"")</f>
        <v/>
      </c>
      <c r="C315" s="276"/>
      <c r="D315" s="287"/>
      <c r="E315" s="288"/>
      <c r="F315" s="262"/>
      <c r="G315" s="262"/>
      <c r="H315" s="275"/>
      <c r="I315" s="276"/>
      <c r="J315" s="281"/>
      <c r="K315" s="291"/>
      <c r="L315" s="263"/>
      <c r="M315" s="279"/>
      <c r="N31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15" s="355"/>
      <c r="P315" s="355"/>
      <c r="Q315" s="355"/>
      <c r="R315" s="360"/>
      <c r="S315" s="282"/>
      <c r="T315" s="292"/>
      <c r="U315" s="231"/>
      <c r="V315" s="270">
        <f>12/12*Taula423[[#This Row],[Mesos del contracte en vigor durant l´any 2024]]</f>
        <v>0</v>
      </c>
      <c r="W315" s="270">
        <f>2/12*Taula423[[#This Row],[Mesos del contracte en vigor durant l´any 2024]]</f>
        <v>0</v>
      </c>
      <c r="X315" s="271">
        <f t="shared" si="24"/>
        <v>0</v>
      </c>
      <c r="Y315" s="271"/>
      <c r="Z315" s="272" t="e">
        <f>IF(#REF!&lt;#REF!,"No assoleix el mínim d'hores d'atenció anual","Atenció mínima assolida amb èxit")</f>
        <v>#REF!</v>
      </c>
      <c r="AA315" s="271"/>
      <c r="AB315" s="234"/>
      <c r="AC315" s="234"/>
      <c r="AE315" s="273">
        <f>IF(Taula423[[#This Row],[Núm. d''ordre]]&lt;&gt;"",1,0)</f>
        <v>0</v>
      </c>
      <c r="AG315" s="273">
        <f>IF(Taula423[[#This Row],[Núm. d''ordre]]&gt;0,1,0)</f>
        <v>1</v>
      </c>
      <c r="AI315" s="235">
        <f t="shared" si="28"/>
        <v>0</v>
      </c>
      <c r="AJ315" s="235">
        <f t="shared" si="29"/>
        <v>0</v>
      </c>
      <c r="AK315" s="235">
        <f t="shared" si="25"/>
        <v>0</v>
      </c>
      <c r="AL315" s="234"/>
      <c r="AM315" s="235">
        <f t="shared" si="26"/>
        <v>0</v>
      </c>
      <c r="AN315" s="235">
        <f t="shared" si="27"/>
        <v>0</v>
      </c>
      <c r="BM315" s="236"/>
      <c r="BN315" s="236"/>
      <c r="BO315" s="236"/>
    </row>
    <row r="316" spans="1:67" ht="13.5" customHeight="1" x14ac:dyDescent="0.25">
      <c r="A316" s="229"/>
      <c r="B316" s="234" t="str">
        <f>IF($C316&lt;&gt;"",MAX($B$7:B315)+1,"")</f>
        <v/>
      </c>
      <c r="C316" s="276"/>
      <c r="D316" s="287"/>
      <c r="E316" s="288"/>
      <c r="F316" s="262"/>
      <c r="G316" s="262"/>
      <c r="H316" s="275"/>
      <c r="I316" s="276"/>
      <c r="J316" s="281"/>
      <c r="K316" s="291"/>
      <c r="L316" s="263"/>
      <c r="M316" s="279"/>
      <c r="N31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16" s="355"/>
      <c r="P316" s="355"/>
      <c r="Q316" s="355"/>
      <c r="R316" s="360"/>
      <c r="S316" s="282"/>
      <c r="T316" s="292"/>
      <c r="U316" s="231"/>
      <c r="V316" s="270">
        <f>12/12*Taula423[[#This Row],[Mesos del contracte en vigor durant l´any 2024]]</f>
        <v>0</v>
      </c>
      <c r="W316" s="270">
        <f>2/12*Taula423[[#This Row],[Mesos del contracte en vigor durant l´any 2024]]</f>
        <v>0</v>
      </c>
      <c r="X316" s="271">
        <f t="shared" si="24"/>
        <v>0</v>
      </c>
      <c r="Y316" s="271"/>
      <c r="Z316" s="283" t="e">
        <f>IF(#REF!&lt;#REF!,"No assoleix el mínim d'hores d'atenció anual","Atenció mínima assolida amb èxit")</f>
        <v>#REF!</v>
      </c>
      <c r="AA316" s="271"/>
      <c r="AB316" s="234"/>
      <c r="AC316" s="234"/>
      <c r="AE316" s="273">
        <f>IF(Taula423[[#This Row],[Núm. d''ordre]]&lt;&gt;"",1,0)</f>
        <v>0</v>
      </c>
      <c r="AG316" s="273">
        <f>IF(Taula423[[#This Row],[Núm. d''ordre]]&gt;0,1,0)</f>
        <v>1</v>
      </c>
      <c r="AI316" s="235">
        <f t="shared" si="28"/>
        <v>0</v>
      </c>
      <c r="AJ316" s="235">
        <f t="shared" si="29"/>
        <v>0</v>
      </c>
      <c r="AK316" s="235">
        <f t="shared" si="25"/>
        <v>0</v>
      </c>
      <c r="AL316" s="234"/>
      <c r="AM316" s="235">
        <f t="shared" si="26"/>
        <v>0</v>
      </c>
      <c r="AN316" s="235">
        <f t="shared" si="27"/>
        <v>0</v>
      </c>
      <c r="BM316" s="236"/>
      <c r="BN316" s="236"/>
      <c r="BO316" s="236"/>
    </row>
    <row r="317" spans="1:67" ht="13.5" customHeight="1" x14ac:dyDescent="0.25">
      <c r="A317" s="229"/>
      <c r="B317" s="234" t="str">
        <f>IF($C317&lt;&gt;"",MAX($B$7:B316)+1,"")</f>
        <v/>
      </c>
      <c r="C317" s="276"/>
      <c r="D317" s="287"/>
      <c r="E317" s="288"/>
      <c r="F317" s="262"/>
      <c r="G317" s="262"/>
      <c r="H317" s="275"/>
      <c r="I317" s="276"/>
      <c r="J317" s="281"/>
      <c r="K317" s="291"/>
      <c r="L317" s="263"/>
      <c r="M317" s="279"/>
      <c r="N31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17" s="355"/>
      <c r="P317" s="355"/>
      <c r="Q317" s="355"/>
      <c r="R317" s="360"/>
      <c r="S317" s="282"/>
      <c r="T317" s="292"/>
      <c r="U317" s="231"/>
      <c r="V317" s="270">
        <f>12/12*Taula423[[#This Row],[Mesos del contracte en vigor durant l´any 2024]]</f>
        <v>0</v>
      </c>
      <c r="W317" s="270">
        <f>2/12*Taula423[[#This Row],[Mesos del contracte en vigor durant l´any 2024]]</f>
        <v>0</v>
      </c>
      <c r="X317" s="271">
        <f t="shared" si="24"/>
        <v>0</v>
      </c>
      <c r="Y317" s="271"/>
      <c r="Z317" s="272" t="e">
        <f>IF(#REF!&lt;#REF!,"No assoleix el mínim d'hores d'atenció anual","Atenció mínima assolida amb èxit")</f>
        <v>#REF!</v>
      </c>
      <c r="AA317" s="271"/>
      <c r="AB317" s="234"/>
      <c r="AC317" s="234"/>
      <c r="AE317" s="273">
        <f>IF(Taula423[[#This Row],[Núm. d''ordre]]&lt;&gt;"",1,0)</f>
        <v>0</v>
      </c>
      <c r="AG317" s="273">
        <f>IF(Taula423[[#This Row],[Núm. d''ordre]]&gt;0,1,0)</f>
        <v>1</v>
      </c>
      <c r="AI317" s="235">
        <f t="shared" si="28"/>
        <v>0</v>
      </c>
      <c r="AJ317" s="235">
        <f t="shared" si="29"/>
        <v>0</v>
      </c>
      <c r="AK317" s="235">
        <f t="shared" si="25"/>
        <v>0</v>
      </c>
      <c r="AL317" s="234"/>
      <c r="AM317" s="235">
        <f t="shared" si="26"/>
        <v>0</v>
      </c>
      <c r="AN317" s="235">
        <f t="shared" si="27"/>
        <v>0</v>
      </c>
      <c r="BM317" s="236"/>
      <c r="BN317" s="236"/>
      <c r="BO317" s="236"/>
    </row>
    <row r="318" spans="1:67" ht="13.5" customHeight="1" x14ac:dyDescent="0.25">
      <c r="A318" s="229"/>
      <c r="B318" s="234" t="str">
        <f>IF($C318&lt;&gt;"",MAX($B$7:B317)+1,"")</f>
        <v/>
      </c>
      <c r="C318" s="276"/>
      <c r="D318" s="287"/>
      <c r="E318" s="288"/>
      <c r="F318" s="262"/>
      <c r="G318" s="262"/>
      <c r="H318" s="275"/>
      <c r="I318" s="276"/>
      <c r="J318" s="281"/>
      <c r="K318" s="291"/>
      <c r="L318" s="263"/>
      <c r="M318" s="279"/>
      <c r="N31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18" s="355"/>
      <c r="P318" s="355"/>
      <c r="Q318" s="355"/>
      <c r="R318" s="360"/>
      <c r="S318" s="282"/>
      <c r="T318" s="292"/>
      <c r="U318" s="231"/>
      <c r="V318" s="270">
        <f>12/12*Taula423[[#This Row],[Mesos del contracte en vigor durant l´any 2024]]</f>
        <v>0</v>
      </c>
      <c r="W318" s="270">
        <f>2/12*Taula423[[#This Row],[Mesos del contracte en vigor durant l´any 2024]]</f>
        <v>0</v>
      </c>
      <c r="X318" s="271">
        <f t="shared" si="24"/>
        <v>0</v>
      </c>
      <c r="Y318" s="271"/>
      <c r="Z318" s="283" t="e">
        <f>IF(#REF!&lt;#REF!,"No assoleix el mínim d'hores d'atenció anual","Atenció mínima assolida amb èxit")</f>
        <v>#REF!</v>
      </c>
      <c r="AA318" s="271"/>
      <c r="AB318" s="234"/>
      <c r="AC318" s="234"/>
      <c r="AE318" s="273">
        <f>IF(Taula423[[#This Row],[Núm. d''ordre]]&lt;&gt;"",1,0)</f>
        <v>0</v>
      </c>
      <c r="AG318" s="273">
        <f>IF(Taula423[[#This Row],[Núm. d''ordre]]&gt;0,1,0)</f>
        <v>1</v>
      </c>
      <c r="AI318" s="235">
        <f t="shared" si="28"/>
        <v>0</v>
      </c>
      <c r="AJ318" s="235">
        <f t="shared" si="29"/>
        <v>0</v>
      </c>
      <c r="AK318" s="235">
        <f t="shared" si="25"/>
        <v>0</v>
      </c>
      <c r="AL318" s="234"/>
      <c r="AM318" s="235">
        <f t="shared" si="26"/>
        <v>0</v>
      </c>
      <c r="AN318" s="235">
        <f t="shared" si="27"/>
        <v>0</v>
      </c>
      <c r="BM318" s="236"/>
      <c r="BN318" s="236"/>
      <c r="BO318" s="236"/>
    </row>
    <row r="319" spans="1:67" ht="13.5" customHeight="1" x14ac:dyDescent="0.25">
      <c r="A319" s="229"/>
      <c r="B319" s="234" t="str">
        <f>IF($C319&lt;&gt;"",MAX($B$7:B318)+1,"")</f>
        <v/>
      </c>
      <c r="C319" s="276"/>
      <c r="D319" s="287"/>
      <c r="E319" s="288"/>
      <c r="F319" s="262"/>
      <c r="G319" s="262"/>
      <c r="H319" s="275"/>
      <c r="I319" s="276"/>
      <c r="J319" s="281"/>
      <c r="K319" s="291"/>
      <c r="L319" s="263"/>
      <c r="M319" s="279"/>
      <c r="N31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19" s="355"/>
      <c r="P319" s="355"/>
      <c r="Q319" s="355"/>
      <c r="R319" s="360"/>
      <c r="S319" s="282"/>
      <c r="T319" s="292"/>
      <c r="U319" s="231"/>
      <c r="V319" s="270">
        <f>12/12*Taula423[[#This Row],[Mesos del contracte en vigor durant l´any 2024]]</f>
        <v>0</v>
      </c>
      <c r="W319" s="270">
        <f>2/12*Taula423[[#This Row],[Mesos del contracte en vigor durant l´any 2024]]</f>
        <v>0</v>
      </c>
      <c r="X319" s="271">
        <f t="shared" si="24"/>
        <v>0</v>
      </c>
      <c r="Y319" s="271"/>
      <c r="Z319" s="272" t="e">
        <f>IF(#REF!&lt;#REF!,"No assoleix el mínim d'hores d'atenció anual","Atenció mínima assolida amb èxit")</f>
        <v>#REF!</v>
      </c>
      <c r="AA319" s="271"/>
      <c r="AB319" s="234"/>
      <c r="AC319" s="234"/>
      <c r="AE319" s="273">
        <f>IF(Taula423[[#This Row],[Núm. d''ordre]]&lt;&gt;"",1,0)</f>
        <v>0</v>
      </c>
      <c r="AG319" s="273">
        <f>IF(Taula423[[#This Row],[Núm. d''ordre]]&gt;0,1,0)</f>
        <v>1</v>
      </c>
      <c r="AI319" s="235">
        <f t="shared" si="28"/>
        <v>0</v>
      </c>
      <c r="AJ319" s="235">
        <f t="shared" si="29"/>
        <v>0</v>
      </c>
      <c r="AK319" s="235">
        <f t="shared" si="25"/>
        <v>0</v>
      </c>
      <c r="AL319" s="234"/>
      <c r="AM319" s="235">
        <f t="shared" si="26"/>
        <v>0</v>
      </c>
      <c r="AN319" s="235">
        <f t="shared" si="27"/>
        <v>0</v>
      </c>
      <c r="BM319" s="236"/>
      <c r="BN319" s="236"/>
      <c r="BO319" s="236"/>
    </row>
    <row r="320" spans="1:67" ht="13.5" customHeight="1" x14ac:dyDescent="0.25">
      <c r="A320" s="229"/>
      <c r="B320" s="234" t="str">
        <f>IF($C320&lt;&gt;"",MAX($B$7:B319)+1,"")</f>
        <v/>
      </c>
      <c r="C320" s="276"/>
      <c r="D320" s="287"/>
      <c r="E320" s="288"/>
      <c r="F320" s="262"/>
      <c r="G320" s="262"/>
      <c r="H320" s="275"/>
      <c r="I320" s="276"/>
      <c r="J320" s="281"/>
      <c r="K320" s="291"/>
      <c r="L320" s="263"/>
      <c r="M320" s="279"/>
      <c r="N32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20" s="355"/>
      <c r="P320" s="355"/>
      <c r="Q320" s="355"/>
      <c r="R320" s="360"/>
      <c r="S320" s="282"/>
      <c r="T320" s="292"/>
      <c r="U320" s="231"/>
      <c r="V320" s="270">
        <f>12/12*Taula423[[#This Row],[Mesos del contracte en vigor durant l´any 2024]]</f>
        <v>0</v>
      </c>
      <c r="W320" s="270">
        <f>2/12*Taula423[[#This Row],[Mesos del contracte en vigor durant l´any 2024]]</f>
        <v>0</v>
      </c>
      <c r="X320" s="271">
        <f t="shared" si="24"/>
        <v>0</v>
      </c>
      <c r="Y320" s="271"/>
      <c r="Z320" s="283" t="e">
        <f>IF(#REF!&lt;#REF!,"No assoleix el mínim d'hores d'atenció anual","Atenció mínima assolida amb èxit")</f>
        <v>#REF!</v>
      </c>
      <c r="AA320" s="271"/>
      <c r="AB320" s="234"/>
      <c r="AC320" s="234"/>
      <c r="AE320" s="273">
        <f>IF(Taula423[[#This Row],[Núm. d''ordre]]&lt;&gt;"",1,0)</f>
        <v>0</v>
      </c>
      <c r="AG320" s="273">
        <f>IF(Taula423[[#This Row],[Núm. d''ordre]]&gt;0,1,0)</f>
        <v>1</v>
      </c>
      <c r="AI320" s="235">
        <f t="shared" si="28"/>
        <v>0</v>
      </c>
      <c r="AJ320" s="235">
        <f t="shared" si="29"/>
        <v>0</v>
      </c>
      <c r="AK320" s="235">
        <f t="shared" si="25"/>
        <v>0</v>
      </c>
      <c r="AL320" s="234"/>
      <c r="AM320" s="235">
        <f t="shared" si="26"/>
        <v>0</v>
      </c>
      <c r="AN320" s="235">
        <f t="shared" si="27"/>
        <v>0</v>
      </c>
      <c r="BM320" s="236"/>
      <c r="BN320" s="236"/>
      <c r="BO320" s="236"/>
    </row>
    <row r="321" spans="1:67" ht="13.5" customHeight="1" x14ac:dyDescent="0.25">
      <c r="A321" s="229"/>
      <c r="B321" s="234" t="str">
        <f>IF($C321&lt;&gt;"",MAX($B$7:B320)+1,"")</f>
        <v/>
      </c>
      <c r="C321" s="276"/>
      <c r="D321" s="287"/>
      <c r="E321" s="288"/>
      <c r="F321" s="262"/>
      <c r="G321" s="262"/>
      <c r="H321" s="275"/>
      <c r="I321" s="276"/>
      <c r="J321" s="281"/>
      <c r="K321" s="291"/>
      <c r="L321" s="263"/>
      <c r="M321" s="279"/>
      <c r="N32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21" s="355"/>
      <c r="P321" s="355"/>
      <c r="Q321" s="355"/>
      <c r="R321" s="360"/>
      <c r="S321" s="282"/>
      <c r="T321" s="292"/>
      <c r="U321" s="231"/>
      <c r="V321" s="270">
        <f>12/12*Taula423[[#This Row],[Mesos del contracte en vigor durant l´any 2024]]</f>
        <v>0</v>
      </c>
      <c r="W321" s="270">
        <f>2/12*Taula423[[#This Row],[Mesos del contracte en vigor durant l´any 2024]]</f>
        <v>0</v>
      </c>
      <c r="X321" s="271">
        <f t="shared" si="24"/>
        <v>0</v>
      </c>
      <c r="Y321" s="271"/>
      <c r="Z321" s="272" t="e">
        <f>IF(#REF!&lt;#REF!,"No assoleix el mínim d'hores d'atenció anual","Atenció mínima assolida amb èxit")</f>
        <v>#REF!</v>
      </c>
      <c r="AA321" s="271"/>
      <c r="AB321" s="234"/>
      <c r="AC321" s="234"/>
      <c r="AE321" s="273">
        <f>IF(Taula423[[#This Row],[Núm. d''ordre]]&lt;&gt;"",1,0)</f>
        <v>0</v>
      </c>
      <c r="AG321" s="273">
        <f>IF(Taula423[[#This Row],[Núm. d''ordre]]&gt;0,1,0)</f>
        <v>1</v>
      </c>
      <c r="AI321" s="235">
        <f t="shared" si="28"/>
        <v>0</v>
      </c>
      <c r="AJ321" s="235">
        <f t="shared" si="29"/>
        <v>0</v>
      </c>
      <c r="AK321" s="235">
        <f t="shared" si="25"/>
        <v>0</v>
      </c>
      <c r="AL321" s="234"/>
      <c r="AM321" s="235">
        <f t="shared" si="26"/>
        <v>0</v>
      </c>
      <c r="AN321" s="235">
        <f t="shared" si="27"/>
        <v>0</v>
      </c>
      <c r="BM321" s="236"/>
      <c r="BN321" s="236"/>
      <c r="BO321" s="236"/>
    </row>
    <row r="322" spans="1:67" ht="13.5" customHeight="1" x14ac:dyDescent="0.25">
      <c r="A322" s="229"/>
      <c r="B322" s="234" t="str">
        <f>IF($C322&lt;&gt;"",MAX($B$7:B321)+1,"")</f>
        <v/>
      </c>
      <c r="C322" s="276"/>
      <c r="D322" s="287"/>
      <c r="E322" s="288"/>
      <c r="F322" s="262"/>
      <c r="G322" s="262"/>
      <c r="H322" s="275"/>
      <c r="I322" s="276"/>
      <c r="J322" s="281"/>
      <c r="K322" s="291"/>
      <c r="L322" s="263"/>
      <c r="M322" s="279"/>
      <c r="N32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22" s="355"/>
      <c r="P322" s="355"/>
      <c r="Q322" s="355"/>
      <c r="R322" s="360"/>
      <c r="S322" s="282"/>
      <c r="T322" s="292"/>
      <c r="U322" s="231"/>
      <c r="V322" s="270">
        <f>12/12*Taula423[[#This Row],[Mesos del contracte en vigor durant l´any 2024]]</f>
        <v>0</v>
      </c>
      <c r="W322" s="270">
        <f>2/12*Taula423[[#This Row],[Mesos del contracte en vigor durant l´any 2024]]</f>
        <v>0</v>
      </c>
      <c r="X322" s="271">
        <f t="shared" si="24"/>
        <v>0</v>
      </c>
      <c r="Y322" s="271"/>
      <c r="Z322" s="283" t="e">
        <f>IF(#REF!&lt;#REF!,"No assoleix el mínim d'hores d'atenció anual","Atenció mínima assolida amb èxit")</f>
        <v>#REF!</v>
      </c>
      <c r="AA322" s="271"/>
      <c r="AB322" s="234"/>
      <c r="AC322" s="234"/>
      <c r="AE322" s="273">
        <f>IF(Taula423[[#This Row],[Núm. d''ordre]]&lt;&gt;"",1,0)</f>
        <v>0</v>
      </c>
      <c r="AG322" s="273">
        <f>IF(Taula423[[#This Row],[Núm. d''ordre]]&gt;0,1,0)</f>
        <v>1</v>
      </c>
      <c r="AI322" s="235">
        <f t="shared" si="28"/>
        <v>0</v>
      </c>
      <c r="AJ322" s="235">
        <f t="shared" si="29"/>
        <v>0</v>
      </c>
      <c r="AK322" s="235">
        <f t="shared" si="25"/>
        <v>0</v>
      </c>
      <c r="AL322" s="234"/>
      <c r="AM322" s="235">
        <f t="shared" si="26"/>
        <v>0</v>
      </c>
      <c r="AN322" s="235">
        <f t="shared" si="27"/>
        <v>0</v>
      </c>
      <c r="BM322" s="236"/>
      <c r="BN322" s="236"/>
      <c r="BO322" s="236"/>
    </row>
    <row r="323" spans="1:67" ht="13.5" customHeight="1" x14ac:dyDescent="0.25">
      <c r="A323" s="229"/>
      <c r="B323" s="234" t="str">
        <f>IF($C323&lt;&gt;"",MAX($B$7:B322)+1,"")</f>
        <v/>
      </c>
      <c r="C323" s="276"/>
      <c r="D323" s="287"/>
      <c r="E323" s="288"/>
      <c r="F323" s="262"/>
      <c r="G323" s="262"/>
      <c r="H323" s="275"/>
      <c r="I323" s="276"/>
      <c r="J323" s="281"/>
      <c r="K323" s="291"/>
      <c r="L323" s="263"/>
      <c r="M323" s="279"/>
      <c r="N32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23" s="355"/>
      <c r="P323" s="355"/>
      <c r="Q323" s="355"/>
      <c r="R323" s="360"/>
      <c r="S323" s="282"/>
      <c r="T323" s="292"/>
      <c r="U323" s="231"/>
      <c r="V323" s="270">
        <f>12/12*Taula423[[#This Row],[Mesos del contracte en vigor durant l´any 2024]]</f>
        <v>0</v>
      </c>
      <c r="W323" s="270">
        <f>2/12*Taula423[[#This Row],[Mesos del contracte en vigor durant l´any 2024]]</f>
        <v>0</v>
      </c>
      <c r="X323" s="271">
        <f t="shared" si="24"/>
        <v>0</v>
      </c>
      <c r="Y323" s="271"/>
      <c r="Z323" s="272" t="e">
        <f>IF(#REF!&lt;#REF!,"No assoleix el mínim d'hores d'atenció anual","Atenció mínima assolida amb èxit")</f>
        <v>#REF!</v>
      </c>
      <c r="AA323" s="271"/>
      <c r="AB323" s="234"/>
      <c r="AC323" s="234"/>
      <c r="AE323" s="273">
        <f>IF(Taula423[[#This Row],[Núm. d''ordre]]&lt;&gt;"",1,0)</f>
        <v>0</v>
      </c>
      <c r="AG323" s="273">
        <f>IF(Taula423[[#This Row],[Núm. d''ordre]]&gt;0,1,0)</f>
        <v>1</v>
      </c>
      <c r="AI323" s="235">
        <f t="shared" si="28"/>
        <v>0</v>
      </c>
      <c r="AJ323" s="235">
        <f t="shared" si="29"/>
        <v>0</v>
      </c>
      <c r="AK323" s="235">
        <f t="shared" si="25"/>
        <v>0</v>
      </c>
      <c r="AL323" s="234"/>
      <c r="AM323" s="235">
        <f t="shared" si="26"/>
        <v>0</v>
      </c>
      <c r="AN323" s="235">
        <f t="shared" si="27"/>
        <v>0</v>
      </c>
      <c r="BM323" s="236"/>
      <c r="BN323" s="236"/>
      <c r="BO323" s="236"/>
    </row>
    <row r="324" spans="1:67" ht="13.5" customHeight="1" x14ac:dyDescent="0.25">
      <c r="A324" s="229"/>
      <c r="B324" s="234" t="str">
        <f>IF($C324&lt;&gt;"",MAX($B$7:B323)+1,"")</f>
        <v/>
      </c>
      <c r="C324" s="276"/>
      <c r="D324" s="287"/>
      <c r="E324" s="288"/>
      <c r="F324" s="262"/>
      <c r="G324" s="262"/>
      <c r="H324" s="275"/>
      <c r="I324" s="276"/>
      <c r="J324" s="281"/>
      <c r="K324" s="291"/>
      <c r="L324" s="263"/>
      <c r="M324" s="279"/>
      <c r="N32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24" s="355"/>
      <c r="P324" s="355"/>
      <c r="Q324" s="355"/>
      <c r="R324" s="360"/>
      <c r="S324" s="282"/>
      <c r="T324" s="292"/>
      <c r="U324" s="231"/>
      <c r="V324" s="270">
        <f>12/12*Taula423[[#This Row],[Mesos del contracte en vigor durant l´any 2024]]</f>
        <v>0</v>
      </c>
      <c r="W324" s="270">
        <f>2/12*Taula423[[#This Row],[Mesos del contracte en vigor durant l´any 2024]]</f>
        <v>0</v>
      </c>
      <c r="X324" s="271">
        <f t="shared" si="24"/>
        <v>0</v>
      </c>
      <c r="Y324" s="271"/>
      <c r="Z324" s="283" t="e">
        <f>IF(#REF!&lt;#REF!,"No assoleix el mínim d'hores d'atenció anual","Atenció mínima assolida amb èxit")</f>
        <v>#REF!</v>
      </c>
      <c r="AA324" s="271"/>
      <c r="AB324" s="234"/>
      <c r="AC324" s="234"/>
      <c r="AE324" s="273">
        <f>IF(Taula423[[#This Row],[Núm. d''ordre]]&lt;&gt;"",1,0)</f>
        <v>0</v>
      </c>
      <c r="AG324" s="273">
        <f>IF(Taula423[[#This Row],[Núm. d''ordre]]&gt;0,1,0)</f>
        <v>1</v>
      </c>
      <c r="AI324" s="235">
        <f t="shared" si="28"/>
        <v>0</v>
      </c>
      <c r="AJ324" s="235">
        <f t="shared" si="29"/>
        <v>0</v>
      </c>
      <c r="AK324" s="235">
        <f t="shared" si="25"/>
        <v>0</v>
      </c>
      <c r="AL324" s="234"/>
      <c r="AM324" s="235">
        <f t="shared" si="26"/>
        <v>0</v>
      </c>
      <c r="AN324" s="235">
        <f t="shared" si="27"/>
        <v>0</v>
      </c>
      <c r="BM324" s="236"/>
      <c r="BN324" s="236"/>
      <c r="BO324" s="236"/>
    </row>
    <row r="325" spans="1:67" ht="13.5" customHeight="1" x14ac:dyDescent="0.25">
      <c r="A325" s="229"/>
      <c r="B325" s="234" t="str">
        <f>IF($C325&lt;&gt;"",MAX($B$7:B324)+1,"")</f>
        <v/>
      </c>
      <c r="C325" s="276"/>
      <c r="D325" s="287"/>
      <c r="E325" s="288"/>
      <c r="F325" s="262"/>
      <c r="G325" s="262"/>
      <c r="H325" s="275"/>
      <c r="I325" s="276"/>
      <c r="J325" s="281"/>
      <c r="K325" s="291"/>
      <c r="L325" s="263"/>
      <c r="M325" s="279"/>
      <c r="N32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25" s="355"/>
      <c r="P325" s="355"/>
      <c r="Q325" s="355"/>
      <c r="R325" s="360"/>
      <c r="S325" s="282"/>
      <c r="T325" s="292"/>
      <c r="U325" s="231"/>
      <c r="V325" s="270">
        <f>12/12*Taula423[[#This Row],[Mesos del contracte en vigor durant l´any 2024]]</f>
        <v>0</v>
      </c>
      <c r="W325" s="270">
        <f>2/12*Taula423[[#This Row],[Mesos del contracte en vigor durant l´any 2024]]</f>
        <v>0</v>
      </c>
      <c r="X325" s="271">
        <f t="shared" si="24"/>
        <v>0</v>
      </c>
      <c r="Y325" s="271"/>
      <c r="Z325" s="272" t="e">
        <f>IF(#REF!&lt;#REF!,"No assoleix el mínim d'hores d'atenció anual","Atenció mínima assolida amb èxit")</f>
        <v>#REF!</v>
      </c>
      <c r="AA325" s="271"/>
      <c r="AB325" s="234"/>
      <c r="AC325" s="234"/>
      <c r="AE325" s="273">
        <f>IF(Taula423[[#This Row],[Núm. d''ordre]]&lt;&gt;"",1,0)</f>
        <v>0</v>
      </c>
      <c r="AG325" s="273">
        <f>IF(Taula423[[#This Row],[Núm. d''ordre]]&gt;0,1,0)</f>
        <v>1</v>
      </c>
      <c r="AI325" s="235">
        <f t="shared" si="28"/>
        <v>0</v>
      </c>
      <c r="AJ325" s="235">
        <f t="shared" si="29"/>
        <v>0</v>
      </c>
      <c r="AK325" s="235">
        <f t="shared" si="25"/>
        <v>0</v>
      </c>
      <c r="AL325" s="234"/>
      <c r="AM325" s="235">
        <f t="shared" si="26"/>
        <v>0</v>
      </c>
      <c r="AN325" s="235">
        <f t="shared" si="27"/>
        <v>0</v>
      </c>
      <c r="BM325" s="236"/>
      <c r="BN325" s="236"/>
      <c r="BO325" s="236"/>
    </row>
    <row r="326" spans="1:67" ht="13.5" customHeight="1" x14ac:dyDescent="0.25">
      <c r="A326" s="229"/>
      <c r="B326" s="234" t="str">
        <f>IF($C326&lt;&gt;"",MAX($B$7:B325)+1,"")</f>
        <v/>
      </c>
      <c r="C326" s="276"/>
      <c r="D326" s="287"/>
      <c r="E326" s="288"/>
      <c r="F326" s="262"/>
      <c r="G326" s="262"/>
      <c r="H326" s="275"/>
      <c r="I326" s="276"/>
      <c r="J326" s="281"/>
      <c r="K326" s="291"/>
      <c r="L326" s="263"/>
      <c r="M326" s="279"/>
      <c r="N32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26" s="355"/>
      <c r="P326" s="355"/>
      <c r="Q326" s="355"/>
      <c r="R326" s="360"/>
      <c r="S326" s="282"/>
      <c r="T326" s="292"/>
      <c r="U326" s="231"/>
      <c r="V326" s="270">
        <f>12/12*Taula423[[#This Row],[Mesos del contracte en vigor durant l´any 2024]]</f>
        <v>0</v>
      </c>
      <c r="W326" s="270">
        <f>2/12*Taula423[[#This Row],[Mesos del contracte en vigor durant l´any 2024]]</f>
        <v>0</v>
      </c>
      <c r="X326" s="271">
        <f t="shared" si="24"/>
        <v>0</v>
      </c>
      <c r="Y326" s="271"/>
      <c r="Z326" s="283" t="e">
        <f>IF(#REF!&lt;#REF!,"No assoleix el mínim d'hores d'atenció anual","Atenció mínima assolida amb èxit")</f>
        <v>#REF!</v>
      </c>
      <c r="AA326" s="271"/>
      <c r="AB326" s="234"/>
      <c r="AC326" s="234"/>
      <c r="AE326" s="273">
        <f>IF(Taula423[[#This Row],[Núm. d''ordre]]&lt;&gt;"",1,0)</f>
        <v>0</v>
      </c>
      <c r="AG326" s="273">
        <f>IF(Taula423[[#This Row],[Núm. d''ordre]]&gt;0,1,0)</f>
        <v>1</v>
      </c>
      <c r="AI326" s="235">
        <f t="shared" si="28"/>
        <v>0</v>
      </c>
      <c r="AJ326" s="235">
        <f t="shared" si="29"/>
        <v>0</v>
      </c>
      <c r="AK326" s="235">
        <f t="shared" si="25"/>
        <v>0</v>
      </c>
      <c r="AL326" s="234"/>
      <c r="AM326" s="235">
        <f t="shared" si="26"/>
        <v>0</v>
      </c>
      <c r="AN326" s="235">
        <f t="shared" si="27"/>
        <v>0</v>
      </c>
      <c r="BM326" s="236"/>
      <c r="BN326" s="236"/>
      <c r="BO326" s="236"/>
    </row>
    <row r="327" spans="1:67" ht="13.5" customHeight="1" x14ac:dyDescent="0.25">
      <c r="A327" s="229"/>
      <c r="B327" s="234" t="str">
        <f>IF($C327&lt;&gt;"",MAX($B$7:B326)+1,"")</f>
        <v/>
      </c>
      <c r="C327" s="276"/>
      <c r="D327" s="287"/>
      <c r="E327" s="288"/>
      <c r="F327" s="262"/>
      <c r="G327" s="262"/>
      <c r="H327" s="275"/>
      <c r="I327" s="276"/>
      <c r="J327" s="281"/>
      <c r="K327" s="291"/>
      <c r="L327" s="263"/>
      <c r="M327" s="279"/>
      <c r="N32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27" s="355"/>
      <c r="P327" s="355"/>
      <c r="Q327" s="355"/>
      <c r="R327" s="360"/>
      <c r="S327" s="282"/>
      <c r="T327" s="292"/>
      <c r="U327" s="231"/>
      <c r="V327" s="270">
        <f>12/12*Taula423[[#This Row],[Mesos del contracte en vigor durant l´any 2024]]</f>
        <v>0</v>
      </c>
      <c r="W327" s="270">
        <f>2/12*Taula423[[#This Row],[Mesos del contracte en vigor durant l´any 2024]]</f>
        <v>0</v>
      </c>
      <c r="X327" s="271">
        <f t="shared" ref="X327:X390" si="30">IF(AE327=1,241.81,0)</f>
        <v>0</v>
      </c>
      <c r="Y327" s="271"/>
      <c r="Z327" s="272" t="e">
        <f>IF(#REF!&lt;#REF!,"No assoleix el mínim d'hores d'atenció anual","Atenció mínima assolida amb èxit")</f>
        <v>#REF!</v>
      </c>
      <c r="AA327" s="271"/>
      <c r="AB327" s="234"/>
      <c r="AC327" s="234"/>
      <c r="AE327" s="273">
        <f>IF(Taula423[[#This Row],[Núm. d''ordre]]&lt;&gt;"",1,0)</f>
        <v>0</v>
      </c>
      <c r="AG327" s="273">
        <f>IF(Taula423[[#This Row],[Núm. d''ordre]]&gt;0,1,0)</f>
        <v>1</v>
      </c>
      <c r="AI327" s="235">
        <f t="shared" si="28"/>
        <v>0</v>
      </c>
      <c r="AJ327" s="235">
        <f t="shared" si="29"/>
        <v>0</v>
      </c>
      <c r="AK327" s="235">
        <f t="shared" ref="AK327:AK390" si="31">IF(G327="No binari",1,0)</f>
        <v>0</v>
      </c>
      <c r="AL327" s="234"/>
      <c r="AM327" s="235">
        <f t="shared" ref="AM327:AM390" si="32">IF(F327="Home",1,0)</f>
        <v>0</v>
      </c>
      <c r="AN327" s="235">
        <f t="shared" ref="AN327:AN390" si="33">IF(F327="Dona",1,0)</f>
        <v>0</v>
      </c>
      <c r="BM327" s="236"/>
      <c r="BN327" s="236"/>
      <c r="BO327" s="236"/>
    </row>
    <row r="328" spans="1:67" ht="13.5" customHeight="1" x14ac:dyDescent="0.25">
      <c r="A328" s="229"/>
      <c r="B328" s="234" t="str">
        <f>IF($C328&lt;&gt;"",MAX($B$7:B327)+1,"")</f>
        <v/>
      </c>
      <c r="C328" s="276"/>
      <c r="D328" s="287"/>
      <c r="E328" s="288"/>
      <c r="F328" s="262"/>
      <c r="G328" s="262"/>
      <c r="H328" s="275"/>
      <c r="I328" s="276"/>
      <c r="J328" s="281"/>
      <c r="K328" s="291"/>
      <c r="L328" s="263"/>
      <c r="M328" s="279"/>
      <c r="N32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28" s="355"/>
      <c r="P328" s="355"/>
      <c r="Q328" s="355"/>
      <c r="R328" s="360"/>
      <c r="S328" s="282"/>
      <c r="T328" s="292"/>
      <c r="U328" s="231"/>
      <c r="V328" s="270">
        <f>12/12*Taula423[[#This Row],[Mesos del contracte en vigor durant l´any 2024]]</f>
        <v>0</v>
      </c>
      <c r="W328" s="270">
        <f>2/12*Taula423[[#This Row],[Mesos del contracte en vigor durant l´any 2024]]</f>
        <v>0</v>
      </c>
      <c r="X328" s="271">
        <f t="shared" si="30"/>
        <v>0</v>
      </c>
      <c r="Y328" s="271"/>
      <c r="Z328" s="283" t="e">
        <f>IF(#REF!&lt;#REF!,"No assoleix el mínim d'hores d'atenció anual","Atenció mínima assolida amb èxit")</f>
        <v>#REF!</v>
      </c>
      <c r="AA328" s="271"/>
      <c r="AB328" s="234"/>
      <c r="AC328" s="234"/>
      <c r="AE328" s="273">
        <f>IF(Taula423[[#This Row],[Núm. d''ordre]]&lt;&gt;"",1,0)</f>
        <v>0</v>
      </c>
      <c r="AG328" s="273">
        <f>IF(Taula423[[#This Row],[Núm. d''ordre]]&gt;0,1,0)</f>
        <v>1</v>
      </c>
      <c r="AI328" s="235">
        <f t="shared" ref="AI328:AI391" si="34">IF(G328="Home",1,0)</f>
        <v>0</v>
      </c>
      <c r="AJ328" s="235">
        <f t="shared" ref="AJ328:AJ391" si="35">IF(G328="Dona",1,0)</f>
        <v>0</v>
      </c>
      <c r="AK328" s="235">
        <f t="shared" si="31"/>
        <v>0</v>
      </c>
      <c r="AL328" s="234"/>
      <c r="AM328" s="235">
        <f t="shared" si="32"/>
        <v>0</v>
      </c>
      <c r="AN328" s="235">
        <f t="shared" si="33"/>
        <v>0</v>
      </c>
      <c r="BM328" s="236"/>
      <c r="BN328" s="236"/>
      <c r="BO328" s="236"/>
    </row>
    <row r="329" spans="1:67" ht="13.5" customHeight="1" x14ac:dyDescent="0.25">
      <c r="A329" s="229"/>
      <c r="B329" s="234" t="str">
        <f>IF($C329&lt;&gt;"",MAX($B$7:B328)+1,"")</f>
        <v/>
      </c>
      <c r="C329" s="276"/>
      <c r="D329" s="287"/>
      <c r="E329" s="288"/>
      <c r="F329" s="262"/>
      <c r="G329" s="262"/>
      <c r="H329" s="275"/>
      <c r="I329" s="276"/>
      <c r="J329" s="281"/>
      <c r="K329" s="291"/>
      <c r="L329" s="263"/>
      <c r="M329" s="279"/>
      <c r="N32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29" s="355"/>
      <c r="P329" s="355"/>
      <c r="Q329" s="355"/>
      <c r="R329" s="360"/>
      <c r="S329" s="282"/>
      <c r="T329" s="292"/>
      <c r="U329" s="231"/>
      <c r="V329" s="270">
        <f>12/12*Taula423[[#This Row],[Mesos del contracte en vigor durant l´any 2024]]</f>
        <v>0</v>
      </c>
      <c r="W329" s="270">
        <f>2/12*Taula423[[#This Row],[Mesos del contracte en vigor durant l´any 2024]]</f>
        <v>0</v>
      </c>
      <c r="X329" s="271">
        <f t="shared" si="30"/>
        <v>0</v>
      </c>
      <c r="Y329" s="271"/>
      <c r="Z329" s="272" t="e">
        <f>IF(#REF!&lt;#REF!,"No assoleix el mínim d'hores d'atenció anual","Atenció mínima assolida amb èxit")</f>
        <v>#REF!</v>
      </c>
      <c r="AA329" s="271"/>
      <c r="AB329" s="234"/>
      <c r="AC329" s="234"/>
      <c r="AE329" s="273">
        <f>IF(Taula423[[#This Row],[Núm. d''ordre]]&lt;&gt;"",1,0)</f>
        <v>0</v>
      </c>
      <c r="AG329" s="273">
        <f>IF(Taula423[[#This Row],[Núm. d''ordre]]&gt;0,1,0)</f>
        <v>1</v>
      </c>
      <c r="AI329" s="235">
        <f t="shared" si="34"/>
        <v>0</v>
      </c>
      <c r="AJ329" s="235">
        <f t="shared" si="35"/>
        <v>0</v>
      </c>
      <c r="AK329" s="235">
        <f t="shared" si="31"/>
        <v>0</v>
      </c>
      <c r="AL329" s="234"/>
      <c r="AM329" s="235">
        <f t="shared" si="32"/>
        <v>0</v>
      </c>
      <c r="AN329" s="235">
        <f t="shared" si="33"/>
        <v>0</v>
      </c>
      <c r="BM329" s="236"/>
      <c r="BN329" s="236"/>
      <c r="BO329" s="236"/>
    </row>
    <row r="330" spans="1:67" ht="13.5" customHeight="1" x14ac:dyDescent="0.25">
      <c r="A330" s="229"/>
      <c r="B330" s="234" t="str">
        <f>IF($C330&lt;&gt;"",MAX($B$7:B329)+1,"")</f>
        <v/>
      </c>
      <c r="C330" s="276"/>
      <c r="D330" s="287"/>
      <c r="E330" s="288"/>
      <c r="F330" s="262"/>
      <c r="G330" s="262"/>
      <c r="H330" s="275"/>
      <c r="I330" s="276"/>
      <c r="J330" s="281"/>
      <c r="K330" s="291"/>
      <c r="L330" s="263"/>
      <c r="M330" s="279"/>
      <c r="N33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30" s="355"/>
      <c r="P330" s="355"/>
      <c r="Q330" s="355"/>
      <c r="R330" s="360"/>
      <c r="S330" s="282"/>
      <c r="T330" s="292"/>
      <c r="U330" s="231"/>
      <c r="V330" s="270">
        <f>12/12*Taula423[[#This Row],[Mesos del contracte en vigor durant l´any 2024]]</f>
        <v>0</v>
      </c>
      <c r="W330" s="270">
        <f>2/12*Taula423[[#This Row],[Mesos del contracte en vigor durant l´any 2024]]</f>
        <v>0</v>
      </c>
      <c r="X330" s="271">
        <f t="shared" si="30"/>
        <v>0</v>
      </c>
      <c r="Y330" s="271"/>
      <c r="Z330" s="283" t="e">
        <f>IF(#REF!&lt;#REF!,"No assoleix el mínim d'hores d'atenció anual","Atenció mínima assolida amb èxit")</f>
        <v>#REF!</v>
      </c>
      <c r="AA330" s="271"/>
      <c r="AB330" s="234"/>
      <c r="AC330" s="234"/>
      <c r="AE330" s="273">
        <f>IF(Taula423[[#This Row],[Núm. d''ordre]]&lt;&gt;"",1,0)</f>
        <v>0</v>
      </c>
      <c r="AG330" s="273">
        <f>IF(Taula423[[#This Row],[Núm. d''ordre]]&gt;0,1,0)</f>
        <v>1</v>
      </c>
      <c r="AI330" s="235">
        <f t="shared" si="34"/>
        <v>0</v>
      </c>
      <c r="AJ330" s="235">
        <f t="shared" si="35"/>
        <v>0</v>
      </c>
      <c r="AK330" s="235">
        <f t="shared" si="31"/>
        <v>0</v>
      </c>
      <c r="AL330" s="234"/>
      <c r="AM330" s="235">
        <f t="shared" si="32"/>
        <v>0</v>
      </c>
      <c r="AN330" s="235">
        <f t="shared" si="33"/>
        <v>0</v>
      </c>
      <c r="BM330" s="236"/>
      <c r="BN330" s="236"/>
      <c r="BO330" s="236"/>
    </row>
    <row r="331" spans="1:67" ht="13.5" customHeight="1" x14ac:dyDescent="0.25">
      <c r="A331" s="229"/>
      <c r="B331" s="234" t="str">
        <f>IF($C331&lt;&gt;"",MAX($B$7:B330)+1,"")</f>
        <v/>
      </c>
      <c r="C331" s="276"/>
      <c r="D331" s="287"/>
      <c r="E331" s="288"/>
      <c r="F331" s="262"/>
      <c r="G331" s="262"/>
      <c r="H331" s="275"/>
      <c r="I331" s="276"/>
      <c r="J331" s="281"/>
      <c r="K331" s="291"/>
      <c r="L331" s="263"/>
      <c r="M331" s="279"/>
      <c r="N33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31" s="355"/>
      <c r="P331" s="355"/>
      <c r="Q331" s="355"/>
      <c r="R331" s="360"/>
      <c r="S331" s="282"/>
      <c r="T331" s="292"/>
      <c r="U331" s="231"/>
      <c r="V331" s="270">
        <f>12/12*Taula423[[#This Row],[Mesos del contracte en vigor durant l´any 2024]]</f>
        <v>0</v>
      </c>
      <c r="W331" s="270">
        <f>2/12*Taula423[[#This Row],[Mesos del contracte en vigor durant l´any 2024]]</f>
        <v>0</v>
      </c>
      <c r="X331" s="271">
        <f t="shared" si="30"/>
        <v>0</v>
      </c>
      <c r="Y331" s="271"/>
      <c r="Z331" s="272" t="e">
        <f>IF(#REF!&lt;#REF!,"No assoleix el mínim d'hores d'atenció anual","Atenció mínima assolida amb èxit")</f>
        <v>#REF!</v>
      </c>
      <c r="AA331" s="271"/>
      <c r="AB331" s="234"/>
      <c r="AC331" s="234"/>
      <c r="AE331" s="273">
        <f>IF(Taula423[[#This Row],[Núm. d''ordre]]&lt;&gt;"",1,0)</f>
        <v>0</v>
      </c>
      <c r="AG331" s="273">
        <f>IF(Taula423[[#This Row],[Núm. d''ordre]]&gt;0,1,0)</f>
        <v>1</v>
      </c>
      <c r="AI331" s="235">
        <f t="shared" si="34"/>
        <v>0</v>
      </c>
      <c r="AJ331" s="235">
        <f t="shared" si="35"/>
        <v>0</v>
      </c>
      <c r="AK331" s="235">
        <f t="shared" si="31"/>
        <v>0</v>
      </c>
      <c r="AL331" s="234"/>
      <c r="AM331" s="235">
        <f t="shared" si="32"/>
        <v>0</v>
      </c>
      <c r="AN331" s="235">
        <f t="shared" si="33"/>
        <v>0</v>
      </c>
      <c r="BM331" s="236"/>
      <c r="BN331" s="236"/>
      <c r="BO331" s="236"/>
    </row>
    <row r="332" spans="1:67" ht="13.5" customHeight="1" x14ac:dyDescent="0.25">
      <c r="A332" s="229"/>
      <c r="B332" s="234" t="str">
        <f>IF($C332&lt;&gt;"",MAX($B$7:B331)+1,"")</f>
        <v/>
      </c>
      <c r="C332" s="276"/>
      <c r="D332" s="287"/>
      <c r="E332" s="288"/>
      <c r="F332" s="262"/>
      <c r="G332" s="262"/>
      <c r="H332" s="275"/>
      <c r="I332" s="276"/>
      <c r="J332" s="281"/>
      <c r="K332" s="291"/>
      <c r="L332" s="263"/>
      <c r="M332" s="279"/>
      <c r="N33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32" s="355"/>
      <c r="P332" s="355"/>
      <c r="Q332" s="355"/>
      <c r="R332" s="360"/>
      <c r="S332" s="282"/>
      <c r="T332" s="292"/>
      <c r="U332" s="231"/>
      <c r="V332" s="270">
        <f>12/12*Taula423[[#This Row],[Mesos del contracte en vigor durant l´any 2024]]</f>
        <v>0</v>
      </c>
      <c r="W332" s="270">
        <f>2/12*Taula423[[#This Row],[Mesos del contracte en vigor durant l´any 2024]]</f>
        <v>0</v>
      </c>
      <c r="X332" s="271">
        <f t="shared" si="30"/>
        <v>0</v>
      </c>
      <c r="Y332" s="271"/>
      <c r="Z332" s="283" t="e">
        <f>IF(#REF!&lt;#REF!,"No assoleix el mínim d'hores d'atenció anual","Atenció mínima assolida amb èxit")</f>
        <v>#REF!</v>
      </c>
      <c r="AA332" s="271"/>
      <c r="AB332" s="234"/>
      <c r="AC332" s="234"/>
      <c r="AE332" s="273">
        <f>IF(Taula423[[#This Row],[Núm. d''ordre]]&lt;&gt;"",1,0)</f>
        <v>0</v>
      </c>
      <c r="AG332" s="273">
        <f>IF(Taula423[[#This Row],[Núm. d''ordre]]&gt;0,1,0)</f>
        <v>1</v>
      </c>
      <c r="AI332" s="235">
        <f t="shared" si="34"/>
        <v>0</v>
      </c>
      <c r="AJ332" s="235">
        <f t="shared" si="35"/>
        <v>0</v>
      </c>
      <c r="AK332" s="235">
        <f t="shared" si="31"/>
        <v>0</v>
      </c>
      <c r="AL332" s="234"/>
      <c r="AM332" s="235">
        <f t="shared" si="32"/>
        <v>0</v>
      </c>
      <c r="AN332" s="235">
        <f t="shared" si="33"/>
        <v>0</v>
      </c>
      <c r="BM332" s="236"/>
      <c r="BN332" s="236"/>
      <c r="BO332" s="236"/>
    </row>
    <row r="333" spans="1:67" ht="13.5" customHeight="1" x14ac:dyDescent="0.25">
      <c r="A333" s="229"/>
      <c r="B333" s="234" t="str">
        <f>IF($C333&lt;&gt;"",MAX($B$7:B332)+1,"")</f>
        <v/>
      </c>
      <c r="C333" s="276"/>
      <c r="D333" s="287"/>
      <c r="E333" s="288"/>
      <c r="F333" s="262"/>
      <c r="G333" s="262"/>
      <c r="H333" s="275"/>
      <c r="I333" s="276"/>
      <c r="J333" s="281"/>
      <c r="K333" s="291"/>
      <c r="L333" s="263"/>
      <c r="M333" s="279"/>
      <c r="N33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33" s="355"/>
      <c r="P333" s="355"/>
      <c r="Q333" s="355"/>
      <c r="R333" s="360"/>
      <c r="S333" s="282"/>
      <c r="T333" s="292"/>
      <c r="U333" s="231"/>
      <c r="V333" s="270">
        <f>12/12*Taula423[[#This Row],[Mesos del contracte en vigor durant l´any 2024]]</f>
        <v>0</v>
      </c>
      <c r="W333" s="270">
        <f>2/12*Taula423[[#This Row],[Mesos del contracte en vigor durant l´any 2024]]</f>
        <v>0</v>
      </c>
      <c r="X333" s="271">
        <f t="shared" si="30"/>
        <v>0</v>
      </c>
      <c r="Y333" s="271"/>
      <c r="Z333" s="272" t="e">
        <f>IF(#REF!&lt;#REF!,"No assoleix el mínim d'hores d'atenció anual","Atenció mínima assolida amb èxit")</f>
        <v>#REF!</v>
      </c>
      <c r="AA333" s="271"/>
      <c r="AB333" s="234"/>
      <c r="AC333" s="234"/>
      <c r="AE333" s="273">
        <f>IF(Taula423[[#This Row],[Núm. d''ordre]]&lt;&gt;"",1,0)</f>
        <v>0</v>
      </c>
      <c r="AG333" s="273">
        <f>IF(Taula423[[#This Row],[Núm. d''ordre]]&gt;0,1,0)</f>
        <v>1</v>
      </c>
      <c r="AI333" s="235">
        <f t="shared" si="34"/>
        <v>0</v>
      </c>
      <c r="AJ333" s="235">
        <f t="shared" si="35"/>
        <v>0</v>
      </c>
      <c r="AK333" s="235">
        <f t="shared" si="31"/>
        <v>0</v>
      </c>
      <c r="AL333" s="234"/>
      <c r="AM333" s="235">
        <f t="shared" si="32"/>
        <v>0</v>
      </c>
      <c r="AN333" s="235">
        <f t="shared" si="33"/>
        <v>0</v>
      </c>
      <c r="BM333" s="236"/>
      <c r="BN333" s="236"/>
      <c r="BO333" s="236"/>
    </row>
    <row r="334" spans="1:67" ht="13.5" customHeight="1" x14ac:dyDescent="0.25">
      <c r="A334" s="229"/>
      <c r="B334" s="234" t="str">
        <f>IF($C334&lt;&gt;"",MAX($B$7:B333)+1,"")</f>
        <v/>
      </c>
      <c r="C334" s="276"/>
      <c r="D334" s="287"/>
      <c r="E334" s="288"/>
      <c r="F334" s="262"/>
      <c r="G334" s="262"/>
      <c r="H334" s="275"/>
      <c r="I334" s="276"/>
      <c r="J334" s="281"/>
      <c r="K334" s="291"/>
      <c r="L334" s="263"/>
      <c r="M334" s="279"/>
      <c r="N33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34" s="355"/>
      <c r="P334" s="355"/>
      <c r="Q334" s="355"/>
      <c r="R334" s="360"/>
      <c r="S334" s="282"/>
      <c r="T334" s="292"/>
      <c r="U334" s="231"/>
      <c r="V334" s="270">
        <f>12/12*Taula423[[#This Row],[Mesos del contracte en vigor durant l´any 2024]]</f>
        <v>0</v>
      </c>
      <c r="W334" s="270">
        <f>2/12*Taula423[[#This Row],[Mesos del contracte en vigor durant l´any 2024]]</f>
        <v>0</v>
      </c>
      <c r="X334" s="271">
        <f t="shared" si="30"/>
        <v>0</v>
      </c>
      <c r="Y334" s="271"/>
      <c r="Z334" s="283" t="e">
        <f>IF(#REF!&lt;#REF!,"No assoleix el mínim d'hores d'atenció anual","Atenció mínima assolida amb èxit")</f>
        <v>#REF!</v>
      </c>
      <c r="AA334" s="271"/>
      <c r="AB334" s="234"/>
      <c r="AC334" s="234"/>
      <c r="AE334" s="273">
        <f>IF(Taula423[[#This Row],[Núm. d''ordre]]&lt;&gt;"",1,0)</f>
        <v>0</v>
      </c>
      <c r="AG334" s="273">
        <f>IF(Taula423[[#This Row],[Núm. d''ordre]]&gt;0,1,0)</f>
        <v>1</v>
      </c>
      <c r="AI334" s="235">
        <f t="shared" si="34"/>
        <v>0</v>
      </c>
      <c r="AJ334" s="235">
        <f t="shared" si="35"/>
        <v>0</v>
      </c>
      <c r="AK334" s="235">
        <f t="shared" si="31"/>
        <v>0</v>
      </c>
      <c r="AL334" s="234"/>
      <c r="AM334" s="235">
        <f t="shared" si="32"/>
        <v>0</v>
      </c>
      <c r="AN334" s="235">
        <f t="shared" si="33"/>
        <v>0</v>
      </c>
      <c r="BM334" s="236"/>
      <c r="BN334" s="236"/>
      <c r="BO334" s="236"/>
    </row>
    <row r="335" spans="1:67" ht="13.5" customHeight="1" x14ac:dyDescent="0.25">
      <c r="A335" s="229"/>
      <c r="B335" s="234" t="str">
        <f>IF($C335&lt;&gt;"",MAX($B$7:B334)+1,"")</f>
        <v/>
      </c>
      <c r="C335" s="276"/>
      <c r="D335" s="287"/>
      <c r="E335" s="288"/>
      <c r="F335" s="262"/>
      <c r="G335" s="262"/>
      <c r="H335" s="275"/>
      <c r="I335" s="276"/>
      <c r="J335" s="281"/>
      <c r="K335" s="291"/>
      <c r="L335" s="263"/>
      <c r="M335" s="279"/>
      <c r="N33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35" s="355"/>
      <c r="P335" s="355"/>
      <c r="Q335" s="355"/>
      <c r="R335" s="360"/>
      <c r="S335" s="282"/>
      <c r="T335" s="292"/>
      <c r="U335" s="231"/>
      <c r="V335" s="270">
        <f>12/12*Taula423[[#This Row],[Mesos del contracte en vigor durant l´any 2024]]</f>
        <v>0</v>
      </c>
      <c r="W335" s="270">
        <f>2/12*Taula423[[#This Row],[Mesos del contracte en vigor durant l´any 2024]]</f>
        <v>0</v>
      </c>
      <c r="X335" s="271">
        <f t="shared" si="30"/>
        <v>0</v>
      </c>
      <c r="Y335" s="271"/>
      <c r="Z335" s="272" t="e">
        <f>IF(#REF!&lt;#REF!,"No assoleix el mínim d'hores d'atenció anual","Atenció mínima assolida amb èxit")</f>
        <v>#REF!</v>
      </c>
      <c r="AA335" s="271"/>
      <c r="AB335" s="234"/>
      <c r="AC335" s="234"/>
      <c r="AE335" s="273">
        <f>IF(Taula423[[#This Row],[Núm. d''ordre]]&lt;&gt;"",1,0)</f>
        <v>0</v>
      </c>
      <c r="AG335" s="273">
        <f>IF(Taula423[[#This Row],[Núm. d''ordre]]&gt;0,1,0)</f>
        <v>1</v>
      </c>
      <c r="AI335" s="235">
        <f t="shared" si="34"/>
        <v>0</v>
      </c>
      <c r="AJ335" s="235">
        <f t="shared" si="35"/>
        <v>0</v>
      </c>
      <c r="AK335" s="235">
        <f t="shared" si="31"/>
        <v>0</v>
      </c>
      <c r="AL335" s="234"/>
      <c r="AM335" s="235">
        <f t="shared" si="32"/>
        <v>0</v>
      </c>
      <c r="AN335" s="235">
        <f t="shared" si="33"/>
        <v>0</v>
      </c>
      <c r="BM335" s="236"/>
      <c r="BN335" s="236"/>
      <c r="BO335" s="236"/>
    </row>
    <row r="336" spans="1:67" ht="13.5" customHeight="1" x14ac:dyDescent="0.25">
      <c r="A336" s="229"/>
      <c r="B336" s="234" t="str">
        <f>IF($C336&lt;&gt;"",MAX($B$7:B335)+1,"")</f>
        <v/>
      </c>
      <c r="C336" s="276"/>
      <c r="D336" s="287"/>
      <c r="E336" s="288"/>
      <c r="F336" s="262"/>
      <c r="G336" s="262"/>
      <c r="H336" s="275"/>
      <c r="I336" s="276"/>
      <c r="J336" s="281"/>
      <c r="K336" s="291"/>
      <c r="L336" s="263"/>
      <c r="M336" s="279"/>
      <c r="N33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36" s="355"/>
      <c r="P336" s="355"/>
      <c r="Q336" s="355"/>
      <c r="R336" s="360"/>
      <c r="S336" s="282"/>
      <c r="T336" s="292"/>
      <c r="U336" s="231"/>
      <c r="V336" s="270">
        <f>12/12*Taula423[[#This Row],[Mesos del contracte en vigor durant l´any 2024]]</f>
        <v>0</v>
      </c>
      <c r="W336" s="270">
        <f>2/12*Taula423[[#This Row],[Mesos del contracte en vigor durant l´any 2024]]</f>
        <v>0</v>
      </c>
      <c r="X336" s="271">
        <f t="shared" si="30"/>
        <v>0</v>
      </c>
      <c r="Y336" s="271"/>
      <c r="Z336" s="283" t="e">
        <f>IF(#REF!&lt;#REF!,"No assoleix el mínim d'hores d'atenció anual","Atenció mínima assolida amb èxit")</f>
        <v>#REF!</v>
      </c>
      <c r="AA336" s="271"/>
      <c r="AB336" s="234"/>
      <c r="AC336" s="234"/>
      <c r="AE336" s="273">
        <f>IF(Taula423[[#This Row],[Núm. d''ordre]]&lt;&gt;"",1,0)</f>
        <v>0</v>
      </c>
      <c r="AG336" s="273">
        <f>IF(Taula423[[#This Row],[Núm. d''ordre]]&gt;0,1,0)</f>
        <v>1</v>
      </c>
      <c r="AI336" s="235">
        <f t="shared" si="34"/>
        <v>0</v>
      </c>
      <c r="AJ336" s="235">
        <f t="shared" si="35"/>
        <v>0</v>
      </c>
      <c r="AK336" s="235">
        <f t="shared" si="31"/>
        <v>0</v>
      </c>
      <c r="AL336" s="234"/>
      <c r="AM336" s="235">
        <f t="shared" si="32"/>
        <v>0</v>
      </c>
      <c r="AN336" s="235">
        <f t="shared" si="33"/>
        <v>0</v>
      </c>
      <c r="BM336" s="236"/>
      <c r="BN336" s="236"/>
      <c r="BO336" s="236"/>
    </row>
    <row r="337" spans="1:67" ht="13.5" customHeight="1" x14ac:dyDescent="0.25">
      <c r="A337" s="229"/>
      <c r="B337" s="234" t="str">
        <f>IF($C337&lt;&gt;"",MAX($B$7:B336)+1,"")</f>
        <v/>
      </c>
      <c r="C337" s="276"/>
      <c r="D337" s="287"/>
      <c r="E337" s="288"/>
      <c r="F337" s="262"/>
      <c r="G337" s="262"/>
      <c r="H337" s="275"/>
      <c r="I337" s="276"/>
      <c r="J337" s="281"/>
      <c r="K337" s="291"/>
      <c r="L337" s="263"/>
      <c r="M337" s="279"/>
      <c r="N33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37" s="355"/>
      <c r="P337" s="355"/>
      <c r="Q337" s="355"/>
      <c r="R337" s="360"/>
      <c r="S337" s="282"/>
      <c r="T337" s="292"/>
      <c r="U337" s="231"/>
      <c r="V337" s="270">
        <f>12/12*Taula423[[#This Row],[Mesos del contracte en vigor durant l´any 2024]]</f>
        <v>0</v>
      </c>
      <c r="W337" s="270">
        <f>2/12*Taula423[[#This Row],[Mesos del contracte en vigor durant l´any 2024]]</f>
        <v>0</v>
      </c>
      <c r="X337" s="271">
        <f t="shared" si="30"/>
        <v>0</v>
      </c>
      <c r="Y337" s="271"/>
      <c r="Z337" s="272" t="e">
        <f>IF(#REF!&lt;#REF!,"No assoleix el mínim d'hores d'atenció anual","Atenció mínima assolida amb èxit")</f>
        <v>#REF!</v>
      </c>
      <c r="AA337" s="271"/>
      <c r="AB337" s="234"/>
      <c r="AC337" s="234"/>
      <c r="AE337" s="273">
        <f>IF(Taula423[[#This Row],[Núm. d''ordre]]&lt;&gt;"",1,0)</f>
        <v>0</v>
      </c>
      <c r="AG337" s="273">
        <f>IF(Taula423[[#This Row],[Núm. d''ordre]]&gt;0,1,0)</f>
        <v>1</v>
      </c>
      <c r="AI337" s="235">
        <f t="shared" si="34"/>
        <v>0</v>
      </c>
      <c r="AJ337" s="235">
        <f t="shared" si="35"/>
        <v>0</v>
      </c>
      <c r="AK337" s="235">
        <f t="shared" si="31"/>
        <v>0</v>
      </c>
      <c r="AL337" s="234"/>
      <c r="AM337" s="235">
        <f t="shared" si="32"/>
        <v>0</v>
      </c>
      <c r="AN337" s="235">
        <f t="shared" si="33"/>
        <v>0</v>
      </c>
      <c r="BM337" s="236"/>
      <c r="BN337" s="236"/>
      <c r="BO337" s="236"/>
    </row>
    <row r="338" spans="1:67" ht="13.5" customHeight="1" x14ac:dyDescent="0.25">
      <c r="A338" s="229"/>
      <c r="B338" s="234" t="str">
        <f>IF($C338&lt;&gt;"",MAX($B$7:B337)+1,"")</f>
        <v/>
      </c>
      <c r="C338" s="276"/>
      <c r="D338" s="287"/>
      <c r="E338" s="288"/>
      <c r="F338" s="262"/>
      <c r="G338" s="262"/>
      <c r="H338" s="275"/>
      <c r="I338" s="276"/>
      <c r="J338" s="281"/>
      <c r="K338" s="291"/>
      <c r="L338" s="263"/>
      <c r="M338" s="279"/>
      <c r="N33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38" s="355"/>
      <c r="P338" s="355"/>
      <c r="Q338" s="355"/>
      <c r="R338" s="360"/>
      <c r="S338" s="282"/>
      <c r="T338" s="292"/>
      <c r="U338" s="231"/>
      <c r="V338" s="270">
        <f>12/12*Taula423[[#This Row],[Mesos del contracte en vigor durant l´any 2024]]</f>
        <v>0</v>
      </c>
      <c r="W338" s="270">
        <f>2/12*Taula423[[#This Row],[Mesos del contracte en vigor durant l´any 2024]]</f>
        <v>0</v>
      </c>
      <c r="X338" s="271">
        <f t="shared" si="30"/>
        <v>0</v>
      </c>
      <c r="Y338" s="271"/>
      <c r="Z338" s="283" t="e">
        <f>IF(#REF!&lt;#REF!,"No assoleix el mínim d'hores d'atenció anual","Atenció mínima assolida amb èxit")</f>
        <v>#REF!</v>
      </c>
      <c r="AA338" s="271"/>
      <c r="AB338" s="234"/>
      <c r="AC338" s="234"/>
      <c r="AE338" s="273">
        <f>IF(Taula423[[#This Row],[Núm. d''ordre]]&lt;&gt;"",1,0)</f>
        <v>0</v>
      </c>
      <c r="AG338" s="273">
        <f>IF(Taula423[[#This Row],[Núm. d''ordre]]&gt;0,1,0)</f>
        <v>1</v>
      </c>
      <c r="AI338" s="235">
        <f t="shared" si="34"/>
        <v>0</v>
      </c>
      <c r="AJ338" s="235">
        <f t="shared" si="35"/>
        <v>0</v>
      </c>
      <c r="AK338" s="235">
        <f t="shared" si="31"/>
        <v>0</v>
      </c>
      <c r="AL338" s="234"/>
      <c r="AM338" s="235">
        <f t="shared" si="32"/>
        <v>0</v>
      </c>
      <c r="AN338" s="235">
        <f t="shared" si="33"/>
        <v>0</v>
      </c>
      <c r="BM338" s="236"/>
      <c r="BN338" s="236"/>
      <c r="BO338" s="236"/>
    </row>
    <row r="339" spans="1:67" ht="13.5" customHeight="1" x14ac:dyDescent="0.25">
      <c r="A339" s="229"/>
      <c r="B339" s="234" t="str">
        <f>IF($C339&lt;&gt;"",MAX($B$7:B338)+1,"")</f>
        <v/>
      </c>
      <c r="C339" s="276"/>
      <c r="D339" s="287"/>
      <c r="E339" s="288"/>
      <c r="F339" s="262"/>
      <c r="G339" s="262"/>
      <c r="H339" s="275"/>
      <c r="I339" s="276"/>
      <c r="J339" s="281"/>
      <c r="K339" s="291"/>
      <c r="L339" s="263"/>
      <c r="M339" s="279"/>
      <c r="N33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39" s="355"/>
      <c r="P339" s="355"/>
      <c r="Q339" s="355"/>
      <c r="R339" s="360"/>
      <c r="S339" s="282"/>
      <c r="T339" s="292"/>
      <c r="U339" s="231"/>
      <c r="V339" s="270">
        <f>12/12*Taula423[[#This Row],[Mesos del contracte en vigor durant l´any 2024]]</f>
        <v>0</v>
      </c>
      <c r="W339" s="270">
        <f>2/12*Taula423[[#This Row],[Mesos del contracte en vigor durant l´any 2024]]</f>
        <v>0</v>
      </c>
      <c r="X339" s="271">
        <f t="shared" si="30"/>
        <v>0</v>
      </c>
      <c r="Y339" s="271"/>
      <c r="Z339" s="272" t="e">
        <f>IF(#REF!&lt;#REF!,"No assoleix el mínim d'hores d'atenció anual","Atenció mínima assolida amb èxit")</f>
        <v>#REF!</v>
      </c>
      <c r="AA339" s="271"/>
      <c r="AB339" s="234"/>
      <c r="AC339" s="234"/>
      <c r="AE339" s="273">
        <f>IF(Taula423[[#This Row],[Núm. d''ordre]]&lt;&gt;"",1,0)</f>
        <v>0</v>
      </c>
      <c r="AG339" s="273">
        <f>IF(Taula423[[#This Row],[Núm. d''ordre]]&gt;0,1,0)</f>
        <v>1</v>
      </c>
      <c r="AI339" s="235">
        <f t="shared" si="34"/>
        <v>0</v>
      </c>
      <c r="AJ339" s="235">
        <f t="shared" si="35"/>
        <v>0</v>
      </c>
      <c r="AK339" s="235">
        <f t="shared" si="31"/>
        <v>0</v>
      </c>
      <c r="AL339" s="234"/>
      <c r="AM339" s="235">
        <f t="shared" si="32"/>
        <v>0</v>
      </c>
      <c r="AN339" s="235">
        <f t="shared" si="33"/>
        <v>0</v>
      </c>
      <c r="BM339" s="236"/>
      <c r="BN339" s="236"/>
      <c r="BO339" s="236"/>
    </row>
    <row r="340" spans="1:67" ht="13.5" customHeight="1" x14ac:dyDescent="0.25">
      <c r="A340" s="229"/>
      <c r="B340" s="234" t="str">
        <f>IF($C340&lt;&gt;"",MAX($B$7:B339)+1,"")</f>
        <v/>
      </c>
      <c r="C340" s="276"/>
      <c r="D340" s="287"/>
      <c r="E340" s="288"/>
      <c r="F340" s="262"/>
      <c r="G340" s="262"/>
      <c r="H340" s="275"/>
      <c r="I340" s="276"/>
      <c r="J340" s="281"/>
      <c r="K340" s="291"/>
      <c r="L340" s="263"/>
      <c r="M340" s="279"/>
      <c r="N34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40" s="355"/>
      <c r="P340" s="355"/>
      <c r="Q340" s="355"/>
      <c r="R340" s="360"/>
      <c r="S340" s="282"/>
      <c r="T340" s="292"/>
      <c r="U340" s="231"/>
      <c r="V340" s="270">
        <f>12/12*Taula423[[#This Row],[Mesos del contracte en vigor durant l´any 2024]]</f>
        <v>0</v>
      </c>
      <c r="W340" s="270">
        <f>2/12*Taula423[[#This Row],[Mesos del contracte en vigor durant l´any 2024]]</f>
        <v>0</v>
      </c>
      <c r="X340" s="271">
        <f t="shared" si="30"/>
        <v>0</v>
      </c>
      <c r="Y340" s="271"/>
      <c r="Z340" s="283" t="e">
        <f>IF(#REF!&lt;#REF!,"No assoleix el mínim d'hores d'atenció anual","Atenció mínima assolida amb èxit")</f>
        <v>#REF!</v>
      </c>
      <c r="AA340" s="271"/>
      <c r="AB340" s="234"/>
      <c r="AC340" s="234"/>
      <c r="AE340" s="273">
        <f>IF(Taula423[[#This Row],[Núm. d''ordre]]&lt;&gt;"",1,0)</f>
        <v>0</v>
      </c>
      <c r="AG340" s="273">
        <f>IF(Taula423[[#This Row],[Núm. d''ordre]]&gt;0,1,0)</f>
        <v>1</v>
      </c>
      <c r="AI340" s="235">
        <f t="shared" si="34"/>
        <v>0</v>
      </c>
      <c r="AJ340" s="235">
        <f t="shared" si="35"/>
        <v>0</v>
      </c>
      <c r="AK340" s="235">
        <f t="shared" si="31"/>
        <v>0</v>
      </c>
      <c r="AL340" s="234"/>
      <c r="AM340" s="235">
        <f t="shared" si="32"/>
        <v>0</v>
      </c>
      <c r="AN340" s="235">
        <f t="shared" si="33"/>
        <v>0</v>
      </c>
      <c r="BM340" s="236"/>
      <c r="BN340" s="236"/>
      <c r="BO340" s="236"/>
    </row>
    <row r="341" spans="1:67" ht="13.5" customHeight="1" x14ac:dyDescent="0.25">
      <c r="A341" s="229"/>
      <c r="B341" s="234" t="str">
        <f>IF($C341&lt;&gt;"",MAX($B$7:B340)+1,"")</f>
        <v/>
      </c>
      <c r="C341" s="276"/>
      <c r="D341" s="287"/>
      <c r="E341" s="288"/>
      <c r="F341" s="262"/>
      <c r="G341" s="262"/>
      <c r="H341" s="275"/>
      <c r="I341" s="276"/>
      <c r="J341" s="281"/>
      <c r="K341" s="291"/>
      <c r="L341" s="263"/>
      <c r="M341" s="279"/>
      <c r="N34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41" s="355"/>
      <c r="P341" s="355"/>
      <c r="Q341" s="355"/>
      <c r="R341" s="360"/>
      <c r="S341" s="282"/>
      <c r="T341" s="292"/>
      <c r="U341" s="231"/>
      <c r="V341" s="270">
        <f>12/12*Taula423[[#This Row],[Mesos del contracte en vigor durant l´any 2024]]</f>
        <v>0</v>
      </c>
      <c r="W341" s="270">
        <f>2/12*Taula423[[#This Row],[Mesos del contracte en vigor durant l´any 2024]]</f>
        <v>0</v>
      </c>
      <c r="X341" s="271">
        <f t="shared" si="30"/>
        <v>0</v>
      </c>
      <c r="Y341" s="271"/>
      <c r="Z341" s="272" t="e">
        <f>IF(#REF!&lt;#REF!,"No assoleix el mínim d'hores d'atenció anual","Atenció mínima assolida amb èxit")</f>
        <v>#REF!</v>
      </c>
      <c r="AA341" s="271"/>
      <c r="AB341" s="234"/>
      <c r="AC341" s="234"/>
      <c r="AE341" s="273">
        <f>IF(Taula423[[#This Row],[Núm. d''ordre]]&lt;&gt;"",1,0)</f>
        <v>0</v>
      </c>
      <c r="AG341" s="273">
        <f>IF(Taula423[[#This Row],[Núm. d''ordre]]&gt;0,1,0)</f>
        <v>1</v>
      </c>
      <c r="AI341" s="235">
        <f t="shared" si="34"/>
        <v>0</v>
      </c>
      <c r="AJ341" s="235">
        <f t="shared" si="35"/>
        <v>0</v>
      </c>
      <c r="AK341" s="235">
        <f t="shared" si="31"/>
        <v>0</v>
      </c>
      <c r="AL341" s="234"/>
      <c r="AM341" s="235">
        <f t="shared" si="32"/>
        <v>0</v>
      </c>
      <c r="AN341" s="235">
        <f t="shared" si="33"/>
        <v>0</v>
      </c>
      <c r="BM341" s="236"/>
      <c r="BN341" s="236"/>
      <c r="BO341" s="236"/>
    </row>
    <row r="342" spans="1:67" ht="13.5" customHeight="1" x14ac:dyDescent="0.25">
      <c r="A342" s="229"/>
      <c r="B342" s="234" t="str">
        <f>IF($C342&lt;&gt;"",MAX($B$7:B341)+1,"")</f>
        <v/>
      </c>
      <c r="C342" s="276"/>
      <c r="D342" s="287"/>
      <c r="E342" s="288"/>
      <c r="F342" s="262"/>
      <c r="G342" s="262"/>
      <c r="H342" s="275"/>
      <c r="I342" s="276"/>
      <c r="J342" s="281"/>
      <c r="K342" s="291"/>
      <c r="L342" s="263"/>
      <c r="M342" s="279"/>
      <c r="N34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42" s="355"/>
      <c r="P342" s="355"/>
      <c r="Q342" s="355"/>
      <c r="R342" s="360"/>
      <c r="S342" s="282"/>
      <c r="T342" s="292"/>
      <c r="U342" s="231"/>
      <c r="V342" s="270">
        <f>12/12*Taula423[[#This Row],[Mesos del contracte en vigor durant l´any 2024]]</f>
        <v>0</v>
      </c>
      <c r="W342" s="270">
        <f>2/12*Taula423[[#This Row],[Mesos del contracte en vigor durant l´any 2024]]</f>
        <v>0</v>
      </c>
      <c r="X342" s="271">
        <f t="shared" si="30"/>
        <v>0</v>
      </c>
      <c r="Y342" s="271"/>
      <c r="Z342" s="283" t="e">
        <f>IF(#REF!&lt;#REF!,"No assoleix el mínim d'hores d'atenció anual","Atenció mínima assolida amb èxit")</f>
        <v>#REF!</v>
      </c>
      <c r="AA342" s="271"/>
      <c r="AB342" s="234"/>
      <c r="AC342" s="234"/>
      <c r="AE342" s="273">
        <f>IF(Taula423[[#This Row],[Núm. d''ordre]]&lt;&gt;"",1,0)</f>
        <v>0</v>
      </c>
      <c r="AG342" s="273">
        <f>IF(Taula423[[#This Row],[Núm. d''ordre]]&gt;0,1,0)</f>
        <v>1</v>
      </c>
      <c r="AI342" s="235">
        <f t="shared" si="34"/>
        <v>0</v>
      </c>
      <c r="AJ342" s="235">
        <f t="shared" si="35"/>
        <v>0</v>
      </c>
      <c r="AK342" s="235">
        <f t="shared" si="31"/>
        <v>0</v>
      </c>
      <c r="AL342" s="234"/>
      <c r="AM342" s="235">
        <f t="shared" si="32"/>
        <v>0</v>
      </c>
      <c r="AN342" s="235">
        <f t="shared" si="33"/>
        <v>0</v>
      </c>
      <c r="BM342" s="236"/>
      <c r="BN342" s="236"/>
      <c r="BO342" s="236"/>
    </row>
    <row r="343" spans="1:67" ht="13.5" customHeight="1" x14ac:dyDescent="0.25">
      <c r="A343" s="229"/>
      <c r="B343" s="234" t="str">
        <f>IF($C343&lt;&gt;"",MAX($B$7:B342)+1,"")</f>
        <v/>
      </c>
      <c r="C343" s="276"/>
      <c r="D343" s="287"/>
      <c r="E343" s="288"/>
      <c r="F343" s="262"/>
      <c r="G343" s="262"/>
      <c r="H343" s="275"/>
      <c r="I343" s="276"/>
      <c r="J343" s="281"/>
      <c r="K343" s="291"/>
      <c r="L343" s="263"/>
      <c r="M343" s="279"/>
      <c r="N34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43" s="355"/>
      <c r="P343" s="355"/>
      <c r="Q343" s="355"/>
      <c r="R343" s="360"/>
      <c r="S343" s="282"/>
      <c r="T343" s="292"/>
      <c r="U343" s="231"/>
      <c r="V343" s="270">
        <f>12/12*Taula423[[#This Row],[Mesos del contracte en vigor durant l´any 2024]]</f>
        <v>0</v>
      </c>
      <c r="W343" s="270">
        <f>2/12*Taula423[[#This Row],[Mesos del contracte en vigor durant l´any 2024]]</f>
        <v>0</v>
      </c>
      <c r="X343" s="271">
        <f t="shared" si="30"/>
        <v>0</v>
      </c>
      <c r="Y343" s="271"/>
      <c r="Z343" s="272" t="e">
        <f>IF(#REF!&lt;#REF!,"No assoleix el mínim d'hores d'atenció anual","Atenció mínima assolida amb èxit")</f>
        <v>#REF!</v>
      </c>
      <c r="AA343" s="271"/>
      <c r="AB343" s="234"/>
      <c r="AC343" s="234"/>
      <c r="AE343" s="273">
        <f>IF(Taula423[[#This Row],[Núm. d''ordre]]&lt;&gt;"",1,0)</f>
        <v>0</v>
      </c>
      <c r="AG343" s="273">
        <f>IF(Taula423[[#This Row],[Núm. d''ordre]]&gt;0,1,0)</f>
        <v>1</v>
      </c>
      <c r="AI343" s="235">
        <f t="shared" si="34"/>
        <v>0</v>
      </c>
      <c r="AJ343" s="235">
        <f t="shared" si="35"/>
        <v>0</v>
      </c>
      <c r="AK343" s="235">
        <f t="shared" si="31"/>
        <v>0</v>
      </c>
      <c r="AL343" s="234"/>
      <c r="AM343" s="235">
        <f t="shared" si="32"/>
        <v>0</v>
      </c>
      <c r="AN343" s="235">
        <f t="shared" si="33"/>
        <v>0</v>
      </c>
      <c r="BM343" s="236"/>
      <c r="BN343" s="236"/>
      <c r="BO343" s="236"/>
    </row>
    <row r="344" spans="1:67" ht="13.5" customHeight="1" x14ac:dyDescent="0.25">
      <c r="A344" s="229"/>
      <c r="B344" s="234" t="str">
        <f>IF($C344&lt;&gt;"",MAX($B$7:B343)+1,"")</f>
        <v/>
      </c>
      <c r="C344" s="276"/>
      <c r="D344" s="287"/>
      <c r="E344" s="288"/>
      <c r="F344" s="262"/>
      <c r="G344" s="262"/>
      <c r="H344" s="275"/>
      <c r="I344" s="276"/>
      <c r="J344" s="281"/>
      <c r="K344" s="291"/>
      <c r="L344" s="263"/>
      <c r="M344" s="279"/>
      <c r="N34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44" s="355"/>
      <c r="P344" s="355"/>
      <c r="Q344" s="355"/>
      <c r="R344" s="360"/>
      <c r="S344" s="282"/>
      <c r="T344" s="292"/>
      <c r="U344" s="231"/>
      <c r="V344" s="270">
        <f>12/12*Taula423[[#This Row],[Mesos del contracte en vigor durant l´any 2024]]</f>
        <v>0</v>
      </c>
      <c r="W344" s="270">
        <f>2/12*Taula423[[#This Row],[Mesos del contracte en vigor durant l´any 2024]]</f>
        <v>0</v>
      </c>
      <c r="X344" s="271">
        <f t="shared" si="30"/>
        <v>0</v>
      </c>
      <c r="Y344" s="271"/>
      <c r="Z344" s="283" t="e">
        <f>IF(#REF!&lt;#REF!,"No assoleix el mínim d'hores d'atenció anual","Atenció mínima assolida amb èxit")</f>
        <v>#REF!</v>
      </c>
      <c r="AA344" s="271"/>
      <c r="AB344" s="234"/>
      <c r="AC344" s="234"/>
      <c r="AE344" s="273">
        <f>IF(Taula423[[#This Row],[Núm. d''ordre]]&lt;&gt;"",1,0)</f>
        <v>0</v>
      </c>
      <c r="AG344" s="273">
        <f>IF(Taula423[[#This Row],[Núm. d''ordre]]&gt;0,1,0)</f>
        <v>1</v>
      </c>
      <c r="AI344" s="235">
        <f t="shared" si="34"/>
        <v>0</v>
      </c>
      <c r="AJ344" s="235">
        <f t="shared" si="35"/>
        <v>0</v>
      </c>
      <c r="AK344" s="235">
        <f t="shared" si="31"/>
        <v>0</v>
      </c>
      <c r="AL344" s="234"/>
      <c r="AM344" s="235">
        <f t="shared" si="32"/>
        <v>0</v>
      </c>
      <c r="AN344" s="235">
        <f t="shared" si="33"/>
        <v>0</v>
      </c>
      <c r="BM344" s="236"/>
      <c r="BN344" s="236"/>
      <c r="BO344" s="236"/>
    </row>
    <row r="345" spans="1:67" ht="13.5" customHeight="1" x14ac:dyDescent="0.25">
      <c r="A345" s="229"/>
      <c r="B345" s="234" t="str">
        <f>IF($C345&lt;&gt;"",MAX($B$7:B344)+1,"")</f>
        <v/>
      </c>
      <c r="C345" s="276"/>
      <c r="D345" s="287"/>
      <c r="E345" s="288"/>
      <c r="F345" s="262"/>
      <c r="G345" s="262"/>
      <c r="H345" s="275"/>
      <c r="I345" s="276"/>
      <c r="J345" s="281"/>
      <c r="K345" s="291"/>
      <c r="L345" s="263"/>
      <c r="M345" s="279"/>
      <c r="N34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45" s="355"/>
      <c r="P345" s="355"/>
      <c r="Q345" s="355"/>
      <c r="R345" s="360"/>
      <c r="S345" s="282"/>
      <c r="T345" s="292"/>
      <c r="U345" s="231"/>
      <c r="V345" s="270">
        <f>12/12*Taula423[[#This Row],[Mesos del contracte en vigor durant l´any 2024]]</f>
        <v>0</v>
      </c>
      <c r="W345" s="270">
        <f>2/12*Taula423[[#This Row],[Mesos del contracte en vigor durant l´any 2024]]</f>
        <v>0</v>
      </c>
      <c r="X345" s="271">
        <f t="shared" si="30"/>
        <v>0</v>
      </c>
      <c r="Y345" s="271"/>
      <c r="Z345" s="272" t="e">
        <f>IF(#REF!&lt;#REF!,"No assoleix el mínim d'hores d'atenció anual","Atenció mínima assolida amb èxit")</f>
        <v>#REF!</v>
      </c>
      <c r="AA345" s="271"/>
      <c r="AB345" s="234"/>
      <c r="AC345" s="234"/>
      <c r="AE345" s="273">
        <f>IF(Taula423[[#This Row],[Núm. d''ordre]]&lt;&gt;"",1,0)</f>
        <v>0</v>
      </c>
      <c r="AG345" s="273">
        <f>IF(Taula423[[#This Row],[Núm. d''ordre]]&gt;0,1,0)</f>
        <v>1</v>
      </c>
      <c r="AI345" s="235">
        <f t="shared" si="34"/>
        <v>0</v>
      </c>
      <c r="AJ345" s="235">
        <f t="shared" si="35"/>
        <v>0</v>
      </c>
      <c r="AK345" s="235">
        <f t="shared" si="31"/>
        <v>0</v>
      </c>
      <c r="AL345" s="234"/>
      <c r="AM345" s="235">
        <f t="shared" si="32"/>
        <v>0</v>
      </c>
      <c r="AN345" s="235">
        <f t="shared" si="33"/>
        <v>0</v>
      </c>
      <c r="BM345" s="236"/>
      <c r="BN345" s="236"/>
      <c r="BO345" s="236"/>
    </row>
    <row r="346" spans="1:67" ht="13.5" customHeight="1" x14ac:dyDescent="0.25">
      <c r="A346" s="229"/>
      <c r="B346" s="234" t="str">
        <f>IF($C346&lt;&gt;"",MAX($B$7:B345)+1,"")</f>
        <v/>
      </c>
      <c r="C346" s="276"/>
      <c r="D346" s="287"/>
      <c r="E346" s="288"/>
      <c r="F346" s="262"/>
      <c r="G346" s="262"/>
      <c r="H346" s="275"/>
      <c r="I346" s="276"/>
      <c r="J346" s="281"/>
      <c r="K346" s="291"/>
      <c r="L346" s="263"/>
      <c r="M346" s="279"/>
      <c r="N34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46" s="355"/>
      <c r="P346" s="355"/>
      <c r="Q346" s="355"/>
      <c r="R346" s="360"/>
      <c r="S346" s="282"/>
      <c r="T346" s="292"/>
      <c r="U346" s="231"/>
      <c r="V346" s="270">
        <f>12/12*Taula423[[#This Row],[Mesos del contracte en vigor durant l´any 2024]]</f>
        <v>0</v>
      </c>
      <c r="W346" s="270">
        <f>2/12*Taula423[[#This Row],[Mesos del contracte en vigor durant l´any 2024]]</f>
        <v>0</v>
      </c>
      <c r="X346" s="271">
        <f t="shared" si="30"/>
        <v>0</v>
      </c>
      <c r="Y346" s="271"/>
      <c r="Z346" s="283" t="e">
        <f>IF(#REF!&lt;#REF!,"No assoleix el mínim d'hores d'atenció anual","Atenció mínima assolida amb èxit")</f>
        <v>#REF!</v>
      </c>
      <c r="AA346" s="271"/>
      <c r="AB346" s="234"/>
      <c r="AC346" s="234"/>
      <c r="AE346" s="273">
        <f>IF(Taula423[[#This Row],[Núm. d''ordre]]&lt;&gt;"",1,0)</f>
        <v>0</v>
      </c>
      <c r="AG346" s="273">
        <f>IF(Taula423[[#This Row],[Núm. d''ordre]]&gt;0,1,0)</f>
        <v>1</v>
      </c>
      <c r="AI346" s="235">
        <f t="shared" si="34"/>
        <v>0</v>
      </c>
      <c r="AJ346" s="235">
        <f t="shared" si="35"/>
        <v>0</v>
      </c>
      <c r="AK346" s="235">
        <f t="shared" si="31"/>
        <v>0</v>
      </c>
      <c r="AL346" s="234"/>
      <c r="AM346" s="235">
        <f t="shared" si="32"/>
        <v>0</v>
      </c>
      <c r="AN346" s="235">
        <f t="shared" si="33"/>
        <v>0</v>
      </c>
      <c r="BM346" s="236"/>
      <c r="BN346" s="236"/>
      <c r="BO346" s="236"/>
    </row>
    <row r="347" spans="1:67" ht="13.5" customHeight="1" x14ac:dyDescent="0.25">
      <c r="A347" s="229"/>
      <c r="B347" s="234" t="str">
        <f>IF($C347&lt;&gt;"",MAX($B$7:B346)+1,"")</f>
        <v/>
      </c>
      <c r="C347" s="276"/>
      <c r="D347" s="287"/>
      <c r="E347" s="288"/>
      <c r="F347" s="262"/>
      <c r="G347" s="262"/>
      <c r="H347" s="275"/>
      <c r="I347" s="276"/>
      <c r="J347" s="281"/>
      <c r="K347" s="291"/>
      <c r="L347" s="263"/>
      <c r="M347" s="279"/>
      <c r="N34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47" s="355"/>
      <c r="P347" s="355"/>
      <c r="Q347" s="355"/>
      <c r="R347" s="360"/>
      <c r="S347" s="282"/>
      <c r="T347" s="292"/>
      <c r="U347" s="231"/>
      <c r="V347" s="270">
        <f>12/12*Taula423[[#This Row],[Mesos del contracte en vigor durant l´any 2024]]</f>
        <v>0</v>
      </c>
      <c r="W347" s="270">
        <f>2/12*Taula423[[#This Row],[Mesos del contracte en vigor durant l´any 2024]]</f>
        <v>0</v>
      </c>
      <c r="X347" s="271">
        <f t="shared" si="30"/>
        <v>0</v>
      </c>
      <c r="Y347" s="271"/>
      <c r="Z347" s="272" t="e">
        <f>IF(#REF!&lt;#REF!,"No assoleix el mínim d'hores d'atenció anual","Atenció mínima assolida amb èxit")</f>
        <v>#REF!</v>
      </c>
      <c r="AA347" s="271"/>
      <c r="AB347" s="234"/>
      <c r="AC347" s="234"/>
      <c r="AE347" s="273">
        <f>IF(Taula423[[#This Row],[Núm. d''ordre]]&lt;&gt;"",1,0)</f>
        <v>0</v>
      </c>
      <c r="AG347" s="273">
        <f>IF(Taula423[[#This Row],[Núm. d''ordre]]&gt;0,1,0)</f>
        <v>1</v>
      </c>
      <c r="AI347" s="235">
        <f t="shared" si="34"/>
        <v>0</v>
      </c>
      <c r="AJ347" s="235">
        <f t="shared" si="35"/>
        <v>0</v>
      </c>
      <c r="AK347" s="235">
        <f t="shared" si="31"/>
        <v>0</v>
      </c>
      <c r="AL347" s="234"/>
      <c r="AM347" s="235">
        <f t="shared" si="32"/>
        <v>0</v>
      </c>
      <c r="AN347" s="235">
        <f t="shared" si="33"/>
        <v>0</v>
      </c>
      <c r="BM347" s="236"/>
      <c r="BN347" s="236"/>
      <c r="BO347" s="236"/>
    </row>
    <row r="348" spans="1:67" ht="13.5" customHeight="1" x14ac:dyDescent="0.25">
      <c r="A348" s="229"/>
      <c r="B348" s="234" t="str">
        <f>IF($C348&lt;&gt;"",MAX($B$7:B347)+1,"")</f>
        <v/>
      </c>
      <c r="C348" s="276"/>
      <c r="D348" s="287"/>
      <c r="E348" s="288"/>
      <c r="F348" s="262"/>
      <c r="G348" s="262"/>
      <c r="H348" s="275"/>
      <c r="I348" s="276"/>
      <c r="J348" s="281"/>
      <c r="K348" s="291"/>
      <c r="L348" s="263"/>
      <c r="M348" s="279"/>
      <c r="N34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48" s="355"/>
      <c r="P348" s="355"/>
      <c r="Q348" s="355"/>
      <c r="R348" s="360"/>
      <c r="S348" s="282"/>
      <c r="T348" s="292"/>
      <c r="U348" s="231"/>
      <c r="V348" s="270">
        <f>12/12*Taula423[[#This Row],[Mesos del contracte en vigor durant l´any 2024]]</f>
        <v>0</v>
      </c>
      <c r="W348" s="270">
        <f>2/12*Taula423[[#This Row],[Mesos del contracte en vigor durant l´any 2024]]</f>
        <v>0</v>
      </c>
      <c r="X348" s="271">
        <f t="shared" si="30"/>
        <v>0</v>
      </c>
      <c r="Y348" s="271"/>
      <c r="Z348" s="283" t="e">
        <f>IF(#REF!&lt;#REF!,"No assoleix el mínim d'hores d'atenció anual","Atenció mínima assolida amb èxit")</f>
        <v>#REF!</v>
      </c>
      <c r="AA348" s="271"/>
      <c r="AB348" s="234"/>
      <c r="AC348" s="234"/>
      <c r="AE348" s="273">
        <f>IF(Taula423[[#This Row],[Núm. d''ordre]]&lt;&gt;"",1,0)</f>
        <v>0</v>
      </c>
      <c r="AG348" s="273">
        <f>IF(Taula423[[#This Row],[Núm. d''ordre]]&gt;0,1,0)</f>
        <v>1</v>
      </c>
      <c r="AI348" s="235">
        <f t="shared" si="34"/>
        <v>0</v>
      </c>
      <c r="AJ348" s="235">
        <f t="shared" si="35"/>
        <v>0</v>
      </c>
      <c r="AK348" s="235">
        <f t="shared" si="31"/>
        <v>0</v>
      </c>
      <c r="AL348" s="234"/>
      <c r="AM348" s="235">
        <f t="shared" si="32"/>
        <v>0</v>
      </c>
      <c r="AN348" s="235">
        <f t="shared" si="33"/>
        <v>0</v>
      </c>
      <c r="BM348" s="236"/>
      <c r="BN348" s="236"/>
      <c r="BO348" s="236"/>
    </row>
    <row r="349" spans="1:67" ht="13.5" customHeight="1" x14ac:dyDescent="0.25">
      <c r="A349" s="229"/>
      <c r="B349" s="234" t="str">
        <f>IF($C349&lt;&gt;"",MAX($B$7:B348)+1,"")</f>
        <v/>
      </c>
      <c r="C349" s="276"/>
      <c r="D349" s="287"/>
      <c r="E349" s="288"/>
      <c r="F349" s="262"/>
      <c r="G349" s="262"/>
      <c r="H349" s="275"/>
      <c r="I349" s="276"/>
      <c r="J349" s="281"/>
      <c r="K349" s="291"/>
      <c r="L349" s="263"/>
      <c r="M349" s="279"/>
      <c r="N34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49" s="355"/>
      <c r="P349" s="355"/>
      <c r="Q349" s="355"/>
      <c r="R349" s="360"/>
      <c r="S349" s="282"/>
      <c r="T349" s="292"/>
      <c r="U349" s="231"/>
      <c r="V349" s="270">
        <f>12/12*Taula423[[#This Row],[Mesos del contracte en vigor durant l´any 2024]]</f>
        <v>0</v>
      </c>
      <c r="W349" s="270">
        <f>2/12*Taula423[[#This Row],[Mesos del contracte en vigor durant l´any 2024]]</f>
        <v>0</v>
      </c>
      <c r="X349" s="271">
        <f t="shared" si="30"/>
        <v>0</v>
      </c>
      <c r="Y349" s="271"/>
      <c r="Z349" s="272" t="e">
        <f>IF(#REF!&lt;#REF!,"No assoleix el mínim d'hores d'atenció anual","Atenció mínima assolida amb èxit")</f>
        <v>#REF!</v>
      </c>
      <c r="AA349" s="271"/>
      <c r="AB349" s="234"/>
      <c r="AC349" s="234"/>
      <c r="AE349" s="273">
        <f>IF(Taula423[[#This Row],[Núm. d''ordre]]&lt;&gt;"",1,0)</f>
        <v>0</v>
      </c>
      <c r="AG349" s="273">
        <f>IF(Taula423[[#This Row],[Núm. d''ordre]]&gt;0,1,0)</f>
        <v>1</v>
      </c>
      <c r="AI349" s="235">
        <f t="shared" si="34"/>
        <v>0</v>
      </c>
      <c r="AJ349" s="235">
        <f t="shared" si="35"/>
        <v>0</v>
      </c>
      <c r="AK349" s="235">
        <f t="shared" si="31"/>
        <v>0</v>
      </c>
      <c r="AL349" s="234"/>
      <c r="AM349" s="235">
        <f t="shared" si="32"/>
        <v>0</v>
      </c>
      <c r="AN349" s="235">
        <f t="shared" si="33"/>
        <v>0</v>
      </c>
      <c r="BM349" s="236"/>
      <c r="BN349" s="236"/>
      <c r="BO349" s="236"/>
    </row>
    <row r="350" spans="1:67" ht="13.5" customHeight="1" x14ac:dyDescent="0.25">
      <c r="A350" s="229"/>
      <c r="B350" s="234" t="str">
        <f>IF($C350&lt;&gt;"",MAX($B$7:B349)+1,"")</f>
        <v/>
      </c>
      <c r="C350" s="276"/>
      <c r="D350" s="287"/>
      <c r="E350" s="288"/>
      <c r="F350" s="262"/>
      <c r="G350" s="262"/>
      <c r="H350" s="275"/>
      <c r="I350" s="276"/>
      <c r="J350" s="281"/>
      <c r="K350" s="291"/>
      <c r="L350" s="263"/>
      <c r="M350" s="279"/>
      <c r="N35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50" s="355"/>
      <c r="P350" s="355"/>
      <c r="Q350" s="355"/>
      <c r="R350" s="360"/>
      <c r="S350" s="282"/>
      <c r="T350" s="292"/>
      <c r="U350" s="231"/>
      <c r="V350" s="270">
        <f>12/12*Taula423[[#This Row],[Mesos del contracte en vigor durant l´any 2024]]</f>
        <v>0</v>
      </c>
      <c r="W350" s="270">
        <f>2/12*Taula423[[#This Row],[Mesos del contracte en vigor durant l´any 2024]]</f>
        <v>0</v>
      </c>
      <c r="X350" s="271">
        <f t="shared" si="30"/>
        <v>0</v>
      </c>
      <c r="Y350" s="271"/>
      <c r="Z350" s="283" t="e">
        <f>IF(#REF!&lt;#REF!,"No assoleix el mínim d'hores d'atenció anual","Atenció mínima assolida amb èxit")</f>
        <v>#REF!</v>
      </c>
      <c r="AA350" s="271"/>
      <c r="AB350" s="234"/>
      <c r="AC350" s="234"/>
      <c r="AE350" s="273">
        <f>IF(Taula423[[#This Row],[Núm. d''ordre]]&lt;&gt;"",1,0)</f>
        <v>0</v>
      </c>
      <c r="AG350" s="273">
        <f>IF(Taula423[[#This Row],[Núm. d''ordre]]&gt;0,1,0)</f>
        <v>1</v>
      </c>
      <c r="AI350" s="235">
        <f t="shared" si="34"/>
        <v>0</v>
      </c>
      <c r="AJ350" s="235">
        <f t="shared" si="35"/>
        <v>0</v>
      </c>
      <c r="AK350" s="235">
        <f t="shared" si="31"/>
        <v>0</v>
      </c>
      <c r="AL350" s="234"/>
      <c r="AM350" s="235">
        <f t="shared" si="32"/>
        <v>0</v>
      </c>
      <c r="AN350" s="235">
        <f t="shared" si="33"/>
        <v>0</v>
      </c>
      <c r="BM350" s="236"/>
      <c r="BN350" s="236"/>
      <c r="BO350" s="236"/>
    </row>
    <row r="351" spans="1:67" ht="13.5" customHeight="1" x14ac:dyDescent="0.25">
      <c r="A351" s="229"/>
      <c r="B351" s="234" t="str">
        <f>IF($C351&lt;&gt;"",MAX($B$7:B350)+1,"")</f>
        <v/>
      </c>
      <c r="C351" s="276"/>
      <c r="D351" s="287"/>
      <c r="E351" s="288"/>
      <c r="F351" s="262"/>
      <c r="G351" s="262"/>
      <c r="H351" s="275"/>
      <c r="I351" s="276"/>
      <c r="J351" s="281"/>
      <c r="K351" s="291"/>
      <c r="L351" s="263"/>
      <c r="M351" s="279"/>
      <c r="N35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51" s="355"/>
      <c r="P351" s="355"/>
      <c r="Q351" s="355"/>
      <c r="R351" s="360"/>
      <c r="S351" s="282"/>
      <c r="T351" s="292"/>
      <c r="U351" s="231"/>
      <c r="V351" s="270">
        <f>12/12*Taula423[[#This Row],[Mesos del contracte en vigor durant l´any 2024]]</f>
        <v>0</v>
      </c>
      <c r="W351" s="270">
        <f>2/12*Taula423[[#This Row],[Mesos del contracte en vigor durant l´any 2024]]</f>
        <v>0</v>
      </c>
      <c r="X351" s="271">
        <f t="shared" si="30"/>
        <v>0</v>
      </c>
      <c r="Y351" s="271"/>
      <c r="Z351" s="272" t="e">
        <f>IF(#REF!&lt;#REF!,"No assoleix el mínim d'hores d'atenció anual","Atenció mínima assolida amb èxit")</f>
        <v>#REF!</v>
      </c>
      <c r="AA351" s="271"/>
      <c r="AB351" s="234"/>
      <c r="AC351" s="234"/>
      <c r="AE351" s="273">
        <f>IF(Taula423[[#This Row],[Núm. d''ordre]]&lt;&gt;"",1,0)</f>
        <v>0</v>
      </c>
      <c r="AG351" s="273">
        <f>IF(Taula423[[#This Row],[Núm. d''ordre]]&gt;0,1,0)</f>
        <v>1</v>
      </c>
      <c r="AI351" s="235">
        <f t="shared" si="34"/>
        <v>0</v>
      </c>
      <c r="AJ351" s="235">
        <f t="shared" si="35"/>
        <v>0</v>
      </c>
      <c r="AK351" s="235">
        <f t="shared" si="31"/>
        <v>0</v>
      </c>
      <c r="AL351" s="234"/>
      <c r="AM351" s="235">
        <f t="shared" si="32"/>
        <v>0</v>
      </c>
      <c r="AN351" s="235">
        <f t="shared" si="33"/>
        <v>0</v>
      </c>
      <c r="BM351" s="236"/>
      <c r="BN351" s="236"/>
      <c r="BO351" s="236"/>
    </row>
    <row r="352" spans="1:67" ht="13.5" customHeight="1" x14ac:dyDescent="0.25">
      <c r="A352" s="229"/>
      <c r="B352" s="234" t="str">
        <f>IF($C352&lt;&gt;"",MAX($B$7:B351)+1,"")</f>
        <v/>
      </c>
      <c r="C352" s="276"/>
      <c r="D352" s="287"/>
      <c r="E352" s="288"/>
      <c r="F352" s="262"/>
      <c r="G352" s="262"/>
      <c r="H352" s="275"/>
      <c r="I352" s="276"/>
      <c r="J352" s="281"/>
      <c r="K352" s="291"/>
      <c r="L352" s="263"/>
      <c r="M352" s="279"/>
      <c r="N35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52" s="355"/>
      <c r="P352" s="355"/>
      <c r="Q352" s="355"/>
      <c r="R352" s="360"/>
      <c r="S352" s="282"/>
      <c r="T352" s="292"/>
      <c r="U352" s="231"/>
      <c r="V352" s="270">
        <f>12/12*Taula423[[#This Row],[Mesos del contracte en vigor durant l´any 2024]]</f>
        <v>0</v>
      </c>
      <c r="W352" s="270">
        <f>2/12*Taula423[[#This Row],[Mesos del contracte en vigor durant l´any 2024]]</f>
        <v>0</v>
      </c>
      <c r="X352" s="271">
        <f t="shared" si="30"/>
        <v>0</v>
      </c>
      <c r="Y352" s="271"/>
      <c r="Z352" s="283" t="e">
        <f>IF(#REF!&lt;#REF!,"No assoleix el mínim d'hores d'atenció anual","Atenció mínima assolida amb èxit")</f>
        <v>#REF!</v>
      </c>
      <c r="AA352" s="271"/>
      <c r="AB352" s="234"/>
      <c r="AC352" s="234"/>
      <c r="AE352" s="273">
        <f>IF(Taula423[[#This Row],[Núm. d''ordre]]&lt;&gt;"",1,0)</f>
        <v>0</v>
      </c>
      <c r="AG352" s="273">
        <f>IF(Taula423[[#This Row],[Núm. d''ordre]]&gt;0,1,0)</f>
        <v>1</v>
      </c>
      <c r="AI352" s="235">
        <f t="shared" si="34"/>
        <v>0</v>
      </c>
      <c r="AJ352" s="235">
        <f t="shared" si="35"/>
        <v>0</v>
      </c>
      <c r="AK352" s="235">
        <f t="shared" si="31"/>
        <v>0</v>
      </c>
      <c r="AL352" s="234"/>
      <c r="AM352" s="235">
        <f t="shared" si="32"/>
        <v>0</v>
      </c>
      <c r="AN352" s="235">
        <f t="shared" si="33"/>
        <v>0</v>
      </c>
      <c r="BM352" s="236"/>
      <c r="BN352" s="236"/>
      <c r="BO352" s="236"/>
    </row>
    <row r="353" spans="1:67" ht="13.5" customHeight="1" x14ac:dyDescent="0.25">
      <c r="A353" s="229"/>
      <c r="B353" s="234" t="str">
        <f>IF($C353&lt;&gt;"",MAX($B$7:B352)+1,"")</f>
        <v/>
      </c>
      <c r="C353" s="276"/>
      <c r="D353" s="287"/>
      <c r="E353" s="288"/>
      <c r="F353" s="262"/>
      <c r="G353" s="262"/>
      <c r="H353" s="275"/>
      <c r="I353" s="276"/>
      <c r="J353" s="281"/>
      <c r="K353" s="291"/>
      <c r="L353" s="263"/>
      <c r="M353" s="279"/>
      <c r="N35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53" s="355"/>
      <c r="P353" s="355"/>
      <c r="Q353" s="355"/>
      <c r="R353" s="360"/>
      <c r="S353" s="282"/>
      <c r="T353" s="292"/>
      <c r="U353" s="231"/>
      <c r="V353" s="270">
        <f>12/12*Taula423[[#This Row],[Mesos del contracte en vigor durant l´any 2024]]</f>
        <v>0</v>
      </c>
      <c r="W353" s="270">
        <f>2/12*Taula423[[#This Row],[Mesos del contracte en vigor durant l´any 2024]]</f>
        <v>0</v>
      </c>
      <c r="X353" s="271">
        <f t="shared" si="30"/>
        <v>0</v>
      </c>
      <c r="Y353" s="271"/>
      <c r="Z353" s="272" t="e">
        <f>IF(#REF!&lt;#REF!,"No assoleix el mínim d'hores d'atenció anual","Atenció mínima assolida amb èxit")</f>
        <v>#REF!</v>
      </c>
      <c r="AA353" s="271"/>
      <c r="AB353" s="234"/>
      <c r="AC353" s="234"/>
      <c r="AE353" s="273">
        <f>IF(Taula423[[#This Row],[Núm. d''ordre]]&lt;&gt;"",1,0)</f>
        <v>0</v>
      </c>
      <c r="AG353" s="273">
        <f>IF(Taula423[[#This Row],[Núm. d''ordre]]&gt;0,1,0)</f>
        <v>1</v>
      </c>
      <c r="AI353" s="235">
        <f t="shared" si="34"/>
        <v>0</v>
      </c>
      <c r="AJ353" s="235">
        <f t="shared" si="35"/>
        <v>0</v>
      </c>
      <c r="AK353" s="235">
        <f t="shared" si="31"/>
        <v>0</v>
      </c>
      <c r="AL353" s="234"/>
      <c r="AM353" s="235">
        <f t="shared" si="32"/>
        <v>0</v>
      </c>
      <c r="AN353" s="235">
        <f t="shared" si="33"/>
        <v>0</v>
      </c>
      <c r="BM353" s="236"/>
      <c r="BN353" s="236"/>
      <c r="BO353" s="236"/>
    </row>
    <row r="354" spans="1:67" ht="13.5" customHeight="1" x14ac:dyDescent="0.25">
      <c r="A354" s="229"/>
      <c r="B354" s="234" t="str">
        <f>IF($C354&lt;&gt;"",MAX($B$7:B353)+1,"")</f>
        <v/>
      </c>
      <c r="C354" s="276"/>
      <c r="D354" s="287"/>
      <c r="E354" s="288"/>
      <c r="F354" s="262"/>
      <c r="G354" s="262"/>
      <c r="H354" s="275"/>
      <c r="I354" s="276"/>
      <c r="J354" s="281"/>
      <c r="K354" s="291"/>
      <c r="L354" s="263"/>
      <c r="M354" s="279"/>
      <c r="N35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54" s="355"/>
      <c r="P354" s="355"/>
      <c r="Q354" s="355"/>
      <c r="R354" s="360"/>
      <c r="S354" s="282"/>
      <c r="T354" s="292"/>
      <c r="U354" s="231"/>
      <c r="V354" s="270">
        <f>12/12*Taula423[[#This Row],[Mesos del contracte en vigor durant l´any 2024]]</f>
        <v>0</v>
      </c>
      <c r="W354" s="270">
        <f>2/12*Taula423[[#This Row],[Mesos del contracte en vigor durant l´any 2024]]</f>
        <v>0</v>
      </c>
      <c r="X354" s="271">
        <f t="shared" si="30"/>
        <v>0</v>
      </c>
      <c r="Y354" s="271"/>
      <c r="Z354" s="283" t="e">
        <f>IF(#REF!&lt;#REF!,"No assoleix el mínim d'hores d'atenció anual","Atenció mínima assolida amb èxit")</f>
        <v>#REF!</v>
      </c>
      <c r="AA354" s="271"/>
      <c r="AB354" s="234"/>
      <c r="AC354" s="234"/>
      <c r="AE354" s="273">
        <f>IF(Taula423[[#This Row],[Núm. d''ordre]]&lt;&gt;"",1,0)</f>
        <v>0</v>
      </c>
      <c r="AG354" s="273">
        <f>IF(Taula423[[#This Row],[Núm. d''ordre]]&gt;0,1,0)</f>
        <v>1</v>
      </c>
      <c r="AI354" s="235">
        <f t="shared" si="34"/>
        <v>0</v>
      </c>
      <c r="AJ354" s="235">
        <f t="shared" si="35"/>
        <v>0</v>
      </c>
      <c r="AK354" s="235">
        <f t="shared" si="31"/>
        <v>0</v>
      </c>
      <c r="AL354" s="234"/>
      <c r="AM354" s="235">
        <f t="shared" si="32"/>
        <v>0</v>
      </c>
      <c r="AN354" s="235">
        <f t="shared" si="33"/>
        <v>0</v>
      </c>
      <c r="BM354" s="236"/>
      <c r="BN354" s="236"/>
      <c r="BO354" s="236"/>
    </row>
    <row r="355" spans="1:67" ht="13.5" customHeight="1" x14ac:dyDescent="0.25">
      <c r="A355" s="229"/>
      <c r="B355" s="234" t="str">
        <f>IF($C355&lt;&gt;"",MAX($B$7:B354)+1,"")</f>
        <v/>
      </c>
      <c r="C355" s="276"/>
      <c r="D355" s="287"/>
      <c r="E355" s="288"/>
      <c r="F355" s="262"/>
      <c r="G355" s="262"/>
      <c r="H355" s="275"/>
      <c r="I355" s="276"/>
      <c r="J355" s="281"/>
      <c r="K355" s="291"/>
      <c r="L355" s="263"/>
      <c r="M355" s="279"/>
      <c r="N35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55" s="355"/>
      <c r="P355" s="355"/>
      <c r="Q355" s="355"/>
      <c r="R355" s="360"/>
      <c r="S355" s="282"/>
      <c r="T355" s="292"/>
      <c r="U355" s="231"/>
      <c r="V355" s="270">
        <f>12/12*Taula423[[#This Row],[Mesos del contracte en vigor durant l´any 2024]]</f>
        <v>0</v>
      </c>
      <c r="W355" s="270">
        <f>2/12*Taula423[[#This Row],[Mesos del contracte en vigor durant l´any 2024]]</f>
        <v>0</v>
      </c>
      <c r="X355" s="271">
        <f t="shared" si="30"/>
        <v>0</v>
      </c>
      <c r="Y355" s="271"/>
      <c r="Z355" s="272" t="e">
        <f>IF(#REF!&lt;#REF!,"No assoleix el mínim d'hores d'atenció anual","Atenció mínima assolida amb èxit")</f>
        <v>#REF!</v>
      </c>
      <c r="AA355" s="271"/>
      <c r="AB355" s="234"/>
      <c r="AC355" s="234"/>
      <c r="AE355" s="273">
        <f>IF(Taula423[[#This Row],[Núm. d''ordre]]&lt;&gt;"",1,0)</f>
        <v>0</v>
      </c>
      <c r="AG355" s="273">
        <f>IF(Taula423[[#This Row],[Núm. d''ordre]]&gt;0,1,0)</f>
        <v>1</v>
      </c>
      <c r="AI355" s="235">
        <f t="shared" si="34"/>
        <v>0</v>
      </c>
      <c r="AJ355" s="235">
        <f t="shared" si="35"/>
        <v>0</v>
      </c>
      <c r="AK355" s="235">
        <f t="shared" si="31"/>
        <v>0</v>
      </c>
      <c r="AL355" s="234"/>
      <c r="AM355" s="235">
        <f t="shared" si="32"/>
        <v>0</v>
      </c>
      <c r="AN355" s="235">
        <f t="shared" si="33"/>
        <v>0</v>
      </c>
      <c r="BM355" s="236"/>
      <c r="BN355" s="236"/>
      <c r="BO355" s="236"/>
    </row>
    <row r="356" spans="1:67" ht="13.5" customHeight="1" x14ac:dyDescent="0.25">
      <c r="A356" s="229"/>
      <c r="B356" s="234" t="str">
        <f>IF($C356&lt;&gt;"",MAX($B$7:B355)+1,"")</f>
        <v/>
      </c>
      <c r="C356" s="276"/>
      <c r="D356" s="287"/>
      <c r="E356" s="288"/>
      <c r="F356" s="262"/>
      <c r="G356" s="262"/>
      <c r="H356" s="275"/>
      <c r="I356" s="276"/>
      <c r="J356" s="281"/>
      <c r="K356" s="291"/>
      <c r="L356" s="263"/>
      <c r="M356" s="279"/>
      <c r="N35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56" s="355"/>
      <c r="P356" s="355"/>
      <c r="Q356" s="355"/>
      <c r="R356" s="360"/>
      <c r="S356" s="282"/>
      <c r="T356" s="292"/>
      <c r="U356" s="231"/>
      <c r="V356" s="270">
        <f>12/12*Taula423[[#This Row],[Mesos del contracte en vigor durant l´any 2024]]</f>
        <v>0</v>
      </c>
      <c r="W356" s="270">
        <f>2/12*Taula423[[#This Row],[Mesos del contracte en vigor durant l´any 2024]]</f>
        <v>0</v>
      </c>
      <c r="X356" s="271">
        <f t="shared" si="30"/>
        <v>0</v>
      </c>
      <c r="Y356" s="271"/>
      <c r="Z356" s="283" t="e">
        <f>IF(#REF!&lt;#REF!,"No assoleix el mínim d'hores d'atenció anual","Atenció mínima assolida amb èxit")</f>
        <v>#REF!</v>
      </c>
      <c r="AA356" s="271"/>
      <c r="AB356" s="234"/>
      <c r="AC356" s="234"/>
      <c r="AE356" s="273">
        <f>IF(Taula423[[#This Row],[Núm. d''ordre]]&lt;&gt;"",1,0)</f>
        <v>0</v>
      </c>
      <c r="AG356" s="273">
        <f>IF(Taula423[[#This Row],[Núm. d''ordre]]&gt;0,1,0)</f>
        <v>1</v>
      </c>
      <c r="AI356" s="235">
        <f t="shared" si="34"/>
        <v>0</v>
      </c>
      <c r="AJ356" s="235">
        <f t="shared" si="35"/>
        <v>0</v>
      </c>
      <c r="AK356" s="235">
        <f t="shared" si="31"/>
        <v>0</v>
      </c>
      <c r="AL356" s="234"/>
      <c r="AM356" s="235">
        <f t="shared" si="32"/>
        <v>0</v>
      </c>
      <c r="AN356" s="235">
        <f t="shared" si="33"/>
        <v>0</v>
      </c>
      <c r="BM356" s="236"/>
      <c r="BN356" s="236"/>
      <c r="BO356" s="236"/>
    </row>
    <row r="357" spans="1:67" ht="13.5" customHeight="1" x14ac:dyDescent="0.25">
      <c r="A357" s="229"/>
      <c r="B357" s="234" t="str">
        <f>IF($C357&lt;&gt;"",MAX($B$7:B356)+1,"")</f>
        <v/>
      </c>
      <c r="C357" s="276"/>
      <c r="D357" s="287"/>
      <c r="E357" s="288"/>
      <c r="F357" s="262"/>
      <c r="G357" s="262"/>
      <c r="H357" s="275"/>
      <c r="I357" s="276"/>
      <c r="J357" s="281"/>
      <c r="K357" s="291"/>
      <c r="L357" s="263"/>
      <c r="M357" s="279"/>
      <c r="N35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57" s="355"/>
      <c r="P357" s="355"/>
      <c r="Q357" s="355"/>
      <c r="R357" s="360"/>
      <c r="S357" s="282"/>
      <c r="T357" s="292"/>
      <c r="U357" s="231"/>
      <c r="V357" s="270">
        <f>12/12*Taula423[[#This Row],[Mesos del contracte en vigor durant l´any 2024]]</f>
        <v>0</v>
      </c>
      <c r="W357" s="270">
        <f>2/12*Taula423[[#This Row],[Mesos del contracte en vigor durant l´any 2024]]</f>
        <v>0</v>
      </c>
      <c r="X357" s="271">
        <f t="shared" si="30"/>
        <v>0</v>
      </c>
      <c r="Y357" s="271"/>
      <c r="Z357" s="272" t="e">
        <f>IF(#REF!&lt;#REF!,"No assoleix el mínim d'hores d'atenció anual","Atenció mínima assolida amb èxit")</f>
        <v>#REF!</v>
      </c>
      <c r="AA357" s="271"/>
      <c r="AB357" s="234"/>
      <c r="AC357" s="234"/>
      <c r="AE357" s="273">
        <f>IF(Taula423[[#This Row],[Núm. d''ordre]]&lt;&gt;"",1,0)</f>
        <v>0</v>
      </c>
      <c r="AG357" s="273">
        <f>IF(Taula423[[#This Row],[Núm. d''ordre]]&gt;0,1,0)</f>
        <v>1</v>
      </c>
      <c r="AI357" s="235">
        <f t="shared" si="34"/>
        <v>0</v>
      </c>
      <c r="AJ357" s="235">
        <f t="shared" si="35"/>
        <v>0</v>
      </c>
      <c r="AK357" s="235">
        <f t="shared" si="31"/>
        <v>0</v>
      </c>
      <c r="AL357" s="234"/>
      <c r="AM357" s="235">
        <f t="shared" si="32"/>
        <v>0</v>
      </c>
      <c r="AN357" s="235">
        <f t="shared" si="33"/>
        <v>0</v>
      </c>
      <c r="BM357" s="236"/>
      <c r="BN357" s="236"/>
      <c r="BO357" s="236"/>
    </row>
    <row r="358" spans="1:67" ht="13.5" customHeight="1" x14ac:dyDescent="0.25">
      <c r="A358" s="229"/>
      <c r="B358" s="234" t="str">
        <f>IF($C358&lt;&gt;"",MAX($B$7:B357)+1,"")</f>
        <v/>
      </c>
      <c r="C358" s="276"/>
      <c r="D358" s="287"/>
      <c r="E358" s="288"/>
      <c r="F358" s="262"/>
      <c r="G358" s="262"/>
      <c r="H358" s="275"/>
      <c r="I358" s="276"/>
      <c r="J358" s="281"/>
      <c r="K358" s="291"/>
      <c r="L358" s="263"/>
      <c r="M358" s="279"/>
      <c r="N35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58" s="355"/>
      <c r="P358" s="355"/>
      <c r="Q358" s="355"/>
      <c r="R358" s="360"/>
      <c r="S358" s="282"/>
      <c r="T358" s="292"/>
      <c r="U358" s="231"/>
      <c r="V358" s="270">
        <f>12/12*Taula423[[#This Row],[Mesos del contracte en vigor durant l´any 2024]]</f>
        <v>0</v>
      </c>
      <c r="W358" s="270">
        <f>2/12*Taula423[[#This Row],[Mesos del contracte en vigor durant l´any 2024]]</f>
        <v>0</v>
      </c>
      <c r="X358" s="271">
        <f t="shared" si="30"/>
        <v>0</v>
      </c>
      <c r="Y358" s="271"/>
      <c r="Z358" s="283" t="e">
        <f>IF(#REF!&lt;#REF!,"No assoleix el mínim d'hores d'atenció anual","Atenció mínima assolida amb èxit")</f>
        <v>#REF!</v>
      </c>
      <c r="AA358" s="271"/>
      <c r="AB358" s="234"/>
      <c r="AC358" s="234"/>
      <c r="AE358" s="273">
        <f>IF(Taula423[[#This Row],[Núm. d''ordre]]&lt;&gt;"",1,0)</f>
        <v>0</v>
      </c>
      <c r="AG358" s="273">
        <f>IF(Taula423[[#This Row],[Núm. d''ordre]]&gt;0,1,0)</f>
        <v>1</v>
      </c>
      <c r="AI358" s="235">
        <f t="shared" si="34"/>
        <v>0</v>
      </c>
      <c r="AJ358" s="235">
        <f t="shared" si="35"/>
        <v>0</v>
      </c>
      <c r="AK358" s="235">
        <f t="shared" si="31"/>
        <v>0</v>
      </c>
      <c r="AL358" s="234"/>
      <c r="AM358" s="235">
        <f t="shared" si="32"/>
        <v>0</v>
      </c>
      <c r="AN358" s="235">
        <f t="shared" si="33"/>
        <v>0</v>
      </c>
      <c r="BM358" s="236"/>
      <c r="BN358" s="236"/>
      <c r="BO358" s="236"/>
    </row>
    <row r="359" spans="1:67" ht="13.5" customHeight="1" x14ac:dyDescent="0.25">
      <c r="A359" s="229"/>
      <c r="B359" s="234" t="str">
        <f>IF($C359&lt;&gt;"",MAX($B$7:B358)+1,"")</f>
        <v/>
      </c>
      <c r="C359" s="276"/>
      <c r="D359" s="287"/>
      <c r="E359" s="288"/>
      <c r="F359" s="262"/>
      <c r="G359" s="262"/>
      <c r="H359" s="275"/>
      <c r="I359" s="276"/>
      <c r="J359" s="281"/>
      <c r="K359" s="291"/>
      <c r="L359" s="263"/>
      <c r="M359" s="279"/>
      <c r="N35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59" s="355"/>
      <c r="P359" s="355"/>
      <c r="Q359" s="355"/>
      <c r="R359" s="360"/>
      <c r="S359" s="282"/>
      <c r="T359" s="292"/>
      <c r="U359" s="231"/>
      <c r="V359" s="270">
        <f>12/12*Taula423[[#This Row],[Mesos del contracte en vigor durant l´any 2024]]</f>
        <v>0</v>
      </c>
      <c r="W359" s="270">
        <f>2/12*Taula423[[#This Row],[Mesos del contracte en vigor durant l´any 2024]]</f>
        <v>0</v>
      </c>
      <c r="X359" s="271">
        <f t="shared" si="30"/>
        <v>0</v>
      </c>
      <c r="Y359" s="271"/>
      <c r="Z359" s="272" t="e">
        <f>IF(#REF!&lt;#REF!,"No assoleix el mínim d'hores d'atenció anual","Atenció mínima assolida amb èxit")</f>
        <v>#REF!</v>
      </c>
      <c r="AA359" s="271"/>
      <c r="AB359" s="234"/>
      <c r="AC359" s="234"/>
      <c r="AE359" s="273">
        <f>IF(Taula423[[#This Row],[Núm. d''ordre]]&lt;&gt;"",1,0)</f>
        <v>0</v>
      </c>
      <c r="AG359" s="273">
        <f>IF(Taula423[[#This Row],[Núm. d''ordre]]&gt;0,1,0)</f>
        <v>1</v>
      </c>
      <c r="AI359" s="235">
        <f t="shared" si="34"/>
        <v>0</v>
      </c>
      <c r="AJ359" s="235">
        <f t="shared" si="35"/>
        <v>0</v>
      </c>
      <c r="AK359" s="235">
        <f t="shared" si="31"/>
        <v>0</v>
      </c>
      <c r="AL359" s="234"/>
      <c r="AM359" s="235">
        <f t="shared" si="32"/>
        <v>0</v>
      </c>
      <c r="AN359" s="235">
        <f t="shared" si="33"/>
        <v>0</v>
      </c>
      <c r="BM359" s="236"/>
      <c r="BN359" s="236"/>
      <c r="BO359" s="236"/>
    </row>
    <row r="360" spans="1:67" ht="13.5" customHeight="1" x14ac:dyDescent="0.25">
      <c r="A360" s="229"/>
      <c r="B360" s="234" t="str">
        <f>IF($C360&lt;&gt;"",MAX($B$7:B359)+1,"")</f>
        <v/>
      </c>
      <c r="C360" s="276"/>
      <c r="D360" s="287"/>
      <c r="E360" s="288"/>
      <c r="F360" s="262"/>
      <c r="G360" s="262"/>
      <c r="H360" s="275"/>
      <c r="I360" s="276"/>
      <c r="J360" s="281"/>
      <c r="K360" s="291"/>
      <c r="L360" s="263"/>
      <c r="M360" s="279"/>
      <c r="N36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60" s="355"/>
      <c r="P360" s="355"/>
      <c r="Q360" s="355"/>
      <c r="R360" s="360"/>
      <c r="S360" s="282"/>
      <c r="T360" s="292"/>
      <c r="U360" s="231"/>
      <c r="V360" s="270">
        <f>12/12*Taula423[[#This Row],[Mesos del contracte en vigor durant l´any 2024]]</f>
        <v>0</v>
      </c>
      <c r="W360" s="270">
        <f>2/12*Taula423[[#This Row],[Mesos del contracte en vigor durant l´any 2024]]</f>
        <v>0</v>
      </c>
      <c r="X360" s="271">
        <f t="shared" si="30"/>
        <v>0</v>
      </c>
      <c r="Y360" s="271"/>
      <c r="Z360" s="283" t="e">
        <f>IF(#REF!&lt;#REF!,"No assoleix el mínim d'hores d'atenció anual","Atenció mínima assolida amb èxit")</f>
        <v>#REF!</v>
      </c>
      <c r="AA360" s="271"/>
      <c r="AB360" s="234"/>
      <c r="AC360" s="234"/>
      <c r="AE360" s="273">
        <f>IF(Taula423[[#This Row],[Núm. d''ordre]]&lt;&gt;"",1,0)</f>
        <v>0</v>
      </c>
      <c r="AG360" s="273">
        <f>IF(Taula423[[#This Row],[Núm. d''ordre]]&gt;0,1,0)</f>
        <v>1</v>
      </c>
      <c r="AI360" s="235">
        <f t="shared" si="34"/>
        <v>0</v>
      </c>
      <c r="AJ360" s="235">
        <f t="shared" si="35"/>
        <v>0</v>
      </c>
      <c r="AK360" s="235">
        <f t="shared" si="31"/>
        <v>0</v>
      </c>
      <c r="AL360" s="234"/>
      <c r="AM360" s="235">
        <f t="shared" si="32"/>
        <v>0</v>
      </c>
      <c r="AN360" s="235">
        <f t="shared" si="33"/>
        <v>0</v>
      </c>
      <c r="BM360" s="236"/>
      <c r="BN360" s="236"/>
      <c r="BO360" s="236"/>
    </row>
    <row r="361" spans="1:67" ht="13.5" customHeight="1" x14ac:dyDescent="0.25">
      <c r="A361" s="229"/>
      <c r="B361" s="234" t="str">
        <f>IF($C361&lt;&gt;"",MAX($B$7:B360)+1,"")</f>
        <v/>
      </c>
      <c r="C361" s="276"/>
      <c r="D361" s="287"/>
      <c r="E361" s="288"/>
      <c r="F361" s="262"/>
      <c r="G361" s="262"/>
      <c r="H361" s="275"/>
      <c r="I361" s="276"/>
      <c r="J361" s="281"/>
      <c r="K361" s="291"/>
      <c r="L361" s="263"/>
      <c r="M361" s="279"/>
      <c r="N36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61" s="355"/>
      <c r="P361" s="355"/>
      <c r="Q361" s="355"/>
      <c r="R361" s="360"/>
      <c r="S361" s="282"/>
      <c r="T361" s="292"/>
      <c r="U361" s="231"/>
      <c r="V361" s="270">
        <f>12/12*Taula423[[#This Row],[Mesos del contracte en vigor durant l´any 2024]]</f>
        <v>0</v>
      </c>
      <c r="W361" s="270">
        <f>2/12*Taula423[[#This Row],[Mesos del contracte en vigor durant l´any 2024]]</f>
        <v>0</v>
      </c>
      <c r="X361" s="271">
        <f t="shared" si="30"/>
        <v>0</v>
      </c>
      <c r="Y361" s="271"/>
      <c r="Z361" s="272" t="e">
        <f>IF(#REF!&lt;#REF!,"No assoleix el mínim d'hores d'atenció anual","Atenció mínima assolida amb èxit")</f>
        <v>#REF!</v>
      </c>
      <c r="AA361" s="271"/>
      <c r="AB361" s="234"/>
      <c r="AC361" s="234"/>
      <c r="AE361" s="273">
        <f>IF(Taula423[[#This Row],[Núm. d''ordre]]&lt;&gt;"",1,0)</f>
        <v>0</v>
      </c>
      <c r="AG361" s="273">
        <f>IF(Taula423[[#This Row],[Núm. d''ordre]]&gt;0,1,0)</f>
        <v>1</v>
      </c>
      <c r="AI361" s="235">
        <f t="shared" si="34"/>
        <v>0</v>
      </c>
      <c r="AJ361" s="235">
        <f t="shared" si="35"/>
        <v>0</v>
      </c>
      <c r="AK361" s="235">
        <f t="shared" si="31"/>
        <v>0</v>
      </c>
      <c r="AL361" s="234"/>
      <c r="AM361" s="235">
        <f t="shared" si="32"/>
        <v>0</v>
      </c>
      <c r="AN361" s="235">
        <f t="shared" si="33"/>
        <v>0</v>
      </c>
      <c r="BM361" s="236"/>
      <c r="BN361" s="236"/>
      <c r="BO361" s="236"/>
    </row>
    <row r="362" spans="1:67" ht="13.5" customHeight="1" x14ac:dyDescent="0.25">
      <c r="A362" s="229"/>
      <c r="B362" s="234" t="str">
        <f>IF($C362&lt;&gt;"",MAX($B$7:B361)+1,"")</f>
        <v/>
      </c>
      <c r="C362" s="276"/>
      <c r="D362" s="287"/>
      <c r="E362" s="288"/>
      <c r="F362" s="262"/>
      <c r="G362" s="262"/>
      <c r="H362" s="275"/>
      <c r="I362" s="276"/>
      <c r="J362" s="281"/>
      <c r="K362" s="291"/>
      <c r="L362" s="263"/>
      <c r="M362" s="279"/>
      <c r="N36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62" s="355"/>
      <c r="P362" s="355"/>
      <c r="Q362" s="355"/>
      <c r="R362" s="360"/>
      <c r="S362" s="282"/>
      <c r="T362" s="292"/>
      <c r="U362" s="231"/>
      <c r="V362" s="270">
        <f>12/12*Taula423[[#This Row],[Mesos del contracte en vigor durant l´any 2024]]</f>
        <v>0</v>
      </c>
      <c r="W362" s="270">
        <f>2/12*Taula423[[#This Row],[Mesos del contracte en vigor durant l´any 2024]]</f>
        <v>0</v>
      </c>
      <c r="X362" s="271">
        <f t="shared" si="30"/>
        <v>0</v>
      </c>
      <c r="Y362" s="271"/>
      <c r="Z362" s="283" t="e">
        <f>IF(#REF!&lt;#REF!,"No assoleix el mínim d'hores d'atenció anual","Atenció mínima assolida amb èxit")</f>
        <v>#REF!</v>
      </c>
      <c r="AA362" s="271"/>
      <c r="AB362" s="234"/>
      <c r="AC362" s="234"/>
      <c r="AE362" s="273">
        <f>IF(Taula423[[#This Row],[Núm. d''ordre]]&lt;&gt;"",1,0)</f>
        <v>0</v>
      </c>
      <c r="AG362" s="273">
        <f>IF(Taula423[[#This Row],[Núm. d''ordre]]&gt;0,1,0)</f>
        <v>1</v>
      </c>
      <c r="AI362" s="235">
        <f t="shared" si="34"/>
        <v>0</v>
      </c>
      <c r="AJ362" s="235">
        <f t="shared" si="35"/>
        <v>0</v>
      </c>
      <c r="AK362" s="235">
        <f t="shared" si="31"/>
        <v>0</v>
      </c>
      <c r="AL362" s="234"/>
      <c r="AM362" s="235">
        <f t="shared" si="32"/>
        <v>0</v>
      </c>
      <c r="AN362" s="235">
        <f t="shared" si="33"/>
        <v>0</v>
      </c>
      <c r="BM362" s="236"/>
      <c r="BN362" s="236"/>
      <c r="BO362" s="236"/>
    </row>
    <row r="363" spans="1:67" ht="13.5" customHeight="1" x14ac:dyDescent="0.25">
      <c r="A363" s="229"/>
      <c r="B363" s="234" t="str">
        <f>IF($C363&lt;&gt;"",MAX($B$7:B362)+1,"")</f>
        <v/>
      </c>
      <c r="C363" s="276"/>
      <c r="D363" s="287"/>
      <c r="E363" s="288"/>
      <c r="F363" s="262"/>
      <c r="G363" s="262"/>
      <c r="H363" s="275"/>
      <c r="I363" s="276"/>
      <c r="J363" s="281"/>
      <c r="K363" s="291"/>
      <c r="L363" s="263"/>
      <c r="M363" s="279"/>
      <c r="N36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63" s="355"/>
      <c r="P363" s="355"/>
      <c r="Q363" s="355"/>
      <c r="R363" s="360"/>
      <c r="S363" s="282"/>
      <c r="T363" s="292"/>
      <c r="U363" s="231"/>
      <c r="V363" s="270">
        <f>12/12*Taula423[[#This Row],[Mesos del contracte en vigor durant l´any 2024]]</f>
        <v>0</v>
      </c>
      <c r="W363" s="270">
        <f>2/12*Taula423[[#This Row],[Mesos del contracte en vigor durant l´any 2024]]</f>
        <v>0</v>
      </c>
      <c r="X363" s="271">
        <f t="shared" si="30"/>
        <v>0</v>
      </c>
      <c r="Y363" s="271"/>
      <c r="Z363" s="272" t="e">
        <f>IF(#REF!&lt;#REF!,"No assoleix el mínim d'hores d'atenció anual","Atenció mínima assolida amb èxit")</f>
        <v>#REF!</v>
      </c>
      <c r="AA363" s="271"/>
      <c r="AB363" s="234"/>
      <c r="AC363" s="234"/>
      <c r="AE363" s="273">
        <f>IF(Taula423[[#This Row],[Núm. d''ordre]]&lt;&gt;"",1,0)</f>
        <v>0</v>
      </c>
      <c r="AG363" s="273">
        <f>IF(Taula423[[#This Row],[Núm. d''ordre]]&gt;0,1,0)</f>
        <v>1</v>
      </c>
      <c r="AI363" s="235">
        <f t="shared" si="34"/>
        <v>0</v>
      </c>
      <c r="AJ363" s="235">
        <f t="shared" si="35"/>
        <v>0</v>
      </c>
      <c r="AK363" s="235">
        <f t="shared" si="31"/>
        <v>0</v>
      </c>
      <c r="AL363" s="234"/>
      <c r="AM363" s="235">
        <f t="shared" si="32"/>
        <v>0</v>
      </c>
      <c r="AN363" s="235">
        <f t="shared" si="33"/>
        <v>0</v>
      </c>
      <c r="BM363" s="236"/>
      <c r="BN363" s="236"/>
      <c r="BO363" s="236"/>
    </row>
    <row r="364" spans="1:67" ht="13.5" customHeight="1" x14ac:dyDescent="0.25">
      <c r="A364" s="229"/>
      <c r="B364" s="234" t="str">
        <f>IF($C364&lt;&gt;"",MAX($B$7:B363)+1,"")</f>
        <v/>
      </c>
      <c r="C364" s="276"/>
      <c r="D364" s="287"/>
      <c r="E364" s="288"/>
      <c r="F364" s="262"/>
      <c r="G364" s="262"/>
      <c r="H364" s="275"/>
      <c r="I364" s="276"/>
      <c r="J364" s="281"/>
      <c r="K364" s="291"/>
      <c r="L364" s="263"/>
      <c r="M364" s="279"/>
      <c r="N36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64" s="355"/>
      <c r="P364" s="355"/>
      <c r="Q364" s="355"/>
      <c r="R364" s="360"/>
      <c r="S364" s="282"/>
      <c r="T364" s="292"/>
      <c r="U364" s="231"/>
      <c r="V364" s="270">
        <f>12/12*Taula423[[#This Row],[Mesos del contracte en vigor durant l´any 2024]]</f>
        <v>0</v>
      </c>
      <c r="W364" s="270">
        <f>2/12*Taula423[[#This Row],[Mesos del contracte en vigor durant l´any 2024]]</f>
        <v>0</v>
      </c>
      <c r="X364" s="271">
        <f t="shared" si="30"/>
        <v>0</v>
      </c>
      <c r="Y364" s="271"/>
      <c r="Z364" s="283" t="e">
        <f>IF(#REF!&lt;#REF!,"No assoleix el mínim d'hores d'atenció anual","Atenció mínima assolida amb èxit")</f>
        <v>#REF!</v>
      </c>
      <c r="AA364" s="271"/>
      <c r="AB364" s="234"/>
      <c r="AC364" s="234"/>
      <c r="AE364" s="273">
        <f>IF(Taula423[[#This Row],[Núm. d''ordre]]&lt;&gt;"",1,0)</f>
        <v>0</v>
      </c>
      <c r="AG364" s="273">
        <f>IF(Taula423[[#This Row],[Núm. d''ordre]]&gt;0,1,0)</f>
        <v>1</v>
      </c>
      <c r="AI364" s="235">
        <f t="shared" si="34"/>
        <v>0</v>
      </c>
      <c r="AJ364" s="235">
        <f t="shared" si="35"/>
        <v>0</v>
      </c>
      <c r="AK364" s="235">
        <f t="shared" si="31"/>
        <v>0</v>
      </c>
      <c r="AL364" s="234"/>
      <c r="AM364" s="235">
        <f t="shared" si="32"/>
        <v>0</v>
      </c>
      <c r="AN364" s="235">
        <f t="shared" si="33"/>
        <v>0</v>
      </c>
      <c r="BM364" s="236"/>
      <c r="BN364" s="236"/>
      <c r="BO364" s="236"/>
    </row>
    <row r="365" spans="1:67" ht="13.5" customHeight="1" x14ac:dyDescent="0.25">
      <c r="A365" s="229"/>
      <c r="B365" s="234" t="str">
        <f>IF($C365&lt;&gt;"",MAX($B$7:B364)+1,"")</f>
        <v/>
      </c>
      <c r="C365" s="276"/>
      <c r="D365" s="287"/>
      <c r="E365" s="288"/>
      <c r="F365" s="262"/>
      <c r="G365" s="262"/>
      <c r="H365" s="275"/>
      <c r="I365" s="276"/>
      <c r="J365" s="281"/>
      <c r="K365" s="291"/>
      <c r="L365" s="263"/>
      <c r="M365" s="279"/>
      <c r="N36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65" s="355"/>
      <c r="P365" s="355"/>
      <c r="Q365" s="355"/>
      <c r="R365" s="360"/>
      <c r="S365" s="282"/>
      <c r="T365" s="292"/>
      <c r="U365" s="231"/>
      <c r="V365" s="270">
        <f>12/12*Taula423[[#This Row],[Mesos del contracte en vigor durant l´any 2024]]</f>
        <v>0</v>
      </c>
      <c r="W365" s="270">
        <f>2/12*Taula423[[#This Row],[Mesos del contracte en vigor durant l´any 2024]]</f>
        <v>0</v>
      </c>
      <c r="X365" s="271">
        <f t="shared" si="30"/>
        <v>0</v>
      </c>
      <c r="Y365" s="271"/>
      <c r="Z365" s="272" t="e">
        <f>IF(#REF!&lt;#REF!,"No assoleix el mínim d'hores d'atenció anual","Atenció mínima assolida amb èxit")</f>
        <v>#REF!</v>
      </c>
      <c r="AA365" s="271"/>
      <c r="AB365" s="234"/>
      <c r="AC365" s="234"/>
      <c r="AE365" s="273">
        <f>IF(Taula423[[#This Row],[Núm. d''ordre]]&lt;&gt;"",1,0)</f>
        <v>0</v>
      </c>
      <c r="AG365" s="273">
        <f>IF(Taula423[[#This Row],[Núm. d''ordre]]&gt;0,1,0)</f>
        <v>1</v>
      </c>
      <c r="AI365" s="235">
        <f t="shared" si="34"/>
        <v>0</v>
      </c>
      <c r="AJ365" s="235">
        <f t="shared" si="35"/>
        <v>0</v>
      </c>
      <c r="AK365" s="235">
        <f t="shared" si="31"/>
        <v>0</v>
      </c>
      <c r="AL365" s="234"/>
      <c r="AM365" s="235">
        <f t="shared" si="32"/>
        <v>0</v>
      </c>
      <c r="AN365" s="235">
        <f t="shared" si="33"/>
        <v>0</v>
      </c>
      <c r="BM365" s="236"/>
      <c r="BN365" s="236"/>
      <c r="BO365" s="236"/>
    </row>
    <row r="366" spans="1:67" ht="13.5" customHeight="1" x14ac:dyDescent="0.25">
      <c r="A366" s="229"/>
      <c r="B366" s="234" t="str">
        <f>IF($C366&lt;&gt;"",MAX($B$7:B365)+1,"")</f>
        <v/>
      </c>
      <c r="C366" s="276"/>
      <c r="D366" s="287"/>
      <c r="E366" s="288"/>
      <c r="F366" s="262"/>
      <c r="G366" s="262"/>
      <c r="H366" s="275"/>
      <c r="I366" s="276"/>
      <c r="J366" s="281"/>
      <c r="K366" s="291"/>
      <c r="L366" s="263"/>
      <c r="M366" s="279"/>
      <c r="N36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66" s="355"/>
      <c r="P366" s="355"/>
      <c r="Q366" s="355"/>
      <c r="R366" s="360"/>
      <c r="S366" s="282"/>
      <c r="T366" s="292"/>
      <c r="U366" s="231"/>
      <c r="V366" s="270">
        <f>12/12*Taula423[[#This Row],[Mesos del contracte en vigor durant l´any 2024]]</f>
        <v>0</v>
      </c>
      <c r="W366" s="270">
        <f>2/12*Taula423[[#This Row],[Mesos del contracte en vigor durant l´any 2024]]</f>
        <v>0</v>
      </c>
      <c r="X366" s="271">
        <f t="shared" si="30"/>
        <v>0</v>
      </c>
      <c r="Y366" s="271"/>
      <c r="Z366" s="283" t="e">
        <f>IF(#REF!&lt;#REF!,"No assoleix el mínim d'hores d'atenció anual","Atenció mínima assolida amb èxit")</f>
        <v>#REF!</v>
      </c>
      <c r="AA366" s="271"/>
      <c r="AB366" s="234"/>
      <c r="AC366" s="234"/>
      <c r="AE366" s="273">
        <f>IF(Taula423[[#This Row],[Núm. d''ordre]]&lt;&gt;"",1,0)</f>
        <v>0</v>
      </c>
      <c r="AG366" s="273">
        <f>IF(Taula423[[#This Row],[Núm. d''ordre]]&gt;0,1,0)</f>
        <v>1</v>
      </c>
      <c r="AI366" s="235">
        <f t="shared" si="34"/>
        <v>0</v>
      </c>
      <c r="AJ366" s="235">
        <f t="shared" si="35"/>
        <v>0</v>
      </c>
      <c r="AK366" s="235">
        <f t="shared" si="31"/>
        <v>0</v>
      </c>
      <c r="AL366" s="234"/>
      <c r="AM366" s="235">
        <f t="shared" si="32"/>
        <v>0</v>
      </c>
      <c r="AN366" s="235">
        <f t="shared" si="33"/>
        <v>0</v>
      </c>
      <c r="BM366" s="236"/>
      <c r="BN366" s="236"/>
      <c r="BO366" s="236"/>
    </row>
    <row r="367" spans="1:67" ht="13.5" customHeight="1" x14ac:dyDescent="0.25">
      <c r="A367" s="229"/>
      <c r="B367" s="234" t="str">
        <f>IF($C367&lt;&gt;"",MAX($B$7:B366)+1,"")</f>
        <v/>
      </c>
      <c r="C367" s="276"/>
      <c r="D367" s="287"/>
      <c r="E367" s="288"/>
      <c r="F367" s="262"/>
      <c r="G367" s="262"/>
      <c r="H367" s="275"/>
      <c r="I367" s="276"/>
      <c r="J367" s="281"/>
      <c r="K367" s="291"/>
      <c r="L367" s="263"/>
      <c r="M367" s="279"/>
      <c r="N36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67" s="355"/>
      <c r="P367" s="355"/>
      <c r="Q367" s="355"/>
      <c r="R367" s="360"/>
      <c r="S367" s="282"/>
      <c r="T367" s="292"/>
      <c r="U367" s="231"/>
      <c r="V367" s="270">
        <f>12/12*Taula423[[#This Row],[Mesos del contracte en vigor durant l´any 2024]]</f>
        <v>0</v>
      </c>
      <c r="W367" s="270">
        <f>2/12*Taula423[[#This Row],[Mesos del contracte en vigor durant l´any 2024]]</f>
        <v>0</v>
      </c>
      <c r="X367" s="271">
        <f t="shared" si="30"/>
        <v>0</v>
      </c>
      <c r="Y367" s="271"/>
      <c r="Z367" s="272" t="e">
        <f>IF(#REF!&lt;#REF!,"No assoleix el mínim d'hores d'atenció anual","Atenció mínima assolida amb èxit")</f>
        <v>#REF!</v>
      </c>
      <c r="AA367" s="271"/>
      <c r="AB367" s="234"/>
      <c r="AC367" s="234"/>
      <c r="AE367" s="273">
        <f>IF(Taula423[[#This Row],[Núm. d''ordre]]&lt;&gt;"",1,0)</f>
        <v>0</v>
      </c>
      <c r="AG367" s="273">
        <f>IF(Taula423[[#This Row],[Núm. d''ordre]]&gt;0,1,0)</f>
        <v>1</v>
      </c>
      <c r="AI367" s="235">
        <f t="shared" si="34"/>
        <v>0</v>
      </c>
      <c r="AJ367" s="235">
        <f t="shared" si="35"/>
        <v>0</v>
      </c>
      <c r="AK367" s="235">
        <f t="shared" si="31"/>
        <v>0</v>
      </c>
      <c r="AL367" s="234"/>
      <c r="AM367" s="235">
        <f t="shared" si="32"/>
        <v>0</v>
      </c>
      <c r="AN367" s="235">
        <f t="shared" si="33"/>
        <v>0</v>
      </c>
      <c r="BM367" s="236"/>
      <c r="BN367" s="236"/>
      <c r="BO367" s="236"/>
    </row>
    <row r="368" spans="1:67" ht="13.5" customHeight="1" x14ac:dyDescent="0.25">
      <c r="A368" s="229"/>
      <c r="B368" s="234" t="str">
        <f>IF($C368&lt;&gt;"",MAX($B$7:B367)+1,"")</f>
        <v/>
      </c>
      <c r="C368" s="276"/>
      <c r="D368" s="287"/>
      <c r="E368" s="288"/>
      <c r="F368" s="262"/>
      <c r="G368" s="262"/>
      <c r="H368" s="275"/>
      <c r="I368" s="276"/>
      <c r="J368" s="281"/>
      <c r="K368" s="291"/>
      <c r="L368" s="263"/>
      <c r="M368" s="279"/>
      <c r="N36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68" s="355"/>
      <c r="P368" s="355"/>
      <c r="Q368" s="355"/>
      <c r="R368" s="360"/>
      <c r="S368" s="282"/>
      <c r="T368" s="292"/>
      <c r="U368" s="231"/>
      <c r="V368" s="270">
        <f>12/12*Taula423[[#This Row],[Mesos del contracte en vigor durant l´any 2024]]</f>
        <v>0</v>
      </c>
      <c r="W368" s="270">
        <f>2/12*Taula423[[#This Row],[Mesos del contracte en vigor durant l´any 2024]]</f>
        <v>0</v>
      </c>
      <c r="X368" s="271">
        <f t="shared" si="30"/>
        <v>0</v>
      </c>
      <c r="Y368" s="271"/>
      <c r="Z368" s="283" t="e">
        <f>IF(#REF!&lt;#REF!,"No assoleix el mínim d'hores d'atenció anual","Atenció mínima assolida amb èxit")</f>
        <v>#REF!</v>
      </c>
      <c r="AA368" s="271"/>
      <c r="AB368" s="234"/>
      <c r="AC368" s="234"/>
      <c r="AE368" s="273">
        <f>IF(Taula423[[#This Row],[Núm. d''ordre]]&lt;&gt;"",1,0)</f>
        <v>0</v>
      </c>
      <c r="AG368" s="273">
        <f>IF(Taula423[[#This Row],[Núm. d''ordre]]&gt;0,1,0)</f>
        <v>1</v>
      </c>
      <c r="AI368" s="235">
        <f t="shared" si="34"/>
        <v>0</v>
      </c>
      <c r="AJ368" s="235">
        <f t="shared" si="35"/>
        <v>0</v>
      </c>
      <c r="AK368" s="235">
        <f t="shared" si="31"/>
        <v>0</v>
      </c>
      <c r="AL368" s="234"/>
      <c r="AM368" s="235">
        <f t="shared" si="32"/>
        <v>0</v>
      </c>
      <c r="AN368" s="235">
        <f t="shared" si="33"/>
        <v>0</v>
      </c>
      <c r="BM368" s="236"/>
      <c r="BN368" s="236"/>
      <c r="BO368" s="236"/>
    </row>
    <row r="369" spans="1:67" ht="13.5" customHeight="1" x14ac:dyDescent="0.25">
      <c r="A369" s="229"/>
      <c r="B369" s="234" t="str">
        <f>IF($C369&lt;&gt;"",MAX($B$7:B368)+1,"")</f>
        <v/>
      </c>
      <c r="C369" s="276"/>
      <c r="D369" s="287"/>
      <c r="E369" s="288"/>
      <c r="F369" s="262"/>
      <c r="G369" s="262"/>
      <c r="H369" s="275"/>
      <c r="I369" s="276"/>
      <c r="J369" s="281"/>
      <c r="K369" s="291"/>
      <c r="L369" s="263"/>
      <c r="M369" s="279"/>
      <c r="N36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69" s="355"/>
      <c r="P369" s="355"/>
      <c r="Q369" s="355"/>
      <c r="R369" s="360"/>
      <c r="S369" s="282"/>
      <c r="T369" s="292"/>
      <c r="U369" s="231"/>
      <c r="V369" s="270">
        <f>12/12*Taula423[[#This Row],[Mesos del contracte en vigor durant l´any 2024]]</f>
        <v>0</v>
      </c>
      <c r="W369" s="270">
        <f>2/12*Taula423[[#This Row],[Mesos del contracte en vigor durant l´any 2024]]</f>
        <v>0</v>
      </c>
      <c r="X369" s="271">
        <f t="shared" si="30"/>
        <v>0</v>
      </c>
      <c r="Y369" s="271"/>
      <c r="Z369" s="272" t="e">
        <f>IF(#REF!&lt;#REF!,"No assoleix el mínim d'hores d'atenció anual","Atenció mínima assolida amb èxit")</f>
        <v>#REF!</v>
      </c>
      <c r="AA369" s="271"/>
      <c r="AB369" s="234"/>
      <c r="AC369" s="234"/>
      <c r="AE369" s="273">
        <f>IF(Taula423[[#This Row],[Núm. d''ordre]]&lt;&gt;"",1,0)</f>
        <v>0</v>
      </c>
      <c r="AG369" s="273">
        <f>IF(Taula423[[#This Row],[Núm. d''ordre]]&gt;0,1,0)</f>
        <v>1</v>
      </c>
      <c r="AI369" s="235">
        <f t="shared" si="34"/>
        <v>0</v>
      </c>
      <c r="AJ369" s="235">
        <f t="shared" si="35"/>
        <v>0</v>
      </c>
      <c r="AK369" s="235">
        <f t="shared" si="31"/>
        <v>0</v>
      </c>
      <c r="AL369" s="234"/>
      <c r="AM369" s="235">
        <f t="shared" si="32"/>
        <v>0</v>
      </c>
      <c r="AN369" s="235">
        <f t="shared" si="33"/>
        <v>0</v>
      </c>
      <c r="BM369" s="236"/>
      <c r="BN369" s="236"/>
      <c r="BO369" s="236"/>
    </row>
    <row r="370" spans="1:67" ht="13.5" customHeight="1" x14ac:dyDescent="0.25">
      <c r="A370" s="229"/>
      <c r="B370" s="234" t="str">
        <f>IF($C370&lt;&gt;"",MAX($B$7:B369)+1,"")</f>
        <v/>
      </c>
      <c r="C370" s="276"/>
      <c r="D370" s="287"/>
      <c r="E370" s="288"/>
      <c r="F370" s="262"/>
      <c r="G370" s="262"/>
      <c r="H370" s="275"/>
      <c r="I370" s="276"/>
      <c r="J370" s="281"/>
      <c r="K370" s="291"/>
      <c r="L370" s="263"/>
      <c r="M370" s="279"/>
      <c r="N37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70" s="355"/>
      <c r="P370" s="355"/>
      <c r="Q370" s="355"/>
      <c r="R370" s="360"/>
      <c r="S370" s="282"/>
      <c r="T370" s="292"/>
      <c r="U370" s="231"/>
      <c r="V370" s="270">
        <f>12/12*Taula423[[#This Row],[Mesos del contracte en vigor durant l´any 2024]]</f>
        <v>0</v>
      </c>
      <c r="W370" s="270">
        <f>2/12*Taula423[[#This Row],[Mesos del contracte en vigor durant l´any 2024]]</f>
        <v>0</v>
      </c>
      <c r="X370" s="271">
        <f t="shared" si="30"/>
        <v>0</v>
      </c>
      <c r="Y370" s="271"/>
      <c r="Z370" s="283" t="e">
        <f>IF(#REF!&lt;#REF!,"No assoleix el mínim d'hores d'atenció anual","Atenció mínima assolida amb èxit")</f>
        <v>#REF!</v>
      </c>
      <c r="AA370" s="271"/>
      <c r="AB370" s="234"/>
      <c r="AC370" s="234"/>
      <c r="AE370" s="273">
        <f>IF(Taula423[[#This Row],[Núm. d''ordre]]&lt;&gt;"",1,0)</f>
        <v>0</v>
      </c>
      <c r="AG370" s="273">
        <f>IF(Taula423[[#This Row],[Núm. d''ordre]]&gt;0,1,0)</f>
        <v>1</v>
      </c>
      <c r="AI370" s="235">
        <f t="shared" si="34"/>
        <v>0</v>
      </c>
      <c r="AJ370" s="235">
        <f t="shared" si="35"/>
        <v>0</v>
      </c>
      <c r="AK370" s="235">
        <f t="shared" si="31"/>
        <v>0</v>
      </c>
      <c r="AL370" s="234"/>
      <c r="AM370" s="235">
        <f t="shared" si="32"/>
        <v>0</v>
      </c>
      <c r="AN370" s="235">
        <f t="shared" si="33"/>
        <v>0</v>
      </c>
      <c r="BM370" s="236"/>
      <c r="BN370" s="236"/>
      <c r="BO370" s="236"/>
    </row>
    <row r="371" spans="1:67" ht="13.5" customHeight="1" x14ac:dyDescent="0.25">
      <c r="A371" s="229"/>
      <c r="B371" s="234" t="str">
        <f>IF($C371&lt;&gt;"",MAX($B$7:B370)+1,"")</f>
        <v/>
      </c>
      <c r="C371" s="276"/>
      <c r="D371" s="287"/>
      <c r="E371" s="288"/>
      <c r="F371" s="262"/>
      <c r="G371" s="262"/>
      <c r="H371" s="275"/>
      <c r="I371" s="276"/>
      <c r="J371" s="281"/>
      <c r="K371" s="291"/>
      <c r="L371" s="263"/>
      <c r="M371" s="279"/>
      <c r="N37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71" s="355"/>
      <c r="P371" s="355"/>
      <c r="Q371" s="355"/>
      <c r="R371" s="360"/>
      <c r="S371" s="282"/>
      <c r="T371" s="292"/>
      <c r="U371" s="231"/>
      <c r="V371" s="270">
        <f>12/12*Taula423[[#This Row],[Mesos del contracte en vigor durant l´any 2024]]</f>
        <v>0</v>
      </c>
      <c r="W371" s="270">
        <f>2/12*Taula423[[#This Row],[Mesos del contracte en vigor durant l´any 2024]]</f>
        <v>0</v>
      </c>
      <c r="X371" s="271">
        <f t="shared" si="30"/>
        <v>0</v>
      </c>
      <c r="Y371" s="271"/>
      <c r="Z371" s="272" t="e">
        <f>IF(#REF!&lt;#REF!,"No assoleix el mínim d'hores d'atenció anual","Atenció mínima assolida amb èxit")</f>
        <v>#REF!</v>
      </c>
      <c r="AA371" s="271"/>
      <c r="AB371" s="234"/>
      <c r="AC371" s="234"/>
      <c r="AE371" s="273">
        <f>IF(Taula423[[#This Row],[Núm. d''ordre]]&lt;&gt;"",1,0)</f>
        <v>0</v>
      </c>
      <c r="AG371" s="273">
        <f>IF(Taula423[[#This Row],[Núm. d''ordre]]&gt;0,1,0)</f>
        <v>1</v>
      </c>
      <c r="AI371" s="235">
        <f t="shared" si="34"/>
        <v>0</v>
      </c>
      <c r="AJ371" s="235">
        <f t="shared" si="35"/>
        <v>0</v>
      </c>
      <c r="AK371" s="235">
        <f t="shared" si="31"/>
        <v>0</v>
      </c>
      <c r="AL371" s="234"/>
      <c r="AM371" s="235">
        <f t="shared" si="32"/>
        <v>0</v>
      </c>
      <c r="AN371" s="235">
        <f t="shared" si="33"/>
        <v>0</v>
      </c>
      <c r="BM371" s="236"/>
      <c r="BN371" s="236"/>
      <c r="BO371" s="236"/>
    </row>
    <row r="372" spans="1:67" ht="13.5" customHeight="1" x14ac:dyDescent="0.25">
      <c r="A372" s="229"/>
      <c r="B372" s="234" t="str">
        <f>IF($C372&lt;&gt;"",MAX($B$7:B371)+1,"")</f>
        <v/>
      </c>
      <c r="C372" s="276"/>
      <c r="D372" s="287"/>
      <c r="E372" s="288"/>
      <c r="F372" s="262"/>
      <c r="G372" s="262"/>
      <c r="H372" s="275"/>
      <c r="I372" s="276"/>
      <c r="J372" s="281"/>
      <c r="K372" s="291"/>
      <c r="L372" s="263"/>
      <c r="M372" s="279"/>
      <c r="N37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72" s="355"/>
      <c r="P372" s="355"/>
      <c r="Q372" s="355"/>
      <c r="R372" s="360"/>
      <c r="S372" s="282"/>
      <c r="T372" s="292"/>
      <c r="U372" s="231"/>
      <c r="V372" s="270">
        <f>12/12*Taula423[[#This Row],[Mesos del contracte en vigor durant l´any 2024]]</f>
        <v>0</v>
      </c>
      <c r="W372" s="270">
        <f>2/12*Taula423[[#This Row],[Mesos del contracte en vigor durant l´any 2024]]</f>
        <v>0</v>
      </c>
      <c r="X372" s="271">
        <f t="shared" si="30"/>
        <v>0</v>
      </c>
      <c r="Y372" s="271"/>
      <c r="Z372" s="283" t="e">
        <f>IF(#REF!&lt;#REF!,"No assoleix el mínim d'hores d'atenció anual","Atenció mínima assolida amb èxit")</f>
        <v>#REF!</v>
      </c>
      <c r="AA372" s="271"/>
      <c r="AB372" s="234"/>
      <c r="AC372" s="234"/>
      <c r="AE372" s="273">
        <f>IF(Taula423[[#This Row],[Núm. d''ordre]]&lt;&gt;"",1,0)</f>
        <v>0</v>
      </c>
      <c r="AG372" s="273">
        <f>IF(Taula423[[#This Row],[Núm. d''ordre]]&gt;0,1,0)</f>
        <v>1</v>
      </c>
      <c r="AI372" s="235">
        <f t="shared" si="34"/>
        <v>0</v>
      </c>
      <c r="AJ372" s="235">
        <f t="shared" si="35"/>
        <v>0</v>
      </c>
      <c r="AK372" s="235">
        <f t="shared" si="31"/>
        <v>0</v>
      </c>
      <c r="AL372" s="234"/>
      <c r="AM372" s="235">
        <f t="shared" si="32"/>
        <v>0</v>
      </c>
      <c r="AN372" s="235">
        <f t="shared" si="33"/>
        <v>0</v>
      </c>
      <c r="BM372" s="236"/>
      <c r="BN372" s="236"/>
      <c r="BO372" s="236"/>
    </row>
    <row r="373" spans="1:67" ht="13.5" customHeight="1" x14ac:dyDescent="0.25">
      <c r="A373" s="229"/>
      <c r="B373" s="234" t="str">
        <f>IF($C373&lt;&gt;"",MAX($B$7:B372)+1,"")</f>
        <v/>
      </c>
      <c r="C373" s="276"/>
      <c r="D373" s="287"/>
      <c r="E373" s="288"/>
      <c r="F373" s="262"/>
      <c r="G373" s="262"/>
      <c r="H373" s="275"/>
      <c r="I373" s="276"/>
      <c r="J373" s="281"/>
      <c r="K373" s="291"/>
      <c r="L373" s="263"/>
      <c r="M373" s="279"/>
      <c r="N37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73" s="355"/>
      <c r="P373" s="355"/>
      <c r="Q373" s="355"/>
      <c r="R373" s="360"/>
      <c r="S373" s="282"/>
      <c r="T373" s="256"/>
      <c r="U373" s="231"/>
      <c r="V373" s="270">
        <f>12/12*Taula423[[#This Row],[Mesos del contracte en vigor durant l´any 2024]]</f>
        <v>0</v>
      </c>
      <c r="W373" s="270">
        <f>2/12*Taula423[[#This Row],[Mesos del contracte en vigor durant l´any 2024]]</f>
        <v>0</v>
      </c>
      <c r="X373" s="271">
        <f t="shared" si="30"/>
        <v>0</v>
      </c>
      <c r="Y373" s="271"/>
      <c r="Z373" s="272" t="e">
        <f>IF(#REF!&lt;#REF!,"No assoleix el mínim d'hores d'atenció anual","Atenció mínima assolida amb èxit")</f>
        <v>#REF!</v>
      </c>
      <c r="AA373" s="271"/>
      <c r="AB373" s="234"/>
      <c r="AC373" s="234"/>
      <c r="AE373" s="273">
        <f>IF(Taula423[[#This Row],[Núm. d''ordre]]&lt;&gt;"",1,0)</f>
        <v>0</v>
      </c>
      <c r="AG373" s="273">
        <f>IF(Taula423[[#This Row],[Núm. d''ordre]]&gt;0,1,0)</f>
        <v>1</v>
      </c>
      <c r="AI373" s="235">
        <f t="shared" si="34"/>
        <v>0</v>
      </c>
      <c r="AJ373" s="235">
        <f t="shared" si="35"/>
        <v>0</v>
      </c>
      <c r="AK373" s="235">
        <f t="shared" si="31"/>
        <v>0</v>
      </c>
      <c r="AL373" s="234"/>
      <c r="AM373" s="235">
        <f t="shared" si="32"/>
        <v>0</v>
      </c>
      <c r="AN373" s="235">
        <f t="shared" si="33"/>
        <v>0</v>
      </c>
      <c r="BM373" s="236"/>
      <c r="BN373" s="236"/>
      <c r="BO373" s="236"/>
    </row>
    <row r="374" spans="1:67" ht="13.5" customHeight="1" x14ac:dyDescent="0.25">
      <c r="A374" s="229"/>
      <c r="B374" s="234" t="str">
        <f>IF($C374&lt;&gt;"",MAX($B$7:B373)+1,"")</f>
        <v/>
      </c>
      <c r="C374" s="276"/>
      <c r="D374" s="287"/>
      <c r="E374" s="288"/>
      <c r="F374" s="262"/>
      <c r="G374" s="262"/>
      <c r="H374" s="275"/>
      <c r="I374" s="276"/>
      <c r="J374" s="281"/>
      <c r="K374" s="291"/>
      <c r="L374" s="263"/>
      <c r="M374" s="279"/>
      <c r="N37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74" s="355"/>
      <c r="P374" s="355"/>
      <c r="Q374" s="355"/>
      <c r="R374" s="360"/>
      <c r="S374" s="282"/>
      <c r="T374" s="256"/>
      <c r="U374" s="231"/>
      <c r="V374" s="270">
        <f>12/12*Taula423[[#This Row],[Mesos del contracte en vigor durant l´any 2024]]</f>
        <v>0</v>
      </c>
      <c r="W374" s="270">
        <f>2/12*Taula423[[#This Row],[Mesos del contracte en vigor durant l´any 2024]]</f>
        <v>0</v>
      </c>
      <c r="X374" s="271">
        <f t="shared" si="30"/>
        <v>0</v>
      </c>
      <c r="Y374" s="271"/>
      <c r="Z374" s="283" t="e">
        <f>IF(#REF!&lt;#REF!,"No assoleix el mínim d'hores d'atenció anual","Atenció mínima assolida amb èxit")</f>
        <v>#REF!</v>
      </c>
      <c r="AA374" s="271"/>
      <c r="AB374" s="234"/>
      <c r="AC374" s="234"/>
      <c r="AE374" s="273">
        <f>IF(Taula423[[#This Row],[Núm. d''ordre]]&lt;&gt;"",1,0)</f>
        <v>0</v>
      </c>
      <c r="AG374" s="273">
        <f>IF(Taula423[[#This Row],[Núm. d''ordre]]&gt;0,1,0)</f>
        <v>1</v>
      </c>
      <c r="AI374" s="235">
        <f t="shared" si="34"/>
        <v>0</v>
      </c>
      <c r="AJ374" s="235">
        <f t="shared" si="35"/>
        <v>0</v>
      </c>
      <c r="AK374" s="235">
        <f t="shared" si="31"/>
        <v>0</v>
      </c>
      <c r="AL374" s="234"/>
      <c r="AM374" s="235">
        <f t="shared" si="32"/>
        <v>0</v>
      </c>
      <c r="AN374" s="235">
        <f t="shared" si="33"/>
        <v>0</v>
      </c>
      <c r="BM374" s="236"/>
      <c r="BN374" s="236"/>
      <c r="BO374" s="236"/>
    </row>
    <row r="375" spans="1:67" ht="13.5" customHeight="1" x14ac:dyDescent="0.25">
      <c r="A375" s="229"/>
      <c r="B375" s="234" t="str">
        <f>IF($C375&lt;&gt;"",MAX($B$7:B374)+1,"")</f>
        <v/>
      </c>
      <c r="C375" s="276"/>
      <c r="D375" s="287"/>
      <c r="E375" s="288"/>
      <c r="F375" s="262"/>
      <c r="G375" s="262"/>
      <c r="H375" s="275"/>
      <c r="I375" s="276"/>
      <c r="J375" s="281"/>
      <c r="K375" s="291"/>
      <c r="L375" s="263"/>
      <c r="M375" s="279"/>
      <c r="N37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75" s="355"/>
      <c r="P375" s="355"/>
      <c r="Q375" s="355"/>
      <c r="R375" s="360"/>
      <c r="S375" s="282"/>
      <c r="T375" s="256"/>
      <c r="U375" s="231"/>
      <c r="V375" s="270">
        <f>12/12*Taula423[[#This Row],[Mesos del contracte en vigor durant l´any 2024]]</f>
        <v>0</v>
      </c>
      <c r="W375" s="270">
        <f>2/12*Taula423[[#This Row],[Mesos del contracte en vigor durant l´any 2024]]</f>
        <v>0</v>
      </c>
      <c r="X375" s="271">
        <f t="shared" si="30"/>
        <v>0</v>
      </c>
      <c r="Y375" s="271"/>
      <c r="Z375" s="272" t="e">
        <f>IF(#REF!&lt;#REF!,"No assoleix el mínim d'hores d'atenció anual","Atenció mínima assolida amb èxit")</f>
        <v>#REF!</v>
      </c>
      <c r="AA375" s="271"/>
      <c r="AB375" s="234"/>
      <c r="AC375" s="234"/>
      <c r="AE375" s="273">
        <f>IF(Taula423[[#This Row],[Núm. d''ordre]]&lt;&gt;"",1,0)</f>
        <v>0</v>
      </c>
      <c r="AG375" s="273">
        <f>IF(Taula423[[#This Row],[Núm. d''ordre]]&gt;0,1,0)</f>
        <v>1</v>
      </c>
      <c r="AI375" s="235">
        <f t="shared" si="34"/>
        <v>0</v>
      </c>
      <c r="AJ375" s="235">
        <f t="shared" si="35"/>
        <v>0</v>
      </c>
      <c r="AK375" s="235">
        <f t="shared" si="31"/>
        <v>0</v>
      </c>
      <c r="AL375" s="234"/>
      <c r="AM375" s="235">
        <f t="shared" si="32"/>
        <v>0</v>
      </c>
      <c r="AN375" s="235">
        <f t="shared" si="33"/>
        <v>0</v>
      </c>
      <c r="BM375" s="236"/>
      <c r="BN375" s="236"/>
      <c r="BO375" s="236"/>
    </row>
    <row r="376" spans="1:67" ht="13.5" customHeight="1" x14ac:dyDescent="0.25">
      <c r="A376" s="229"/>
      <c r="B376" s="234" t="str">
        <f>IF($C376&lt;&gt;"",MAX($B$7:B375)+1,"")</f>
        <v/>
      </c>
      <c r="C376" s="276"/>
      <c r="D376" s="287"/>
      <c r="E376" s="288"/>
      <c r="F376" s="262"/>
      <c r="G376" s="262"/>
      <c r="H376" s="275"/>
      <c r="I376" s="276"/>
      <c r="J376" s="281"/>
      <c r="K376" s="291"/>
      <c r="L376" s="263"/>
      <c r="M376" s="279"/>
      <c r="N37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76" s="355"/>
      <c r="P376" s="355"/>
      <c r="Q376" s="355"/>
      <c r="R376" s="360"/>
      <c r="S376" s="282"/>
      <c r="T376" s="256"/>
      <c r="U376" s="231"/>
      <c r="V376" s="270">
        <f>12/12*Taula423[[#This Row],[Mesos del contracte en vigor durant l´any 2024]]</f>
        <v>0</v>
      </c>
      <c r="W376" s="270">
        <f>2/12*Taula423[[#This Row],[Mesos del contracte en vigor durant l´any 2024]]</f>
        <v>0</v>
      </c>
      <c r="X376" s="271">
        <f t="shared" si="30"/>
        <v>0</v>
      </c>
      <c r="Y376" s="271"/>
      <c r="Z376" s="283" t="e">
        <f>IF(#REF!&lt;#REF!,"No assoleix el mínim d'hores d'atenció anual","Atenció mínima assolida amb èxit")</f>
        <v>#REF!</v>
      </c>
      <c r="AA376" s="271"/>
      <c r="AB376" s="234"/>
      <c r="AC376" s="234"/>
      <c r="AE376" s="273">
        <f>IF(Taula423[[#This Row],[Núm. d''ordre]]&lt;&gt;"",1,0)</f>
        <v>0</v>
      </c>
      <c r="AG376" s="273">
        <f>IF(Taula423[[#This Row],[Núm. d''ordre]]&gt;0,1,0)</f>
        <v>1</v>
      </c>
      <c r="AI376" s="235">
        <f t="shared" si="34"/>
        <v>0</v>
      </c>
      <c r="AJ376" s="235">
        <f t="shared" si="35"/>
        <v>0</v>
      </c>
      <c r="AK376" s="235">
        <f t="shared" si="31"/>
        <v>0</v>
      </c>
      <c r="AL376" s="234"/>
      <c r="AM376" s="235">
        <f t="shared" si="32"/>
        <v>0</v>
      </c>
      <c r="AN376" s="235">
        <f t="shared" si="33"/>
        <v>0</v>
      </c>
      <c r="BM376" s="236"/>
      <c r="BN376" s="236"/>
      <c r="BO376" s="236"/>
    </row>
    <row r="377" spans="1:67" ht="13.5" customHeight="1" x14ac:dyDescent="0.25">
      <c r="A377" s="229"/>
      <c r="B377" s="234" t="str">
        <f>IF($C377&lt;&gt;"",MAX($B$7:B376)+1,"")</f>
        <v/>
      </c>
      <c r="C377" s="276"/>
      <c r="D377" s="287"/>
      <c r="E377" s="288"/>
      <c r="F377" s="262"/>
      <c r="G377" s="262"/>
      <c r="H377" s="275"/>
      <c r="I377" s="276"/>
      <c r="J377" s="281"/>
      <c r="K377" s="291"/>
      <c r="L377" s="263"/>
      <c r="M377" s="279"/>
      <c r="N37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77" s="355"/>
      <c r="P377" s="355"/>
      <c r="Q377" s="355"/>
      <c r="R377" s="360"/>
      <c r="S377" s="282"/>
      <c r="T377" s="256"/>
      <c r="U377" s="231"/>
      <c r="V377" s="270">
        <f>12/12*Taula423[[#This Row],[Mesos del contracte en vigor durant l´any 2024]]</f>
        <v>0</v>
      </c>
      <c r="W377" s="270">
        <f>2/12*Taula423[[#This Row],[Mesos del contracte en vigor durant l´any 2024]]</f>
        <v>0</v>
      </c>
      <c r="X377" s="271">
        <f t="shared" si="30"/>
        <v>0</v>
      </c>
      <c r="Y377" s="271"/>
      <c r="Z377" s="272" t="e">
        <f>IF(#REF!&lt;#REF!,"No assoleix el mínim d'hores d'atenció anual","Atenció mínima assolida amb èxit")</f>
        <v>#REF!</v>
      </c>
      <c r="AA377" s="271"/>
      <c r="AB377" s="234"/>
      <c r="AC377" s="234"/>
      <c r="AE377" s="273">
        <f>IF(Taula423[[#This Row],[Núm. d''ordre]]&lt;&gt;"",1,0)</f>
        <v>0</v>
      </c>
      <c r="AG377" s="273">
        <f>IF(Taula423[[#This Row],[Núm. d''ordre]]&gt;0,1,0)</f>
        <v>1</v>
      </c>
      <c r="AI377" s="235">
        <f t="shared" si="34"/>
        <v>0</v>
      </c>
      <c r="AJ377" s="235">
        <f t="shared" si="35"/>
        <v>0</v>
      </c>
      <c r="AK377" s="235">
        <f t="shared" si="31"/>
        <v>0</v>
      </c>
      <c r="AL377" s="234"/>
      <c r="AM377" s="235">
        <f t="shared" si="32"/>
        <v>0</v>
      </c>
      <c r="AN377" s="235">
        <f t="shared" si="33"/>
        <v>0</v>
      </c>
      <c r="BM377" s="236"/>
      <c r="BN377" s="236"/>
      <c r="BO377" s="236"/>
    </row>
    <row r="378" spans="1:67" ht="13.5" customHeight="1" x14ac:dyDescent="0.25">
      <c r="A378" s="229"/>
      <c r="B378" s="234" t="str">
        <f>IF($C378&lt;&gt;"",MAX($B$7:B377)+1,"")</f>
        <v/>
      </c>
      <c r="C378" s="276"/>
      <c r="D378" s="287"/>
      <c r="E378" s="288"/>
      <c r="F378" s="262"/>
      <c r="G378" s="262"/>
      <c r="H378" s="275"/>
      <c r="I378" s="276"/>
      <c r="J378" s="281"/>
      <c r="K378" s="291"/>
      <c r="L378" s="263"/>
      <c r="M378" s="279"/>
      <c r="N37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78" s="355"/>
      <c r="P378" s="355"/>
      <c r="Q378" s="355"/>
      <c r="R378" s="360"/>
      <c r="S378" s="282"/>
      <c r="T378" s="256"/>
      <c r="U378" s="231"/>
      <c r="V378" s="270">
        <f>12/12*Taula423[[#This Row],[Mesos del contracte en vigor durant l´any 2024]]</f>
        <v>0</v>
      </c>
      <c r="W378" s="270">
        <f>2/12*Taula423[[#This Row],[Mesos del contracte en vigor durant l´any 2024]]</f>
        <v>0</v>
      </c>
      <c r="X378" s="271">
        <f t="shared" si="30"/>
        <v>0</v>
      </c>
      <c r="Y378" s="271"/>
      <c r="Z378" s="283" t="e">
        <f>IF(#REF!&lt;#REF!,"No assoleix el mínim d'hores d'atenció anual","Atenció mínima assolida amb èxit")</f>
        <v>#REF!</v>
      </c>
      <c r="AA378" s="271"/>
      <c r="AB378" s="234"/>
      <c r="AC378" s="234"/>
      <c r="AE378" s="273">
        <f>IF(Taula423[[#This Row],[Núm. d''ordre]]&lt;&gt;"",1,0)</f>
        <v>0</v>
      </c>
      <c r="AG378" s="273">
        <f>IF(Taula423[[#This Row],[Núm. d''ordre]]&gt;0,1,0)</f>
        <v>1</v>
      </c>
      <c r="AI378" s="235">
        <f t="shared" si="34"/>
        <v>0</v>
      </c>
      <c r="AJ378" s="235">
        <f t="shared" si="35"/>
        <v>0</v>
      </c>
      <c r="AK378" s="235">
        <f t="shared" si="31"/>
        <v>0</v>
      </c>
      <c r="AL378" s="234"/>
      <c r="AM378" s="235">
        <f t="shared" si="32"/>
        <v>0</v>
      </c>
      <c r="AN378" s="235">
        <f t="shared" si="33"/>
        <v>0</v>
      </c>
      <c r="BM378" s="236"/>
      <c r="BN378" s="236"/>
      <c r="BO378" s="236"/>
    </row>
    <row r="379" spans="1:67" ht="13.5" customHeight="1" x14ac:dyDescent="0.25">
      <c r="A379" s="229"/>
      <c r="B379" s="234" t="str">
        <f>IF($C379&lt;&gt;"",MAX($B$7:B378)+1,"")</f>
        <v/>
      </c>
      <c r="C379" s="276"/>
      <c r="D379" s="287"/>
      <c r="E379" s="288"/>
      <c r="F379" s="262"/>
      <c r="G379" s="262"/>
      <c r="H379" s="275"/>
      <c r="I379" s="276"/>
      <c r="J379" s="281"/>
      <c r="K379" s="291"/>
      <c r="L379" s="263"/>
      <c r="M379" s="279"/>
      <c r="N37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79" s="355"/>
      <c r="P379" s="355"/>
      <c r="Q379" s="355"/>
      <c r="R379" s="360"/>
      <c r="S379" s="282"/>
      <c r="T379" s="292"/>
      <c r="U379" s="231"/>
      <c r="V379" s="270">
        <f>12/12*Taula423[[#This Row],[Mesos del contracte en vigor durant l´any 2024]]</f>
        <v>0</v>
      </c>
      <c r="W379" s="270">
        <f>2/12*Taula423[[#This Row],[Mesos del contracte en vigor durant l´any 2024]]</f>
        <v>0</v>
      </c>
      <c r="X379" s="271">
        <f t="shared" si="30"/>
        <v>0</v>
      </c>
      <c r="Y379" s="271"/>
      <c r="Z379" s="272" t="e">
        <f>IF(#REF!&lt;#REF!,"No assoleix el mínim d'hores d'atenció anual","Atenció mínima assolida amb èxit")</f>
        <v>#REF!</v>
      </c>
      <c r="AA379" s="271"/>
      <c r="AB379" s="234"/>
      <c r="AC379" s="234"/>
      <c r="AE379" s="273">
        <f>IF(Taula423[[#This Row],[Núm. d''ordre]]&lt;&gt;"",1,0)</f>
        <v>0</v>
      </c>
      <c r="AG379" s="273">
        <f>IF(Taula423[[#This Row],[Núm. d''ordre]]&gt;0,1,0)</f>
        <v>1</v>
      </c>
      <c r="AI379" s="235">
        <f t="shared" si="34"/>
        <v>0</v>
      </c>
      <c r="AJ379" s="235">
        <f t="shared" si="35"/>
        <v>0</v>
      </c>
      <c r="AK379" s="235">
        <f t="shared" si="31"/>
        <v>0</v>
      </c>
      <c r="AL379" s="234"/>
      <c r="AM379" s="235">
        <f t="shared" si="32"/>
        <v>0</v>
      </c>
      <c r="AN379" s="235">
        <f t="shared" si="33"/>
        <v>0</v>
      </c>
      <c r="BM379" s="236"/>
      <c r="BN379" s="236"/>
      <c r="BO379" s="236"/>
    </row>
    <row r="380" spans="1:67" ht="13.5" customHeight="1" x14ac:dyDescent="0.25">
      <c r="A380" s="229"/>
      <c r="B380" s="234" t="str">
        <f>IF($C380&lt;&gt;"",MAX($B$7:B379)+1,"")</f>
        <v/>
      </c>
      <c r="C380" s="276"/>
      <c r="D380" s="287"/>
      <c r="E380" s="288"/>
      <c r="F380" s="262"/>
      <c r="G380" s="262"/>
      <c r="H380" s="275"/>
      <c r="I380" s="276"/>
      <c r="J380" s="281"/>
      <c r="K380" s="291"/>
      <c r="L380" s="263"/>
      <c r="M380" s="279"/>
      <c r="N38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80" s="355"/>
      <c r="P380" s="355"/>
      <c r="Q380" s="355"/>
      <c r="R380" s="360"/>
      <c r="S380" s="282"/>
      <c r="T380" s="292"/>
      <c r="U380" s="231"/>
      <c r="V380" s="270">
        <f>12/12*Taula423[[#This Row],[Mesos del contracte en vigor durant l´any 2024]]</f>
        <v>0</v>
      </c>
      <c r="W380" s="270">
        <f>2/12*Taula423[[#This Row],[Mesos del contracte en vigor durant l´any 2024]]</f>
        <v>0</v>
      </c>
      <c r="X380" s="271">
        <f t="shared" si="30"/>
        <v>0</v>
      </c>
      <c r="Y380" s="271"/>
      <c r="Z380" s="283" t="e">
        <f>IF(#REF!&lt;#REF!,"No assoleix el mínim d'hores d'atenció anual","Atenció mínima assolida amb èxit")</f>
        <v>#REF!</v>
      </c>
      <c r="AA380" s="271"/>
      <c r="AB380" s="234"/>
      <c r="AC380" s="234"/>
      <c r="AE380" s="273">
        <f>IF(Taula423[[#This Row],[Núm. d''ordre]]&lt;&gt;"",1,0)</f>
        <v>0</v>
      </c>
      <c r="AG380" s="273">
        <f>IF(Taula423[[#This Row],[Núm. d''ordre]]&gt;0,1,0)</f>
        <v>1</v>
      </c>
      <c r="AI380" s="235">
        <f t="shared" si="34"/>
        <v>0</v>
      </c>
      <c r="AJ380" s="235">
        <f t="shared" si="35"/>
        <v>0</v>
      </c>
      <c r="AK380" s="235">
        <f t="shared" si="31"/>
        <v>0</v>
      </c>
      <c r="AL380" s="234"/>
      <c r="AM380" s="235">
        <f t="shared" si="32"/>
        <v>0</v>
      </c>
      <c r="AN380" s="235">
        <f t="shared" si="33"/>
        <v>0</v>
      </c>
      <c r="BM380" s="236"/>
      <c r="BN380" s="236"/>
      <c r="BO380" s="236"/>
    </row>
    <row r="381" spans="1:67" ht="13.5" customHeight="1" x14ac:dyDescent="0.25">
      <c r="A381" s="229"/>
      <c r="B381" s="234" t="str">
        <f>IF($C381&lt;&gt;"",MAX($B$7:B380)+1,"")</f>
        <v/>
      </c>
      <c r="C381" s="276"/>
      <c r="D381" s="287"/>
      <c r="E381" s="288"/>
      <c r="F381" s="262"/>
      <c r="G381" s="262"/>
      <c r="H381" s="275"/>
      <c r="I381" s="276"/>
      <c r="J381" s="281"/>
      <c r="K381" s="291"/>
      <c r="L381" s="263"/>
      <c r="M381" s="279"/>
      <c r="N38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81" s="355"/>
      <c r="P381" s="355"/>
      <c r="Q381" s="355"/>
      <c r="R381" s="360"/>
      <c r="S381" s="282"/>
      <c r="T381" s="292"/>
      <c r="U381" s="231"/>
      <c r="V381" s="270">
        <f>12/12*Taula423[[#This Row],[Mesos del contracte en vigor durant l´any 2024]]</f>
        <v>0</v>
      </c>
      <c r="W381" s="270">
        <f>2/12*Taula423[[#This Row],[Mesos del contracte en vigor durant l´any 2024]]</f>
        <v>0</v>
      </c>
      <c r="X381" s="271">
        <f t="shared" si="30"/>
        <v>0</v>
      </c>
      <c r="Y381" s="271"/>
      <c r="Z381" s="272" t="e">
        <f>IF(#REF!&lt;#REF!,"No assoleix el mínim d'hores d'atenció anual","Atenció mínima assolida amb èxit")</f>
        <v>#REF!</v>
      </c>
      <c r="AA381" s="271"/>
      <c r="AB381" s="234"/>
      <c r="AC381" s="234"/>
      <c r="AE381" s="273">
        <f>IF(Taula423[[#This Row],[Núm. d''ordre]]&lt;&gt;"",1,0)</f>
        <v>0</v>
      </c>
      <c r="AG381" s="273">
        <f>IF(Taula423[[#This Row],[Núm. d''ordre]]&gt;0,1,0)</f>
        <v>1</v>
      </c>
      <c r="AI381" s="235">
        <f t="shared" si="34"/>
        <v>0</v>
      </c>
      <c r="AJ381" s="235">
        <f t="shared" si="35"/>
        <v>0</v>
      </c>
      <c r="AK381" s="235">
        <f t="shared" si="31"/>
        <v>0</v>
      </c>
      <c r="AL381" s="234"/>
      <c r="AM381" s="235">
        <f t="shared" si="32"/>
        <v>0</v>
      </c>
      <c r="AN381" s="235">
        <f t="shared" si="33"/>
        <v>0</v>
      </c>
      <c r="BM381" s="236"/>
      <c r="BN381" s="236"/>
      <c r="BO381" s="236"/>
    </row>
    <row r="382" spans="1:67" ht="13.5" customHeight="1" x14ac:dyDescent="0.25">
      <c r="A382" s="229"/>
      <c r="B382" s="234" t="str">
        <f>IF($C382&lt;&gt;"",MAX($B$7:B381)+1,"")</f>
        <v/>
      </c>
      <c r="C382" s="276"/>
      <c r="D382" s="287"/>
      <c r="E382" s="288"/>
      <c r="F382" s="262"/>
      <c r="G382" s="262"/>
      <c r="H382" s="275"/>
      <c r="I382" s="276"/>
      <c r="J382" s="281"/>
      <c r="K382" s="291"/>
      <c r="L382" s="263"/>
      <c r="M382" s="279"/>
      <c r="N38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82" s="355"/>
      <c r="P382" s="355"/>
      <c r="Q382" s="355"/>
      <c r="R382" s="360"/>
      <c r="S382" s="282"/>
      <c r="T382" s="292"/>
      <c r="U382" s="231"/>
      <c r="V382" s="270">
        <f>12/12*Taula423[[#This Row],[Mesos del contracte en vigor durant l´any 2024]]</f>
        <v>0</v>
      </c>
      <c r="W382" s="270">
        <f>2/12*Taula423[[#This Row],[Mesos del contracte en vigor durant l´any 2024]]</f>
        <v>0</v>
      </c>
      <c r="X382" s="271">
        <f t="shared" si="30"/>
        <v>0</v>
      </c>
      <c r="Y382" s="271"/>
      <c r="Z382" s="283" t="e">
        <f>IF(#REF!&lt;#REF!,"No assoleix el mínim d'hores d'atenció anual","Atenció mínima assolida amb èxit")</f>
        <v>#REF!</v>
      </c>
      <c r="AA382" s="271"/>
      <c r="AB382" s="234"/>
      <c r="AC382" s="234"/>
      <c r="AE382" s="273">
        <f>IF(Taula423[[#This Row],[Núm. d''ordre]]&lt;&gt;"",1,0)</f>
        <v>0</v>
      </c>
      <c r="AG382" s="273">
        <f>IF(Taula423[[#This Row],[Núm. d''ordre]]&gt;0,1,0)</f>
        <v>1</v>
      </c>
      <c r="AI382" s="235">
        <f t="shared" si="34"/>
        <v>0</v>
      </c>
      <c r="AJ382" s="235">
        <f t="shared" si="35"/>
        <v>0</v>
      </c>
      <c r="AK382" s="235">
        <f t="shared" si="31"/>
        <v>0</v>
      </c>
      <c r="AL382" s="234"/>
      <c r="AM382" s="235">
        <f t="shared" si="32"/>
        <v>0</v>
      </c>
      <c r="AN382" s="235">
        <f t="shared" si="33"/>
        <v>0</v>
      </c>
      <c r="BM382" s="236"/>
      <c r="BN382" s="236"/>
      <c r="BO382" s="236"/>
    </row>
    <row r="383" spans="1:67" ht="13.5" customHeight="1" x14ac:dyDescent="0.25">
      <c r="A383" s="229"/>
      <c r="B383" s="234" t="str">
        <f>IF($C383&lt;&gt;"",MAX($B$7:B382)+1,"")</f>
        <v/>
      </c>
      <c r="C383" s="276"/>
      <c r="D383" s="287"/>
      <c r="E383" s="288"/>
      <c r="F383" s="262"/>
      <c r="G383" s="262"/>
      <c r="H383" s="275"/>
      <c r="I383" s="276"/>
      <c r="J383" s="281"/>
      <c r="K383" s="291"/>
      <c r="L383" s="263"/>
      <c r="M383" s="279"/>
      <c r="N38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83" s="355"/>
      <c r="P383" s="355"/>
      <c r="Q383" s="355"/>
      <c r="R383" s="360"/>
      <c r="S383" s="282"/>
      <c r="T383" s="292"/>
      <c r="U383" s="231"/>
      <c r="V383" s="270">
        <f>12/12*Taula423[[#This Row],[Mesos del contracte en vigor durant l´any 2024]]</f>
        <v>0</v>
      </c>
      <c r="W383" s="270">
        <f>2/12*Taula423[[#This Row],[Mesos del contracte en vigor durant l´any 2024]]</f>
        <v>0</v>
      </c>
      <c r="X383" s="271">
        <f t="shared" si="30"/>
        <v>0</v>
      </c>
      <c r="Y383" s="271"/>
      <c r="Z383" s="272" t="e">
        <f>IF(#REF!&lt;#REF!,"No assoleix el mínim d'hores d'atenció anual","Atenció mínima assolida amb èxit")</f>
        <v>#REF!</v>
      </c>
      <c r="AA383" s="271"/>
      <c r="AB383" s="234"/>
      <c r="AC383" s="234"/>
      <c r="AE383" s="273">
        <f>IF(Taula423[[#This Row],[Núm. d''ordre]]&lt;&gt;"",1,0)</f>
        <v>0</v>
      </c>
      <c r="AG383" s="273">
        <f>IF(Taula423[[#This Row],[Núm. d''ordre]]&gt;0,1,0)</f>
        <v>1</v>
      </c>
      <c r="AI383" s="235">
        <f t="shared" si="34"/>
        <v>0</v>
      </c>
      <c r="AJ383" s="235">
        <f t="shared" si="35"/>
        <v>0</v>
      </c>
      <c r="AK383" s="235">
        <f t="shared" si="31"/>
        <v>0</v>
      </c>
      <c r="AL383" s="234"/>
      <c r="AM383" s="235">
        <f t="shared" si="32"/>
        <v>0</v>
      </c>
      <c r="AN383" s="235">
        <f t="shared" si="33"/>
        <v>0</v>
      </c>
      <c r="BM383" s="236"/>
      <c r="BN383" s="236"/>
      <c r="BO383" s="236"/>
    </row>
    <row r="384" spans="1:67" ht="13.5" customHeight="1" x14ac:dyDescent="0.25">
      <c r="A384" s="229"/>
      <c r="B384" s="234" t="str">
        <f>IF($C384&lt;&gt;"",MAX($B$7:B383)+1,"")</f>
        <v/>
      </c>
      <c r="C384" s="276"/>
      <c r="D384" s="287"/>
      <c r="E384" s="288"/>
      <c r="F384" s="262"/>
      <c r="G384" s="262"/>
      <c r="H384" s="275"/>
      <c r="I384" s="276"/>
      <c r="J384" s="281"/>
      <c r="K384" s="291"/>
      <c r="L384" s="263"/>
      <c r="M384" s="279"/>
      <c r="N38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84" s="355"/>
      <c r="P384" s="355"/>
      <c r="Q384" s="355"/>
      <c r="R384" s="360"/>
      <c r="S384" s="282"/>
      <c r="T384" s="292"/>
      <c r="U384" s="231"/>
      <c r="V384" s="270">
        <f>12/12*Taula423[[#This Row],[Mesos del contracte en vigor durant l´any 2024]]</f>
        <v>0</v>
      </c>
      <c r="W384" s="270">
        <f>2/12*Taula423[[#This Row],[Mesos del contracte en vigor durant l´any 2024]]</f>
        <v>0</v>
      </c>
      <c r="X384" s="271">
        <f t="shared" si="30"/>
        <v>0</v>
      </c>
      <c r="Y384" s="271"/>
      <c r="Z384" s="283" t="e">
        <f>IF(#REF!&lt;#REF!,"No assoleix el mínim d'hores d'atenció anual","Atenció mínima assolida amb èxit")</f>
        <v>#REF!</v>
      </c>
      <c r="AA384" s="271"/>
      <c r="AB384" s="234"/>
      <c r="AC384" s="234"/>
      <c r="AE384" s="273">
        <f>IF(Taula423[[#This Row],[Núm. d''ordre]]&lt;&gt;"",1,0)</f>
        <v>0</v>
      </c>
      <c r="AG384" s="273">
        <f>IF(Taula423[[#This Row],[Núm. d''ordre]]&gt;0,1,0)</f>
        <v>1</v>
      </c>
      <c r="AI384" s="235">
        <f t="shared" si="34"/>
        <v>0</v>
      </c>
      <c r="AJ384" s="235">
        <f t="shared" si="35"/>
        <v>0</v>
      </c>
      <c r="AK384" s="235">
        <f t="shared" si="31"/>
        <v>0</v>
      </c>
      <c r="AL384" s="234"/>
      <c r="AM384" s="235">
        <f t="shared" si="32"/>
        <v>0</v>
      </c>
      <c r="AN384" s="235">
        <f t="shared" si="33"/>
        <v>0</v>
      </c>
      <c r="BM384" s="236"/>
      <c r="BN384" s="236"/>
      <c r="BO384" s="236"/>
    </row>
    <row r="385" spans="1:67" ht="13.5" customHeight="1" x14ac:dyDescent="0.25">
      <c r="A385" s="229"/>
      <c r="B385" s="234" t="str">
        <f>IF($C385&lt;&gt;"",MAX($B$7:B384)+1,"")</f>
        <v/>
      </c>
      <c r="C385" s="276"/>
      <c r="D385" s="287"/>
      <c r="E385" s="288"/>
      <c r="F385" s="262"/>
      <c r="G385" s="262"/>
      <c r="H385" s="275"/>
      <c r="I385" s="276"/>
      <c r="J385" s="281"/>
      <c r="K385" s="291"/>
      <c r="L385" s="263"/>
      <c r="M385" s="279"/>
      <c r="N38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85" s="355"/>
      <c r="P385" s="355"/>
      <c r="Q385" s="355"/>
      <c r="R385" s="360"/>
      <c r="S385" s="282"/>
      <c r="T385" s="292"/>
      <c r="U385" s="231"/>
      <c r="V385" s="270">
        <f>12/12*Taula423[[#This Row],[Mesos del contracte en vigor durant l´any 2024]]</f>
        <v>0</v>
      </c>
      <c r="W385" s="270">
        <f>2/12*Taula423[[#This Row],[Mesos del contracte en vigor durant l´any 2024]]</f>
        <v>0</v>
      </c>
      <c r="X385" s="271">
        <f t="shared" si="30"/>
        <v>0</v>
      </c>
      <c r="Y385" s="271"/>
      <c r="Z385" s="272" t="e">
        <f>IF(#REF!&lt;#REF!,"No assoleix el mínim d'hores d'atenció anual","Atenció mínima assolida amb èxit")</f>
        <v>#REF!</v>
      </c>
      <c r="AA385" s="271"/>
      <c r="AB385" s="234"/>
      <c r="AC385" s="234"/>
      <c r="AE385" s="273">
        <f>IF(Taula423[[#This Row],[Núm. d''ordre]]&lt;&gt;"",1,0)</f>
        <v>0</v>
      </c>
      <c r="AG385" s="273">
        <f>IF(Taula423[[#This Row],[Núm. d''ordre]]&gt;0,1,0)</f>
        <v>1</v>
      </c>
      <c r="AI385" s="235">
        <f t="shared" si="34"/>
        <v>0</v>
      </c>
      <c r="AJ385" s="235">
        <f t="shared" si="35"/>
        <v>0</v>
      </c>
      <c r="AK385" s="235">
        <f t="shared" si="31"/>
        <v>0</v>
      </c>
      <c r="AL385" s="234"/>
      <c r="AM385" s="235">
        <f t="shared" si="32"/>
        <v>0</v>
      </c>
      <c r="AN385" s="235">
        <f t="shared" si="33"/>
        <v>0</v>
      </c>
      <c r="BM385" s="236"/>
      <c r="BN385" s="236"/>
      <c r="BO385" s="236"/>
    </row>
    <row r="386" spans="1:67" ht="13.5" customHeight="1" x14ac:dyDescent="0.25">
      <c r="A386" s="229"/>
      <c r="B386" s="234" t="str">
        <f>IF($C386&lt;&gt;"",MAX($B$7:B385)+1,"")</f>
        <v/>
      </c>
      <c r="C386" s="276"/>
      <c r="D386" s="287"/>
      <c r="E386" s="288"/>
      <c r="F386" s="262"/>
      <c r="G386" s="262"/>
      <c r="H386" s="275"/>
      <c r="I386" s="276"/>
      <c r="J386" s="281"/>
      <c r="K386" s="291"/>
      <c r="L386" s="263"/>
      <c r="M386" s="279"/>
      <c r="N38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86" s="355"/>
      <c r="P386" s="355"/>
      <c r="Q386" s="355"/>
      <c r="R386" s="360"/>
      <c r="S386" s="282"/>
      <c r="T386" s="292"/>
      <c r="U386" s="231"/>
      <c r="V386" s="270">
        <f>12/12*Taula423[[#This Row],[Mesos del contracte en vigor durant l´any 2024]]</f>
        <v>0</v>
      </c>
      <c r="W386" s="270">
        <f>2/12*Taula423[[#This Row],[Mesos del contracte en vigor durant l´any 2024]]</f>
        <v>0</v>
      </c>
      <c r="X386" s="271">
        <f t="shared" si="30"/>
        <v>0</v>
      </c>
      <c r="Y386" s="271"/>
      <c r="Z386" s="283" t="e">
        <f>IF(#REF!&lt;#REF!,"No assoleix el mínim d'hores d'atenció anual","Atenció mínima assolida amb èxit")</f>
        <v>#REF!</v>
      </c>
      <c r="AA386" s="271"/>
      <c r="AB386" s="234"/>
      <c r="AC386" s="234"/>
      <c r="AE386" s="273">
        <f>IF(Taula423[[#This Row],[Núm. d''ordre]]&lt;&gt;"",1,0)</f>
        <v>0</v>
      </c>
      <c r="AG386" s="273">
        <f>IF(Taula423[[#This Row],[Núm. d''ordre]]&gt;0,1,0)</f>
        <v>1</v>
      </c>
      <c r="AI386" s="235">
        <f t="shared" si="34"/>
        <v>0</v>
      </c>
      <c r="AJ386" s="235">
        <f t="shared" si="35"/>
        <v>0</v>
      </c>
      <c r="AK386" s="235">
        <f t="shared" si="31"/>
        <v>0</v>
      </c>
      <c r="AL386" s="234"/>
      <c r="AM386" s="235">
        <f t="shared" si="32"/>
        <v>0</v>
      </c>
      <c r="AN386" s="235">
        <f t="shared" si="33"/>
        <v>0</v>
      </c>
      <c r="BM386" s="236"/>
      <c r="BN386" s="236"/>
      <c r="BO386" s="236"/>
    </row>
    <row r="387" spans="1:67" ht="13.5" customHeight="1" x14ac:dyDescent="0.25">
      <c r="A387" s="229"/>
      <c r="B387" s="234" t="str">
        <f>IF($C387&lt;&gt;"",MAX($B$7:B386)+1,"")</f>
        <v/>
      </c>
      <c r="C387" s="276"/>
      <c r="D387" s="287"/>
      <c r="E387" s="288"/>
      <c r="F387" s="262"/>
      <c r="G387" s="262"/>
      <c r="H387" s="275"/>
      <c r="I387" s="276"/>
      <c r="J387" s="281"/>
      <c r="K387" s="291"/>
      <c r="L387" s="263"/>
      <c r="M387" s="279"/>
      <c r="N38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87" s="355"/>
      <c r="P387" s="355"/>
      <c r="Q387" s="355"/>
      <c r="R387" s="360"/>
      <c r="S387" s="282"/>
      <c r="T387" s="292"/>
      <c r="U387" s="231"/>
      <c r="V387" s="270">
        <f>12/12*Taula423[[#This Row],[Mesos del contracte en vigor durant l´any 2024]]</f>
        <v>0</v>
      </c>
      <c r="W387" s="270">
        <f>2/12*Taula423[[#This Row],[Mesos del contracte en vigor durant l´any 2024]]</f>
        <v>0</v>
      </c>
      <c r="X387" s="271">
        <f t="shared" si="30"/>
        <v>0</v>
      </c>
      <c r="Y387" s="271"/>
      <c r="Z387" s="272" t="e">
        <f>IF(#REF!&lt;#REF!,"No assoleix el mínim d'hores d'atenció anual","Atenció mínima assolida amb èxit")</f>
        <v>#REF!</v>
      </c>
      <c r="AA387" s="271"/>
      <c r="AB387" s="234"/>
      <c r="AC387" s="234"/>
      <c r="AE387" s="273">
        <f>IF(Taula423[[#This Row],[Núm. d''ordre]]&lt;&gt;"",1,0)</f>
        <v>0</v>
      </c>
      <c r="AG387" s="273">
        <f>IF(Taula423[[#This Row],[Núm. d''ordre]]&gt;0,1,0)</f>
        <v>1</v>
      </c>
      <c r="AI387" s="235">
        <f t="shared" si="34"/>
        <v>0</v>
      </c>
      <c r="AJ387" s="235">
        <f t="shared" si="35"/>
        <v>0</v>
      </c>
      <c r="AK387" s="235">
        <f t="shared" si="31"/>
        <v>0</v>
      </c>
      <c r="AL387" s="234"/>
      <c r="AM387" s="235">
        <f t="shared" si="32"/>
        <v>0</v>
      </c>
      <c r="AN387" s="235">
        <f t="shared" si="33"/>
        <v>0</v>
      </c>
      <c r="BM387" s="236"/>
      <c r="BN387" s="236"/>
      <c r="BO387" s="236"/>
    </row>
    <row r="388" spans="1:67" ht="13.5" customHeight="1" x14ac:dyDescent="0.25">
      <c r="A388" s="229"/>
      <c r="B388" s="234" t="str">
        <f>IF($C388&lt;&gt;"",MAX($B$7:B387)+1,"")</f>
        <v/>
      </c>
      <c r="C388" s="276"/>
      <c r="D388" s="287"/>
      <c r="E388" s="288"/>
      <c r="F388" s="262"/>
      <c r="G388" s="262"/>
      <c r="H388" s="275"/>
      <c r="I388" s="276"/>
      <c r="J388" s="281"/>
      <c r="K388" s="291"/>
      <c r="L388" s="263"/>
      <c r="M388" s="279"/>
      <c r="N38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88" s="355"/>
      <c r="P388" s="355"/>
      <c r="Q388" s="355"/>
      <c r="R388" s="360"/>
      <c r="S388" s="282"/>
      <c r="T388" s="292"/>
      <c r="U388" s="231"/>
      <c r="V388" s="270">
        <f>12/12*Taula423[[#This Row],[Mesos del contracte en vigor durant l´any 2024]]</f>
        <v>0</v>
      </c>
      <c r="W388" s="270">
        <f>2/12*Taula423[[#This Row],[Mesos del contracte en vigor durant l´any 2024]]</f>
        <v>0</v>
      </c>
      <c r="X388" s="271">
        <f t="shared" si="30"/>
        <v>0</v>
      </c>
      <c r="Y388" s="271"/>
      <c r="Z388" s="283" t="e">
        <f>IF(#REF!&lt;#REF!,"No assoleix el mínim d'hores d'atenció anual","Atenció mínima assolida amb èxit")</f>
        <v>#REF!</v>
      </c>
      <c r="AA388" s="271"/>
      <c r="AB388" s="234"/>
      <c r="AC388" s="234"/>
      <c r="AE388" s="273">
        <f>IF(Taula423[[#This Row],[Núm. d''ordre]]&lt;&gt;"",1,0)</f>
        <v>0</v>
      </c>
      <c r="AG388" s="273">
        <f>IF(Taula423[[#This Row],[Núm. d''ordre]]&gt;0,1,0)</f>
        <v>1</v>
      </c>
      <c r="AI388" s="235">
        <f t="shared" si="34"/>
        <v>0</v>
      </c>
      <c r="AJ388" s="235">
        <f t="shared" si="35"/>
        <v>0</v>
      </c>
      <c r="AK388" s="235">
        <f t="shared" si="31"/>
        <v>0</v>
      </c>
      <c r="AL388" s="234"/>
      <c r="AM388" s="235">
        <f t="shared" si="32"/>
        <v>0</v>
      </c>
      <c r="AN388" s="235">
        <f t="shared" si="33"/>
        <v>0</v>
      </c>
      <c r="BM388" s="236"/>
      <c r="BN388" s="236"/>
      <c r="BO388" s="236"/>
    </row>
    <row r="389" spans="1:67" ht="13.5" customHeight="1" x14ac:dyDescent="0.25">
      <c r="A389" s="229"/>
      <c r="B389" s="234" t="str">
        <f>IF($C389&lt;&gt;"",MAX($B$7:B388)+1,"")</f>
        <v/>
      </c>
      <c r="C389" s="276"/>
      <c r="D389" s="287"/>
      <c r="E389" s="288"/>
      <c r="F389" s="262"/>
      <c r="G389" s="262"/>
      <c r="H389" s="275"/>
      <c r="I389" s="276"/>
      <c r="J389" s="281"/>
      <c r="K389" s="291"/>
      <c r="L389" s="263"/>
      <c r="M389" s="279"/>
      <c r="N38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89" s="355"/>
      <c r="P389" s="355"/>
      <c r="Q389" s="355"/>
      <c r="R389" s="360"/>
      <c r="S389" s="282"/>
      <c r="T389" s="292"/>
      <c r="U389" s="231"/>
      <c r="V389" s="270">
        <f>12/12*Taula423[[#This Row],[Mesos del contracte en vigor durant l´any 2024]]</f>
        <v>0</v>
      </c>
      <c r="W389" s="270">
        <f>2/12*Taula423[[#This Row],[Mesos del contracte en vigor durant l´any 2024]]</f>
        <v>0</v>
      </c>
      <c r="X389" s="271">
        <f t="shared" si="30"/>
        <v>0</v>
      </c>
      <c r="Y389" s="271"/>
      <c r="Z389" s="272" t="e">
        <f>IF(#REF!&lt;#REF!,"No assoleix el mínim d'hores d'atenció anual","Atenció mínima assolida amb èxit")</f>
        <v>#REF!</v>
      </c>
      <c r="AA389" s="271"/>
      <c r="AB389" s="234"/>
      <c r="AC389" s="234"/>
      <c r="AE389" s="273">
        <f>IF(Taula423[[#This Row],[Núm. d''ordre]]&lt;&gt;"",1,0)</f>
        <v>0</v>
      </c>
      <c r="AG389" s="273">
        <f>IF(Taula423[[#This Row],[Núm. d''ordre]]&gt;0,1,0)</f>
        <v>1</v>
      </c>
      <c r="AI389" s="235">
        <f t="shared" si="34"/>
        <v>0</v>
      </c>
      <c r="AJ389" s="235">
        <f t="shared" si="35"/>
        <v>0</v>
      </c>
      <c r="AK389" s="235">
        <f t="shared" si="31"/>
        <v>0</v>
      </c>
      <c r="AL389" s="234"/>
      <c r="AM389" s="235">
        <f t="shared" si="32"/>
        <v>0</v>
      </c>
      <c r="AN389" s="235">
        <f t="shared" si="33"/>
        <v>0</v>
      </c>
      <c r="BM389" s="236"/>
      <c r="BN389" s="236"/>
      <c r="BO389" s="236"/>
    </row>
    <row r="390" spans="1:67" ht="13.5" customHeight="1" x14ac:dyDescent="0.25">
      <c r="A390" s="229"/>
      <c r="B390" s="234" t="str">
        <f>IF($C390&lt;&gt;"",MAX($B$7:B389)+1,"")</f>
        <v/>
      </c>
      <c r="C390" s="276"/>
      <c r="D390" s="287"/>
      <c r="E390" s="288"/>
      <c r="F390" s="262"/>
      <c r="G390" s="262"/>
      <c r="H390" s="275"/>
      <c r="I390" s="276"/>
      <c r="J390" s="281"/>
      <c r="K390" s="291"/>
      <c r="L390" s="263"/>
      <c r="M390" s="279"/>
      <c r="N39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90" s="355"/>
      <c r="P390" s="355"/>
      <c r="Q390" s="355"/>
      <c r="R390" s="360"/>
      <c r="S390" s="282"/>
      <c r="T390" s="292"/>
      <c r="U390" s="231"/>
      <c r="V390" s="270">
        <f>12/12*Taula423[[#This Row],[Mesos del contracte en vigor durant l´any 2024]]</f>
        <v>0</v>
      </c>
      <c r="W390" s="270">
        <f>2/12*Taula423[[#This Row],[Mesos del contracte en vigor durant l´any 2024]]</f>
        <v>0</v>
      </c>
      <c r="X390" s="271">
        <f t="shared" si="30"/>
        <v>0</v>
      </c>
      <c r="Y390" s="271"/>
      <c r="Z390" s="283" t="e">
        <f>IF(#REF!&lt;#REF!,"No assoleix el mínim d'hores d'atenció anual","Atenció mínima assolida amb èxit")</f>
        <v>#REF!</v>
      </c>
      <c r="AA390" s="271"/>
      <c r="AB390" s="234"/>
      <c r="AC390" s="234"/>
      <c r="AE390" s="273">
        <f>IF(Taula423[[#This Row],[Núm. d''ordre]]&lt;&gt;"",1,0)</f>
        <v>0</v>
      </c>
      <c r="AG390" s="273">
        <f>IF(Taula423[[#This Row],[Núm. d''ordre]]&gt;0,1,0)</f>
        <v>1</v>
      </c>
      <c r="AI390" s="235">
        <f t="shared" si="34"/>
        <v>0</v>
      </c>
      <c r="AJ390" s="235">
        <f t="shared" si="35"/>
        <v>0</v>
      </c>
      <c r="AK390" s="235">
        <f t="shared" si="31"/>
        <v>0</v>
      </c>
      <c r="AL390" s="234"/>
      <c r="AM390" s="235">
        <f t="shared" si="32"/>
        <v>0</v>
      </c>
      <c r="AN390" s="235">
        <f t="shared" si="33"/>
        <v>0</v>
      </c>
      <c r="BM390" s="236"/>
      <c r="BN390" s="236"/>
      <c r="BO390" s="236"/>
    </row>
    <row r="391" spans="1:67" ht="13.5" customHeight="1" x14ac:dyDescent="0.25">
      <c r="A391" s="229"/>
      <c r="B391" s="234" t="str">
        <f>IF($C391&lt;&gt;"",MAX($B$7:B390)+1,"")</f>
        <v/>
      </c>
      <c r="C391" s="276"/>
      <c r="D391" s="287"/>
      <c r="E391" s="288"/>
      <c r="F391" s="262"/>
      <c r="G391" s="262"/>
      <c r="H391" s="275"/>
      <c r="I391" s="276"/>
      <c r="J391" s="281"/>
      <c r="K391" s="291"/>
      <c r="L391" s="263"/>
      <c r="M391" s="279"/>
      <c r="N39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91" s="355"/>
      <c r="P391" s="355"/>
      <c r="Q391" s="355"/>
      <c r="R391" s="360"/>
      <c r="S391" s="282"/>
      <c r="T391" s="292"/>
      <c r="U391" s="231"/>
      <c r="V391" s="270">
        <f>12/12*Taula423[[#This Row],[Mesos del contracte en vigor durant l´any 2024]]</f>
        <v>0</v>
      </c>
      <c r="W391" s="270">
        <f>2/12*Taula423[[#This Row],[Mesos del contracte en vigor durant l´any 2024]]</f>
        <v>0</v>
      </c>
      <c r="X391" s="271">
        <f t="shared" ref="X391:X454" si="36">IF(AE391=1,241.81,0)</f>
        <v>0</v>
      </c>
      <c r="Y391" s="271"/>
      <c r="Z391" s="272" t="e">
        <f>IF(#REF!&lt;#REF!,"No assoleix el mínim d'hores d'atenció anual","Atenció mínima assolida amb èxit")</f>
        <v>#REF!</v>
      </c>
      <c r="AA391" s="271"/>
      <c r="AB391" s="234"/>
      <c r="AC391" s="234"/>
      <c r="AE391" s="273">
        <f>IF(Taula423[[#This Row],[Núm. d''ordre]]&lt;&gt;"",1,0)</f>
        <v>0</v>
      </c>
      <c r="AG391" s="273">
        <f>IF(Taula423[[#This Row],[Núm. d''ordre]]&gt;0,1,0)</f>
        <v>1</v>
      </c>
      <c r="AI391" s="235">
        <f t="shared" si="34"/>
        <v>0</v>
      </c>
      <c r="AJ391" s="235">
        <f t="shared" si="35"/>
        <v>0</v>
      </c>
      <c r="AK391" s="235">
        <f t="shared" ref="AK391:AK454" si="37">IF(G391="No binari",1,0)</f>
        <v>0</v>
      </c>
      <c r="AL391" s="234"/>
      <c r="AM391" s="235">
        <f t="shared" ref="AM391:AM454" si="38">IF(F391="Home",1,0)</f>
        <v>0</v>
      </c>
      <c r="AN391" s="235">
        <f t="shared" ref="AN391:AN454" si="39">IF(F391="Dona",1,0)</f>
        <v>0</v>
      </c>
      <c r="BM391" s="236"/>
      <c r="BN391" s="236"/>
      <c r="BO391" s="236"/>
    </row>
    <row r="392" spans="1:67" ht="13.5" customHeight="1" x14ac:dyDescent="0.25">
      <c r="A392" s="229"/>
      <c r="B392" s="234" t="str">
        <f>IF($C392&lt;&gt;"",MAX($B$7:B391)+1,"")</f>
        <v/>
      </c>
      <c r="C392" s="276"/>
      <c r="D392" s="287"/>
      <c r="E392" s="288"/>
      <c r="F392" s="262"/>
      <c r="G392" s="262"/>
      <c r="H392" s="275"/>
      <c r="I392" s="276"/>
      <c r="J392" s="281"/>
      <c r="K392" s="291"/>
      <c r="L392" s="263"/>
      <c r="M392" s="279"/>
      <c r="N39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92" s="355"/>
      <c r="P392" s="355"/>
      <c r="Q392" s="355"/>
      <c r="R392" s="360"/>
      <c r="S392" s="282"/>
      <c r="T392" s="292"/>
      <c r="U392" s="231"/>
      <c r="V392" s="270">
        <f>12/12*Taula423[[#This Row],[Mesos del contracte en vigor durant l´any 2024]]</f>
        <v>0</v>
      </c>
      <c r="W392" s="270">
        <f>2/12*Taula423[[#This Row],[Mesos del contracte en vigor durant l´any 2024]]</f>
        <v>0</v>
      </c>
      <c r="X392" s="271">
        <f t="shared" si="36"/>
        <v>0</v>
      </c>
      <c r="Y392" s="271"/>
      <c r="Z392" s="283" t="e">
        <f>IF(#REF!&lt;#REF!,"No assoleix el mínim d'hores d'atenció anual","Atenció mínima assolida amb èxit")</f>
        <v>#REF!</v>
      </c>
      <c r="AA392" s="271"/>
      <c r="AB392" s="234"/>
      <c r="AC392" s="234"/>
      <c r="AE392" s="273">
        <f>IF(Taula423[[#This Row],[Núm. d''ordre]]&lt;&gt;"",1,0)</f>
        <v>0</v>
      </c>
      <c r="AG392" s="273">
        <f>IF(Taula423[[#This Row],[Núm. d''ordre]]&gt;0,1,0)</f>
        <v>1</v>
      </c>
      <c r="AI392" s="235">
        <f t="shared" ref="AI392:AI455" si="40">IF(G392="Home",1,0)</f>
        <v>0</v>
      </c>
      <c r="AJ392" s="235">
        <f t="shared" ref="AJ392:AJ455" si="41">IF(G392="Dona",1,0)</f>
        <v>0</v>
      </c>
      <c r="AK392" s="235">
        <f t="shared" si="37"/>
        <v>0</v>
      </c>
      <c r="AL392" s="234"/>
      <c r="AM392" s="235">
        <f t="shared" si="38"/>
        <v>0</v>
      </c>
      <c r="AN392" s="235">
        <f t="shared" si="39"/>
        <v>0</v>
      </c>
      <c r="BM392" s="236"/>
      <c r="BN392" s="236"/>
      <c r="BO392" s="236"/>
    </row>
    <row r="393" spans="1:67" ht="13.5" customHeight="1" x14ac:dyDescent="0.25">
      <c r="A393" s="229"/>
      <c r="B393" s="234" t="str">
        <f>IF($C393&lt;&gt;"",MAX($B$7:B392)+1,"")</f>
        <v/>
      </c>
      <c r="C393" s="276"/>
      <c r="D393" s="287"/>
      <c r="E393" s="288"/>
      <c r="F393" s="262"/>
      <c r="G393" s="262"/>
      <c r="H393" s="275"/>
      <c r="I393" s="276"/>
      <c r="J393" s="281"/>
      <c r="K393" s="291"/>
      <c r="L393" s="263"/>
      <c r="M393" s="279"/>
      <c r="N39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93" s="355"/>
      <c r="P393" s="355"/>
      <c r="Q393" s="355"/>
      <c r="R393" s="360"/>
      <c r="S393" s="282"/>
      <c r="T393" s="292"/>
      <c r="U393" s="231"/>
      <c r="V393" s="270">
        <f>12/12*Taula423[[#This Row],[Mesos del contracte en vigor durant l´any 2024]]</f>
        <v>0</v>
      </c>
      <c r="W393" s="270">
        <f>2/12*Taula423[[#This Row],[Mesos del contracte en vigor durant l´any 2024]]</f>
        <v>0</v>
      </c>
      <c r="X393" s="271">
        <f t="shared" si="36"/>
        <v>0</v>
      </c>
      <c r="Y393" s="271"/>
      <c r="Z393" s="272" t="e">
        <f>IF(#REF!&lt;#REF!,"No assoleix el mínim d'hores d'atenció anual","Atenció mínima assolida amb èxit")</f>
        <v>#REF!</v>
      </c>
      <c r="AA393" s="271"/>
      <c r="AB393" s="234"/>
      <c r="AC393" s="234"/>
      <c r="AE393" s="273">
        <f>IF(Taula423[[#This Row],[Núm. d''ordre]]&lt;&gt;"",1,0)</f>
        <v>0</v>
      </c>
      <c r="AG393" s="273">
        <f>IF(Taula423[[#This Row],[Núm. d''ordre]]&gt;0,1,0)</f>
        <v>1</v>
      </c>
      <c r="AI393" s="235">
        <f t="shared" si="40"/>
        <v>0</v>
      </c>
      <c r="AJ393" s="235">
        <f t="shared" si="41"/>
        <v>0</v>
      </c>
      <c r="AK393" s="235">
        <f t="shared" si="37"/>
        <v>0</v>
      </c>
      <c r="AL393" s="234"/>
      <c r="AM393" s="235">
        <f t="shared" si="38"/>
        <v>0</v>
      </c>
      <c r="AN393" s="235">
        <f t="shared" si="39"/>
        <v>0</v>
      </c>
      <c r="BM393" s="236"/>
      <c r="BN393" s="236"/>
      <c r="BO393" s="236"/>
    </row>
    <row r="394" spans="1:67" ht="13.5" customHeight="1" x14ac:dyDescent="0.25">
      <c r="A394" s="229"/>
      <c r="B394" s="234" t="str">
        <f>IF($C394&lt;&gt;"",MAX($B$7:B393)+1,"")</f>
        <v/>
      </c>
      <c r="C394" s="276"/>
      <c r="D394" s="287"/>
      <c r="E394" s="288"/>
      <c r="F394" s="262"/>
      <c r="G394" s="262"/>
      <c r="H394" s="275"/>
      <c r="I394" s="276"/>
      <c r="J394" s="281"/>
      <c r="K394" s="291"/>
      <c r="L394" s="263"/>
      <c r="M394" s="279"/>
      <c r="N39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94" s="355"/>
      <c r="P394" s="355"/>
      <c r="Q394" s="355"/>
      <c r="R394" s="360"/>
      <c r="S394" s="282"/>
      <c r="T394" s="292"/>
      <c r="U394" s="231"/>
      <c r="V394" s="270">
        <f>12/12*Taula423[[#This Row],[Mesos del contracte en vigor durant l´any 2024]]</f>
        <v>0</v>
      </c>
      <c r="W394" s="270">
        <f>2/12*Taula423[[#This Row],[Mesos del contracte en vigor durant l´any 2024]]</f>
        <v>0</v>
      </c>
      <c r="X394" s="271">
        <f t="shared" si="36"/>
        <v>0</v>
      </c>
      <c r="Y394" s="271"/>
      <c r="Z394" s="283" t="e">
        <f>IF(#REF!&lt;#REF!,"No assoleix el mínim d'hores d'atenció anual","Atenció mínima assolida amb èxit")</f>
        <v>#REF!</v>
      </c>
      <c r="AA394" s="271"/>
      <c r="AB394" s="234"/>
      <c r="AC394" s="234"/>
      <c r="AE394" s="273">
        <f>IF(Taula423[[#This Row],[Núm. d''ordre]]&lt;&gt;"",1,0)</f>
        <v>0</v>
      </c>
      <c r="AG394" s="273">
        <f>IF(Taula423[[#This Row],[Núm. d''ordre]]&gt;0,1,0)</f>
        <v>1</v>
      </c>
      <c r="AI394" s="235">
        <f t="shared" si="40"/>
        <v>0</v>
      </c>
      <c r="AJ394" s="235">
        <f t="shared" si="41"/>
        <v>0</v>
      </c>
      <c r="AK394" s="235">
        <f t="shared" si="37"/>
        <v>0</v>
      </c>
      <c r="AL394" s="234"/>
      <c r="AM394" s="235">
        <f t="shared" si="38"/>
        <v>0</v>
      </c>
      <c r="AN394" s="235">
        <f t="shared" si="39"/>
        <v>0</v>
      </c>
      <c r="BM394" s="236"/>
      <c r="BN394" s="236"/>
      <c r="BO394" s="236"/>
    </row>
    <row r="395" spans="1:67" ht="13.5" customHeight="1" x14ac:dyDescent="0.25">
      <c r="A395" s="229"/>
      <c r="B395" s="234" t="str">
        <f>IF($C395&lt;&gt;"",MAX($B$7:B394)+1,"")</f>
        <v/>
      </c>
      <c r="C395" s="276"/>
      <c r="D395" s="287"/>
      <c r="E395" s="288"/>
      <c r="F395" s="262"/>
      <c r="G395" s="262"/>
      <c r="H395" s="275"/>
      <c r="I395" s="276"/>
      <c r="J395" s="281"/>
      <c r="K395" s="291"/>
      <c r="L395" s="263"/>
      <c r="M395" s="279"/>
      <c r="N39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95" s="355"/>
      <c r="P395" s="355"/>
      <c r="Q395" s="355"/>
      <c r="R395" s="360"/>
      <c r="S395" s="282"/>
      <c r="T395" s="292"/>
      <c r="U395" s="231"/>
      <c r="V395" s="270">
        <f>12/12*Taula423[[#This Row],[Mesos del contracte en vigor durant l´any 2024]]</f>
        <v>0</v>
      </c>
      <c r="W395" s="270">
        <f>2/12*Taula423[[#This Row],[Mesos del contracte en vigor durant l´any 2024]]</f>
        <v>0</v>
      </c>
      <c r="X395" s="271">
        <f t="shared" si="36"/>
        <v>0</v>
      </c>
      <c r="Y395" s="271"/>
      <c r="Z395" s="272" t="e">
        <f>IF(#REF!&lt;#REF!,"No assoleix el mínim d'hores d'atenció anual","Atenció mínima assolida amb èxit")</f>
        <v>#REF!</v>
      </c>
      <c r="AA395" s="271"/>
      <c r="AB395" s="234"/>
      <c r="AC395" s="234"/>
      <c r="AE395" s="273">
        <f>IF(Taula423[[#This Row],[Núm. d''ordre]]&lt;&gt;"",1,0)</f>
        <v>0</v>
      </c>
      <c r="AG395" s="273">
        <f>IF(Taula423[[#This Row],[Núm. d''ordre]]&gt;0,1,0)</f>
        <v>1</v>
      </c>
      <c r="AI395" s="235">
        <f t="shared" si="40"/>
        <v>0</v>
      </c>
      <c r="AJ395" s="235">
        <f t="shared" si="41"/>
        <v>0</v>
      </c>
      <c r="AK395" s="235">
        <f t="shared" si="37"/>
        <v>0</v>
      </c>
      <c r="AL395" s="234"/>
      <c r="AM395" s="235">
        <f t="shared" si="38"/>
        <v>0</v>
      </c>
      <c r="AN395" s="235">
        <f t="shared" si="39"/>
        <v>0</v>
      </c>
      <c r="BM395" s="236"/>
      <c r="BN395" s="236"/>
      <c r="BO395" s="236"/>
    </row>
    <row r="396" spans="1:67" ht="13.5" customHeight="1" x14ac:dyDescent="0.25">
      <c r="A396" s="229"/>
      <c r="B396" s="234" t="str">
        <f>IF($C396&lt;&gt;"",MAX($B$7:B395)+1,"")</f>
        <v/>
      </c>
      <c r="C396" s="276"/>
      <c r="D396" s="287"/>
      <c r="E396" s="288"/>
      <c r="F396" s="262"/>
      <c r="G396" s="262"/>
      <c r="H396" s="275"/>
      <c r="I396" s="276"/>
      <c r="J396" s="281"/>
      <c r="K396" s="291"/>
      <c r="L396" s="263"/>
      <c r="M396" s="279"/>
      <c r="N39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96" s="355"/>
      <c r="P396" s="355"/>
      <c r="Q396" s="355"/>
      <c r="R396" s="360"/>
      <c r="S396" s="282"/>
      <c r="T396" s="292"/>
      <c r="U396" s="231"/>
      <c r="V396" s="270">
        <f>12/12*Taula423[[#This Row],[Mesos del contracte en vigor durant l´any 2024]]</f>
        <v>0</v>
      </c>
      <c r="W396" s="270">
        <f>2/12*Taula423[[#This Row],[Mesos del contracte en vigor durant l´any 2024]]</f>
        <v>0</v>
      </c>
      <c r="X396" s="271">
        <f t="shared" si="36"/>
        <v>0</v>
      </c>
      <c r="Y396" s="271"/>
      <c r="Z396" s="283" t="e">
        <f>IF(#REF!&lt;#REF!,"No assoleix el mínim d'hores d'atenció anual","Atenció mínima assolida amb èxit")</f>
        <v>#REF!</v>
      </c>
      <c r="AA396" s="271"/>
      <c r="AB396" s="234"/>
      <c r="AC396" s="234"/>
      <c r="AE396" s="273">
        <f>IF(Taula423[[#This Row],[Núm. d''ordre]]&lt;&gt;"",1,0)</f>
        <v>0</v>
      </c>
      <c r="AG396" s="273">
        <f>IF(Taula423[[#This Row],[Núm. d''ordre]]&gt;0,1,0)</f>
        <v>1</v>
      </c>
      <c r="AI396" s="235">
        <f t="shared" si="40"/>
        <v>0</v>
      </c>
      <c r="AJ396" s="235">
        <f t="shared" si="41"/>
        <v>0</v>
      </c>
      <c r="AK396" s="235">
        <f t="shared" si="37"/>
        <v>0</v>
      </c>
      <c r="AL396" s="234"/>
      <c r="AM396" s="235">
        <f t="shared" si="38"/>
        <v>0</v>
      </c>
      <c r="AN396" s="235">
        <f t="shared" si="39"/>
        <v>0</v>
      </c>
      <c r="BM396" s="236"/>
      <c r="BN396" s="236"/>
      <c r="BO396" s="236"/>
    </row>
    <row r="397" spans="1:67" ht="13.5" customHeight="1" x14ac:dyDescent="0.25">
      <c r="A397" s="229"/>
      <c r="B397" s="234" t="str">
        <f>IF($C397&lt;&gt;"",MAX($B$7:B396)+1,"")</f>
        <v/>
      </c>
      <c r="C397" s="276"/>
      <c r="D397" s="287"/>
      <c r="E397" s="288"/>
      <c r="F397" s="262"/>
      <c r="G397" s="262"/>
      <c r="H397" s="275"/>
      <c r="I397" s="276"/>
      <c r="J397" s="281"/>
      <c r="K397" s="291"/>
      <c r="L397" s="263"/>
      <c r="M397" s="279"/>
      <c r="N39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97" s="355"/>
      <c r="P397" s="355"/>
      <c r="Q397" s="355"/>
      <c r="R397" s="360"/>
      <c r="S397" s="282"/>
      <c r="T397" s="292"/>
      <c r="U397" s="231"/>
      <c r="V397" s="270">
        <f>12/12*Taula423[[#This Row],[Mesos del contracte en vigor durant l´any 2024]]</f>
        <v>0</v>
      </c>
      <c r="W397" s="270">
        <f>2/12*Taula423[[#This Row],[Mesos del contracte en vigor durant l´any 2024]]</f>
        <v>0</v>
      </c>
      <c r="X397" s="271">
        <f t="shared" si="36"/>
        <v>0</v>
      </c>
      <c r="Y397" s="271"/>
      <c r="Z397" s="272" t="e">
        <f>IF(#REF!&lt;#REF!,"No assoleix el mínim d'hores d'atenció anual","Atenció mínima assolida amb èxit")</f>
        <v>#REF!</v>
      </c>
      <c r="AA397" s="271"/>
      <c r="AB397" s="234"/>
      <c r="AC397" s="234"/>
      <c r="AE397" s="273">
        <f>IF(Taula423[[#This Row],[Núm. d''ordre]]&lt;&gt;"",1,0)</f>
        <v>0</v>
      </c>
      <c r="AG397" s="273">
        <f>IF(Taula423[[#This Row],[Núm. d''ordre]]&gt;0,1,0)</f>
        <v>1</v>
      </c>
      <c r="AI397" s="235">
        <f t="shared" si="40"/>
        <v>0</v>
      </c>
      <c r="AJ397" s="235">
        <f t="shared" si="41"/>
        <v>0</v>
      </c>
      <c r="AK397" s="235">
        <f t="shared" si="37"/>
        <v>0</v>
      </c>
      <c r="AL397" s="234"/>
      <c r="AM397" s="235">
        <f t="shared" si="38"/>
        <v>0</v>
      </c>
      <c r="AN397" s="235">
        <f t="shared" si="39"/>
        <v>0</v>
      </c>
      <c r="BM397" s="236"/>
      <c r="BN397" s="236"/>
      <c r="BO397" s="236"/>
    </row>
    <row r="398" spans="1:67" ht="13.5" customHeight="1" x14ac:dyDescent="0.25">
      <c r="A398" s="229"/>
      <c r="B398" s="234" t="str">
        <f>IF($C398&lt;&gt;"",MAX($B$7:B397)+1,"")</f>
        <v/>
      </c>
      <c r="C398" s="276"/>
      <c r="D398" s="287"/>
      <c r="E398" s="288"/>
      <c r="F398" s="262"/>
      <c r="G398" s="262"/>
      <c r="H398" s="275"/>
      <c r="I398" s="276"/>
      <c r="J398" s="281"/>
      <c r="K398" s="291"/>
      <c r="L398" s="263"/>
      <c r="M398" s="279"/>
      <c r="N39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98" s="355"/>
      <c r="P398" s="355"/>
      <c r="Q398" s="355"/>
      <c r="R398" s="360"/>
      <c r="S398" s="282"/>
      <c r="T398" s="292"/>
      <c r="U398" s="231"/>
      <c r="V398" s="270">
        <f>12/12*Taula423[[#This Row],[Mesos del contracte en vigor durant l´any 2024]]</f>
        <v>0</v>
      </c>
      <c r="W398" s="270">
        <f>2/12*Taula423[[#This Row],[Mesos del contracte en vigor durant l´any 2024]]</f>
        <v>0</v>
      </c>
      <c r="X398" s="271">
        <f t="shared" si="36"/>
        <v>0</v>
      </c>
      <c r="Y398" s="271"/>
      <c r="Z398" s="283" t="e">
        <f>IF(#REF!&lt;#REF!,"No assoleix el mínim d'hores d'atenció anual","Atenció mínima assolida amb èxit")</f>
        <v>#REF!</v>
      </c>
      <c r="AA398" s="271"/>
      <c r="AB398" s="234"/>
      <c r="AC398" s="234"/>
      <c r="AE398" s="273">
        <f>IF(Taula423[[#This Row],[Núm. d''ordre]]&lt;&gt;"",1,0)</f>
        <v>0</v>
      </c>
      <c r="AG398" s="273">
        <f>IF(Taula423[[#This Row],[Núm. d''ordre]]&gt;0,1,0)</f>
        <v>1</v>
      </c>
      <c r="AI398" s="235">
        <f t="shared" si="40"/>
        <v>0</v>
      </c>
      <c r="AJ398" s="235">
        <f t="shared" si="41"/>
        <v>0</v>
      </c>
      <c r="AK398" s="235">
        <f t="shared" si="37"/>
        <v>0</v>
      </c>
      <c r="AL398" s="234"/>
      <c r="AM398" s="235">
        <f t="shared" si="38"/>
        <v>0</v>
      </c>
      <c r="AN398" s="235">
        <f t="shared" si="39"/>
        <v>0</v>
      </c>
      <c r="BM398" s="236"/>
      <c r="BN398" s="236"/>
      <c r="BO398" s="236"/>
    </row>
    <row r="399" spans="1:67" ht="13.5" customHeight="1" x14ac:dyDescent="0.25">
      <c r="A399" s="229"/>
      <c r="B399" s="234" t="str">
        <f>IF($C399&lt;&gt;"",MAX($B$7:B398)+1,"")</f>
        <v/>
      </c>
      <c r="C399" s="276"/>
      <c r="D399" s="287"/>
      <c r="E399" s="288"/>
      <c r="F399" s="262"/>
      <c r="G399" s="262"/>
      <c r="H399" s="275"/>
      <c r="I399" s="276"/>
      <c r="J399" s="281"/>
      <c r="K399" s="291"/>
      <c r="L399" s="263"/>
      <c r="M399" s="279"/>
      <c r="N39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399" s="355"/>
      <c r="P399" s="355"/>
      <c r="Q399" s="355"/>
      <c r="R399" s="360"/>
      <c r="S399" s="282"/>
      <c r="T399" s="292"/>
      <c r="U399" s="231"/>
      <c r="V399" s="270">
        <f>12/12*Taula423[[#This Row],[Mesos del contracte en vigor durant l´any 2024]]</f>
        <v>0</v>
      </c>
      <c r="W399" s="270">
        <f>2/12*Taula423[[#This Row],[Mesos del contracte en vigor durant l´any 2024]]</f>
        <v>0</v>
      </c>
      <c r="X399" s="271">
        <f t="shared" si="36"/>
        <v>0</v>
      </c>
      <c r="Y399" s="271"/>
      <c r="Z399" s="272" t="e">
        <f>IF(#REF!&lt;#REF!,"No assoleix el mínim d'hores d'atenció anual","Atenció mínima assolida amb èxit")</f>
        <v>#REF!</v>
      </c>
      <c r="AA399" s="271"/>
      <c r="AB399" s="234"/>
      <c r="AC399" s="234"/>
      <c r="AE399" s="273">
        <f>IF(Taula423[[#This Row],[Núm. d''ordre]]&lt;&gt;"",1,0)</f>
        <v>0</v>
      </c>
      <c r="AG399" s="273">
        <f>IF(Taula423[[#This Row],[Núm. d''ordre]]&gt;0,1,0)</f>
        <v>1</v>
      </c>
      <c r="AI399" s="235">
        <f t="shared" si="40"/>
        <v>0</v>
      </c>
      <c r="AJ399" s="235">
        <f t="shared" si="41"/>
        <v>0</v>
      </c>
      <c r="AK399" s="235">
        <f t="shared" si="37"/>
        <v>0</v>
      </c>
      <c r="AL399" s="234"/>
      <c r="AM399" s="235">
        <f t="shared" si="38"/>
        <v>0</v>
      </c>
      <c r="AN399" s="235">
        <f t="shared" si="39"/>
        <v>0</v>
      </c>
      <c r="BM399" s="236"/>
      <c r="BN399" s="236"/>
      <c r="BO399" s="236"/>
    </row>
    <row r="400" spans="1:67" ht="13.5" customHeight="1" x14ac:dyDescent="0.25">
      <c r="A400" s="229"/>
      <c r="B400" s="234" t="str">
        <f>IF($C400&lt;&gt;"",MAX($B$7:B399)+1,"")</f>
        <v/>
      </c>
      <c r="C400" s="276"/>
      <c r="D400" s="287"/>
      <c r="E400" s="288"/>
      <c r="F400" s="262"/>
      <c r="G400" s="262"/>
      <c r="H400" s="275"/>
      <c r="I400" s="276"/>
      <c r="J400" s="281"/>
      <c r="K400" s="291"/>
      <c r="L400" s="263"/>
      <c r="M400" s="279"/>
      <c r="N40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00" s="355"/>
      <c r="P400" s="355"/>
      <c r="Q400" s="355"/>
      <c r="R400" s="360"/>
      <c r="S400" s="282"/>
      <c r="T400" s="292"/>
      <c r="U400" s="231"/>
      <c r="V400" s="270">
        <f>12/12*Taula423[[#This Row],[Mesos del contracte en vigor durant l´any 2024]]</f>
        <v>0</v>
      </c>
      <c r="W400" s="270">
        <f>2/12*Taula423[[#This Row],[Mesos del contracte en vigor durant l´any 2024]]</f>
        <v>0</v>
      </c>
      <c r="X400" s="271">
        <f t="shared" si="36"/>
        <v>0</v>
      </c>
      <c r="Y400" s="271"/>
      <c r="Z400" s="283" t="e">
        <f>IF(#REF!&lt;#REF!,"No assoleix el mínim d'hores d'atenció anual","Atenció mínima assolida amb èxit")</f>
        <v>#REF!</v>
      </c>
      <c r="AA400" s="271"/>
      <c r="AB400" s="234"/>
      <c r="AC400" s="234"/>
      <c r="AE400" s="273">
        <f>IF(Taula423[[#This Row],[Núm. d''ordre]]&lt;&gt;"",1,0)</f>
        <v>0</v>
      </c>
      <c r="AG400" s="273">
        <f>IF(Taula423[[#This Row],[Núm. d''ordre]]&gt;0,1,0)</f>
        <v>1</v>
      </c>
      <c r="AI400" s="235">
        <f t="shared" si="40"/>
        <v>0</v>
      </c>
      <c r="AJ400" s="235">
        <f t="shared" si="41"/>
        <v>0</v>
      </c>
      <c r="AK400" s="235">
        <f t="shared" si="37"/>
        <v>0</v>
      </c>
      <c r="AL400" s="234"/>
      <c r="AM400" s="235">
        <f t="shared" si="38"/>
        <v>0</v>
      </c>
      <c r="AN400" s="235">
        <f t="shared" si="39"/>
        <v>0</v>
      </c>
      <c r="BM400" s="236"/>
      <c r="BN400" s="236"/>
      <c r="BO400" s="236"/>
    </row>
    <row r="401" spans="1:67" ht="13.5" customHeight="1" x14ac:dyDescent="0.25">
      <c r="A401" s="229"/>
      <c r="B401" s="234" t="str">
        <f>IF($C401&lt;&gt;"",MAX($B$7:B400)+1,"")</f>
        <v/>
      </c>
      <c r="C401" s="276"/>
      <c r="D401" s="287"/>
      <c r="E401" s="288"/>
      <c r="F401" s="262"/>
      <c r="G401" s="262"/>
      <c r="H401" s="275"/>
      <c r="I401" s="276"/>
      <c r="J401" s="281"/>
      <c r="K401" s="291"/>
      <c r="L401" s="263"/>
      <c r="M401" s="279"/>
      <c r="N40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01" s="355"/>
      <c r="P401" s="355"/>
      <c r="Q401" s="355"/>
      <c r="R401" s="360"/>
      <c r="S401" s="282"/>
      <c r="T401" s="292"/>
      <c r="U401" s="231"/>
      <c r="V401" s="270">
        <f>12/12*Taula423[[#This Row],[Mesos del contracte en vigor durant l´any 2024]]</f>
        <v>0</v>
      </c>
      <c r="W401" s="270">
        <f>2/12*Taula423[[#This Row],[Mesos del contracte en vigor durant l´any 2024]]</f>
        <v>0</v>
      </c>
      <c r="X401" s="271">
        <f t="shared" si="36"/>
        <v>0</v>
      </c>
      <c r="Y401" s="271"/>
      <c r="Z401" s="272" t="e">
        <f>IF(#REF!&lt;#REF!,"No assoleix el mínim d'hores d'atenció anual","Atenció mínima assolida amb èxit")</f>
        <v>#REF!</v>
      </c>
      <c r="AA401" s="271"/>
      <c r="AB401" s="234"/>
      <c r="AC401" s="234"/>
      <c r="AE401" s="273">
        <f>IF(Taula423[[#This Row],[Núm. d''ordre]]&lt;&gt;"",1,0)</f>
        <v>0</v>
      </c>
      <c r="AG401" s="273">
        <f>IF(Taula423[[#This Row],[Núm. d''ordre]]&gt;0,1,0)</f>
        <v>1</v>
      </c>
      <c r="AI401" s="235">
        <f t="shared" si="40"/>
        <v>0</v>
      </c>
      <c r="AJ401" s="235">
        <f t="shared" si="41"/>
        <v>0</v>
      </c>
      <c r="AK401" s="235">
        <f t="shared" si="37"/>
        <v>0</v>
      </c>
      <c r="AL401" s="234"/>
      <c r="AM401" s="235">
        <f t="shared" si="38"/>
        <v>0</v>
      </c>
      <c r="AN401" s="235">
        <f t="shared" si="39"/>
        <v>0</v>
      </c>
      <c r="BM401" s="236"/>
      <c r="BN401" s="236"/>
      <c r="BO401" s="236"/>
    </row>
    <row r="402" spans="1:67" ht="13.5" customHeight="1" x14ac:dyDescent="0.25">
      <c r="A402" s="229"/>
      <c r="B402" s="234" t="str">
        <f>IF($C402&lt;&gt;"",MAX($B$7:B401)+1,"")</f>
        <v/>
      </c>
      <c r="C402" s="276"/>
      <c r="D402" s="287"/>
      <c r="E402" s="288"/>
      <c r="F402" s="262"/>
      <c r="G402" s="262"/>
      <c r="H402" s="275"/>
      <c r="I402" s="276"/>
      <c r="J402" s="281"/>
      <c r="K402" s="291"/>
      <c r="L402" s="263"/>
      <c r="M402" s="279"/>
      <c r="N40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02" s="355"/>
      <c r="P402" s="355"/>
      <c r="Q402" s="355"/>
      <c r="R402" s="360"/>
      <c r="S402" s="282"/>
      <c r="T402" s="292"/>
      <c r="U402" s="231"/>
      <c r="V402" s="270">
        <f>12/12*Taula423[[#This Row],[Mesos del contracte en vigor durant l´any 2024]]</f>
        <v>0</v>
      </c>
      <c r="W402" s="270">
        <f>2/12*Taula423[[#This Row],[Mesos del contracte en vigor durant l´any 2024]]</f>
        <v>0</v>
      </c>
      <c r="X402" s="271">
        <f t="shared" si="36"/>
        <v>0</v>
      </c>
      <c r="Y402" s="271"/>
      <c r="Z402" s="283" t="e">
        <f>IF(#REF!&lt;#REF!,"No assoleix el mínim d'hores d'atenció anual","Atenció mínima assolida amb èxit")</f>
        <v>#REF!</v>
      </c>
      <c r="AA402" s="271"/>
      <c r="AB402" s="234"/>
      <c r="AC402" s="234"/>
      <c r="AE402" s="273">
        <f>IF(Taula423[[#This Row],[Núm. d''ordre]]&lt;&gt;"",1,0)</f>
        <v>0</v>
      </c>
      <c r="AG402" s="273">
        <f>IF(Taula423[[#This Row],[Núm. d''ordre]]&gt;0,1,0)</f>
        <v>1</v>
      </c>
      <c r="AI402" s="235">
        <f t="shared" si="40"/>
        <v>0</v>
      </c>
      <c r="AJ402" s="235">
        <f t="shared" si="41"/>
        <v>0</v>
      </c>
      <c r="AK402" s="235">
        <f t="shared" si="37"/>
        <v>0</v>
      </c>
      <c r="AL402" s="234"/>
      <c r="AM402" s="235">
        <f t="shared" si="38"/>
        <v>0</v>
      </c>
      <c r="AN402" s="235">
        <f t="shared" si="39"/>
        <v>0</v>
      </c>
      <c r="BM402" s="236"/>
      <c r="BN402" s="236"/>
      <c r="BO402" s="236"/>
    </row>
    <row r="403" spans="1:67" ht="13.5" customHeight="1" x14ac:dyDescent="0.25">
      <c r="A403" s="229"/>
      <c r="B403" s="234" t="str">
        <f>IF($C403&lt;&gt;"",MAX($B$7:B402)+1,"")</f>
        <v/>
      </c>
      <c r="C403" s="276"/>
      <c r="D403" s="287"/>
      <c r="E403" s="288"/>
      <c r="F403" s="262"/>
      <c r="G403" s="262"/>
      <c r="H403" s="275"/>
      <c r="I403" s="276"/>
      <c r="J403" s="281"/>
      <c r="K403" s="291"/>
      <c r="L403" s="263"/>
      <c r="M403" s="279"/>
      <c r="N40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03" s="355"/>
      <c r="P403" s="355"/>
      <c r="Q403" s="355"/>
      <c r="R403" s="360"/>
      <c r="S403" s="282"/>
      <c r="T403" s="292"/>
      <c r="U403" s="231"/>
      <c r="V403" s="270">
        <f>12/12*Taula423[[#This Row],[Mesos del contracte en vigor durant l´any 2024]]</f>
        <v>0</v>
      </c>
      <c r="W403" s="270">
        <f>2/12*Taula423[[#This Row],[Mesos del contracte en vigor durant l´any 2024]]</f>
        <v>0</v>
      </c>
      <c r="X403" s="271">
        <f t="shared" si="36"/>
        <v>0</v>
      </c>
      <c r="Y403" s="271"/>
      <c r="Z403" s="272" t="e">
        <f>IF(#REF!&lt;#REF!,"No assoleix el mínim d'hores d'atenció anual","Atenció mínima assolida amb èxit")</f>
        <v>#REF!</v>
      </c>
      <c r="AA403" s="271"/>
      <c r="AB403" s="234"/>
      <c r="AC403" s="234"/>
      <c r="AE403" s="273">
        <f>IF(Taula423[[#This Row],[Núm. d''ordre]]&lt;&gt;"",1,0)</f>
        <v>0</v>
      </c>
      <c r="AG403" s="273">
        <f>IF(Taula423[[#This Row],[Núm. d''ordre]]&gt;0,1,0)</f>
        <v>1</v>
      </c>
      <c r="AI403" s="235">
        <f t="shared" si="40"/>
        <v>0</v>
      </c>
      <c r="AJ403" s="235">
        <f t="shared" si="41"/>
        <v>0</v>
      </c>
      <c r="AK403" s="235">
        <f t="shared" si="37"/>
        <v>0</v>
      </c>
      <c r="AL403" s="234"/>
      <c r="AM403" s="235">
        <f t="shared" si="38"/>
        <v>0</v>
      </c>
      <c r="AN403" s="235">
        <f t="shared" si="39"/>
        <v>0</v>
      </c>
      <c r="BM403" s="236"/>
      <c r="BN403" s="236"/>
      <c r="BO403" s="236"/>
    </row>
    <row r="404" spans="1:67" ht="13.5" customHeight="1" x14ac:dyDescent="0.25">
      <c r="A404" s="229"/>
      <c r="B404" s="234" t="str">
        <f>IF($C404&lt;&gt;"",MAX($B$7:B403)+1,"")</f>
        <v/>
      </c>
      <c r="C404" s="276"/>
      <c r="D404" s="287"/>
      <c r="E404" s="288"/>
      <c r="F404" s="262"/>
      <c r="G404" s="262"/>
      <c r="H404" s="275"/>
      <c r="I404" s="276"/>
      <c r="J404" s="281"/>
      <c r="K404" s="291"/>
      <c r="L404" s="263"/>
      <c r="M404" s="279"/>
      <c r="N40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04" s="355"/>
      <c r="P404" s="355"/>
      <c r="Q404" s="355"/>
      <c r="R404" s="360"/>
      <c r="S404" s="282"/>
      <c r="T404" s="292"/>
      <c r="U404" s="231"/>
      <c r="V404" s="270">
        <f>12/12*Taula423[[#This Row],[Mesos del contracte en vigor durant l´any 2024]]</f>
        <v>0</v>
      </c>
      <c r="W404" s="270">
        <f>2/12*Taula423[[#This Row],[Mesos del contracte en vigor durant l´any 2024]]</f>
        <v>0</v>
      </c>
      <c r="X404" s="271">
        <f t="shared" si="36"/>
        <v>0</v>
      </c>
      <c r="Y404" s="271"/>
      <c r="Z404" s="283" t="e">
        <f>IF(#REF!&lt;#REF!,"No assoleix el mínim d'hores d'atenció anual","Atenció mínima assolida amb èxit")</f>
        <v>#REF!</v>
      </c>
      <c r="AA404" s="271"/>
      <c r="AB404" s="234"/>
      <c r="AC404" s="234"/>
      <c r="AE404" s="273">
        <f>IF(Taula423[[#This Row],[Núm. d''ordre]]&lt;&gt;"",1,0)</f>
        <v>0</v>
      </c>
      <c r="AG404" s="273">
        <f>IF(Taula423[[#This Row],[Núm. d''ordre]]&gt;0,1,0)</f>
        <v>1</v>
      </c>
      <c r="AI404" s="235">
        <f t="shared" si="40"/>
        <v>0</v>
      </c>
      <c r="AJ404" s="235">
        <f t="shared" si="41"/>
        <v>0</v>
      </c>
      <c r="AK404" s="235">
        <f t="shared" si="37"/>
        <v>0</v>
      </c>
      <c r="AL404" s="234"/>
      <c r="AM404" s="235">
        <f t="shared" si="38"/>
        <v>0</v>
      </c>
      <c r="AN404" s="235">
        <f t="shared" si="39"/>
        <v>0</v>
      </c>
      <c r="BM404" s="236"/>
      <c r="BN404" s="236"/>
      <c r="BO404" s="236"/>
    </row>
    <row r="405" spans="1:67" ht="13.5" customHeight="1" x14ac:dyDescent="0.25">
      <c r="A405" s="229"/>
      <c r="B405" s="234" t="str">
        <f>IF($C405&lt;&gt;"",MAX($B$7:B404)+1,"")</f>
        <v/>
      </c>
      <c r="C405" s="276"/>
      <c r="D405" s="287"/>
      <c r="E405" s="288"/>
      <c r="F405" s="262"/>
      <c r="G405" s="262"/>
      <c r="H405" s="275"/>
      <c r="I405" s="276"/>
      <c r="J405" s="281"/>
      <c r="K405" s="291"/>
      <c r="L405" s="263"/>
      <c r="M405" s="279"/>
      <c r="N40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05" s="355"/>
      <c r="P405" s="355"/>
      <c r="Q405" s="355"/>
      <c r="R405" s="360"/>
      <c r="S405" s="282"/>
      <c r="T405" s="292"/>
      <c r="U405" s="231"/>
      <c r="V405" s="270">
        <f>12/12*Taula423[[#This Row],[Mesos del contracte en vigor durant l´any 2024]]</f>
        <v>0</v>
      </c>
      <c r="W405" s="270">
        <f>2/12*Taula423[[#This Row],[Mesos del contracte en vigor durant l´any 2024]]</f>
        <v>0</v>
      </c>
      <c r="X405" s="271">
        <f t="shared" si="36"/>
        <v>0</v>
      </c>
      <c r="Y405" s="271"/>
      <c r="Z405" s="272" t="e">
        <f>IF(#REF!&lt;#REF!,"No assoleix el mínim d'hores d'atenció anual","Atenció mínima assolida amb èxit")</f>
        <v>#REF!</v>
      </c>
      <c r="AA405" s="271"/>
      <c r="AB405" s="234"/>
      <c r="AC405" s="234"/>
      <c r="AE405" s="273">
        <f>IF(Taula423[[#This Row],[Núm. d''ordre]]&lt;&gt;"",1,0)</f>
        <v>0</v>
      </c>
      <c r="AG405" s="273">
        <f>IF(Taula423[[#This Row],[Núm. d''ordre]]&gt;0,1,0)</f>
        <v>1</v>
      </c>
      <c r="AI405" s="235">
        <f t="shared" si="40"/>
        <v>0</v>
      </c>
      <c r="AJ405" s="235">
        <f t="shared" si="41"/>
        <v>0</v>
      </c>
      <c r="AK405" s="235">
        <f t="shared" si="37"/>
        <v>0</v>
      </c>
      <c r="AL405" s="234"/>
      <c r="AM405" s="235">
        <f t="shared" si="38"/>
        <v>0</v>
      </c>
      <c r="AN405" s="235">
        <f t="shared" si="39"/>
        <v>0</v>
      </c>
      <c r="BM405" s="236"/>
      <c r="BN405" s="236"/>
      <c r="BO405" s="236"/>
    </row>
    <row r="406" spans="1:67" ht="13.5" customHeight="1" x14ac:dyDescent="0.25">
      <c r="A406" s="229"/>
      <c r="B406" s="234" t="str">
        <f>IF($C406&lt;&gt;"",MAX($B$7:B405)+1,"")</f>
        <v/>
      </c>
      <c r="C406" s="276"/>
      <c r="D406" s="287"/>
      <c r="E406" s="288"/>
      <c r="F406" s="262"/>
      <c r="G406" s="262"/>
      <c r="H406" s="275"/>
      <c r="I406" s="276"/>
      <c r="J406" s="281"/>
      <c r="K406" s="291"/>
      <c r="L406" s="263"/>
      <c r="M406" s="279"/>
      <c r="N40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06" s="355"/>
      <c r="P406" s="355"/>
      <c r="Q406" s="355"/>
      <c r="R406" s="360"/>
      <c r="S406" s="282"/>
      <c r="T406" s="292"/>
      <c r="U406" s="231"/>
      <c r="V406" s="270">
        <f>12/12*Taula423[[#This Row],[Mesos del contracte en vigor durant l´any 2024]]</f>
        <v>0</v>
      </c>
      <c r="W406" s="270">
        <f>2/12*Taula423[[#This Row],[Mesos del contracte en vigor durant l´any 2024]]</f>
        <v>0</v>
      </c>
      <c r="X406" s="271">
        <f t="shared" si="36"/>
        <v>0</v>
      </c>
      <c r="Y406" s="271"/>
      <c r="Z406" s="283" t="e">
        <f>IF(#REF!&lt;#REF!,"No assoleix el mínim d'hores d'atenció anual","Atenció mínima assolida amb èxit")</f>
        <v>#REF!</v>
      </c>
      <c r="AA406" s="271"/>
      <c r="AB406" s="234"/>
      <c r="AC406" s="234"/>
      <c r="AE406" s="273">
        <f>IF(Taula423[[#This Row],[Núm. d''ordre]]&lt;&gt;"",1,0)</f>
        <v>0</v>
      </c>
      <c r="AG406" s="273">
        <f>IF(Taula423[[#This Row],[Núm. d''ordre]]&gt;0,1,0)</f>
        <v>1</v>
      </c>
      <c r="AI406" s="235">
        <f t="shared" si="40"/>
        <v>0</v>
      </c>
      <c r="AJ406" s="235">
        <f t="shared" si="41"/>
        <v>0</v>
      </c>
      <c r="AK406" s="235">
        <f t="shared" si="37"/>
        <v>0</v>
      </c>
      <c r="AL406" s="234"/>
      <c r="AM406" s="235">
        <f t="shared" si="38"/>
        <v>0</v>
      </c>
      <c r="AN406" s="235">
        <f t="shared" si="39"/>
        <v>0</v>
      </c>
      <c r="BM406" s="236"/>
      <c r="BN406" s="236"/>
      <c r="BO406" s="236"/>
    </row>
    <row r="407" spans="1:67" ht="13.5" customHeight="1" x14ac:dyDescent="0.25">
      <c r="A407" s="229"/>
      <c r="B407" s="234" t="str">
        <f>IF($C407&lt;&gt;"",MAX($B$7:B406)+1,"")</f>
        <v/>
      </c>
      <c r="C407" s="276"/>
      <c r="D407" s="287"/>
      <c r="E407" s="288"/>
      <c r="F407" s="262"/>
      <c r="G407" s="262"/>
      <c r="H407" s="275"/>
      <c r="I407" s="276"/>
      <c r="J407" s="281"/>
      <c r="K407" s="291"/>
      <c r="L407" s="263"/>
      <c r="M407" s="279"/>
      <c r="N40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07" s="355"/>
      <c r="P407" s="355"/>
      <c r="Q407" s="355"/>
      <c r="R407" s="360"/>
      <c r="S407" s="282"/>
      <c r="T407" s="292"/>
      <c r="U407" s="231"/>
      <c r="V407" s="270">
        <f>12/12*Taula423[[#This Row],[Mesos del contracte en vigor durant l´any 2024]]</f>
        <v>0</v>
      </c>
      <c r="W407" s="270">
        <f>2/12*Taula423[[#This Row],[Mesos del contracte en vigor durant l´any 2024]]</f>
        <v>0</v>
      </c>
      <c r="X407" s="271">
        <f t="shared" si="36"/>
        <v>0</v>
      </c>
      <c r="Y407" s="271"/>
      <c r="Z407" s="272" t="e">
        <f>IF(#REF!&lt;#REF!,"No assoleix el mínim d'hores d'atenció anual","Atenció mínima assolida amb èxit")</f>
        <v>#REF!</v>
      </c>
      <c r="AA407" s="271"/>
      <c r="AB407" s="234"/>
      <c r="AC407" s="234"/>
      <c r="AE407" s="273">
        <f>IF(Taula423[[#This Row],[Núm. d''ordre]]&lt;&gt;"",1,0)</f>
        <v>0</v>
      </c>
      <c r="AG407" s="273">
        <f>IF(Taula423[[#This Row],[Núm. d''ordre]]&gt;0,1,0)</f>
        <v>1</v>
      </c>
      <c r="AI407" s="235">
        <f t="shared" si="40"/>
        <v>0</v>
      </c>
      <c r="AJ407" s="235">
        <f t="shared" si="41"/>
        <v>0</v>
      </c>
      <c r="AK407" s="235">
        <f t="shared" si="37"/>
        <v>0</v>
      </c>
      <c r="AL407" s="234"/>
      <c r="AM407" s="235">
        <f t="shared" si="38"/>
        <v>0</v>
      </c>
      <c r="AN407" s="235">
        <f t="shared" si="39"/>
        <v>0</v>
      </c>
      <c r="BM407" s="236"/>
      <c r="BN407" s="236"/>
      <c r="BO407" s="236"/>
    </row>
    <row r="408" spans="1:67" ht="13.5" customHeight="1" x14ac:dyDescent="0.25">
      <c r="A408" s="229"/>
      <c r="B408" s="234" t="str">
        <f>IF($C408&lt;&gt;"",MAX($B$7:B407)+1,"")</f>
        <v/>
      </c>
      <c r="C408" s="276"/>
      <c r="D408" s="287"/>
      <c r="E408" s="288"/>
      <c r="F408" s="262"/>
      <c r="G408" s="262"/>
      <c r="H408" s="275"/>
      <c r="I408" s="276"/>
      <c r="J408" s="281"/>
      <c r="K408" s="291"/>
      <c r="L408" s="263"/>
      <c r="M408" s="279"/>
      <c r="N40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08" s="355"/>
      <c r="P408" s="355"/>
      <c r="Q408" s="355"/>
      <c r="R408" s="360"/>
      <c r="S408" s="282"/>
      <c r="T408" s="292"/>
      <c r="U408" s="231"/>
      <c r="V408" s="270">
        <f>12/12*Taula423[[#This Row],[Mesos del contracte en vigor durant l´any 2024]]</f>
        <v>0</v>
      </c>
      <c r="W408" s="270">
        <f>2/12*Taula423[[#This Row],[Mesos del contracte en vigor durant l´any 2024]]</f>
        <v>0</v>
      </c>
      <c r="X408" s="271">
        <f t="shared" si="36"/>
        <v>0</v>
      </c>
      <c r="Y408" s="271"/>
      <c r="Z408" s="283" t="e">
        <f>IF(#REF!&lt;#REF!,"No assoleix el mínim d'hores d'atenció anual","Atenció mínima assolida amb èxit")</f>
        <v>#REF!</v>
      </c>
      <c r="AA408" s="271"/>
      <c r="AB408" s="234"/>
      <c r="AC408" s="234"/>
      <c r="AE408" s="273">
        <f>IF(Taula423[[#This Row],[Núm. d''ordre]]&lt;&gt;"",1,0)</f>
        <v>0</v>
      </c>
      <c r="AG408" s="273">
        <f>IF(Taula423[[#This Row],[Núm. d''ordre]]&gt;0,1,0)</f>
        <v>1</v>
      </c>
      <c r="AI408" s="235">
        <f t="shared" si="40"/>
        <v>0</v>
      </c>
      <c r="AJ408" s="235">
        <f t="shared" si="41"/>
        <v>0</v>
      </c>
      <c r="AK408" s="235">
        <f t="shared" si="37"/>
        <v>0</v>
      </c>
      <c r="AL408" s="234"/>
      <c r="AM408" s="235">
        <f t="shared" si="38"/>
        <v>0</v>
      </c>
      <c r="AN408" s="235">
        <f t="shared" si="39"/>
        <v>0</v>
      </c>
      <c r="BM408" s="236"/>
      <c r="BN408" s="236"/>
      <c r="BO408" s="236"/>
    </row>
    <row r="409" spans="1:67" ht="13.5" customHeight="1" x14ac:dyDescent="0.25">
      <c r="A409" s="229"/>
      <c r="B409" s="234" t="str">
        <f>IF($C409&lt;&gt;"",MAX($B$7:B408)+1,"")</f>
        <v/>
      </c>
      <c r="C409" s="276"/>
      <c r="D409" s="287"/>
      <c r="E409" s="288"/>
      <c r="F409" s="262"/>
      <c r="G409" s="262"/>
      <c r="H409" s="275"/>
      <c r="I409" s="276"/>
      <c r="J409" s="281"/>
      <c r="K409" s="291"/>
      <c r="L409" s="263"/>
      <c r="M409" s="279"/>
      <c r="N40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09" s="355"/>
      <c r="P409" s="355"/>
      <c r="Q409" s="355"/>
      <c r="R409" s="360"/>
      <c r="S409" s="282"/>
      <c r="T409" s="292"/>
      <c r="U409" s="231"/>
      <c r="V409" s="270">
        <f>12/12*Taula423[[#This Row],[Mesos del contracte en vigor durant l´any 2024]]</f>
        <v>0</v>
      </c>
      <c r="W409" s="270">
        <f>2/12*Taula423[[#This Row],[Mesos del contracte en vigor durant l´any 2024]]</f>
        <v>0</v>
      </c>
      <c r="X409" s="271">
        <f t="shared" si="36"/>
        <v>0</v>
      </c>
      <c r="Y409" s="271"/>
      <c r="Z409" s="272" t="e">
        <f>IF(#REF!&lt;#REF!,"No assoleix el mínim d'hores d'atenció anual","Atenció mínima assolida amb èxit")</f>
        <v>#REF!</v>
      </c>
      <c r="AA409" s="271"/>
      <c r="AB409" s="234"/>
      <c r="AC409" s="234"/>
      <c r="AE409" s="273">
        <f>IF(Taula423[[#This Row],[Núm. d''ordre]]&lt;&gt;"",1,0)</f>
        <v>0</v>
      </c>
      <c r="AG409" s="273">
        <f>IF(Taula423[[#This Row],[Núm. d''ordre]]&gt;0,1,0)</f>
        <v>1</v>
      </c>
      <c r="AI409" s="235">
        <f t="shared" si="40"/>
        <v>0</v>
      </c>
      <c r="AJ409" s="235">
        <f t="shared" si="41"/>
        <v>0</v>
      </c>
      <c r="AK409" s="235">
        <f t="shared" si="37"/>
        <v>0</v>
      </c>
      <c r="AL409" s="234"/>
      <c r="AM409" s="235">
        <f t="shared" si="38"/>
        <v>0</v>
      </c>
      <c r="AN409" s="235">
        <f t="shared" si="39"/>
        <v>0</v>
      </c>
      <c r="BM409" s="236"/>
      <c r="BN409" s="236"/>
      <c r="BO409" s="236"/>
    </row>
    <row r="410" spans="1:67" ht="13.5" customHeight="1" x14ac:dyDescent="0.25">
      <c r="A410" s="229"/>
      <c r="B410" s="234" t="str">
        <f>IF($C410&lt;&gt;"",MAX($B$7:B409)+1,"")</f>
        <v/>
      </c>
      <c r="C410" s="276"/>
      <c r="D410" s="287"/>
      <c r="E410" s="288"/>
      <c r="F410" s="262"/>
      <c r="G410" s="262"/>
      <c r="H410" s="275"/>
      <c r="I410" s="276"/>
      <c r="J410" s="281"/>
      <c r="K410" s="291"/>
      <c r="L410" s="263"/>
      <c r="M410" s="279"/>
      <c r="N41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10" s="355"/>
      <c r="P410" s="355"/>
      <c r="Q410" s="355"/>
      <c r="R410" s="360"/>
      <c r="S410" s="282"/>
      <c r="T410" s="292"/>
      <c r="U410" s="231"/>
      <c r="V410" s="270">
        <f>12/12*Taula423[[#This Row],[Mesos del contracte en vigor durant l´any 2024]]</f>
        <v>0</v>
      </c>
      <c r="W410" s="270">
        <f>2/12*Taula423[[#This Row],[Mesos del contracte en vigor durant l´any 2024]]</f>
        <v>0</v>
      </c>
      <c r="X410" s="271">
        <f t="shared" si="36"/>
        <v>0</v>
      </c>
      <c r="Y410" s="271"/>
      <c r="Z410" s="283" t="e">
        <f>IF(#REF!&lt;#REF!,"No assoleix el mínim d'hores d'atenció anual","Atenció mínima assolida amb èxit")</f>
        <v>#REF!</v>
      </c>
      <c r="AA410" s="271"/>
      <c r="AB410" s="234"/>
      <c r="AC410" s="234"/>
      <c r="AE410" s="273">
        <f>IF(Taula423[[#This Row],[Núm. d''ordre]]&lt;&gt;"",1,0)</f>
        <v>0</v>
      </c>
      <c r="AG410" s="273">
        <f>IF(Taula423[[#This Row],[Núm. d''ordre]]&gt;0,1,0)</f>
        <v>1</v>
      </c>
      <c r="AI410" s="235">
        <f t="shared" si="40"/>
        <v>0</v>
      </c>
      <c r="AJ410" s="235">
        <f t="shared" si="41"/>
        <v>0</v>
      </c>
      <c r="AK410" s="235">
        <f t="shared" si="37"/>
        <v>0</v>
      </c>
      <c r="AL410" s="234"/>
      <c r="AM410" s="235">
        <f t="shared" si="38"/>
        <v>0</v>
      </c>
      <c r="AN410" s="235">
        <f t="shared" si="39"/>
        <v>0</v>
      </c>
      <c r="BM410" s="236"/>
      <c r="BN410" s="236"/>
      <c r="BO410" s="236"/>
    </row>
    <row r="411" spans="1:67" ht="13.5" customHeight="1" x14ac:dyDescent="0.25">
      <c r="A411" s="229"/>
      <c r="B411" s="234" t="str">
        <f>IF($C411&lt;&gt;"",MAX($B$7:B410)+1,"")</f>
        <v/>
      </c>
      <c r="C411" s="276"/>
      <c r="D411" s="287"/>
      <c r="E411" s="288"/>
      <c r="F411" s="262"/>
      <c r="G411" s="262"/>
      <c r="H411" s="275"/>
      <c r="I411" s="276"/>
      <c r="J411" s="281"/>
      <c r="K411" s="291"/>
      <c r="L411" s="263"/>
      <c r="M411" s="279"/>
      <c r="N41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11" s="355"/>
      <c r="P411" s="355"/>
      <c r="Q411" s="355"/>
      <c r="R411" s="360"/>
      <c r="S411" s="282"/>
      <c r="T411" s="292"/>
      <c r="U411" s="231"/>
      <c r="V411" s="270">
        <f>12/12*Taula423[[#This Row],[Mesos del contracte en vigor durant l´any 2024]]</f>
        <v>0</v>
      </c>
      <c r="W411" s="270">
        <f>2/12*Taula423[[#This Row],[Mesos del contracte en vigor durant l´any 2024]]</f>
        <v>0</v>
      </c>
      <c r="X411" s="271">
        <f t="shared" si="36"/>
        <v>0</v>
      </c>
      <c r="Y411" s="271"/>
      <c r="Z411" s="272" t="e">
        <f>IF(#REF!&lt;#REF!,"No assoleix el mínim d'hores d'atenció anual","Atenció mínima assolida amb èxit")</f>
        <v>#REF!</v>
      </c>
      <c r="AA411" s="271"/>
      <c r="AB411" s="234"/>
      <c r="AC411" s="234"/>
      <c r="AE411" s="273">
        <f>IF(Taula423[[#This Row],[Núm. d''ordre]]&lt;&gt;"",1,0)</f>
        <v>0</v>
      </c>
      <c r="AG411" s="273">
        <f>IF(Taula423[[#This Row],[Núm. d''ordre]]&gt;0,1,0)</f>
        <v>1</v>
      </c>
      <c r="AI411" s="235">
        <f t="shared" si="40"/>
        <v>0</v>
      </c>
      <c r="AJ411" s="235">
        <f t="shared" si="41"/>
        <v>0</v>
      </c>
      <c r="AK411" s="235">
        <f t="shared" si="37"/>
        <v>0</v>
      </c>
      <c r="AL411" s="234"/>
      <c r="AM411" s="235">
        <f t="shared" si="38"/>
        <v>0</v>
      </c>
      <c r="AN411" s="235">
        <f t="shared" si="39"/>
        <v>0</v>
      </c>
      <c r="BM411" s="236"/>
      <c r="BN411" s="236"/>
      <c r="BO411" s="236"/>
    </row>
    <row r="412" spans="1:67" ht="13.5" customHeight="1" x14ac:dyDescent="0.25">
      <c r="A412" s="229"/>
      <c r="B412" s="234" t="str">
        <f>IF($C412&lt;&gt;"",MAX($B$7:B411)+1,"")</f>
        <v/>
      </c>
      <c r="C412" s="276"/>
      <c r="D412" s="287"/>
      <c r="E412" s="288"/>
      <c r="F412" s="262"/>
      <c r="G412" s="262"/>
      <c r="H412" s="275"/>
      <c r="I412" s="276"/>
      <c r="J412" s="281"/>
      <c r="K412" s="291"/>
      <c r="L412" s="263"/>
      <c r="M412" s="279"/>
      <c r="N41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12" s="355"/>
      <c r="P412" s="355"/>
      <c r="Q412" s="355"/>
      <c r="R412" s="360"/>
      <c r="S412" s="282"/>
      <c r="T412" s="292"/>
      <c r="U412" s="231"/>
      <c r="V412" s="270">
        <f>12/12*Taula423[[#This Row],[Mesos del contracte en vigor durant l´any 2024]]</f>
        <v>0</v>
      </c>
      <c r="W412" s="270">
        <f>2/12*Taula423[[#This Row],[Mesos del contracte en vigor durant l´any 2024]]</f>
        <v>0</v>
      </c>
      <c r="X412" s="271">
        <f t="shared" si="36"/>
        <v>0</v>
      </c>
      <c r="Y412" s="271"/>
      <c r="Z412" s="283" t="e">
        <f>IF(#REF!&lt;#REF!,"No assoleix el mínim d'hores d'atenció anual","Atenció mínima assolida amb èxit")</f>
        <v>#REF!</v>
      </c>
      <c r="AA412" s="271"/>
      <c r="AB412" s="234"/>
      <c r="AC412" s="234"/>
      <c r="AE412" s="273">
        <f>IF(Taula423[[#This Row],[Núm. d''ordre]]&lt;&gt;"",1,0)</f>
        <v>0</v>
      </c>
      <c r="AG412" s="273">
        <f>IF(Taula423[[#This Row],[Núm. d''ordre]]&gt;0,1,0)</f>
        <v>1</v>
      </c>
      <c r="AI412" s="235">
        <f t="shared" si="40"/>
        <v>0</v>
      </c>
      <c r="AJ412" s="235">
        <f t="shared" si="41"/>
        <v>0</v>
      </c>
      <c r="AK412" s="235">
        <f t="shared" si="37"/>
        <v>0</v>
      </c>
      <c r="AL412" s="234"/>
      <c r="AM412" s="235">
        <f t="shared" si="38"/>
        <v>0</v>
      </c>
      <c r="AN412" s="235">
        <f t="shared" si="39"/>
        <v>0</v>
      </c>
      <c r="BM412" s="236"/>
      <c r="BN412" s="236"/>
      <c r="BO412" s="236"/>
    </row>
    <row r="413" spans="1:67" ht="13.5" customHeight="1" x14ac:dyDescent="0.25">
      <c r="A413" s="229"/>
      <c r="B413" s="234" t="str">
        <f>IF($C413&lt;&gt;"",MAX($B$7:B412)+1,"")</f>
        <v/>
      </c>
      <c r="C413" s="276"/>
      <c r="D413" s="287"/>
      <c r="E413" s="288"/>
      <c r="F413" s="262"/>
      <c r="G413" s="262"/>
      <c r="H413" s="275"/>
      <c r="I413" s="276"/>
      <c r="J413" s="281"/>
      <c r="K413" s="291"/>
      <c r="L413" s="263"/>
      <c r="M413" s="279"/>
      <c r="N41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13" s="355"/>
      <c r="P413" s="355"/>
      <c r="Q413" s="355"/>
      <c r="R413" s="360"/>
      <c r="S413" s="282"/>
      <c r="T413" s="292"/>
      <c r="U413" s="231"/>
      <c r="V413" s="270">
        <f>12/12*Taula423[[#This Row],[Mesos del contracte en vigor durant l´any 2024]]</f>
        <v>0</v>
      </c>
      <c r="W413" s="270">
        <f>2/12*Taula423[[#This Row],[Mesos del contracte en vigor durant l´any 2024]]</f>
        <v>0</v>
      </c>
      <c r="X413" s="271">
        <f t="shared" si="36"/>
        <v>0</v>
      </c>
      <c r="Y413" s="271"/>
      <c r="Z413" s="272" t="e">
        <f>IF(#REF!&lt;#REF!,"No assoleix el mínim d'hores d'atenció anual","Atenció mínima assolida amb èxit")</f>
        <v>#REF!</v>
      </c>
      <c r="AA413" s="271"/>
      <c r="AB413" s="234"/>
      <c r="AC413" s="234"/>
      <c r="AE413" s="273">
        <f>IF(Taula423[[#This Row],[Núm. d''ordre]]&lt;&gt;"",1,0)</f>
        <v>0</v>
      </c>
      <c r="AG413" s="273">
        <f>IF(Taula423[[#This Row],[Núm. d''ordre]]&gt;0,1,0)</f>
        <v>1</v>
      </c>
      <c r="AI413" s="235">
        <f t="shared" si="40"/>
        <v>0</v>
      </c>
      <c r="AJ413" s="235">
        <f t="shared" si="41"/>
        <v>0</v>
      </c>
      <c r="AK413" s="235">
        <f t="shared" si="37"/>
        <v>0</v>
      </c>
      <c r="AL413" s="234"/>
      <c r="AM413" s="235">
        <f t="shared" si="38"/>
        <v>0</v>
      </c>
      <c r="AN413" s="235">
        <f t="shared" si="39"/>
        <v>0</v>
      </c>
      <c r="BM413" s="236"/>
      <c r="BN413" s="236"/>
      <c r="BO413" s="236"/>
    </row>
    <row r="414" spans="1:67" ht="13.5" customHeight="1" x14ac:dyDescent="0.25">
      <c r="A414" s="229"/>
      <c r="B414" s="234" t="str">
        <f>IF($C414&lt;&gt;"",MAX($B$7:B413)+1,"")</f>
        <v/>
      </c>
      <c r="C414" s="276"/>
      <c r="D414" s="287"/>
      <c r="E414" s="288"/>
      <c r="F414" s="262"/>
      <c r="G414" s="262"/>
      <c r="H414" s="275"/>
      <c r="I414" s="276"/>
      <c r="J414" s="281"/>
      <c r="K414" s="291"/>
      <c r="L414" s="263"/>
      <c r="M414" s="279"/>
      <c r="N41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14" s="355"/>
      <c r="P414" s="355"/>
      <c r="Q414" s="355"/>
      <c r="R414" s="360"/>
      <c r="S414" s="282"/>
      <c r="T414" s="292"/>
      <c r="U414" s="231"/>
      <c r="V414" s="270">
        <f>12/12*Taula423[[#This Row],[Mesos del contracte en vigor durant l´any 2024]]</f>
        <v>0</v>
      </c>
      <c r="W414" s="270">
        <f>2/12*Taula423[[#This Row],[Mesos del contracte en vigor durant l´any 2024]]</f>
        <v>0</v>
      </c>
      <c r="X414" s="271">
        <f t="shared" si="36"/>
        <v>0</v>
      </c>
      <c r="Y414" s="271"/>
      <c r="Z414" s="283" t="e">
        <f>IF(#REF!&lt;#REF!,"No assoleix el mínim d'hores d'atenció anual","Atenció mínima assolida amb èxit")</f>
        <v>#REF!</v>
      </c>
      <c r="AA414" s="271"/>
      <c r="AB414" s="234"/>
      <c r="AC414" s="234"/>
      <c r="AE414" s="273">
        <f>IF(Taula423[[#This Row],[Núm. d''ordre]]&lt;&gt;"",1,0)</f>
        <v>0</v>
      </c>
      <c r="AG414" s="273">
        <f>IF(Taula423[[#This Row],[Núm. d''ordre]]&gt;0,1,0)</f>
        <v>1</v>
      </c>
      <c r="AI414" s="235">
        <f t="shared" si="40"/>
        <v>0</v>
      </c>
      <c r="AJ414" s="235">
        <f t="shared" si="41"/>
        <v>0</v>
      </c>
      <c r="AK414" s="235">
        <f t="shared" si="37"/>
        <v>0</v>
      </c>
      <c r="AL414" s="234"/>
      <c r="AM414" s="235">
        <f t="shared" si="38"/>
        <v>0</v>
      </c>
      <c r="AN414" s="235">
        <f t="shared" si="39"/>
        <v>0</v>
      </c>
      <c r="BM414" s="236"/>
      <c r="BN414" s="236"/>
      <c r="BO414" s="236"/>
    </row>
    <row r="415" spans="1:67" ht="13.5" customHeight="1" x14ac:dyDescent="0.25">
      <c r="A415" s="229"/>
      <c r="B415" s="234" t="str">
        <f>IF($C415&lt;&gt;"",MAX($B$7:B414)+1,"")</f>
        <v/>
      </c>
      <c r="C415" s="276"/>
      <c r="D415" s="287"/>
      <c r="E415" s="288"/>
      <c r="F415" s="262"/>
      <c r="G415" s="262"/>
      <c r="H415" s="275"/>
      <c r="I415" s="276"/>
      <c r="J415" s="281"/>
      <c r="K415" s="291"/>
      <c r="L415" s="263"/>
      <c r="M415" s="279"/>
      <c r="N41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15" s="355"/>
      <c r="P415" s="355"/>
      <c r="Q415" s="355"/>
      <c r="R415" s="360"/>
      <c r="S415" s="282"/>
      <c r="T415" s="292"/>
      <c r="U415" s="231"/>
      <c r="V415" s="270">
        <f>12/12*Taula423[[#This Row],[Mesos del contracte en vigor durant l´any 2024]]</f>
        <v>0</v>
      </c>
      <c r="W415" s="270">
        <f>2/12*Taula423[[#This Row],[Mesos del contracte en vigor durant l´any 2024]]</f>
        <v>0</v>
      </c>
      <c r="X415" s="271">
        <f t="shared" si="36"/>
        <v>0</v>
      </c>
      <c r="Y415" s="271"/>
      <c r="Z415" s="272" t="e">
        <f>IF(#REF!&lt;#REF!,"No assoleix el mínim d'hores d'atenció anual","Atenció mínima assolida amb èxit")</f>
        <v>#REF!</v>
      </c>
      <c r="AA415" s="271"/>
      <c r="AB415" s="234"/>
      <c r="AC415" s="234"/>
      <c r="AE415" s="273">
        <f>IF(Taula423[[#This Row],[Núm. d''ordre]]&lt;&gt;"",1,0)</f>
        <v>0</v>
      </c>
      <c r="AG415" s="273">
        <f>IF(Taula423[[#This Row],[Núm. d''ordre]]&gt;0,1,0)</f>
        <v>1</v>
      </c>
      <c r="AI415" s="235">
        <f t="shared" si="40"/>
        <v>0</v>
      </c>
      <c r="AJ415" s="235">
        <f t="shared" si="41"/>
        <v>0</v>
      </c>
      <c r="AK415" s="235">
        <f t="shared" si="37"/>
        <v>0</v>
      </c>
      <c r="AL415" s="234"/>
      <c r="AM415" s="235">
        <f t="shared" si="38"/>
        <v>0</v>
      </c>
      <c r="AN415" s="235">
        <f t="shared" si="39"/>
        <v>0</v>
      </c>
      <c r="BM415" s="236"/>
      <c r="BN415" s="236"/>
      <c r="BO415" s="236"/>
    </row>
    <row r="416" spans="1:67" ht="13.5" customHeight="1" x14ac:dyDescent="0.25">
      <c r="A416" s="229"/>
      <c r="B416" s="234" t="str">
        <f>IF($C416&lt;&gt;"",MAX($B$7:B415)+1,"")</f>
        <v/>
      </c>
      <c r="C416" s="276"/>
      <c r="D416" s="287"/>
      <c r="E416" s="288"/>
      <c r="F416" s="262"/>
      <c r="G416" s="262"/>
      <c r="H416" s="275"/>
      <c r="I416" s="276"/>
      <c r="J416" s="281"/>
      <c r="K416" s="291"/>
      <c r="L416" s="263"/>
      <c r="M416" s="279"/>
      <c r="N41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16" s="355"/>
      <c r="P416" s="355"/>
      <c r="Q416" s="355"/>
      <c r="R416" s="360"/>
      <c r="S416" s="282"/>
      <c r="T416" s="292"/>
      <c r="U416" s="231"/>
      <c r="V416" s="270">
        <f>12/12*Taula423[[#This Row],[Mesos del contracte en vigor durant l´any 2024]]</f>
        <v>0</v>
      </c>
      <c r="W416" s="270">
        <f>2/12*Taula423[[#This Row],[Mesos del contracte en vigor durant l´any 2024]]</f>
        <v>0</v>
      </c>
      <c r="X416" s="271">
        <f t="shared" si="36"/>
        <v>0</v>
      </c>
      <c r="Y416" s="271"/>
      <c r="Z416" s="283" t="e">
        <f>IF(#REF!&lt;#REF!,"No assoleix el mínim d'hores d'atenció anual","Atenció mínima assolida amb èxit")</f>
        <v>#REF!</v>
      </c>
      <c r="AA416" s="271"/>
      <c r="AB416" s="234"/>
      <c r="AC416" s="234"/>
      <c r="AE416" s="273">
        <f>IF(Taula423[[#This Row],[Núm. d''ordre]]&lt;&gt;"",1,0)</f>
        <v>0</v>
      </c>
      <c r="AG416" s="273">
        <f>IF(Taula423[[#This Row],[Núm. d''ordre]]&gt;0,1,0)</f>
        <v>1</v>
      </c>
      <c r="AI416" s="235">
        <f t="shared" si="40"/>
        <v>0</v>
      </c>
      <c r="AJ416" s="235">
        <f t="shared" si="41"/>
        <v>0</v>
      </c>
      <c r="AK416" s="235">
        <f t="shared" si="37"/>
        <v>0</v>
      </c>
      <c r="AL416" s="234"/>
      <c r="AM416" s="235">
        <f t="shared" si="38"/>
        <v>0</v>
      </c>
      <c r="AN416" s="235">
        <f t="shared" si="39"/>
        <v>0</v>
      </c>
      <c r="BM416" s="236"/>
      <c r="BN416" s="236"/>
      <c r="BO416" s="236"/>
    </row>
    <row r="417" spans="1:67" ht="13.5" customHeight="1" x14ac:dyDescent="0.25">
      <c r="A417" s="229"/>
      <c r="B417" s="234" t="str">
        <f>IF($C417&lt;&gt;"",MAX($B$7:B416)+1,"")</f>
        <v/>
      </c>
      <c r="C417" s="276"/>
      <c r="D417" s="287"/>
      <c r="E417" s="288"/>
      <c r="F417" s="262"/>
      <c r="G417" s="262"/>
      <c r="H417" s="275"/>
      <c r="I417" s="276"/>
      <c r="J417" s="281"/>
      <c r="K417" s="291"/>
      <c r="L417" s="263"/>
      <c r="M417" s="279"/>
      <c r="N41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17" s="355"/>
      <c r="P417" s="355"/>
      <c r="Q417" s="355"/>
      <c r="R417" s="360"/>
      <c r="S417" s="282"/>
      <c r="T417" s="292"/>
      <c r="U417" s="231"/>
      <c r="V417" s="270">
        <f>12/12*Taula423[[#This Row],[Mesos del contracte en vigor durant l´any 2024]]</f>
        <v>0</v>
      </c>
      <c r="W417" s="270">
        <f>2/12*Taula423[[#This Row],[Mesos del contracte en vigor durant l´any 2024]]</f>
        <v>0</v>
      </c>
      <c r="X417" s="271">
        <f t="shared" si="36"/>
        <v>0</v>
      </c>
      <c r="Y417" s="271"/>
      <c r="Z417" s="272" t="e">
        <f>IF(#REF!&lt;#REF!,"No assoleix el mínim d'hores d'atenció anual","Atenció mínima assolida amb èxit")</f>
        <v>#REF!</v>
      </c>
      <c r="AA417" s="271"/>
      <c r="AB417" s="234"/>
      <c r="AC417" s="234"/>
      <c r="AE417" s="273">
        <f>IF(Taula423[[#This Row],[Núm. d''ordre]]&lt;&gt;"",1,0)</f>
        <v>0</v>
      </c>
      <c r="AG417" s="273">
        <f>IF(Taula423[[#This Row],[Núm. d''ordre]]&gt;0,1,0)</f>
        <v>1</v>
      </c>
      <c r="AI417" s="235">
        <f t="shared" si="40"/>
        <v>0</v>
      </c>
      <c r="AJ417" s="235">
        <f t="shared" si="41"/>
        <v>0</v>
      </c>
      <c r="AK417" s="235">
        <f t="shared" si="37"/>
        <v>0</v>
      </c>
      <c r="AL417" s="234"/>
      <c r="AM417" s="235">
        <f t="shared" si="38"/>
        <v>0</v>
      </c>
      <c r="AN417" s="235">
        <f t="shared" si="39"/>
        <v>0</v>
      </c>
      <c r="BM417" s="236"/>
      <c r="BN417" s="236"/>
      <c r="BO417" s="236"/>
    </row>
    <row r="418" spans="1:67" ht="13.5" customHeight="1" x14ac:dyDescent="0.25">
      <c r="A418" s="229"/>
      <c r="B418" s="234" t="str">
        <f>IF($C418&lt;&gt;"",MAX($B$7:B417)+1,"")</f>
        <v/>
      </c>
      <c r="C418" s="276"/>
      <c r="D418" s="287"/>
      <c r="E418" s="288"/>
      <c r="F418" s="262"/>
      <c r="G418" s="262"/>
      <c r="H418" s="275"/>
      <c r="I418" s="276"/>
      <c r="J418" s="281"/>
      <c r="K418" s="291"/>
      <c r="L418" s="263"/>
      <c r="M418" s="279"/>
      <c r="N41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18" s="355"/>
      <c r="P418" s="355"/>
      <c r="Q418" s="355"/>
      <c r="R418" s="360"/>
      <c r="S418" s="282"/>
      <c r="T418" s="292"/>
      <c r="U418" s="231"/>
      <c r="V418" s="270">
        <f>12/12*Taula423[[#This Row],[Mesos del contracte en vigor durant l´any 2024]]</f>
        <v>0</v>
      </c>
      <c r="W418" s="270">
        <f>2/12*Taula423[[#This Row],[Mesos del contracte en vigor durant l´any 2024]]</f>
        <v>0</v>
      </c>
      <c r="X418" s="271">
        <f t="shared" si="36"/>
        <v>0</v>
      </c>
      <c r="Y418" s="271"/>
      <c r="Z418" s="283" t="e">
        <f>IF(#REF!&lt;#REF!,"No assoleix el mínim d'hores d'atenció anual","Atenció mínima assolida amb èxit")</f>
        <v>#REF!</v>
      </c>
      <c r="AA418" s="271"/>
      <c r="AB418" s="234"/>
      <c r="AC418" s="234"/>
      <c r="AE418" s="273">
        <f>IF(Taula423[[#This Row],[Núm. d''ordre]]&lt;&gt;"",1,0)</f>
        <v>0</v>
      </c>
      <c r="AG418" s="273">
        <f>IF(Taula423[[#This Row],[Núm. d''ordre]]&gt;0,1,0)</f>
        <v>1</v>
      </c>
      <c r="AI418" s="235">
        <f t="shared" si="40"/>
        <v>0</v>
      </c>
      <c r="AJ418" s="235">
        <f t="shared" si="41"/>
        <v>0</v>
      </c>
      <c r="AK418" s="235">
        <f t="shared" si="37"/>
        <v>0</v>
      </c>
      <c r="AL418" s="234"/>
      <c r="AM418" s="235">
        <f t="shared" si="38"/>
        <v>0</v>
      </c>
      <c r="AN418" s="235">
        <f t="shared" si="39"/>
        <v>0</v>
      </c>
      <c r="BM418" s="236"/>
      <c r="BN418" s="236"/>
      <c r="BO418" s="236"/>
    </row>
    <row r="419" spans="1:67" ht="13.5" customHeight="1" x14ac:dyDescent="0.25">
      <c r="A419" s="229"/>
      <c r="B419" s="234" t="str">
        <f>IF($C419&lt;&gt;"",MAX($B$7:B418)+1,"")</f>
        <v/>
      </c>
      <c r="C419" s="276"/>
      <c r="D419" s="287"/>
      <c r="E419" s="288"/>
      <c r="F419" s="262"/>
      <c r="G419" s="262"/>
      <c r="H419" s="275"/>
      <c r="I419" s="276"/>
      <c r="J419" s="281"/>
      <c r="K419" s="291"/>
      <c r="L419" s="263"/>
      <c r="M419" s="279"/>
      <c r="N41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19" s="355"/>
      <c r="P419" s="355"/>
      <c r="Q419" s="355"/>
      <c r="R419" s="360"/>
      <c r="S419" s="282"/>
      <c r="T419" s="292"/>
      <c r="U419" s="231"/>
      <c r="V419" s="270">
        <f>12/12*Taula423[[#This Row],[Mesos del contracte en vigor durant l´any 2024]]</f>
        <v>0</v>
      </c>
      <c r="W419" s="270">
        <f>2/12*Taula423[[#This Row],[Mesos del contracte en vigor durant l´any 2024]]</f>
        <v>0</v>
      </c>
      <c r="X419" s="271">
        <f t="shared" si="36"/>
        <v>0</v>
      </c>
      <c r="Y419" s="271"/>
      <c r="Z419" s="272" t="e">
        <f>IF(#REF!&lt;#REF!,"No assoleix el mínim d'hores d'atenció anual","Atenció mínima assolida amb èxit")</f>
        <v>#REF!</v>
      </c>
      <c r="AA419" s="271"/>
      <c r="AB419" s="234"/>
      <c r="AC419" s="234"/>
      <c r="AE419" s="273">
        <f>IF(Taula423[[#This Row],[Núm. d''ordre]]&lt;&gt;"",1,0)</f>
        <v>0</v>
      </c>
      <c r="AG419" s="273">
        <f>IF(Taula423[[#This Row],[Núm. d''ordre]]&gt;0,1,0)</f>
        <v>1</v>
      </c>
      <c r="AI419" s="235">
        <f t="shared" si="40"/>
        <v>0</v>
      </c>
      <c r="AJ419" s="235">
        <f t="shared" si="41"/>
        <v>0</v>
      </c>
      <c r="AK419" s="235">
        <f t="shared" si="37"/>
        <v>0</v>
      </c>
      <c r="AL419" s="234"/>
      <c r="AM419" s="235">
        <f t="shared" si="38"/>
        <v>0</v>
      </c>
      <c r="AN419" s="235">
        <f t="shared" si="39"/>
        <v>0</v>
      </c>
      <c r="BM419" s="236"/>
      <c r="BN419" s="236"/>
      <c r="BO419" s="236"/>
    </row>
    <row r="420" spans="1:67" ht="13.5" customHeight="1" x14ac:dyDescent="0.25">
      <c r="A420" s="229"/>
      <c r="B420" s="234" t="str">
        <f>IF($C420&lt;&gt;"",MAX($B$7:B419)+1,"")</f>
        <v/>
      </c>
      <c r="C420" s="276"/>
      <c r="D420" s="287"/>
      <c r="E420" s="288"/>
      <c r="F420" s="262"/>
      <c r="G420" s="262"/>
      <c r="H420" s="275"/>
      <c r="I420" s="276"/>
      <c r="J420" s="281"/>
      <c r="K420" s="291"/>
      <c r="L420" s="263"/>
      <c r="M420" s="279"/>
      <c r="N42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20" s="355"/>
      <c r="P420" s="355"/>
      <c r="Q420" s="355"/>
      <c r="R420" s="360"/>
      <c r="S420" s="282"/>
      <c r="T420" s="292"/>
      <c r="U420" s="231"/>
      <c r="V420" s="270">
        <f>12/12*Taula423[[#This Row],[Mesos del contracte en vigor durant l´any 2024]]</f>
        <v>0</v>
      </c>
      <c r="W420" s="270">
        <f>2/12*Taula423[[#This Row],[Mesos del contracte en vigor durant l´any 2024]]</f>
        <v>0</v>
      </c>
      <c r="X420" s="271">
        <f t="shared" si="36"/>
        <v>0</v>
      </c>
      <c r="Y420" s="271"/>
      <c r="Z420" s="283" t="e">
        <f>IF(#REF!&lt;#REF!,"No assoleix el mínim d'hores d'atenció anual","Atenció mínima assolida amb èxit")</f>
        <v>#REF!</v>
      </c>
      <c r="AA420" s="271"/>
      <c r="AB420" s="234"/>
      <c r="AC420" s="234"/>
      <c r="AE420" s="273">
        <f>IF(Taula423[[#This Row],[Núm. d''ordre]]&lt;&gt;"",1,0)</f>
        <v>0</v>
      </c>
      <c r="AG420" s="273">
        <f>IF(Taula423[[#This Row],[Núm. d''ordre]]&gt;0,1,0)</f>
        <v>1</v>
      </c>
      <c r="AI420" s="235">
        <f t="shared" si="40"/>
        <v>0</v>
      </c>
      <c r="AJ420" s="235">
        <f t="shared" si="41"/>
        <v>0</v>
      </c>
      <c r="AK420" s="235">
        <f t="shared" si="37"/>
        <v>0</v>
      </c>
      <c r="AL420" s="234"/>
      <c r="AM420" s="235">
        <f t="shared" si="38"/>
        <v>0</v>
      </c>
      <c r="AN420" s="235">
        <f t="shared" si="39"/>
        <v>0</v>
      </c>
      <c r="BM420" s="236"/>
      <c r="BN420" s="236"/>
      <c r="BO420" s="236"/>
    </row>
    <row r="421" spans="1:67" ht="13.5" customHeight="1" x14ac:dyDescent="0.25">
      <c r="A421" s="229"/>
      <c r="B421" s="234" t="str">
        <f>IF($C421&lt;&gt;"",MAX($B$7:B420)+1,"")</f>
        <v/>
      </c>
      <c r="C421" s="276"/>
      <c r="D421" s="287"/>
      <c r="E421" s="288"/>
      <c r="F421" s="262"/>
      <c r="G421" s="262"/>
      <c r="H421" s="275"/>
      <c r="I421" s="276"/>
      <c r="J421" s="281"/>
      <c r="K421" s="291"/>
      <c r="L421" s="263"/>
      <c r="M421" s="279"/>
      <c r="N42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21" s="355"/>
      <c r="P421" s="355"/>
      <c r="Q421" s="355"/>
      <c r="R421" s="360"/>
      <c r="S421" s="282"/>
      <c r="T421" s="292"/>
      <c r="U421" s="231"/>
      <c r="V421" s="270">
        <f>12/12*Taula423[[#This Row],[Mesos del contracte en vigor durant l´any 2024]]</f>
        <v>0</v>
      </c>
      <c r="W421" s="270">
        <f>2/12*Taula423[[#This Row],[Mesos del contracte en vigor durant l´any 2024]]</f>
        <v>0</v>
      </c>
      <c r="X421" s="271">
        <f t="shared" si="36"/>
        <v>0</v>
      </c>
      <c r="Y421" s="271"/>
      <c r="Z421" s="272" t="e">
        <f>IF(#REF!&lt;#REF!,"No assoleix el mínim d'hores d'atenció anual","Atenció mínima assolida amb èxit")</f>
        <v>#REF!</v>
      </c>
      <c r="AA421" s="271"/>
      <c r="AB421" s="234"/>
      <c r="AC421" s="234"/>
      <c r="AE421" s="273">
        <f>IF(Taula423[[#This Row],[Núm. d''ordre]]&lt;&gt;"",1,0)</f>
        <v>0</v>
      </c>
      <c r="AG421" s="273">
        <f>IF(Taula423[[#This Row],[Núm. d''ordre]]&gt;0,1,0)</f>
        <v>1</v>
      </c>
      <c r="AI421" s="235">
        <f t="shared" si="40"/>
        <v>0</v>
      </c>
      <c r="AJ421" s="235">
        <f t="shared" si="41"/>
        <v>0</v>
      </c>
      <c r="AK421" s="235">
        <f t="shared" si="37"/>
        <v>0</v>
      </c>
      <c r="AL421" s="234"/>
      <c r="AM421" s="235">
        <f t="shared" si="38"/>
        <v>0</v>
      </c>
      <c r="AN421" s="235">
        <f t="shared" si="39"/>
        <v>0</v>
      </c>
      <c r="BM421" s="236"/>
      <c r="BN421" s="236"/>
      <c r="BO421" s="236"/>
    </row>
    <row r="422" spans="1:67" ht="13.5" customHeight="1" x14ac:dyDescent="0.25">
      <c r="A422" s="229"/>
      <c r="B422" s="234" t="str">
        <f>IF($C422&lt;&gt;"",MAX($B$7:B421)+1,"")</f>
        <v/>
      </c>
      <c r="C422" s="276"/>
      <c r="D422" s="287"/>
      <c r="E422" s="288"/>
      <c r="F422" s="262"/>
      <c r="G422" s="262"/>
      <c r="H422" s="275"/>
      <c r="I422" s="276"/>
      <c r="J422" s="281"/>
      <c r="K422" s="291"/>
      <c r="L422" s="263"/>
      <c r="M422" s="279"/>
      <c r="N42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22" s="355"/>
      <c r="P422" s="355"/>
      <c r="Q422" s="355"/>
      <c r="R422" s="360"/>
      <c r="S422" s="282"/>
      <c r="T422" s="292"/>
      <c r="U422" s="231"/>
      <c r="V422" s="270">
        <f>12/12*Taula423[[#This Row],[Mesos del contracte en vigor durant l´any 2024]]</f>
        <v>0</v>
      </c>
      <c r="W422" s="270">
        <f>2/12*Taula423[[#This Row],[Mesos del contracte en vigor durant l´any 2024]]</f>
        <v>0</v>
      </c>
      <c r="X422" s="271">
        <f t="shared" si="36"/>
        <v>0</v>
      </c>
      <c r="Y422" s="271"/>
      <c r="Z422" s="283" t="e">
        <f>IF(#REF!&lt;#REF!,"No assoleix el mínim d'hores d'atenció anual","Atenció mínima assolida amb èxit")</f>
        <v>#REF!</v>
      </c>
      <c r="AA422" s="271"/>
      <c r="AB422" s="234"/>
      <c r="AC422" s="234"/>
      <c r="AE422" s="273">
        <f>IF(Taula423[[#This Row],[Núm. d''ordre]]&lt;&gt;"",1,0)</f>
        <v>0</v>
      </c>
      <c r="AG422" s="273">
        <f>IF(Taula423[[#This Row],[Núm. d''ordre]]&gt;0,1,0)</f>
        <v>1</v>
      </c>
      <c r="AI422" s="235">
        <f t="shared" si="40"/>
        <v>0</v>
      </c>
      <c r="AJ422" s="235">
        <f t="shared" si="41"/>
        <v>0</v>
      </c>
      <c r="AK422" s="235">
        <f t="shared" si="37"/>
        <v>0</v>
      </c>
      <c r="AL422" s="234"/>
      <c r="AM422" s="235">
        <f t="shared" si="38"/>
        <v>0</v>
      </c>
      <c r="AN422" s="235">
        <f t="shared" si="39"/>
        <v>0</v>
      </c>
      <c r="BM422" s="236"/>
      <c r="BN422" s="236"/>
      <c r="BO422" s="236"/>
    </row>
    <row r="423" spans="1:67" ht="13.5" customHeight="1" x14ac:dyDescent="0.25">
      <c r="A423" s="229"/>
      <c r="B423" s="234" t="str">
        <f>IF($C423&lt;&gt;"",MAX($B$7:B422)+1,"")</f>
        <v/>
      </c>
      <c r="C423" s="276"/>
      <c r="D423" s="287"/>
      <c r="E423" s="288"/>
      <c r="F423" s="262"/>
      <c r="G423" s="262"/>
      <c r="H423" s="275"/>
      <c r="I423" s="276"/>
      <c r="J423" s="281"/>
      <c r="K423" s="291"/>
      <c r="L423" s="263"/>
      <c r="M423" s="279"/>
      <c r="N42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23" s="355"/>
      <c r="P423" s="355"/>
      <c r="Q423" s="355"/>
      <c r="R423" s="360"/>
      <c r="S423" s="282"/>
      <c r="T423" s="292"/>
      <c r="U423" s="231"/>
      <c r="V423" s="270">
        <f>12/12*Taula423[[#This Row],[Mesos del contracte en vigor durant l´any 2024]]</f>
        <v>0</v>
      </c>
      <c r="W423" s="270">
        <f>2/12*Taula423[[#This Row],[Mesos del contracte en vigor durant l´any 2024]]</f>
        <v>0</v>
      </c>
      <c r="X423" s="271">
        <f t="shared" si="36"/>
        <v>0</v>
      </c>
      <c r="Y423" s="271"/>
      <c r="Z423" s="272" t="e">
        <f>IF(#REF!&lt;#REF!,"No assoleix el mínim d'hores d'atenció anual","Atenció mínima assolida amb èxit")</f>
        <v>#REF!</v>
      </c>
      <c r="AA423" s="271"/>
      <c r="AB423" s="234"/>
      <c r="AC423" s="234"/>
      <c r="AE423" s="273">
        <f>IF(Taula423[[#This Row],[Núm. d''ordre]]&lt;&gt;"",1,0)</f>
        <v>0</v>
      </c>
      <c r="AG423" s="273">
        <f>IF(Taula423[[#This Row],[Núm. d''ordre]]&gt;0,1,0)</f>
        <v>1</v>
      </c>
      <c r="AI423" s="235">
        <f t="shared" si="40"/>
        <v>0</v>
      </c>
      <c r="AJ423" s="235">
        <f t="shared" si="41"/>
        <v>0</v>
      </c>
      <c r="AK423" s="235">
        <f t="shared" si="37"/>
        <v>0</v>
      </c>
      <c r="AL423" s="234"/>
      <c r="AM423" s="235">
        <f t="shared" si="38"/>
        <v>0</v>
      </c>
      <c r="AN423" s="235">
        <f t="shared" si="39"/>
        <v>0</v>
      </c>
      <c r="BM423" s="236"/>
      <c r="BN423" s="236"/>
      <c r="BO423" s="236"/>
    </row>
    <row r="424" spans="1:67" ht="13.5" customHeight="1" x14ac:dyDescent="0.25">
      <c r="A424" s="229"/>
      <c r="B424" s="234" t="str">
        <f>IF($C424&lt;&gt;"",MAX($B$7:B423)+1,"")</f>
        <v/>
      </c>
      <c r="C424" s="276"/>
      <c r="D424" s="287"/>
      <c r="E424" s="288"/>
      <c r="F424" s="262"/>
      <c r="G424" s="262"/>
      <c r="H424" s="275"/>
      <c r="I424" s="276"/>
      <c r="J424" s="281"/>
      <c r="K424" s="291"/>
      <c r="L424" s="263"/>
      <c r="M424" s="279"/>
      <c r="N42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24" s="355"/>
      <c r="P424" s="355"/>
      <c r="Q424" s="355"/>
      <c r="R424" s="360"/>
      <c r="S424" s="282"/>
      <c r="T424" s="292"/>
      <c r="U424" s="231"/>
      <c r="V424" s="270">
        <f>12/12*Taula423[[#This Row],[Mesos del contracte en vigor durant l´any 2024]]</f>
        <v>0</v>
      </c>
      <c r="W424" s="270">
        <f>2/12*Taula423[[#This Row],[Mesos del contracte en vigor durant l´any 2024]]</f>
        <v>0</v>
      </c>
      <c r="X424" s="271">
        <f t="shared" si="36"/>
        <v>0</v>
      </c>
      <c r="Y424" s="271"/>
      <c r="Z424" s="283" t="e">
        <f>IF(#REF!&lt;#REF!,"No assoleix el mínim d'hores d'atenció anual","Atenció mínima assolida amb èxit")</f>
        <v>#REF!</v>
      </c>
      <c r="AA424" s="271"/>
      <c r="AB424" s="234"/>
      <c r="AC424" s="234"/>
      <c r="AE424" s="273">
        <f>IF(Taula423[[#This Row],[Núm. d''ordre]]&lt;&gt;"",1,0)</f>
        <v>0</v>
      </c>
      <c r="AG424" s="273">
        <f>IF(Taula423[[#This Row],[Núm. d''ordre]]&gt;0,1,0)</f>
        <v>1</v>
      </c>
      <c r="AI424" s="235">
        <f t="shared" si="40"/>
        <v>0</v>
      </c>
      <c r="AJ424" s="235">
        <f t="shared" si="41"/>
        <v>0</v>
      </c>
      <c r="AK424" s="235">
        <f t="shared" si="37"/>
        <v>0</v>
      </c>
      <c r="AL424" s="234"/>
      <c r="AM424" s="235">
        <f t="shared" si="38"/>
        <v>0</v>
      </c>
      <c r="AN424" s="235">
        <f t="shared" si="39"/>
        <v>0</v>
      </c>
      <c r="BM424" s="236"/>
      <c r="BN424" s="236"/>
      <c r="BO424" s="236"/>
    </row>
    <row r="425" spans="1:67" ht="13.5" customHeight="1" x14ac:dyDescent="0.25">
      <c r="A425" s="229"/>
      <c r="B425" s="234" t="str">
        <f>IF($C425&lt;&gt;"",MAX($B$7:B424)+1,"")</f>
        <v/>
      </c>
      <c r="C425" s="276"/>
      <c r="D425" s="287"/>
      <c r="E425" s="288"/>
      <c r="F425" s="262"/>
      <c r="G425" s="262"/>
      <c r="H425" s="275"/>
      <c r="I425" s="276"/>
      <c r="J425" s="281"/>
      <c r="K425" s="291"/>
      <c r="L425" s="263"/>
      <c r="M425" s="279"/>
      <c r="N42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25" s="355"/>
      <c r="P425" s="355"/>
      <c r="Q425" s="355"/>
      <c r="R425" s="360"/>
      <c r="S425" s="282"/>
      <c r="T425" s="292"/>
      <c r="U425" s="231"/>
      <c r="V425" s="270">
        <f>12/12*Taula423[[#This Row],[Mesos del contracte en vigor durant l´any 2024]]</f>
        <v>0</v>
      </c>
      <c r="W425" s="270">
        <f>2/12*Taula423[[#This Row],[Mesos del contracte en vigor durant l´any 2024]]</f>
        <v>0</v>
      </c>
      <c r="X425" s="271">
        <f t="shared" si="36"/>
        <v>0</v>
      </c>
      <c r="Y425" s="271"/>
      <c r="Z425" s="272" t="e">
        <f>IF(#REF!&lt;#REF!,"No assoleix el mínim d'hores d'atenció anual","Atenció mínima assolida amb èxit")</f>
        <v>#REF!</v>
      </c>
      <c r="AA425" s="271"/>
      <c r="AB425" s="234"/>
      <c r="AC425" s="234"/>
      <c r="AE425" s="273">
        <f>IF(Taula423[[#This Row],[Núm. d''ordre]]&lt;&gt;"",1,0)</f>
        <v>0</v>
      </c>
      <c r="AG425" s="273">
        <f>IF(Taula423[[#This Row],[Núm. d''ordre]]&gt;0,1,0)</f>
        <v>1</v>
      </c>
      <c r="AI425" s="235">
        <f t="shared" si="40"/>
        <v>0</v>
      </c>
      <c r="AJ425" s="235">
        <f t="shared" si="41"/>
        <v>0</v>
      </c>
      <c r="AK425" s="235">
        <f t="shared" si="37"/>
        <v>0</v>
      </c>
      <c r="AL425" s="234"/>
      <c r="AM425" s="235">
        <f t="shared" si="38"/>
        <v>0</v>
      </c>
      <c r="AN425" s="235">
        <f t="shared" si="39"/>
        <v>0</v>
      </c>
      <c r="BM425" s="236"/>
      <c r="BN425" s="236"/>
      <c r="BO425" s="236"/>
    </row>
    <row r="426" spans="1:67" ht="13.5" customHeight="1" x14ac:dyDescent="0.25">
      <c r="A426" s="229"/>
      <c r="B426" s="234" t="str">
        <f>IF($C426&lt;&gt;"",MAX($B$7:B425)+1,"")</f>
        <v/>
      </c>
      <c r="C426" s="276"/>
      <c r="D426" s="287"/>
      <c r="E426" s="288"/>
      <c r="F426" s="262"/>
      <c r="G426" s="262"/>
      <c r="H426" s="275"/>
      <c r="I426" s="276"/>
      <c r="J426" s="281"/>
      <c r="K426" s="291"/>
      <c r="L426" s="263"/>
      <c r="M426" s="279"/>
      <c r="N42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26" s="355"/>
      <c r="P426" s="355"/>
      <c r="Q426" s="355"/>
      <c r="R426" s="360"/>
      <c r="S426" s="282"/>
      <c r="T426" s="292"/>
      <c r="U426" s="231"/>
      <c r="V426" s="270">
        <f>12/12*Taula423[[#This Row],[Mesos del contracte en vigor durant l´any 2024]]</f>
        <v>0</v>
      </c>
      <c r="W426" s="270">
        <f>2/12*Taula423[[#This Row],[Mesos del contracte en vigor durant l´any 2024]]</f>
        <v>0</v>
      </c>
      <c r="X426" s="271">
        <f t="shared" si="36"/>
        <v>0</v>
      </c>
      <c r="Y426" s="271"/>
      <c r="Z426" s="283" t="e">
        <f>IF(#REF!&lt;#REF!,"No assoleix el mínim d'hores d'atenció anual","Atenció mínima assolida amb èxit")</f>
        <v>#REF!</v>
      </c>
      <c r="AA426" s="271"/>
      <c r="AB426" s="234"/>
      <c r="AC426" s="234"/>
      <c r="AE426" s="273">
        <f>IF(Taula423[[#This Row],[Núm. d''ordre]]&lt;&gt;"",1,0)</f>
        <v>0</v>
      </c>
      <c r="AG426" s="273">
        <f>IF(Taula423[[#This Row],[Núm. d''ordre]]&gt;0,1,0)</f>
        <v>1</v>
      </c>
      <c r="AI426" s="235">
        <f t="shared" si="40"/>
        <v>0</v>
      </c>
      <c r="AJ426" s="235">
        <f t="shared" si="41"/>
        <v>0</v>
      </c>
      <c r="AK426" s="235">
        <f t="shared" si="37"/>
        <v>0</v>
      </c>
      <c r="AL426" s="234"/>
      <c r="AM426" s="235">
        <f t="shared" si="38"/>
        <v>0</v>
      </c>
      <c r="AN426" s="235">
        <f t="shared" si="39"/>
        <v>0</v>
      </c>
      <c r="BM426" s="236"/>
      <c r="BN426" s="236"/>
      <c r="BO426" s="236"/>
    </row>
    <row r="427" spans="1:67" ht="13.5" customHeight="1" x14ac:dyDescent="0.25">
      <c r="A427" s="229"/>
      <c r="B427" s="234" t="str">
        <f>IF($C427&lt;&gt;"",MAX($B$7:B426)+1,"")</f>
        <v/>
      </c>
      <c r="C427" s="276"/>
      <c r="D427" s="287"/>
      <c r="E427" s="288"/>
      <c r="F427" s="262"/>
      <c r="G427" s="262"/>
      <c r="H427" s="275"/>
      <c r="I427" s="276"/>
      <c r="J427" s="281"/>
      <c r="K427" s="291"/>
      <c r="L427" s="263"/>
      <c r="M427" s="279"/>
      <c r="N42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27" s="355"/>
      <c r="P427" s="355"/>
      <c r="Q427" s="355"/>
      <c r="R427" s="360"/>
      <c r="S427" s="282"/>
      <c r="T427" s="292"/>
      <c r="U427" s="231"/>
      <c r="V427" s="270">
        <f>12/12*Taula423[[#This Row],[Mesos del contracte en vigor durant l´any 2024]]</f>
        <v>0</v>
      </c>
      <c r="W427" s="270">
        <f>2/12*Taula423[[#This Row],[Mesos del contracte en vigor durant l´any 2024]]</f>
        <v>0</v>
      </c>
      <c r="X427" s="271">
        <f t="shared" si="36"/>
        <v>0</v>
      </c>
      <c r="Y427" s="271"/>
      <c r="Z427" s="272" t="e">
        <f>IF(#REF!&lt;#REF!,"No assoleix el mínim d'hores d'atenció anual","Atenció mínima assolida amb èxit")</f>
        <v>#REF!</v>
      </c>
      <c r="AA427" s="271"/>
      <c r="AB427" s="234"/>
      <c r="AC427" s="234"/>
      <c r="AE427" s="273">
        <f>IF(Taula423[[#This Row],[Núm. d''ordre]]&lt;&gt;"",1,0)</f>
        <v>0</v>
      </c>
      <c r="AG427" s="273">
        <f>IF(Taula423[[#This Row],[Núm. d''ordre]]&gt;0,1,0)</f>
        <v>1</v>
      </c>
      <c r="AI427" s="235">
        <f t="shared" si="40"/>
        <v>0</v>
      </c>
      <c r="AJ427" s="235">
        <f t="shared" si="41"/>
        <v>0</v>
      </c>
      <c r="AK427" s="235">
        <f t="shared" si="37"/>
        <v>0</v>
      </c>
      <c r="AL427" s="234"/>
      <c r="AM427" s="235">
        <f t="shared" si="38"/>
        <v>0</v>
      </c>
      <c r="AN427" s="235">
        <f t="shared" si="39"/>
        <v>0</v>
      </c>
      <c r="BM427" s="236"/>
      <c r="BN427" s="236"/>
      <c r="BO427" s="236"/>
    </row>
    <row r="428" spans="1:67" ht="13.5" customHeight="1" x14ac:dyDescent="0.25">
      <c r="A428" s="229"/>
      <c r="B428" s="234" t="str">
        <f>IF($C428&lt;&gt;"",MAX($B$7:B427)+1,"")</f>
        <v/>
      </c>
      <c r="C428" s="276"/>
      <c r="D428" s="287"/>
      <c r="E428" s="288"/>
      <c r="F428" s="262"/>
      <c r="G428" s="262"/>
      <c r="H428" s="275"/>
      <c r="I428" s="276"/>
      <c r="J428" s="281"/>
      <c r="K428" s="291"/>
      <c r="L428" s="263"/>
      <c r="M428" s="279"/>
      <c r="N42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28" s="355"/>
      <c r="P428" s="355"/>
      <c r="Q428" s="355"/>
      <c r="R428" s="360"/>
      <c r="S428" s="282"/>
      <c r="T428" s="292"/>
      <c r="U428" s="231"/>
      <c r="V428" s="270">
        <f>12/12*Taula423[[#This Row],[Mesos del contracte en vigor durant l´any 2024]]</f>
        <v>0</v>
      </c>
      <c r="W428" s="270">
        <f>2/12*Taula423[[#This Row],[Mesos del contracte en vigor durant l´any 2024]]</f>
        <v>0</v>
      </c>
      <c r="X428" s="271">
        <f t="shared" si="36"/>
        <v>0</v>
      </c>
      <c r="Y428" s="271"/>
      <c r="Z428" s="283" t="e">
        <f>IF(#REF!&lt;#REF!,"No assoleix el mínim d'hores d'atenció anual","Atenció mínima assolida amb èxit")</f>
        <v>#REF!</v>
      </c>
      <c r="AA428" s="271"/>
      <c r="AB428" s="234"/>
      <c r="AC428" s="234"/>
      <c r="AE428" s="273">
        <f>IF(Taula423[[#This Row],[Núm. d''ordre]]&lt;&gt;"",1,0)</f>
        <v>0</v>
      </c>
      <c r="AG428" s="273">
        <f>IF(Taula423[[#This Row],[Núm. d''ordre]]&gt;0,1,0)</f>
        <v>1</v>
      </c>
      <c r="AI428" s="235">
        <f t="shared" si="40"/>
        <v>0</v>
      </c>
      <c r="AJ428" s="235">
        <f t="shared" si="41"/>
        <v>0</v>
      </c>
      <c r="AK428" s="235">
        <f t="shared" si="37"/>
        <v>0</v>
      </c>
      <c r="AL428" s="234"/>
      <c r="AM428" s="235">
        <f t="shared" si="38"/>
        <v>0</v>
      </c>
      <c r="AN428" s="235">
        <f t="shared" si="39"/>
        <v>0</v>
      </c>
      <c r="BM428" s="236"/>
      <c r="BN428" s="236"/>
      <c r="BO428" s="236"/>
    </row>
    <row r="429" spans="1:67" ht="13.5" customHeight="1" x14ac:dyDescent="0.25">
      <c r="A429" s="229"/>
      <c r="B429" s="234" t="str">
        <f>IF($C429&lt;&gt;"",MAX($B$7:B428)+1,"")</f>
        <v/>
      </c>
      <c r="C429" s="276"/>
      <c r="D429" s="287"/>
      <c r="E429" s="288"/>
      <c r="F429" s="262"/>
      <c r="G429" s="262"/>
      <c r="H429" s="275"/>
      <c r="I429" s="276"/>
      <c r="J429" s="281"/>
      <c r="K429" s="291"/>
      <c r="L429" s="263"/>
      <c r="M429" s="279"/>
      <c r="N42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29" s="355"/>
      <c r="P429" s="355"/>
      <c r="Q429" s="355"/>
      <c r="R429" s="360"/>
      <c r="S429" s="282"/>
      <c r="T429" s="292"/>
      <c r="U429" s="231"/>
      <c r="V429" s="270">
        <f>12/12*Taula423[[#This Row],[Mesos del contracte en vigor durant l´any 2024]]</f>
        <v>0</v>
      </c>
      <c r="W429" s="270">
        <f>2/12*Taula423[[#This Row],[Mesos del contracte en vigor durant l´any 2024]]</f>
        <v>0</v>
      </c>
      <c r="X429" s="271">
        <f t="shared" si="36"/>
        <v>0</v>
      </c>
      <c r="Y429" s="271"/>
      <c r="Z429" s="272" t="e">
        <f>IF(#REF!&lt;#REF!,"No assoleix el mínim d'hores d'atenció anual","Atenció mínima assolida amb èxit")</f>
        <v>#REF!</v>
      </c>
      <c r="AA429" s="271"/>
      <c r="AB429" s="234"/>
      <c r="AC429" s="234"/>
      <c r="AE429" s="273">
        <f>IF(Taula423[[#This Row],[Núm. d''ordre]]&lt;&gt;"",1,0)</f>
        <v>0</v>
      </c>
      <c r="AG429" s="273">
        <f>IF(Taula423[[#This Row],[Núm. d''ordre]]&gt;0,1,0)</f>
        <v>1</v>
      </c>
      <c r="AI429" s="235">
        <f t="shared" si="40"/>
        <v>0</v>
      </c>
      <c r="AJ429" s="235">
        <f t="shared" si="41"/>
        <v>0</v>
      </c>
      <c r="AK429" s="235">
        <f t="shared" si="37"/>
        <v>0</v>
      </c>
      <c r="AL429" s="234"/>
      <c r="AM429" s="235">
        <f t="shared" si="38"/>
        <v>0</v>
      </c>
      <c r="AN429" s="235">
        <f t="shared" si="39"/>
        <v>0</v>
      </c>
      <c r="BM429" s="236"/>
      <c r="BN429" s="236"/>
      <c r="BO429" s="236"/>
    </row>
    <row r="430" spans="1:67" ht="13.5" customHeight="1" x14ac:dyDescent="0.25">
      <c r="A430" s="229"/>
      <c r="B430" s="234" t="str">
        <f>IF($C430&lt;&gt;"",MAX($B$7:B429)+1,"")</f>
        <v/>
      </c>
      <c r="C430" s="276"/>
      <c r="D430" s="287"/>
      <c r="E430" s="288"/>
      <c r="F430" s="262"/>
      <c r="G430" s="262"/>
      <c r="H430" s="275"/>
      <c r="I430" s="276"/>
      <c r="J430" s="281"/>
      <c r="K430" s="291"/>
      <c r="L430" s="263"/>
      <c r="M430" s="279"/>
      <c r="N43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30" s="355"/>
      <c r="P430" s="355"/>
      <c r="Q430" s="355"/>
      <c r="R430" s="360"/>
      <c r="S430" s="282"/>
      <c r="T430" s="292"/>
      <c r="U430" s="231"/>
      <c r="V430" s="270">
        <f>12/12*Taula423[[#This Row],[Mesos del contracte en vigor durant l´any 2024]]</f>
        <v>0</v>
      </c>
      <c r="W430" s="270">
        <f>2/12*Taula423[[#This Row],[Mesos del contracte en vigor durant l´any 2024]]</f>
        <v>0</v>
      </c>
      <c r="X430" s="271">
        <f t="shared" si="36"/>
        <v>0</v>
      </c>
      <c r="Y430" s="271"/>
      <c r="Z430" s="283" t="e">
        <f>IF(#REF!&lt;#REF!,"No assoleix el mínim d'hores d'atenció anual","Atenció mínima assolida amb èxit")</f>
        <v>#REF!</v>
      </c>
      <c r="AA430" s="271"/>
      <c r="AB430" s="234"/>
      <c r="AC430" s="234"/>
      <c r="AE430" s="273">
        <f>IF(Taula423[[#This Row],[Núm. d''ordre]]&lt;&gt;"",1,0)</f>
        <v>0</v>
      </c>
      <c r="AG430" s="273">
        <f>IF(Taula423[[#This Row],[Núm. d''ordre]]&gt;0,1,0)</f>
        <v>1</v>
      </c>
      <c r="AI430" s="235">
        <f t="shared" si="40"/>
        <v>0</v>
      </c>
      <c r="AJ430" s="235">
        <f t="shared" si="41"/>
        <v>0</v>
      </c>
      <c r="AK430" s="235">
        <f t="shared" si="37"/>
        <v>0</v>
      </c>
      <c r="AL430" s="234"/>
      <c r="AM430" s="235">
        <f t="shared" si="38"/>
        <v>0</v>
      </c>
      <c r="AN430" s="235">
        <f t="shared" si="39"/>
        <v>0</v>
      </c>
      <c r="BM430" s="236"/>
      <c r="BN430" s="236"/>
      <c r="BO430" s="236"/>
    </row>
    <row r="431" spans="1:67" ht="13.5" customHeight="1" x14ac:dyDescent="0.25">
      <c r="A431" s="229"/>
      <c r="B431" s="234" t="str">
        <f>IF($C431&lt;&gt;"",MAX($B$7:B430)+1,"")</f>
        <v/>
      </c>
      <c r="C431" s="276"/>
      <c r="D431" s="287"/>
      <c r="E431" s="288"/>
      <c r="F431" s="262"/>
      <c r="G431" s="262"/>
      <c r="H431" s="275"/>
      <c r="I431" s="276"/>
      <c r="J431" s="281"/>
      <c r="K431" s="291"/>
      <c r="L431" s="263"/>
      <c r="M431" s="279"/>
      <c r="N43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31" s="355"/>
      <c r="P431" s="355"/>
      <c r="Q431" s="355"/>
      <c r="R431" s="360"/>
      <c r="S431" s="282"/>
      <c r="T431" s="292"/>
      <c r="U431" s="231"/>
      <c r="V431" s="270">
        <f>12/12*Taula423[[#This Row],[Mesos del contracte en vigor durant l´any 2024]]</f>
        <v>0</v>
      </c>
      <c r="W431" s="270">
        <f>2/12*Taula423[[#This Row],[Mesos del contracte en vigor durant l´any 2024]]</f>
        <v>0</v>
      </c>
      <c r="X431" s="271">
        <f t="shared" si="36"/>
        <v>0</v>
      </c>
      <c r="Y431" s="271"/>
      <c r="Z431" s="272" t="e">
        <f>IF(#REF!&lt;#REF!,"No assoleix el mínim d'hores d'atenció anual","Atenció mínima assolida amb èxit")</f>
        <v>#REF!</v>
      </c>
      <c r="AA431" s="271"/>
      <c r="AB431" s="234"/>
      <c r="AC431" s="234"/>
      <c r="AE431" s="273">
        <f>IF(Taula423[[#This Row],[Núm. d''ordre]]&lt;&gt;"",1,0)</f>
        <v>0</v>
      </c>
      <c r="AG431" s="273">
        <f>IF(Taula423[[#This Row],[Núm. d''ordre]]&gt;0,1,0)</f>
        <v>1</v>
      </c>
      <c r="AI431" s="235">
        <f t="shared" si="40"/>
        <v>0</v>
      </c>
      <c r="AJ431" s="235">
        <f t="shared" si="41"/>
        <v>0</v>
      </c>
      <c r="AK431" s="235">
        <f t="shared" si="37"/>
        <v>0</v>
      </c>
      <c r="AL431" s="234"/>
      <c r="AM431" s="235">
        <f t="shared" si="38"/>
        <v>0</v>
      </c>
      <c r="AN431" s="235">
        <f t="shared" si="39"/>
        <v>0</v>
      </c>
      <c r="BM431" s="236"/>
      <c r="BN431" s="236"/>
      <c r="BO431" s="236"/>
    </row>
    <row r="432" spans="1:67" ht="13.5" customHeight="1" x14ac:dyDescent="0.25">
      <c r="A432" s="229"/>
      <c r="B432" s="234" t="str">
        <f>IF($C432&lt;&gt;"",MAX($B$7:B431)+1,"")</f>
        <v/>
      </c>
      <c r="C432" s="276"/>
      <c r="D432" s="287"/>
      <c r="E432" s="288"/>
      <c r="F432" s="262"/>
      <c r="G432" s="262"/>
      <c r="H432" s="275"/>
      <c r="I432" s="276"/>
      <c r="J432" s="281"/>
      <c r="K432" s="291"/>
      <c r="L432" s="263"/>
      <c r="M432" s="279"/>
      <c r="N43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32" s="355"/>
      <c r="P432" s="355"/>
      <c r="Q432" s="355"/>
      <c r="R432" s="360"/>
      <c r="S432" s="282"/>
      <c r="T432" s="292"/>
      <c r="U432" s="231"/>
      <c r="V432" s="270">
        <f>12/12*Taula423[[#This Row],[Mesos del contracte en vigor durant l´any 2024]]</f>
        <v>0</v>
      </c>
      <c r="W432" s="270">
        <f>2/12*Taula423[[#This Row],[Mesos del contracte en vigor durant l´any 2024]]</f>
        <v>0</v>
      </c>
      <c r="X432" s="271">
        <f t="shared" si="36"/>
        <v>0</v>
      </c>
      <c r="Y432" s="271"/>
      <c r="Z432" s="283" t="e">
        <f>IF(#REF!&lt;#REF!,"No assoleix el mínim d'hores d'atenció anual","Atenció mínima assolida amb èxit")</f>
        <v>#REF!</v>
      </c>
      <c r="AA432" s="271"/>
      <c r="AB432" s="234"/>
      <c r="AC432" s="234"/>
      <c r="AE432" s="273">
        <f>IF(Taula423[[#This Row],[Núm. d''ordre]]&lt;&gt;"",1,0)</f>
        <v>0</v>
      </c>
      <c r="AG432" s="273">
        <f>IF(Taula423[[#This Row],[Núm. d''ordre]]&gt;0,1,0)</f>
        <v>1</v>
      </c>
      <c r="AI432" s="235">
        <f t="shared" si="40"/>
        <v>0</v>
      </c>
      <c r="AJ432" s="235">
        <f t="shared" si="41"/>
        <v>0</v>
      </c>
      <c r="AK432" s="235">
        <f t="shared" si="37"/>
        <v>0</v>
      </c>
      <c r="AL432" s="234"/>
      <c r="AM432" s="235">
        <f t="shared" si="38"/>
        <v>0</v>
      </c>
      <c r="AN432" s="235">
        <f t="shared" si="39"/>
        <v>0</v>
      </c>
      <c r="BM432" s="236"/>
      <c r="BN432" s="236"/>
      <c r="BO432" s="236"/>
    </row>
    <row r="433" spans="1:67" ht="13.5" customHeight="1" x14ac:dyDescent="0.25">
      <c r="A433" s="229"/>
      <c r="B433" s="234" t="str">
        <f>IF($C433&lt;&gt;"",MAX($B$7:B432)+1,"")</f>
        <v/>
      </c>
      <c r="C433" s="276"/>
      <c r="D433" s="287"/>
      <c r="E433" s="288"/>
      <c r="F433" s="262"/>
      <c r="G433" s="262"/>
      <c r="H433" s="275"/>
      <c r="I433" s="276"/>
      <c r="J433" s="281"/>
      <c r="K433" s="291"/>
      <c r="L433" s="263"/>
      <c r="M433" s="279"/>
      <c r="N43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33" s="355"/>
      <c r="P433" s="355"/>
      <c r="Q433" s="355"/>
      <c r="R433" s="360"/>
      <c r="S433" s="282"/>
      <c r="T433" s="292"/>
      <c r="U433" s="231"/>
      <c r="V433" s="270">
        <f>12/12*Taula423[[#This Row],[Mesos del contracte en vigor durant l´any 2024]]</f>
        <v>0</v>
      </c>
      <c r="W433" s="270">
        <f>2/12*Taula423[[#This Row],[Mesos del contracte en vigor durant l´any 2024]]</f>
        <v>0</v>
      </c>
      <c r="X433" s="271">
        <f t="shared" si="36"/>
        <v>0</v>
      </c>
      <c r="Y433" s="271"/>
      <c r="Z433" s="272" t="e">
        <f>IF(#REF!&lt;#REF!,"No assoleix el mínim d'hores d'atenció anual","Atenció mínima assolida amb èxit")</f>
        <v>#REF!</v>
      </c>
      <c r="AA433" s="271"/>
      <c r="AB433" s="234"/>
      <c r="AC433" s="234"/>
      <c r="AE433" s="273">
        <f>IF(Taula423[[#This Row],[Núm. d''ordre]]&lt;&gt;"",1,0)</f>
        <v>0</v>
      </c>
      <c r="AG433" s="273">
        <f>IF(Taula423[[#This Row],[Núm. d''ordre]]&gt;0,1,0)</f>
        <v>1</v>
      </c>
      <c r="AI433" s="235">
        <f t="shared" si="40"/>
        <v>0</v>
      </c>
      <c r="AJ433" s="235">
        <f t="shared" si="41"/>
        <v>0</v>
      </c>
      <c r="AK433" s="235">
        <f t="shared" si="37"/>
        <v>0</v>
      </c>
      <c r="AL433" s="234"/>
      <c r="AM433" s="235">
        <f t="shared" si="38"/>
        <v>0</v>
      </c>
      <c r="AN433" s="235">
        <f t="shared" si="39"/>
        <v>0</v>
      </c>
      <c r="BM433" s="236"/>
      <c r="BN433" s="236"/>
      <c r="BO433" s="236"/>
    </row>
    <row r="434" spans="1:67" ht="13.5" customHeight="1" x14ac:dyDescent="0.25">
      <c r="A434" s="229"/>
      <c r="B434" s="234" t="str">
        <f>IF($C434&lt;&gt;"",MAX($B$7:B433)+1,"")</f>
        <v/>
      </c>
      <c r="C434" s="276"/>
      <c r="D434" s="287"/>
      <c r="E434" s="288"/>
      <c r="F434" s="262"/>
      <c r="G434" s="262"/>
      <c r="H434" s="275"/>
      <c r="I434" s="276"/>
      <c r="J434" s="281"/>
      <c r="K434" s="291"/>
      <c r="L434" s="263"/>
      <c r="M434" s="279"/>
      <c r="N43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34" s="355"/>
      <c r="P434" s="355"/>
      <c r="Q434" s="355"/>
      <c r="R434" s="360"/>
      <c r="S434" s="282"/>
      <c r="T434" s="292"/>
      <c r="U434" s="231"/>
      <c r="V434" s="270">
        <f>12/12*Taula423[[#This Row],[Mesos del contracte en vigor durant l´any 2024]]</f>
        <v>0</v>
      </c>
      <c r="W434" s="270">
        <f>2/12*Taula423[[#This Row],[Mesos del contracte en vigor durant l´any 2024]]</f>
        <v>0</v>
      </c>
      <c r="X434" s="271">
        <f t="shared" si="36"/>
        <v>0</v>
      </c>
      <c r="Y434" s="271"/>
      <c r="Z434" s="283" t="e">
        <f>IF(#REF!&lt;#REF!,"No assoleix el mínim d'hores d'atenció anual","Atenció mínima assolida amb èxit")</f>
        <v>#REF!</v>
      </c>
      <c r="AA434" s="271"/>
      <c r="AB434" s="234"/>
      <c r="AC434" s="234"/>
      <c r="AE434" s="273">
        <f>IF(Taula423[[#This Row],[Núm. d''ordre]]&lt;&gt;"",1,0)</f>
        <v>0</v>
      </c>
      <c r="AG434" s="273">
        <f>IF(Taula423[[#This Row],[Núm. d''ordre]]&gt;0,1,0)</f>
        <v>1</v>
      </c>
      <c r="AI434" s="235">
        <f t="shared" si="40"/>
        <v>0</v>
      </c>
      <c r="AJ434" s="235">
        <f t="shared" si="41"/>
        <v>0</v>
      </c>
      <c r="AK434" s="235">
        <f t="shared" si="37"/>
        <v>0</v>
      </c>
      <c r="AL434" s="234"/>
      <c r="AM434" s="235">
        <f t="shared" si="38"/>
        <v>0</v>
      </c>
      <c r="AN434" s="235">
        <f t="shared" si="39"/>
        <v>0</v>
      </c>
      <c r="BM434" s="236"/>
      <c r="BN434" s="236"/>
      <c r="BO434" s="236"/>
    </row>
    <row r="435" spans="1:67" ht="13.5" customHeight="1" x14ac:dyDescent="0.25">
      <c r="A435" s="229"/>
      <c r="B435" s="234" t="str">
        <f>IF($C435&lt;&gt;"",MAX($B$7:B434)+1,"")</f>
        <v/>
      </c>
      <c r="C435" s="276"/>
      <c r="D435" s="287"/>
      <c r="E435" s="288"/>
      <c r="F435" s="262"/>
      <c r="G435" s="262"/>
      <c r="H435" s="275"/>
      <c r="I435" s="276"/>
      <c r="J435" s="281"/>
      <c r="K435" s="291"/>
      <c r="L435" s="263"/>
      <c r="M435" s="279"/>
      <c r="N43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35" s="355"/>
      <c r="P435" s="355"/>
      <c r="Q435" s="355"/>
      <c r="R435" s="360"/>
      <c r="S435" s="282"/>
      <c r="T435" s="292"/>
      <c r="U435" s="231"/>
      <c r="V435" s="270">
        <f>12/12*Taula423[[#This Row],[Mesos del contracte en vigor durant l´any 2024]]</f>
        <v>0</v>
      </c>
      <c r="W435" s="270">
        <f>2/12*Taula423[[#This Row],[Mesos del contracte en vigor durant l´any 2024]]</f>
        <v>0</v>
      </c>
      <c r="X435" s="271">
        <f t="shared" si="36"/>
        <v>0</v>
      </c>
      <c r="Y435" s="271"/>
      <c r="Z435" s="272" t="e">
        <f>IF(#REF!&lt;#REF!,"No assoleix el mínim d'hores d'atenció anual","Atenció mínima assolida amb èxit")</f>
        <v>#REF!</v>
      </c>
      <c r="AA435" s="271"/>
      <c r="AB435" s="234"/>
      <c r="AC435" s="234"/>
      <c r="AE435" s="273">
        <f>IF(Taula423[[#This Row],[Núm. d''ordre]]&lt;&gt;"",1,0)</f>
        <v>0</v>
      </c>
      <c r="AG435" s="273">
        <f>IF(Taula423[[#This Row],[Núm. d''ordre]]&gt;0,1,0)</f>
        <v>1</v>
      </c>
      <c r="AI435" s="235">
        <f t="shared" si="40"/>
        <v>0</v>
      </c>
      <c r="AJ435" s="235">
        <f t="shared" si="41"/>
        <v>0</v>
      </c>
      <c r="AK435" s="235">
        <f t="shared" si="37"/>
        <v>0</v>
      </c>
      <c r="AL435" s="234"/>
      <c r="AM435" s="235">
        <f t="shared" si="38"/>
        <v>0</v>
      </c>
      <c r="AN435" s="235">
        <f t="shared" si="39"/>
        <v>0</v>
      </c>
      <c r="BM435" s="236"/>
      <c r="BN435" s="236"/>
      <c r="BO435" s="236"/>
    </row>
    <row r="436" spans="1:67" ht="13.5" customHeight="1" x14ac:dyDescent="0.25">
      <c r="A436" s="229"/>
      <c r="B436" s="234" t="str">
        <f>IF($C436&lt;&gt;"",MAX($B$7:B435)+1,"")</f>
        <v/>
      </c>
      <c r="C436" s="276"/>
      <c r="D436" s="287"/>
      <c r="E436" s="288"/>
      <c r="F436" s="262"/>
      <c r="G436" s="262"/>
      <c r="H436" s="275"/>
      <c r="I436" s="276"/>
      <c r="J436" s="281"/>
      <c r="K436" s="291"/>
      <c r="L436" s="263"/>
      <c r="M436" s="279"/>
      <c r="N43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36" s="355"/>
      <c r="P436" s="355"/>
      <c r="Q436" s="355"/>
      <c r="R436" s="360"/>
      <c r="S436" s="282"/>
      <c r="T436" s="292"/>
      <c r="U436" s="231"/>
      <c r="V436" s="270">
        <f>12/12*Taula423[[#This Row],[Mesos del contracte en vigor durant l´any 2024]]</f>
        <v>0</v>
      </c>
      <c r="W436" s="270">
        <f>2/12*Taula423[[#This Row],[Mesos del contracte en vigor durant l´any 2024]]</f>
        <v>0</v>
      </c>
      <c r="X436" s="271">
        <f t="shared" si="36"/>
        <v>0</v>
      </c>
      <c r="Y436" s="271"/>
      <c r="Z436" s="283" t="e">
        <f>IF(#REF!&lt;#REF!,"No assoleix el mínim d'hores d'atenció anual","Atenció mínima assolida amb èxit")</f>
        <v>#REF!</v>
      </c>
      <c r="AA436" s="271"/>
      <c r="AB436" s="234"/>
      <c r="AC436" s="234"/>
      <c r="AE436" s="273">
        <f>IF(Taula423[[#This Row],[Núm. d''ordre]]&lt;&gt;"",1,0)</f>
        <v>0</v>
      </c>
      <c r="AG436" s="273">
        <f>IF(Taula423[[#This Row],[Núm. d''ordre]]&gt;0,1,0)</f>
        <v>1</v>
      </c>
      <c r="AI436" s="235">
        <f t="shared" si="40"/>
        <v>0</v>
      </c>
      <c r="AJ436" s="235">
        <f t="shared" si="41"/>
        <v>0</v>
      </c>
      <c r="AK436" s="235">
        <f t="shared" si="37"/>
        <v>0</v>
      </c>
      <c r="AL436" s="234"/>
      <c r="AM436" s="235">
        <f t="shared" si="38"/>
        <v>0</v>
      </c>
      <c r="AN436" s="235">
        <f t="shared" si="39"/>
        <v>0</v>
      </c>
      <c r="BM436" s="236"/>
      <c r="BN436" s="236"/>
      <c r="BO436" s="236"/>
    </row>
    <row r="437" spans="1:67" ht="13.5" customHeight="1" x14ac:dyDescent="0.25">
      <c r="A437" s="229"/>
      <c r="B437" s="234" t="str">
        <f>IF($C437&lt;&gt;"",MAX($B$7:B436)+1,"")</f>
        <v/>
      </c>
      <c r="C437" s="276"/>
      <c r="D437" s="287"/>
      <c r="E437" s="288"/>
      <c r="F437" s="262"/>
      <c r="G437" s="262"/>
      <c r="H437" s="275"/>
      <c r="I437" s="276"/>
      <c r="J437" s="281"/>
      <c r="K437" s="291"/>
      <c r="L437" s="263"/>
      <c r="M437" s="279"/>
      <c r="N43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37" s="355"/>
      <c r="P437" s="355"/>
      <c r="Q437" s="355"/>
      <c r="R437" s="360"/>
      <c r="S437" s="282"/>
      <c r="T437" s="292"/>
      <c r="U437" s="231"/>
      <c r="V437" s="270">
        <f>12/12*Taula423[[#This Row],[Mesos del contracte en vigor durant l´any 2024]]</f>
        <v>0</v>
      </c>
      <c r="W437" s="270">
        <f>2/12*Taula423[[#This Row],[Mesos del contracte en vigor durant l´any 2024]]</f>
        <v>0</v>
      </c>
      <c r="X437" s="271">
        <f t="shared" si="36"/>
        <v>0</v>
      </c>
      <c r="Y437" s="271"/>
      <c r="Z437" s="272" t="e">
        <f>IF(#REF!&lt;#REF!,"No assoleix el mínim d'hores d'atenció anual","Atenció mínima assolida amb èxit")</f>
        <v>#REF!</v>
      </c>
      <c r="AA437" s="271"/>
      <c r="AB437" s="234"/>
      <c r="AC437" s="234"/>
      <c r="AE437" s="273">
        <f>IF(Taula423[[#This Row],[Núm. d''ordre]]&lt;&gt;"",1,0)</f>
        <v>0</v>
      </c>
      <c r="AG437" s="273">
        <f>IF(Taula423[[#This Row],[Núm. d''ordre]]&gt;0,1,0)</f>
        <v>1</v>
      </c>
      <c r="AI437" s="235">
        <f t="shared" si="40"/>
        <v>0</v>
      </c>
      <c r="AJ437" s="235">
        <f t="shared" si="41"/>
        <v>0</v>
      </c>
      <c r="AK437" s="235">
        <f t="shared" si="37"/>
        <v>0</v>
      </c>
      <c r="AL437" s="234"/>
      <c r="AM437" s="235">
        <f t="shared" si="38"/>
        <v>0</v>
      </c>
      <c r="AN437" s="235">
        <f t="shared" si="39"/>
        <v>0</v>
      </c>
      <c r="BM437" s="236"/>
      <c r="BN437" s="236"/>
      <c r="BO437" s="236"/>
    </row>
    <row r="438" spans="1:67" ht="13.5" customHeight="1" x14ac:dyDescent="0.25">
      <c r="A438" s="229"/>
      <c r="B438" s="234" t="str">
        <f>IF($C438&lt;&gt;"",MAX($B$7:B437)+1,"")</f>
        <v/>
      </c>
      <c r="C438" s="276"/>
      <c r="D438" s="287"/>
      <c r="E438" s="288"/>
      <c r="F438" s="262"/>
      <c r="G438" s="262"/>
      <c r="H438" s="275"/>
      <c r="I438" s="276"/>
      <c r="J438" s="281"/>
      <c r="K438" s="291"/>
      <c r="L438" s="263"/>
      <c r="M438" s="279"/>
      <c r="N43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38" s="355"/>
      <c r="P438" s="355"/>
      <c r="Q438" s="355"/>
      <c r="R438" s="360"/>
      <c r="S438" s="282"/>
      <c r="T438" s="292"/>
      <c r="U438" s="231"/>
      <c r="V438" s="270">
        <f>12/12*Taula423[[#This Row],[Mesos del contracte en vigor durant l´any 2024]]</f>
        <v>0</v>
      </c>
      <c r="W438" s="270">
        <f>2/12*Taula423[[#This Row],[Mesos del contracte en vigor durant l´any 2024]]</f>
        <v>0</v>
      </c>
      <c r="X438" s="271">
        <f t="shared" si="36"/>
        <v>0</v>
      </c>
      <c r="Y438" s="271"/>
      <c r="Z438" s="283" t="e">
        <f>IF(#REF!&lt;#REF!,"No assoleix el mínim d'hores d'atenció anual","Atenció mínima assolida amb èxit")</f>
        <v>#REF!</v>
      </c>
      <c r="AA438" s="271"/>
      <c r="AB438" s="234"/>
      <c r="AC438" s="234"/>
      <c r="AE438" s="273">
        <f>IF(Taula423[[#This Row],[Núm. d''ordre]]&lt;&gt;"",1,0)</f>
        <v>0</v>
      </c>
      <c r="AG438" s="273">
        <f>IF(Taula423[[#This Row],[Núm. d''ordre]]&gt;0,1,0)</f>
        <v>1</v>
      </c>
      <c r="AI438" s="235">
        <f t="shared" si="40"/>
        <v>0</v>
      </c>
      <c r="AJ438" s="235">
        <f t="shared" si="41"/>
        <v>0</v>
      </c>
      <c r="AK438" s="235">
        <f t="shared" si="37"/>
        <v>0</v>
      </c>
      <c r="AL438" s="234"/>
      <c r="AM438" s="235">
        <f t="shared" si="38"/>
        <v>0</v>
      </c>
      <c r="AN438" s="235">
        <f t="shared" si="39"/>
        <v>0</v>
      </c>
      <c r="BM438" s="236"/>
      <c r="BN438" s="236"/>
      <c r="BO438" s="236"/>
    </row>
    <row r="439" spans="1:67" ht="13.5" customHeight="1" x14ac:dyDescent="0.25">
      <c r="A439" s="229"/>
      <c r="B439" s="234" t="str">
        <f>IF($C439&lt;&gt;"",MAX($B$7:B438)+1,"")</f>
        <v/>
      </c>
      <c r="C439" s="276"/>
      <c r="D439" s="287"/>
      <c r="E439" s="288"/>
      <c r="F439" s="262"/>
      <c r="G439" s="262"/>
      <c r="H439" s="275"/>
      <c r="I439" s="276"/>
      <c r="J439" s="281"/>
      <c r="K439" s="291"/>
      <c r="L439" s="263"/>
      <c r="M439" s="279"/>
      <c r="N43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39" s="355"/>
      <c r="P439" s="355"/>
      <c r="Q439" s="355"/>
      <c r="R439" s="360"/>
      <c r="S439" s="282"/>
      <c r="T439" s="292"/>
      <c r="U439" s="231"/>
      <c r="V439" s="270">
        <f>12/12*Taula423[[#This Row],[Mesos del contracte en vigor durant l´any 2024]]</f>
        <v>0</v>
      </c>
      <c r="W439" s="270">
        <f>2/12*Taula423[[#This Row],[Mesos del contracte en vigor durant l´any 2024]]</f>
        <v>0</v>
      </c>
      <c r="X439" s="271">
        <f t="shared" si="36"/>
        <v>0</v>
      </c>
      <c r="Y439" s="271"/>
      <c r="Z439" s="272" t="e">
        <f>IF(#REF!&lt;#REF!,"No assoleix el mínim d'hores d'atenció anual","Atenció mínima assolida amb èxit")</f>
        <v>#REF!</v>
      </c>
      <c r="AA439" s="271"/>
      <c r="AB439" s="234"/>
      <c r="AC439" s="234"/>
      <c r="AE439" s="273">
        <f>IF(Taula423[[#This Row],[Núm. d''ordre]]&lt;&gt;"",1,0)</f>
        <v>0</v>
      </c>
      <c r="AG439" s="273">
        <f>IF(Taula423[[#This Row],[Núm. d''ordre]]&gt;0,1,0)</f>
        <v>1</v>
      </c>
      <c r="AI439" s="235">
        <f t="shared" si="40"/>
        <v>0</v>
      </c>
      <c r="AJ439" s="235">
        <f t="shared" si="41"/>
        <v>0</v>
      </c>
      <c r="AK439" s="235">
        <f t="shared" si="37"/>
        <v>0</v>
      </c>
      <c r="AL439" s="234"/>
      <c r="AM439" s="235">
        <f t="shared" si="38"/>
        <v>0</v>
      </c>
      <c r="AN439" s="235">
        <f t="shared" si="39"/>
        <v>0</v>
      </c>
      <c r="BM439" s="236"/>
      <c r="BN439" s="236"/>
      <c r="BO439" s="236"/>
    </row>
    <row r="440" spans="1:67" ht="13.5" customHeight="1" x14ac:dyDescent="0.25">
      <c r="A440" s="229"/>
      <c r="B440" s="234" t="str">
        <f>IF($C440&lt;&gt;"",MAX($B$7:B439)+1,"")</f>
        <v/>
      </c>
      <c r="C440" s="276"/>
      <c r="D440" s="287"/>
      <c r="E440" s="288"/>
      <c r="F440" s="262"/>
      <c r="G440" s="262"/>
      <c r="H440" s="275"/>
      <c r="I440" s="276"/>
      <c r="J440" s="281"/>
      <c r="K440" s="291"/>
      <c r="L440" s="263"/>
      <c r="M440" s="279"/>
      <c r="N44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40" s="355"/>
      <c r="P440" s="355"/>
      <c r="Q440" s="355"/>
      <c r="R440" s="360"/>
      <c r="S440" s="282"/>
      <c r="T440" s="292"/>
      <c r="U440" s="231"/>
      <c r="V440" s="270">
        <f>12/12*Taula423[[#This Row],[Mesos del contracte en vigor durant l´any 2024]]</f>
        <v>0</v>
      </c>
      <c r="W440" s="270">
        <f>2/12*Taula423[[#This Row],[Mesos del contracte en vigor durant l´any 2024]]</f>
        <v>0</v>
      </c>
      <c r="X440" s="271">
        <f t="shared" si="36"/>
        <v>0</v>
      </c>
      <c r="Y440" s="271"/>
      <c r="Z440" s="283" t="e">
        <f>IF(#REF!&lt;#REF!,"No assoleix el mínim d'hores d'atenció anual","Atenció mínima assolida amb èxit")</f>
        <v>#REF!</v>
      </c>
      <c r="AA440" s="271"/>
      <c r="AB440" s="234"/>
      <c r="AC440" s="234"/>
      <c r="AE440" s="273">
        <f>IF(Taula423[[#This Row],[Núm. d''ordre]]&lt;&gt;"",1,0)</f>
        <v>0</v>
      </c>
      <c r="AG440" s="273">
        <f>IF(Taula423[[#This Row],[Núm. d''ordre]]&gt;0,1,0)</f>
        <v>1</v>
      </c>
      <c r="AI440" s="235">
        <f t="shared" si="40"/>
        <v>0</v>
      </c>
      <c r="AJ440" s="235">
        <f t="shared" si="41"/>
        <v>0</v>
      </c>
      <c r="AK440" s="235">
        <f t="shared" si="37"/>
        <v>0</v>
      </c>
      <c r="AL440" s="234"/>
      <c r="AM440" s="235">
        <f t="shared" si="38"/>
        <v>0</v>
      </c>
      <c r="AN440" s="235">
        <f t="shared" si="39"/>
        <v>0</v>
      </c>
      <c r="BM440" s="236"/>
      <c r="BN440" s="236"/>
      <c r="BO440" s="236"/>
    </row>
    <row r="441" spans="1:67" ht="13.5" customHeight="1" x14ac:dyDescent="0.25">
      <c r="A441" s="229"/>
      <c r="B441" s="234" t="str">
        <f>IF($C441&lt;&gt;"",MAX($B$7:B440)+1,"")</f>
        <v/>
      </c>
      <c r="C441" s="276"/>
      <c r="D441" s="287"/>
      <c r="E441" s="288"/>
      <c r="F441" s="262"/>
      <c r="G441" s="262"/>
      <c r="H441" s="275"/>
      <c r="I441" s="276"/>
      <c r="J441" s="281"/>
      <c r="K441" s="291"/>
      <c r="L441" s="263"/>
      <c r="M441" s="279"/>
      <c r="N44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41" s="355"/>
      <c r="P441" s="355"/>
      <c r="Q441" s="355"/>
      <c r="R441" s="360"/>
      <c r="S441" s="282"/>
      <c r="T441" s="292"/>
      <c r="U441" s="231"/>
      <c r="V441" s="270">
        <f>12/12*Taula423[[#This Row],[Mesos del contracte en vigor durant l´any 2024]]</f>
        <v>0</v>
      </c>
      <c r="W441" s="270">
        <f>2/12*Taula423[[#This Row],[Mesos del contracte en vigor durant l´any 2024]]</f>
        <v>0</v>
      </c>
      <c r="X441" s="271">
        <f t="shared" si="36"/>
        <v>0</v>
      </c>
      <c r="Y441" s="271"/>
      <c r="Z441" s="272" t="e">
        <f>IF(#REF!&lt;#REF!,"No assoleix el mínim d'hores d'atenció anual","Atenció mínima assolida amb èxit")</f>
        <v>#REF!</v>
      </c>
      <c r="AA441" s="271"/>
      <c r="AB441" s="234"/>
      <c r="AC441" s="234"/>
      <c r="AE441" s="273">
        <f>IF(Taula423[[#This Row],[Núm. d''ordre]]&lt;&gt;"",1,0)</f>
        <v>0</v>
      </c>
      <c r="AG441" s="273">
        <f>IF(Taula423[[#This Row],[Núm. d''ordre]]&gt;0,1,0)</f>
        <v>1</v>
      </c>
      <c r="AI441" s="235">
        <f t="shared" si="40"/>
        <v>0</v>
      </c>
      <c r="AJ441" s="235">
        <f t="shared" si="41"/>
        <v>0</v>
      </c>
      <c r="AK441" s="235">
        <f t="shared" si="37"/>
        <v>0</v>
      </c>
      <c r="AL441" s="234"/>
      <c r="AM441" s="235">
        <f t="shared" si="38"/>
        <v>0</v>
      </c>
      <c r="AN441" s="235">
        <f t="shared" si="39"/>
        <v>0</v>
      </c>
      <c r="BM441" s="236"/>
      <c r="BN441" s="236"/>
      <c r="BO441" s="236"/>
    </row>
    <row r="442" spans="1:67" ht="13.5" customHeight="1" x14ac:dyDescent="0.25">
      <c r="A442" s="229"/>
      <c r="B442" s="234" t="str">
        <f>IF($C442&lt;&gt;"",MAX($B$7:B441)+1,"")</f>
        <v/>
      </c>
      <c r="C442" s="276"/>
      <c r="D442" s="287"/>
      <c r="E442" s="288"/>
      <c r="F442" s="262"/>
      <c r="G442" s="262"/>
      <c r="H442" s="275"/>
      <c r="I442" s="276"/>
      <c r="J442" s="281"/>
      <c r="K442" s="291"/>
      <c r="L442" s="263"/>
      <c r="M442" s="279"/>
      <c r="N44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42" s="355"/>
      <c r="P442" s="355"/>
      <c r="Q442" s="355"/>
      <c r="R442" s="360"/>
      <c r="S442" s="282"/>
      <c r="T442" s="292"/>
      <c r="U442" s="231"/>
      <c r="V442" s="270">
        <f>12/12*Taula423[[#This Row],[Mesos del contracte en vigor durant l´any 2024]]</f>
        <v>0</v>
      </c>
      <c r="W442" s="270">
        <f>2/12*Taula423[[#This Row],[Mesos del contracte en vigor durant l´any 2024]]</f>
        <v>0</v>
      </c>
      <c r="X442" s="271">
        <f t="shared" si="36"/>
        <v>0</v>
      </c>
      <c r="Y442" s="271"/>
      <c r="Z442" s="283" t="e">
        <f>IF(#REF!&lt;#REF!,"No assoleix el mínim d'hores d'atenció anual","Atenció mínima assolida amb èxit")</f>
        <v>#REF!</v>
      </c>
      <c r="AA442" s="271"/>
      <c r="AB442" s="234"/>
      <c r="AC442" s="234"/>
      <c r="AE442" s="273">
        <f>IF(Taula423[[#This Row],[Núm. d''ordre]]&lt;&gt;"",1,0)</f>
        <v>0</v>
      </c>
      <c r="AG442" s="273">
        <f>IF(Taula423[[#This Row],[Núm. d''ordre]]&gt;0,1,0)</f>
        <v>1</v>
      </c>
      <c r="AI442" s="235">
        <f t="shared" si="40"/>
        <v>0</v>
      </c>
      <c r="AJ442" s="235">
        <f t="shared" si="41"/>
        <v>0</v>
      </c>
      <c r="AK442" s="235">
        <f t="shared" si="37"/>
        <v>0</v>
      </c>
      <c r="AL442" s="234"/>
      <c r="AM442" s="235">
        <f t="shared" si="38"/>
        <v>0</v>
      </c>
      <c r="AN442" s="235">
        <f t="shared" si="39"/>
        <v>0</v>
      </c>
      <c r="BM442" s="236"/>
      <c r="BN442" s="236"/>
      <c r="BO442" s="236"/>
    </row>
    <row r="443" spans="1:67" ht="13.5" customHeight="1" x14ac:dyDescent="0.25">
      <c r="A443" s="229"/>
      <c r="B443" s="234" t="str">
        <f>IF($C443&lt;&gt;"",MAX($B$7:B442)+1,"")</f>
        <v/>
      </c>
      <c r="C443" s="276"/>
      <c r="D443" s="287"/>
      <c r="E443" s="288"/>
      <c r="F443" s="262"/>
      <c r="G443" s="262"/>
      <c r="H443" s="275"/>
      <c r="I443" s="276"/>
      <c r="J443" s="281"/>
      <c r="K443" s="291"/>
      <c r="L443" s="263"/>
      <c r="M443" s="279"/>
      <c r="N44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43" s="355"/>
      <c r="P443" s="355"/>
      <c r="Q443" s="355"/>
      <c r="R443" s="360"/>
      <c r="S443" s="282"/>
      <c r="T443" s="292"/>
      <c r="U443" s="231"/>
      <c r="V443" s="270">
        <f>12/12*Taula423[[#This Row],[Mesos del contracte en vigor durant l´any 2024]]</f>
        <v>0</v>
      </c>
      <c r="W443" s="270">
        <f>2/12*Taula423[[#This Row],[Mesos del contracte en vigor durant l´any 2024]]</f>
        <v>0</v>
      </c>
      <c r="X443" s="271">
        <f t="shared" si="36"/>
        <v>0</v>
      </c>
      <c r="Y443" s="271"/>
      <c r="Z443" s="272" t="e">
        <f>IF(#REF!&lt;#REF!,"No assoleix el mínim d'hores d'atenció anual","Atenció mínima assolida amb èxit")</f>
        <v>#REF!</v>
      </c>
      <c r="AA443" s="271"/>
      <c r="AB443" s="234"/>
      <c r="AC443" s="234"/>
      <c r="AE443" s="273">
        <f>IF(Taula423[[#This Row],[Núm. d''ordre]]&lt;&gt;"",1,0)</f>
        <v>0</v>
      </c>
      <c r="AG443" s="273">
        <f>IF(Taula423[[#This Row],[Núm. d''ordre]]&gt;0,1,0)</f>
        <v>1</v>
      </c>
      <c r="AI443" s="235">
        <f t="shared" si="40"/>
        <v>0</v>
      </c>
      <c r="AJ443" s="235">
        <f t="shared" si="41"/>
        <v>0</v>
      </c>
      <c r="AK443" s="235">
        <f t="shared" si="37"/>
        <v>0</v>
      </c>
      <c r="AL443" s="234"/>
      <c r="AM443" s="235">
        <f t="shared" si="38"/>
        <v>0</v>
      </c>
      <c r="AN443" s="235">
        <f t="shared" si="39"/>
        <v>0</v>
      </c>
      <c r="BM443" s="236"/>
      <c r="BN443" s="236"/>
      <c r="BO443" s="236"/>
    </row>
    <row r="444" spans="1:67" ht="13.5" customHeight="1" x14ac:dyDescent="0.25">
      <c r="A444" s="229"/>
      <c r="B444" s="234" t="str">
        <f>IF($C444&lt;&gt;"",MAX($B$7:B443)+1,"")</f>
        <v/>
      </c>
      <c r="C444" s="276"/>
      <c r="D444" s="287"/>
      <c r="E444" s="288"/>
      <c r="F444" s="262"/>
      <c r="G444" s="262"/>
      <c r="H444" s="275"/>
      <c r="I444" s="276"/>
      <c r="J444" s="281"/>
      <c r="K444" s="291"/>
      <c r="L444" s="263"/>
      <c r="M444" s="279"/>
      <c r="N44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44" s="355"/>
      <c r="P444" s="355"/>
      <c r="Q444" s="355"/>
      <c r="R444" s="360"/>
      <c r="S444" s="282"/>
      <c r="T444" s="292"/>
      <c r="U444" s="231"/>
      <c r="V444" s="270">
        <f>12/12*Taula423[[#This Row],[Mesos del contracte en vigor durant l´any 2024]]</f>
        <v>0</v>
      </c>
      <c r="W444" s="270">
        <f>2/12*Taula423[[#This Row],[Mesos del contracte en vigor durant l´any 2024]]</f>
        <v>0</v>
      </c>
      <c r="X444" s="271">
        <f t="shared" si="36"/>
        <v>0</v>
      </c>
      <c r="Y444" s="271"/>
      <c r="Z444" s="283" t="e">
        <f>IF(#REF!&lt;#REF!,"No assoleix el mínim d'hores d'atenció anual","Atenció mínima assolida amb èxit")</f>
        <v>#REF!</v>
      </c>
      <c r="AA444" s="271"/>
      <c r="AB444" s="234"/>
      <c r="AC444" s="234"/>
      <c r="AE444" s="273">
        <f>IF(Taula423[[#This Row],[Núm. d''ordre]]&lt;&gt;"",1,0)</f>
        <v>0</v>
      </c>
      <c r="AG444" s="273">
        <f>IF(Taula423[[#This Row],[Núm. d''ordre]]&gt;0,1,0)</f>
        <v>1</v>
      </c>
      <c r="AI444" s="235">
        <f t="shared" si="40"/>
        <v>0</v>
      </c>
      <c r="AJ444" s="235">
        <f t="shared" si="41"/>
        <v>0</v>
      </c>
      <c r="AK444" s="235">
        <f t="shared" si="37"/>
        <v>0</v>
      </c>
      <c r="AL444" s="234"/>
      <c r="AM444" s="235">
        <f t="shared" si="38"/>
        <v>0</v>
      </c>
      <c r="AN444" s="235">
        <f t="shared" si="39"/>
        <v>0</v>
      </c>
      <c r="BM444" s="236"/>
      <c r="BN444" s="236"/>
      <c r="BO444" s="236"/>
    </row>
    <row r="445" spans="1:67" ht="13.5" customHeight="1" x14ac:dyDescent="0.25">
      <c r="A445" s="229"/>
      <c r="B445" s="234" t="str">
        <f>IF($C445&lt;&gt;"",MAX($B$7:B444)+1,"")</f>
        <v/>
      </c>
      <c r="C445" s="276"/>
      <c r="D445" s="287"/>
      <c r="E445" s="288"/>
      <c r="F445" s="262"/>
      <c r="G445" s="262"/>
      <c r="H445" s="275"/>
      <c r="I445" s="276"/>
      <c r="J445" s="281"/>
      <c r="K445" s="291"/>
      <c r="L445" s="263"/>
      <c r="M445" s="279"/>
      <c r="N44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45" s="355"/>
      <c r="P445" s="355"/>
      <c r="Q445" s="355"/>
      <c r="R445" s="360"/>
      <c r="S445" s="282"/>
      <c r="T445" s="292"/>
      <c r="U445" s="231"/>
      <c r="V445" s="270">
        <f>12/12*Taula423[[#This Row],[Mesos del contracte en vigor durant l´any 2024]]</f>
        <v>0</v>
      </c>
      <c r="W445" s="270">
        <f>2/12*Taula423[[#This Row],[Mesos del contracte en vigor durant l´any 2024]]</f>
        <v>0</v>
      </c>
      <c r="X445" s="271">
        <f t="shared" si="36"/>
        <v>0</v>
      </c>
      <c r="Y445" s="271"/>
      <c r="Z445" s="272" t="e">
        <f>IF(#REF!&lt;#REF!,"No assoleix el mínim d'hores d'atenció anual","Atenció mínima assolida amb èxit")</f>
        <v>#REF!</v>
      </c>
      <c r="AA445" s="271"/>
      <c r="AB445" s="234"/>
      <c r="AC445" s="234"/>
      <c r="AE445" s="273">
        <f>IF(Taula423[[#This Row],[Núm. d''ordre]]&lt;&gt;"",1,0)</f>
        <v>0</v>
      </c>
      <c r="AG445" s="273">
        <f>IF(Taula423[[#This Row],[Núm. d''ordre]]&gt;0,1,0)</f>
        <v>1</v>
      </c>
      <c r="AI445" s="235">
        <f t="shared" si="40"/>
        <v>0</v>
      </c>
      <c r="AJ445" s="235">
        <f t="shared" si="41"/>
        <v>0</v>
      </c>
      <c r="AK445" s="235">
        <f t="shared" si="37"/>
        <v>0</v>
      </c>
      <c r="AL445" s="234"/>
      <c r="AM445" s="235">
        <f t="shared" si="38"/>
        <v>0</v>
      </c>
      <c r="AN445" s="235">
        <f t="shared" si="39"/>
        <v>0</v>
      </c>
      <c r="BM445" s="236"/>
      <c r="BN445" s="236"/>
      <c r="BO445" s="236"/>
    </row>
    <row r="446" spans="1:67" ht="13.5" customHeight="1" x14ac:dyDescent="0.25">
      <c r="A446" s="229"/>
      <c r="B446" s="234" t="str">
        <f>IF($C446&lt;&gt;"",MAX($B$7:B445)+1,"")</f>
        <v/>
      </c>
      <c r="C446" s="276"/>
      <c r="D446" s="287"/>
      <c r="E446" s="288"/>
      <c r="F446" s="262"/>
      <c r="G446" s="262"/>
      <c r="H446" s="275"/>
      <c r="I446" s="276"/>
      <c r="J446" s="281"/>
      <c r="K446" s="291"/>
      <c r="L446" s="263"/>
      <c r="M446" s="279"/>
      <c r="N44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46" s="355"/>
      <c r="P446" s="355"/>
      <c r="Q446" s="355"/>
      <c r="R446" s="360"/>
      <c r="S446" s="282"/>
      <c r="T446" s="256"/>
      <c r="U446" s="231"/>
      <c r="V446" s="270">
        <f>12/12*Taula423[[#This Row],[Mesos del contracte en vigor durant l´any 2024]]</f>
        <v>0</v>
      </c>
      <c r="W446" s="270">
        <f>2/12*Taula423[[#This Row],[Mesos del contracte en vigor durant l´any 2024]]</f>
        <v>0</v>
      </c>
      <c r="X446" s="271">
        <f t="shared" si="36"/>
        <v>0</v>
      </c>
      <c r="Y446" s="271"/>
      <c r="Z446" s="283" t="e">
        <f>IF(#REF!&lt;#REF!,"No assoleix el mínim d'hores d'atenció anual","Atenció mínima assolida amb èxit")</f>
        <v>#REF!</v>
      </c>
      <c r="AA446" s="271"/>
      <c r="AB446" s="234"/>
      <c r="AC446" s="234"/>
      <c r="AE446" s="273">
        <f>IF(Taula423[[#This Row],[Núm. d''ordre]]&lt;&gt;"",1,0)</f>
        <v>0</v>
      </c>
      <c r="AG446" s="273">
        <f>IF(Taula423[[#This Row],[Núm. d''ordre]]&gt;0,1,0)</f>
        <v>1</v>
      </c>
      <c r="AI446" s="235">
        <f t="shared" si="40"/>
        <v>0</v>
      </c>
      <c r="AJ446" s="235">
        <f t="shared" si="41"/>
        <v>0</v>
      </c>
      <c r="AK446" s="235">
        <f t="shared" si="37"/>
        <v>0</v>
      </c>
      <c r="AL446" s="234"/>
      <c r="AM446" s="235">
        <f t="shared" si="38"/>
        <v>0</v>
      </c>
      <c r="AN446" s="235">
        <f t="shared" si="39"/>
        <v>0</v>
      </c>
      <c r="BM446" s="236"/>
      <c r="BN446" s="236"/>
      <c r="BO446" s="236"/>
    </row>
    <row r="447" spans="1:67" ht="13.5" customHeight="1" x14ac:dyDescent="0.25">
      <c r="A447" s="229"/>
      <c r="B447" s="234" t="str">
        <f>IF($C447&lt;&gt;"",MAX($B$7:B446)+1,"")</f>
        <v/>
      </c>
      <c r="C447" s="276"/>
      <c r="D447" s="287"/>
      <c r="E447" s="288"/>
      <c r="F447" s="262"/>
      <c r="G447" s="262"/>
      <c r="H447" s="275"/>
      <c r="I447" s="276"/>
      <c r="J447" s="281"/>
      <c r="K447" s="291"/>
      <c r="L447" s="263"/>
      <c r="M447" s="279"/>
      <c r="N44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47" s="355"/>
      <c r="P447" s="355"/>
      <c r="Q447" s="355"/>
      <c r="R447" s="360"/>
      <c r="S447" s="282"/>
      <c r="T447" s="256"/>
      <c r="U447" s="231"/>
      <c r="V447" s="270">
        <f>12/12*Taula423[[#This Row],[Mesos del contracte en vigor durant l´any 2024]]</f>
        <v>0</v>
      </c>
      <c r="W447" s="270">
        <f>2/12*Taula423[[#This Row],[Mesos del contracte en vigor durant l´any 2024]]</f>
        <v>0</v>
      </c>
      <c r="X447" s="271">
        <f t="shared" si="36"/>
        <v>0</v>
      </c>
      <c r="Y447" s="271"/>
      <c r="Z447" s="272" t="e">
        <f>IF(#REF!&lt;#REF!,"No assoleix el mínim d'hores d'atenció anual","Atenció mínima assolida amb èxit")</f>
        <v>#REF!</v>
      </c>
      <c r="AA447" s="271"/>
      <c r="AB447" s="234"/>
      <c r="AC447" s="234"/>
      <c r="AE447" s="273">
        <f>IF(Taula423[[#This Row],[Núm. d''ordre]]&lt;&gt;"",1,0)</f>
        <v>0</v>
      </c>
      <c r="AG447" s="273">
        <f>IF(Taula423[[#This Row],[Núm. d''ordre]]&gt;0,1,0)</f>
        <v>1</v>
      </c>
      <c r="AI447" s="235">
        <f t="shared" si="40"/>
        <v>0</v>
      </c>
      <c r="AJ447" s="235">
        <f t="shared" si="41"/>
        <v>0</v>
      </c>
      <c r="AK447" s="235">
        <f t="shared" si="37"/>
        <v>0</v>
      </c>
      <c r="AL447" s="234"/>
      <c r="AM447" s="235">
        <f t="shared" si="38"/>
        <v>0</v>
      </c>
      <c r="AN447" s="235">
        <f t="shared" si="39"/>
        <v>0</v>
      </c>
      <c r="BM447" s="236"/>
      <c r="BN447" s="236"/>
      <c r="BO447" s="236"/>
    </row>
    <row r="448" spans="1:67" ht="13.5" customHeight="1" x14ac:dyDescent="0.25">
      <c r="A448" s="229"/>
      <c r="B448" s="234" t="str">
        <f>IF($C448&lt;&gt;"",MAX($B$7:B447)+1,"")</f>
        <v/>
      </c>
      <c r="C448" s="276"/>
      <c r="D448" s="287"/>
      <c r="E448" s="288"/>
      <c r="F448" s="262"/>
      <c r="G448" s="262"/>
      <c r="H448" s="275"/>
      <c r="I448" s="276"/>
      <c r="J448" s="281"/>
      <c r="K448" s="291"/>
      <c r="L448" s="263"/>
      <c r="M448" s="279"/>
      <c r="N44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48" s="355"/>
      <c r="P448" s="355"/>
      <c r="Q448" s="355"/>
      <c r="R448" s="360"/>
      <c r="S448" s="282"/>
      <c r="T448" s="256"/>
      <c r="U448" s="231"/>
      <c r="V448" s="270">
        <f>12/12*Taula423[[#This Row],[Mesos del contracte en vigor durant l´any 2024]]</f>
        <v>0</v>
      </c>
      <c r="W448" s="270">
        <f>2/12*Taula423[[#This Row],[Mesos del contracte en vigor durant l´any 2024]]</f>
        <v>0</v>
      </c>
      <c r="X448" s="271">
        <f t="shared" si="36"/>
        <v>0</v>
      </c>
      <c r="Y448" s="271"/>
      <c r="Z448" s="283" t="e">
        <f>IF(#REF!&lt;#REF!,"No assoleix el mínim d'hores d'atenció anual","Atenció mínima assolida amb èxit")</f>
        <v>#REF!</v>
      </c>
      <c r="AA448" s="271"/>
      <c r="AB448" s="234"/>
      <c r="AC448" s="234"/>
      <c r="AE448" s="273">
        <f>IF(Taula423[[#This Row],[Núm. d''ordre]]&lt;&gt;"",1,0)</f>
        <v>0</v>
      </c>
      <c r="AG448" s="273">
        <f>IF(Taula423[[#This Row],[Núm. d''ordre]]&gt;0,1,0)</f>
        <v>1</v>
      </c>
      <c r="AI448" s="235">
        <f t="shared" si="40"/>
        <v>0</v>
      </c>
      <c r="AJ448" s="235">
        <f t="shared" si="41"/>
        <v>0</v>
      </c>
      <c r="AK448" s="235">
        <f t="shared" si="37"/>
        <v>0</v>
      </c>
      <c r="AL448" s="234"/>
      <c r="AM448" s="235">
        <f t="shared" si="38"/>
        <v>0</v>
      </c>
      <c r="AN448" s="235">
        <f t="shared" si="39"/>
        <v>0</v>
      </c>
      <c r="BM448" s="236"/>
      <c r="BN448" s="236"/>
      <c r="BO448" s="236"/>
    </row>
    <row r="449" spans="1:67" ht="13.5" customHeight="1" x14ac:dyDescent="0.25">
      <c r="A449" s="229"/>
      <c r="B449" s="234" t="str">
        <f>IF($C449&lt;&gt;"",MAX($B$7:B448)+1,"")</f>
        <v/>
      </c>
      <c r="C449" s="276"/>
      <c r="D449" s="287"/>
      <c r="E449" s="288"/>
      <c r="F449" s="262"/>
      <c r="G449" s="262"/>
      <c r="H449" s="275"/>
      <c r="I449" s="276"/>
      <c r="J449" s="281"/>
      <c r="K449" s="291"/>
      <c r="L449" s="263"/>
      <c r="M449" s="279"/>
      <c r="N44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49" s="355"/>
      <c r="P449" s="355"/>
      <c r="Q449" s="355"/>
      <c r="R449" s="360"/>
      <c r="S449" s="282"/>
      <c r="T449" s="256"/>
      <c r="U449" s="231"/>
      <c r="V449" s="270">
        <f>12/12*Taula423[[#This Row],[Mesos del contracte en vigor durant l´any 2024]]</f>
        <v>0</v>
      </c>
      <c r="W449" s="270">
        <f>2/12*Taula423[[#This Row],[Mesos del contracte en vigor durant l´any 2024]]</f>
        <v>0</v>
      </c>
      <c r="X449" s="271">
        <f t="shared" si="36"/>
        <v>0</v>
      </c>
      <c r="Y449" s="271"/>
      <c r="Z449" s="272" t="e">
        <f>IF(#REF!&lt;#REF!,"No assoleix el mínim d'hores d'atenció anual","Atenció mínima assolida amb èxit")</f>
        <v>#REF!</v>
      </c>
      <c r="AA449" s="271"/>
      <c r="AB449" s="234"/>
      <c r="AC449" s="234"/>
      <c r="AE449" s="273">
        <f>IF(Taula423[[#This Row],[Núm. d''ordre]]&lt;&gt;"",1,0)</f>
        <v>0</v>
      </c>
      <c r="AG449" s="273">
        <f>IF(Taula423[[#This Row],[Núm. d''ordre]]&gt;0,1,0)</f>
        <v>1</v>
      </c>
      <c r="AI449" s="235">
        <f t="shared" si="40"/>
        <v>0</v>
      </c>
      <c r="AJ449" s="235">
        <f t="shared" si="41"/>
        <v>0</v>
      </c>
      <c r="AK449" s="235">
        <f t="shared" si="37"/>
        <v>0</v>
      </c>
      <c r="AL449" s="234"/>
      <c r="AM449" s="235">
        <f t="shared" si="38"/>
        <v>0</v>
      </c>
      <c r="AN449" s="235">
        <f t="shared" si="39"/>
        <v>0</v>
      </c>
      <c r="BM449" s="236"/>
      <c r="BN449" s="236"/>
      <c r="BO449" s="236"/>
    </row>
    <row r="450" spans="1:67" ht="13.5" customHeight="1" x14ac:dyDescent="0.25">
      <c r="A450" s="229"/>
      <c r="B450" s="234" t="str">
        <f>IF($C450&lt;&gt;"",MAX($B$7:B449)+1,"")</f>
        <v/>
      </c>
      <c r="C450" s="276"/>
      <c r="D450" s="287"/>
      <c r="E450" s="288"/>
      <c r="F450" s="262"/>
      <c r="G450" s="262"/>
      <c r="H450" s="275"/>
      <c r="I450" s="276"/>
      <c r="J450" s="281"/>
      <c r="K450" s="291"/>
      <c r="L450" s="263"/>
      <c r="M450" s="279"/>
      <c r="N45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50" s="355"/>
      <c r="P450" s="355"/>
      <c r="Q450" s="355"/>
      <c r="R450" s="360"/>
      <c r="S450" s="282"/>
      <c r="T450" s="256"/>
      <c r="U450" s="231"/>
      <c r="V450" s="270">
        <f>12/12*Taula423[[#This Row],[Mesos del contracte en vigor durant l´any 2024]]</f>
        <v>0</v>
      </c>
      <c r="W450" s="270">
        <f>2/12*Taula423[[#This Row],[Mesos del contracte en vigor durant l´any 2024]]</f>
        <v>0</v>
      </c>
      <c r="X450" s="271">
        <f t="shared" si="36"/>
        <v>0</v>
      </c>
      <c r="Y450" s="271"/>
      <c r="Z450" s="283" t="e">
        <f>IF(#REF!&lt;#REF!,"No assoleix el mínim d'hores d'atenció anual","Atenció mínima assolida amb èxit")</f>
        <v>#REF!</v>
      </c>
      <c r="AA450" s="271"/>
      <c r="AB450" s="234"/>
      <c r="AC450" s="234"/>
      <c r="AE450" s="273">
        <f>IF(Taula423[[#This Row],[Núm. d''ordre]]&lt;&gt;"",1,0)</f>
        <v>0</v>
      </c>
      <c r="AG450" s="273">
        <f>IF(Taula423[[#This Row],[Núm. d''ordre]]&gt;0,1,0)</f>
        <v>1</v>
      </c>
      <c r="AI450" s="235">
        <f t="shared" si="40"/>
        <v>0</v>
      </c>
      <c r="AJ450" s="235">
        <f t="shared" si="41"/>
        <v>0</v>
      </c>
      <c r="AK450" s="235">
        <f t="shared" si="37"/>
        <v>0</v>
      </c>
      <c r="AL450" s="234"/>
      <c r="AM450" s="235">
        <f t="shared" si="38"/>
        <v>0</v>
      </c>
      <c r="AN450" s="235">
        <f t="shared" si="39"/>
        <v>0</v>
      </c>
      <c r="BM450" s="236"/>
      <c r="BN450" s="236"/>
      <c r="BO450" s="236"/>
    </row>
    <row r="451" spans="1:67" ht="13.5" customHeight="1" x14ac:dyDescent="0.25">
      <c r="A451" s="229"/>
      <c r="B451" s="234" t="str">
        <f>IF($C451&lt;&gt;"",MAX($B$7:B450)+1,"")</f>
        <v/>
      </c>
      <c r="C451" s="276"/>
      <c r="D451" s="287"/>
      <c r="E451" s="288"/>
      <c r="F451" s="262"/>
      <c r="G451" s="262"/>
      <c r="H451" s="275"/>
      <c r="I451" s="276"/>
      <c r="J451" s="281"/>
      <c r="K451" s="291"/>
      <c r="L451" s="263"/>
      <c r="M451" s="279"/>
      <c r="N45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51" s="355"/>
      <c r="P451" s="355"/>
      <c r="Q451" s="355"/>
      <c r="R451" s="360"/>
      <c r="S451" s="282"/>
      <c r="T451" s="256"/>
      <c r="U451" s="231"/>
      <c r="V451" s="270">
        <f>12/12*Taula423[[#This Row],[Mesos del contracte en vigor durant l´any 2024]]</f>
        <v>0</v>
      </c>
      <c r="W451" s="270">
        <f>2/12*Taula423[[#This Row],[Mesos del contracte en vigor durant l´any 2024]]</f>
        <v>0</v>
      </c>
      <c r="X451" s="271">
        <f t="shared" si="36"/>
        <v>0</v>
      </c>
      <c r="Y451" s="271"/>
      <c r="Z451" s="272" t="e">
        <f>IF(#REF!&lt;#REF!,"No assoleix el mínim d'hores d'atenció anual","Atenció mínima assolida amb èxit")</f>
        <v>#REF!</v>
      </c>
      <c r="AA451" s="271"/>
      <c r="AB451" s="234"/>
      <c r="AC451" s="234"/>
      <c r="AE451" s="273">
        <f>IF(Taula423[[#This Row],[Núm. d''ordre]]&lt;&gt;"",1,0)</f>
        <v>0</v>
      </c>
      <c r="AG451" s="273">
        <f>IF(Taula423[[#This Row],[Núm. d''ordre]]&gt;0,1,0)</f>
        <v>1</v>
      </c>
      <c r="AI451" s="235">
        <f t="shared" si="40"/>
        <v>0</v>
      </c>
      <c r="AJ451" s="235">
        <f t="shared" si="41"/>
        <v>0</v>
      </c>
      <c r="AK451" s="235">
        <f t="shared" si="37"/>
        <v>0</v>
      </c>
      <c r="AL451" s="234"/>
      <c r="AM451" s="235">
        <f t="shared" si="38"/>
        <v>0</v>
      </c>
      <c r="AN451" s="235">
        <f t="shared" si="39"/>
        <v>0</v>
      </c>
      <c r="BM451" s="236"/>
      <c r="BN451" s="236"/>
      <c r="BO451" s="236"/>
    </row>
    <row r="452" spans="1:67" ht="13.5" customHeight="1" x14ac:dyDescent="0.25">
      <c r="A452" s="229"/>
      <c r="B452" s="234" t="str">
        <f>IF($C452&lt;&gt;"",MAX($B$7:B451)+1,"")</f>
        <v/>
      </c>
      <c r="C452" s="276"/>
      <c r="D452" s="287"/>
      <c r="E452" s="288"/>
      <c r="F452" s="262"/>
      <c r="G452" s="262"/>
      <c r="H452" s="275"/>
      <c r="I452" s="276"/>
      <c r="J452" s="281"/>
      <c r="K452" s="291"/>
      <c r="L452" s="263"/>
      <c r="M452" s="279"/>
      <c r="N45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52" s="355"/>
      <c r="P452" s="355"/>
      <c r="Q452" s="355"/>
      <c r="R452" s="360"/>
      <c r="S452" s="282"/>
      <c r="T452" s="292"/>
      <c r="U452" s="231"/>
      <c r="V452" s="270">
        <f>12/12*Taula423[[#This Row],[Mesos del contracte en vigor durant l´any 2024]]</f>
        <v>0</v>
      </c>
      <c r="W452" s="270">
        <f>2/12*Taula423[[#This Row],[Mesos del contracte en vigor durant l´any 2024]]</f>
        <v>0</v>
      </c>
      <c r="X452" s="271">
        <f t="shared" si="36"/>
        <v>0</v>
      </c>
      <c r="Y452" s="271"/>
      <c r="Z452" s="283" t="e">
        <f>IF(#REF!&lt;#REF!,"No assoleix el mínim d'hores d'atenció anual","Atenció mínima assolida amb èxit")</f>
        <v>#REF!</v>
      </c>
      <c r="AA452" s="271"/>
      <c r="AB452" s="234"/>
      <c r="AC452" s="234"/>
      <c r="AE452" s="273">
        <f>IF(Taula423[[#This Row],[Núm. d''ordre]]&lt;&gt;"",1,0)</f>
        <v>0</v>
      </c>
      <c r="AG452" s="273">
        <f>IF(Taula423[[#This Row],[Núm. d''ordre]]&gt;0,1,0)</f>
        <v>1</v>
      </c>
      <c r="AI452" s="235">
        <f t="shared" si="40"/>
        <v>0</v>
      </c>
      <c r="AJ452" s="235">
        <f t="shared" si="41"/>
        <v>0</v>
      </c>
      <c r="AK452" s="235">
        <f t="shared" si="37"/>
        <v>0</v>
      </c>
      <c r="AL452" s="234"/>
      <c r="AM452" s="235">
        <f t="shared" si="38"/>
        <v>0</v>
      </c>
      <c r="AN452" s="235">
        <f t="shared" si="39"/>
        <v>0</v>
      </c>
      <c r="BM452" s="236"/>
      <c r="BN452" s="236"/>
      <c r="BO452" s="236"/>
    </row>
    <row r="453" spans="1:67" ht="13.5" customHeight="1" x14ac:dyDescent="0.25">
      <c r="A453" s="229"/>
      <c r="B453" s="234" t="str">
        <f>IF($C453&lt;&gt;"",MAX($B$7:B452)+1,"")</f>
        <v/>
      </c>
      <c r="C453" s="276"/>
      <c r="D453" s="287"/>
      <c r="E453" s="288"/>
      <c r="F453" s="262"/>
      <c r="G453" s="262"/>
      <c r="H453" s="275"/>
      <c r="I453" s="276"/>
      <c r="J453" s="281"/>
      <c r="K453" s="291"/>
      <c r="L453" s="263"/>
      <c r="M453" s="279"/>
      <c r="N45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53" s="355"/>
      <c r="P453" s="355"/>
      <c r="Q453" s="355"/>
      <c r="R453" s="360"/>
      <c r="S453" s="282"/>
      <c r="T453" s="292"/>
      <c r="U453" s="231"/>
      <c r="V453" s="270">
        <f>12/12*Taula423[[#This Row],[Mesos del contracte en vigor durant l´any 2024]]</f>
        <v>0</v>
      </c>
      <c r="W453" s="270">
        <f>2/12*Taula423[[#This Row],[Mesos del contracte en vigor durant l´any 2024]]</f>
        <v>0</v>
      </c>
      <c r="X453" s="271">
        <f t="shared" si="36"/>
        <v>0</v>
      </c>
      <c r="Y453" s="271"/>
      <c r="Z453" s="272" t="e">
        <f>IF(#REF!&lt;#REF!,"No assoleix el mínim d'hores d'atenció anual","Atenció mínima assolida amb èxit")</f>
        <v>#REF!</v>
      </c>
      <c r="AA453" s="271"/>
      <c r="AB453" s="234"/>
      <c r="AC453" s="234"/>
      <c r="AE453" s="273">
        <f>IF(Taula423[[#This Row],[Núm. d''ordre]]&lt;&gt;"",1,0)</f>
        <v>0</v>
      </c>
      <c r="AG453" s="273">
        <f>IF(Taula423[[#This Row],[Núm. d''ordre]]&gt;0,1,0)</f>
        <v>1</v>
      </c>
      <c r="AI453" s="235">
        <f t="shared" si="40"/>
        <v>0</v>
      </c>
      <c r="AJ453" s="235">
        <f t="shared" si="41"/>
        <v>0</v>
      </c>
      <c r="AK453" s="235">
        <f t="shared" si="37"/>
        <v>0</v>
      </c>
      <c r="AL453" s="234"/>
      <c r="AM453" s="235">
        <f t="shared" si="38"/>
        <v>0</v>
      </c>
      <c r="AN453" s="235">
        <f t="shared" si="39"/>
        <v>0</v>
      </c>
      <c r="BM453" s="236"/>
      <c r="BN453" s="236"/>
      <c r="BO453" s="236"/>
    </row>
    <row r="454" spans="1:67" ht="13.5" customHeight="1" x14ac:dyDescent="0.25">
      <c r="A454" s="229"/>
      <c r="B454" s="234" t="str">
        <f>IF($C454&lt;&gt;"",MAX($B$7:B453)+1,"")</f>
        <v/>
      </c>
      <c r="C454" s="276"/>
      <c r="D454" s="287"/>
      <c r="E454" s="288"/>
      <c r="F454" s="262"/>
      <c r="G454" s="262"/>
      <c r="H454" s="275"/>
      <c r="I454" s="276"/>
      <c r="J454" s="281"/>
      <c r="K454" s="291"/>
      <c r="L454" s="263"/>
      <c r="M454" s="279"/>
      <c r="N45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54" s="355"/>
      <c r="P454" s="355"/>
      <c r="Q454" s="355"/>
      <c r="R454" s="360"/>
      <c r="S454" s="282"/>
      <c r="T454" s="292"/>
      <c r="U454" s="231"/>
      <c r="V454" s="270">
        <f>12/12*Taula423[[#This Row],[Mesos del contracte en vigor durant l´any 2024]]</f>
        <v>0</v>
      </c>
      <c r="W454" s="270">
        <f>2/12*Taula423[[#This Row],[Mesos del contracte en vigor durant l´any 2024]]</f>
        <v>0</v>
      </c>
      <c r="X454" s="271">
        <f t="shared" si="36"/>
        <v>0</v>
      </c>
      <c r="Y454" s="271"/>
      <c r="Z454" s="283" t="e">
        <f>IF(#REF!&lt;#REF!,"No assoleix el mínim d'hores d'atenció anual","Atenció mínima assolida amb èxit")</f>
        <v>#REF!</v>
      </c>
      <c r="AA454" s="271"/>
      <c r="AB454" s="234"/>
      <c r="AC454" s="234"/>
      <c r="AE454" s="273">
        <f>IF(Taula423[[#This Row],[Núm. d''ordre]]&lt;&gt;"",1,0)</f>
        <v>0</v>
      </c>
      <c r="AG454" s="273">
        <f>IF(Taula423[[#This Row],[Núm. d''ordre]]&gt;0,1,0)</f>
        <v>1</v>
      </c>
      <c r="AI454" s="235">
        <f t="shared" si="40"/>
        <v>0</v>
      </c>
      <c r="AJ454" s="235">
        <f t="shared" si="41"/>
        <v>0</v>
      </c>
      <c r="AK454" s="235">
        <f t="shared" si="37"/>
        <v>0</v>
      </c>
      <c r="AL454" s="234"/>
      <c r="AM454" s="235">
        <f t="shared" si="38"/>
        <v>0</v>
      </c>
      <c r="AN454" s="235">
        <f t="shared" si="39"/>
        <v>0</v>
      </c>
      <c r="BM454" s="236"/>
      <c r="BN454" s="236"/>
      <c r="BO454" s="236"/>
    </row>
    <row r="455" spans="1:67" ht="13.5" customHeight="1" x14ac:dyDescent="0.25">
      <c r="A455" s="229"/>
      <c r="B455" s="234" t="str">
        <f>IF($C455&lt;&gt;"",MAX($B$7:B454)+1,"")</f>
        <v/>
      </c>
      <c r="C455" s="276"/>
      <c r="D455" s="287"/>
      <c r="E455" s="288"/>
      <c r="F455" s="262"/>
      <c r="G455" s="262"/>
      <c r="H455" s="275"/>
      <c r="I455" s="276"/>
      <c r="J455" s="281"/>
      <c r="K455" s="291"/>
      <c r="L455" s="263"/>
      <c r="M455" s="279"/>
      <c r="N45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55" s="355"/>
      <c r="P455" s="355"/>
      <c r="Q455" s="355"/>
      <c r="R455" s="360"/>
      <c r="S455" s="282"/>
      <c r="T455" s="292"/>
      <c r="U455" s="231"/>
      <c r="V455" s="270">
        <f>12/12*Taula423[[#This Row],[Mesos del contracte en vigor durant l´any 2024]]</f>
        <v>0</v>
      </c>
      <c r="W455" s="270">
        <f>2/12*Taula423[[#This Row],[Mesos del contracte en vigor durant l´any 2024]]</f>
        <v>0</v>
      </c>
      <c r="X455" s="271">
        <f t="shared" ref="X455:X505" si="42">IF(AE455=1,241.81,0)</f>
        <v>0</v>
      </c>
      <c r="Y455" s="271"/>
      <c r="Z455" s="272" t="e">
        <f>IF(#REF!&lt;#REF!,"No assoleix el mínim d'hores d'atenció anual","Atenció mínima assolida amb èxit")</f>
        <v>#REF!</v>
      </c>
      <c r="AA455" s="271"/>
      <c r="AB455" s="234"/>
      <c r="AC455" s="234"/>
      <c r="AE455" s="273">
        <f>IF(Taula423[[#This Row],[Núm. d''ordre]]&lt;&gt;"",1,0)</f>
        <v>0</v>
      </c>
      <c r="AG455" s="273">
        <f>IF(Taula423[[#This Row],[Núm. d''ordre]]&gt;0,1,0)</f>
        <v>1</v>
      </c>
      <c r="AI455" s="235">
        <f t="shared" si="40"/>
        <v>0</v>
      </c>
      <c r="AJ455" s="235">
        <f t="shared" si="41"/>
        <v>0</v>
      </c>
      <c r="AK455" s="235">
        <f t="shared" ref="AK455:AK505" si="43">IF(G455="No binari",1,0)</f>
        <v>0</v>
      </c>
      <c r="AL455" s="234"/>
      <c r="AM455" s="235">
        <f t="shared" ref="AM455:AM505" si="44">IF(F455="Home",1,0)</f>
        <v>0</v>
      </c>
      <c r="AN455" s="235">
        <f t="shared" ref="AN455:AN505" si="45">IF(F455="Dona",1,0)</f>
        <v>0</v>
      </c>
      <c r="BM455" s="236"/>
      <c r="BN455" s="236"/>
      <c r="BO455" s="236"/>
    </row>
    <row r="456" spans="1:67" ht="13.5" customHeight="1" x14ac:dyDescent="0.25">
      <c r="A456" s="229"/>
      <c r="B456" s="234" t="str">
        <f>IF($C456&lt;&gt;"",MAX($B$7:B455)+1,"")</f>
        <v/>
      </c>
      <c r="C456" s="276"/>
      <c r="D456" s="287"/>
      <c r="E456" s="288"/>
      <c r="F456" s="262"/>
      <c r="G456" s="262"/>
      <c r="H456" s="275"/>
      <c r="I456" s="276"/>
      <c r="J456" s="281"/>
      <c r="K456" s="291"/>
      <c r="L456" s="263"/>
      <c r="M456" s="279"/>
      <c r="N45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56" s="355"/>
      <c r="P456" s="355"/>
      <c r="Q456" s="355"/>
      <c r="R456" s="360"/>
      <c r="S456" s="282"/>
      <c r="T456" s="292"/>
      <c r="U456" s="231"/>
      <c r="V456" s="270">
        <f>12/12*Taula423[[#This Row],[Mesos del contracte en vigor durant l´any 2024]]</f>
        <v>0</v>
      </c>
      <c r="W456" s="270">
        <f>2/12*Taula423[[#This Row],[Mesos del contracte en vigor durant l´any 2024]]</f>
        <v>0</v>
      </c>
      <c r="X456" s="271">
        <f t="shared" si="42"/>
        <v>0</v>
      </c>
      <c r="Y456" s="271"/>
      <c r="Z456" s="283" t="e">
        <f>IF(#REF!&lt;#REF!,"No assoleix el mínim d'hores d'atenció anual","Atenció mínima assolida amb èxit")</f>
        <v>#REF!</v>
      </c>
      <c r="AA456" s="271"/>
      <c r="AB456" s="234"/>
      <c r="AC456" s="234"/>
      <c r="AE456" s="273">
        <f>IF(Taula423[[#This Row],[Núm. d''ordre]]&lt;&gt;"",1,0)</f>
        <v>0</v>
      </c>
      <c r="AG456" s="273">
        <f>IF(Taula423[[#This Row],[Núm. d''ordre]]&gt;0,1,0)</f>
        <v>1</v>
      </c>
      <c r="AI456" s="235">
        <f t="shared" ref="AI456:AI505" si="46">IF(G456="Home",1,0)</f>
        <v>0</v>
      </c>
      <c r="AJ456" s="235">
        <f t="shared" ref="AJ456:AJ505" si="47">IF(G456="Dona",1,0)</f>
        <v>0</v>
      </c>
      <c r="AK456" s="235">
        <f t="shared" si="43"/>
        <v>0</v>
      </c>
      <c r="AL456" s="234"/>
      <c r="AM456" s="235">
        <f t="shared" si="44"/>
        <v>0</v>
      </c>
      <c r="AN456" s="235">
        <f t="shared" si="45"/>
        <v>0</v>
      </c>
      <c r="BM456" s="236"/>
      <c r="BN456" s="236"/>
      <c r="BO456" s="236"/>
    </row>
    <row r="457" spans="1:67" ht="13.5" customHeight="1" x14ac:dyDescent="0.25">
      <c r="A457" s="229"/>
      <c r="B457" s="234" t="str">
        <f>IF($C457&lt;&gt;"",MAX($B$7:B456)+1,"")</f>
        <v/>
      </c>
      <c r="C457" s="276"/>
      <c r="D457" s="287"/>
      <c r="E457" s="288"/>
      <c r="F457" s="262"/>
      <c r="G457" s="262"/>
      <c r="H457" s="275"/>
      <c r="I457" s="276"/>
      <c r="J457" s="281"/>
      <c r="K457" s="291"/>
      <c r="L457" s="263"/>
      <c r="M457" s="279"/>
      <c r="N45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57" s="355"/>
      <c r="P457" s="355"/>
      <c r="Q457" s="355"/>
      <c r="R457" s="360"/>
      <c r="S457" s="282"/>
      <c r="T457" s="292"/>
      <c r="U457" s="231"/>
      <c r="V457" s="270">
        <f>12/12*Taula423[[#This Row],[Mesos del contracte en vigor durant l´any 2024]]</f>
        <v>0</v>
      </c>
      <c r="W457" s="270">
        <f>2/12*Taula423[[#This Row],[Mesos del contracte en vigor durant l´any 2024]]</f>
        <v>0</v>
      </c>
      <c r="X457" s="271">
        <f t="shared" si="42"/>
        <v>0</v>
      </c>
      <c r="Y457" s="271"/>
      <c r="Z457" s="272" t="e">
        <f>IF(#REF!&lt;#REF!,"No assoleix el mínim d'hores d'atenció anual","Atenció mínima assolida amb èxit")</f>
        <v>#REF!</v>
      </c>
      <c r="AA457" s="271"/>
      <c r="AB457" s="234"/>
      <c r="AC457" s="234"/>
      <c r="AE457" s="273">
        <f>IF(Taula423[[#This Row],[Núm. d''ordre]]&lt;&gt;"",1,0)</f>
        <v>0</v>
      </c>
      <c r="AG457" s="273">
        <f>IF(Taula423[[#This Row],[Núm. d''ordre]]&gt;0,1,0)</f>
        <v>1</v>
      </c>
      <c r="AI457" s="235">
        <f t="shared" si="46"/>
        <v>0</v>
      </c>
      <c r="AJ457" s="235">
        <f t="shared" si="47"/>
        <v>0</v>
      </c>
      <c r="AK457" s="235">
        <f t="shared" si="43"/>
        <v>0</v>
      </c>
      <c r="AL457" s="234"/>
      <c r="AM457" s="235">
        <f t="shared" si="44"/>
        <v>0</v>
      </c>
      <c r="AN457" s="235">
        <f t="shared" si="45"/>
        <v>0</v>
      </c>
      <c r="BM457" s="236"/>
      <c r="BN457" s="236"/>
      <c r="BO457" s="236"/>
    </row>
    <row r="458" spans="1:67" ht="13.5" customHeight="1" x14ac:dyDescent="0.25">
      <c r="A458" s="229"/>
      <c r="B458" s="234" t="str">
        <f>IF($C458&lt;&gt;"",MAX($B$7:B457)+1,"")</f>
        <v/>
      </c>
      <c r="C458" s="276"/>
      <c r="D458" s="287"/>
      <c r="E458" s="288"/>
      <c r="F458" s="262"/>
      <c r="G458" s="262"/>
      <c r="H458" s="275"/>
      <c r="I458" s="276"/>
      <c r="J458" s="281"/>
      <c r="K458" s="291"/>
      <c r="L458" s="263"/>
      <c r="M458" s="279"/>
      <c r="N45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58" s="355"/>
      <c r="P458" s="355"/>
      <c r="Q458" s="355"/>
      <c r="R458" s="360"/>
      <c r="S458" s="282"/>
      <c r="T458" s="292"/>
      <c r="U458" s="231"/>
      <c r="V458" s="270">
        <f>12/12*Taula423[[#This Row],[Mesos del contracte en vigor durant l´any 2024]]</f>
        <v>0</v>
      </c>
      <c r="W458" s="270">
        <f>2/12*Taula423[[#This Row],[Mesos del contracte en vigor durant l´any 2024]]</f>
        <v>0</v>
      </c>
      <c r="X458" s="271">
        <f t="shared" si="42"/>
        <v>0</v>
      </c>
      <c r="Y458" s="271"/>
      <c r="Z458" s="283" t="e">
        <f>IF(#REF!&lt;#REF!,"No assoleix el mínim d'hores d'atenció anual","Atenció mínima assolida amb èxit")</f>
        <v>#REF!</v>
      </c>
      <c r="AA458" s="271"/>
      <c r="AB458" s="234"/>
      <c r="AC458" s="234"/>
      <c r="AE458" s="273">
        <f>IF(Taula423[[#This Row],[Núm. d''ordre]]&lt;&gt;"",1,0)</f>
        <v>0</v>
      </c>
      <c r="AG458" s="273">
        <f>IF(Taula423[[#This Row],[Núm. d''ordre]]&gt;0,1,0)</f>
        <v>1</v>
      </c>
      <c r="AI458" s="235">
        <f t="shared" si="46"/>
        <v>0</v>
      </c>
      <c r="AJ458" s="235">
        <f t="shared" si="47"/>
        <v>0</v>
      </c>
      <c r="AK458" s="235">
        <f t="shared" si="43"/>
        <v>0</v>
      </c>
      <c r="AL458" s="234"/>
      <c r="AM458" s="235">
        <f t="shared" si="44"/>
        <v>0</v>
      </c>
      <c r="AN458" s="235">
        <f t="shared" si="45"/>
        <v>0</v>
      </c>
      <c r="BM458" s="236"/>
      <c r="BN458" s="236"/>
      <c r="BO458" s="236"/>
    </row>
    <row r="459" spans="1:67" ht="13.5" customHeight="1" x14ac:dyDescent="0.25">
      <c r="A459" s="229"/>
      <c r="B459" s="234" t="str">
        <f>IF($C459&lt;&gt;"",MAX($B$7:B458)+1,"")</f>
        <v/>
      </c>
      <c r="C459" s="276"/>
      <c r="D459" s="287"/>
      <c r="E459" s="288"/>
      <c r="F459" s="262"/>
      <c r="G459" s="262"/>
      <c r="H459" s="275"/>
      <c r="I459" s="276"/>
      <c r="J459" s="281"/>
      <c r="K459" s="291"/>
      <c r="L459" s="263"/>
      <c r="M459" s="279"/>
      <c r="N45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59" s="355"/>
      <c r="P459" s="355"/>
      <c r="Q459" s="355"/>
      <c r="R459" s="360"/>
      <c r="S459" s="282"/>
      <c r="T459" s="292"/>
      <c r="U459" s="231"/>
      <c r="V459" s="270">
        <f>12/12*Taula423[[#This Row],[Mesos del contracte en vigor durant l´any 2024]]</f>
        <v>0</v>
      </c>
      <c r="W459" s="270">
        <f>2/12*Taula423[[#This Row],[Mesos del contracte en vigor durant l´any 2024]]</f>
        <v>0</v>
      </c>
      <c r="X459" s="271">
        <f t="shared" si="42"/>
        <v>0</v>
      </c>
      <c r="Y459" s="271"/>
      <c r="Z459" s="272" t="e">
        <f>IF(#REF!&lt;#REF!,"No assoleix el mínim d'hores d'atenció anual","Atenció mínima assolida amb èxit")</f>
        <v>#REF!</v>
      </c>
      <c r="AA459" s="271"/>
      <c r="AB459" s="234"/>
      <c r="AC459" s="234"/>
      <c r="AE459" s="273">
        <f>IF(Taula423[[#This Row],[Núm. d''ordre]]&lt;&gt;"",1,0)</f>
        <v>0</v>
      </c>
      <c r="AG459" s="273">
        <f>IF(Taula423[[#This Row],[Núm. d''ordre]]&gt;0,1,0)</f>
        <v>1</v>
      </c>
      <c r="AI459" s="235">
        <f t="shared" si="46"/>
        <v>0</v>
      </c>
      <c r="AJ459" s="235">
        <f t="shared" si="47"/>
        <v>0</v>
      </c>
      <c r="AK459" s="235">
        <f t="shared" si="43"/>
        <v>0</v>
      </c>
      <c r="AL459" s="234"/>
      <c r="AM459" s="235">
        <f t="shared" si="44"/>
        <v>0</v>
      </c>
      <c r="AN459" s="235">
        <f t="shared" si="45"/>
        <v>0</v>
      </c>
      <c r="BM459" s="236"/>
      <c r="BN459" s="236"/>
      <c r="BO459" s="236"/>
    </row>
    <row r="460" spans="1:67" ht="13.5" customHeight="1" x14ac:dyDescent="0.25">
      <c r="A460" s="229"/>
      <c r="B460" s="234" t="str">
        <f>IF($C460&lt;&gt;"",MAX($B$7:B459)+1,"")</f>
        <v/>
      </c>
      <c r="C460" s="276"/>
      <c r="D460" s="287"/>
      <c r="E460" s="288"/>
      <c r="F460" s="262"/>
      <c r="G460" s="262"/>
      <c r="H460" s="275"/>
      <c r="I460" s="276"/>
      <c r="J460" s="281"/>
      <c r="K460" s="291"/>
      <c r="L460" s="263"/>
      <c r="M460" s="279"/>
      <c r="N46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60" s="355"/>
      <c r="P460" s="355"/>
      <c r="Q460" s="355"/>
      <c r="R460" s="360"/>
      <c r="S460" s="282"/>
      <c r="T460" s="292"/>
      <c r="U460" s="231"/>
      <c r="V460" s="270">
        <f>12/12*Taula423[[#This Row],[Mesos del contracte en vigor durant l´any 2024]]</f>
        <v>0</v>
      </c>
      <c r="W460" s="270">
        <f>2/12*Taula423[[#This Row],[Mesos del contracte en vigor durant l´any 2024]]</f>
        <v>0</v>
      </c>
      <c r="X460" s="271">
        <f t="shared" si="42"/>
        <v>0</v>
      </c>
      <c r="Y460" s="271"/>
      <c r="Z460" s="283" t="e">
        <f>IF(#REF!&lt;#REF!,"No assoleix el mínim d'hores d'atenció anual","Atenció mínima assolida amb èxit")</f>
        <v>#REF!</v>
      </c>
      <c r="AA460" s="271"/>
      <c r="AB460" s="234"/>
      <c r="AC460" s="234"/>
      <c r="AE460" s="273">
        <f>IF(Taula423[[#This Row],[Núm. d''ordre]]&lt;&gt;"",1,0)</f>
        <v>0</v>
      </c>
      <c r="AG460" s="273">
        <f>IF(Taula423[[#This Row],[Núm. d''ordre]]&gt;0,1,0)</f>
        <v>1</v>
      </c>
      <c r="AI460" s="235">
        <f t="shared" si="46"/>
        <v>0</v>
      </c>
      <c r="AJ460" s="235">
        <f t="shared" si="47"/>
        <v>0</v>
      </c>
      <c r="AK460" s="235">
        <f t="shared" si="43"/>
        <v>0</v>
      </c>
      <c r="AL460" s="234"/>
      <c r="AM460" s="235">
        <f t="shared" si="44"/>
        <v>0</v>
      </c>
      <c r="AN460" s="235">
        <f t="shared" si="45"/>
        <v>0</v>
      </c>
      <c r="BM460" s="236"/>
      <c r="BN460" s="236"/>
      <c r="BO460" s="236"/>
    </row>
    <row r="461" spans="1:67" ht="13.5" customHeight="1" x14ac:dyDescent="0.25">
      <c r="A461" s="229"/>
      <c r="B461" s="234" t="str">
        <f>IF($C461&lt;&gt;"",MAX($B$7:B460)+1,"")</f>
        <v/>
      </c>
      <c r="C461" s="276"/>
      <c r="D461" s="287"/>
      <c r="E461" s="288"/>
      <c r="F461" s="262"/>
      <c r="G461" s="262"/>
      <c r="H461" s="275"/>
      <c r="I461" s="276"/>
      <c r="J461" s="281"/>
      <c r="K461" s="291"/>
      <c r="L461" s="263"/>
      <c r="M461" s="279"/>
      <c r="N46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61" s="355"/>
      <c r="P461" s="355"/>
      <c r="Q461" s="355"/>
      <c r="R461" s="360"/>
      <c r="S461" s="282"/>
      <c r="T461" s="292"/>
      <c r="U461" s="231"/>
      <c r="V461" s="270">
        <f>12/12*Taula423[[#This Row],[Mesos del contracte en vigor durant l´any 2024]]</f>
        <v>0</v>
      </c>
      <c r="W461" s="270">
        <f>2/12*Taula423[[#This Row],[Mesos del contracte en vigor durant l´any 2024]]</f>
        <v>0</v>
      </c>
      <c r="X461" s="271">
        <f t="shared" si="42"/>
        <v>0</v>
      </c>
      <c r="Y461" s="271"/>
      <c r="Z461" s="272" t="e">
        <f>IF(#REF!&lt;#REF!,"No assoleix el mínim d'hores d'atenció anual","Atenció mínima assolida amb èxit")</f>
        <v>#REF!</v>
      </c>
      <c r="AA461" s="271"/>
      <c r="AB461" s="234"/>
      <c r="AC461" s="234"/>
      <c r="AE461" s="273">
        <f>IF(Taula423[[#This Row],[Núm. d''ordre]]&lt;&gt;"",1,0)</f>
        <v>0</v>
      </c>
      <c r="AG461" s="273">
        <f>IF(Taula423[[#This Row],[Núm. d''ordre]]&gt;0,1,0)</f>
        <v>1</v>
      </c>
      <c r="AI461" s="235">
        <f t="shared" si="46"/>
        <v>0</v>
      </c>
      <c r="AJ461" s="235">
        <f t="shared" si="47"/>
        <v>0</v>
      </c>
      <c r="AK461" s="235">
        <f t="shared" si="43"/>
        <v>0</v>
      </c>
      <c r="AL461" s="234"/>
      <c r="AM461" s="235">
        <f t="shared" si="44"/>
        <v>0</v>
      </c>
      <c r="AN461" s="235">
        <f t="shared" si="45"/>
        <v>0</v>
      </c>
      <c r="BM461" s="236"/>
      <c r="BN461" s="236"/>
      <c r="BO461" s="236"/>
    </row>
    <row r="462" spans="1:67" ht="13.5" customHeight="1" x14ac:dyDescent="0.25">
      <c r="A462" s="229"/>
      <c r="B462" s="234" t="str">
        <f>IF($C462&lt;&gt;"",MAX($B$7:B461)+1,"")</f>
        <v/>
      </c>
      <c r="C462" s="276"/>
      <c r="D462" s="287"/>
      <c r="E462" s="288"/>
      <c r="F462" s="262"/>
      <c r="G462" s="262"/>
      <c r="H462" s="275"/>
      <c r="I462" s="276"/>
      <c r="J462" s="281"/>
      <c r="K462" s="291"/>
      <c r="L462" s="263"/>
      <c r="M462" s="279"/>
      <c r="N46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62" s="355"/>
      <c r="P462" s="355"/>
      <c r="Q462" s="355"/>
      <c r="R462" s="360"/>
      <c r="S462" s="282"/>
      <c r="T462" s="292"/>
      <c r="U462" s="231"/>
      <c r="V462" s="270">
        <f>12/12*Taula423[[#This Row],[Mesos del contracte en vigor durant l´any 2024]]</f>
        <v>0</v>
      </c>
      <c r="W462" s="270">
        <f>2/12*Taula423[[#This Row],[Mesos del contracte en vigor durant l´any 2024]]</f>
        <v>0</v>
      </c>
      <c r="X462" s="271">
        <f t="shared" si="42"/>
        <v>0</v>
      </c>
      <c r="Y462" s="271"/>
      <c r="Z462" s="283" t="e">
        <f>IF(#REF!&lt;#REF!,"No assoleix el mínim d'hores d'atenció anual","Atenció mínima assolida amb èxit")</f>
        <v>#REF!</v>
      </c>
      <c r="AA462" s="271"/>
      <c r="AB462" s="234"/>
      <c r="AC462" s="234"/>
      <c r="AE462" s="273">
        <f>IF(Taula423[[#This Row],[Núm. d''ordre]]&lt;&gt;"",1,0)</f>
        <v>0</v>
      </c>
      <c r="AG462" s="273">
        <f>IF(Taula423[[#This Row],[Núm. d''ordre]]&gt;0,1,0)</f>
        <v>1</v>
      </c>
      <c r="AI462" s="235">
        <f t="shared" si="46"/>
        <v>0</v>
      </c>
      <c r="AJ462" s="235">
        <f t="shared" si="47"/>
        <v>0</v>
      </c>
      <c r="AK462" s="235">
        <f t="shared" si="43"/>
        <v>0</v>
      </c>
      <c r="AL462" s="234"/>
      <c r="AM462" s="235">
        <f t="shared" si="44"/>
        <v>0</v>
      </c>
      <c r="AN462" s="235">
        <f t="shared" si="45"/>
        <v>0</v>
      </c>
      <c r="BM462" s="236"/>
      <c r="BN462" s="236"/>
      <c r="BO462" s="236"/>
    </row>
    <row r="463" spans="1:67" ht="13.5" customHeight="1" x14ac:dyDescent="0.25">
      <c r="A463" s="229"/>
      <c r="B463" s="234" t="str">
        <f>IF($C463&lt;&gt;"",MAX($B$7:B462)+1,"")</f>
        <v/>
      </c>
      <c r="C463" s="276"/>
      <c r="D463" s="287"/>
      <c r="E463" s="288"/>
      <c r="F463" s="262"/>
      <c r="G463" s="262"/>
      <c r="H463" s="275"/>
      <c r="I463" s="276"/>
      <c r="J463" s="281"/>
      <c r="K463" s="291"/>
      <c r="L463" s="263"/>
      <c r="M463" s="279"/>
      <c r="N46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63" s="355"/>
      <c r="P463" s="355"/>
      <c r="Q463" s="355"/>
      <c r="R463" s="360"/>
      <c r="S463" s="282"/>
      <c r="T463" s="292"/>
      <c r="U463" s="231"/>
      <c r="V463" s="270">
        <f>12/12*Taula423[[#This Row],[Mesos del contracte en vigor durant l´any 2024]]</f>
        <v>0</v>
      </c>
      <c r="W463" s="270">
        <f>2/12*Taula423[[#This Row],[Mesos del contracte en vigor durant l´any 2024]]</f>
        <v>0</v>
      </c>
      <c r="X463" s="271">
        <f t="shared" si="42"/>
        <v>0</v>
      </c>
      <c r="Y463" s="271"/>
      <c r="Z463" s="272" t="e">
        <f>IF(#REF!&lt;#REF!,"No assoleix el mínim d'hores d'atenció anual","Atenció mínima assolida amb èxit")</f>
        <v>#REF!</v>
      </c>
      <c r="AA463" s="271"/>
      <c r="AB463" s="234"/>
      <c r="AC463" s="234"/>
      <c r="AE463" s="273">
        <f>IF(Taula423[[#This Row],[Núm. d''ordre]]&lt;&gt;"",1,0)</f>
        <v>0</v>
      </c>
      <c r="AG463" s="273">
        <f>IF(Taula423[[#This Row],[Núm. d''ordre]]&gt;0,1,0)</f>
        <v>1</v>
      </c>
      <c r="AI463" s="235">
        <f t="shared" si="46"/>
        <v>0</v>
      </c>
      <c r="AJ463" s="235">
        <f t="shared" si="47"/>
        <v>0</v>
      </c>
      <c r="AK463" s="235">
        <f t="shared" si="43"/>
        <v>0</v>
      </c>
      <c r="AL463" s="234"/>
      <c r="AM463" s="235">
        <f t="shared" si="44"/>
        <v>0</v>
      </c>
      <c r="AN463" s="235">
        <f t="shared" si="45"/>
        <v>0</v>
      </c>
      <c r="BM463" s="236"/>
      <c r="BN463" s="236"/>
      <c r="BO463" s="236"/>
    </row>
    <row r="464" spans="1:67" ht="13.5" customHeight="1" x14ac:dyDescent="0.25">
      <c r="A464" s="229"/>
      <c r="B464" s="234" t="str">
        <f>IF($C464&lt;&gt;"",MAX($B$7:B463)+1,"")</f>
        <v/>
      </c>
      <c r="C464" s="276"/>
      <c r="D464" s="287"/>
      <c r="E464" s="288"/>
      <c r="F464" s="262"/>
      <c r="G464" s="262"/>
      <c r="H464" s="275"/>
      <c r="I464" s="276"/>
      <c r="J464" s="281"/>
      <c r="K464" s="291"/>
      <c r="L464" s="263"/>
      <c r="M464" s="279"/>
      <c r="N46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64" s="355"/>
      <c r="P464" s="355"/>
      <c r="Q464" s="355"/>
      <c r="R464" s="360"/>
      <c r="S464" s="282"/>
      <c r="T464" s="292"/>
      <c r="U464" s="231"/>
      <c r="V464" s="270">
        <f>12/12*Taula423[[#This Row],[Mesos del contracte en vigor durant l´any 2024]]</f>
        <v>0</v>
      </c>
      <c r="W464" s="270">
        <f>2/12*Taula423[[#This Row],[Mesos del contracte en vigor durant l´any 2024]]</f>
        <v>0</v>
      </c>
      <c r="X464" s="271">
        <f t="shared" si="42"/>
        <v>0</v>
      </c>
      <c r="Y464" s="271"/>
      <c r="Z464" s="283" t="e">
        <f>IF(#REF!&lt;#REF!,"No assoleix el mínim d'hores d'atenció anual","Atenció mínima assolida amb èxit")</f>
        <v>#REF!</v>
      </c>
      <c r="AA464" s="271"/>
      <c r="AB464" s="234"/>
      <c r="AC464" s="234"/>
      <c r="AE464" s="273">
        <f>IF(Taula423[[#This Row],[Núm. d''ordre]]&lt;&gt;"",1,0)</f>
        <v>0</v>
      </c>
      <c r="AG464" s="273">
        <f>IF(Taula423[[#This Row],[Núm. d''ordre]]&gt;0,1,0)</f>
        <v>1</v>
      </c>
      <c r="AI464" s="235">
        <f t="shared" si="46"/>
        <v>0</v>
      </c>
      <c r="AJ464" s="235">
        <f t="shared" si="47"/>
        <v>0</v>
      </c>
      <c r="AK464" s="235">
        <f t="shared" si="43"/>
        <v>0</v>
      </c>
      <c r="AL464" s="234"/>
      <c r="AM464" s="235">
        <f t="shared" si="44"/>
        <v>0</v>
      </c>
      <c r="AN464" s="235">
        <f t="shared" si="45"/>
        <v>0</v>
      </c>
      <c r="BM464" s="236"/>
      <c r="BN464" s="236"/>
      <c r="BO464" s="236"/>
    </row>
    <row r="465" spans="1:67" ht="13.5" customHeight="1" x14ac:dyDescent="0.25">
      <c r="A465" s="229"/>
      <c r="B465" s="234" t="str">
        <f>IF($C465&lt;&gt;"",MAX($B$7:B464)+1,"")</f>
        <v/>
      </c>
      <c r="C465" s="276"/>
      <c r="D465" s="287"/>
      <c r="E465" s="288"/>
      <c r="F465" s="262"/>
      <c r="G465" s="262"/>
      <c r="H465" s="275"/>
      <c r="I465" s="276"/>
      <c r="J465" s="281"/>
      <c r="K465" s="291"/>
      <c r="L465" s="263"/>
      <c r="M465" s="279"/>
      <c r="N46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65" s="355"/>
      <c r="P465" s="355"/>
      <c r="Q465" s="355"/>
      <c r="R465" s="360"/>
      <c r="S465" s="282"/>
      <c r="T465" s="292"/>
      <c r="U465" s="231"/>
      <c r="V465" s="270">
        <f>12/12*Taula423[[#This Row],[Mesos del contracte en vigor durant l´any 2024]]</f>
        <v>0</v>
      </c>
      <c r="W465" s="270">
        <f>2/12*Taula423[[#This Row],[Mesos del contracte en vigor durant l´any 2024]]</f>
        <v>0</v>
      </c>
      <c r="X465" s="271">
        <f t="shared" si="42"/>
        <v>0</v>
      </c>
      <c r="Y465" s="271"/>
      <c r="Z465" s="272" t="e">
        <f>IF(#REF!&lt;#REF!,"No assoleix el mínim d'hores d'atenció anual","Atenció mínima assolida amb èxit")</f>
        <v>#REF!</v>
      </c>
      <c r="AA465" s="271"/>
      <c r="AB465" s="234"/>
      <c r="AC465" s="234"/>
      <c r="AE465" s="273">
        <f>IF(Taula423[[#This Row],[Núm. d''ordre]]&lt;&gt;"",1,0)</f>
        <v>0</v>
      </c>
      <c r="AG465" s="273">
        <f>IF(Taula423[[#This Row],[Núm. d''ordre]]&gt;0,1,0)</f>
        <v>1</v>
      </c>
      <c r="AI465" s="235">
        <f t="shared" si="46"/>
        <v>0</v>
      </c>
      <c r="AJ465" s="235">
        <f t="shared" si="47"/>
        <v>0</v>
      </c>
      <c r="AK465" s="235">
        <f t="shared" si="43"/>
        <v>0</v>
      </c>
      <c r="AL465" s="234"/>
      <c r="AM465" s="235">
        <f t="shared" si="44"/>
        <v>0</v>
      </c>
      <c r="AN465" s="235">
        <f t="shared" si="45"/>
        <v>0</v>
      </c>
      <c r="BM465" s="236"/>
      <c r="BN465" s="236"/>
      <c r="BO465" s="236"/>
    </row>
    <row r="466" spans="1:67" ht="13.5" customHeight="1" x14ac:dyDescent="0.25">
      <c r="A466" s="229"/>
      <c r="B466" s="234" t="str">
        <f>IF($C466&lt;&gt;"",MAX($B$7:B465)+1,"")</f>
        <v/>
      </c>
      <c r="C466" s="276"/>
      <c r="D466" s="287"/>
      <c r="E466" s="288"/>
      <c r="F466" s="262"/>
      <c r="G466" s="262"/>
      <c r="H466" s="275"/>
      <c r="I466" s="276"/>
      <c r="J466" s="281"/>
      <c r="K466" s="291"/>
      <c r="L466" s="263"/>
      <c r="M466" s="279"/>
      <c r="N46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66" s="355"/>
      <c r="P466" s="355"/>
      <c r="Q466" s="355"/>
      <c r="R466" s="360"/>
      <c r="S466" s="282"/>
      <c r="T466" s="292"/>
      <c r="U466" s="231"/>
      <c r="V466" s="270">
        <f>12/12*Taula423[[#This Row],[Mesos del contracte en vigor durant l´any 2024]]</f>
        <v>0</v>
      </c>
      <c r="W466" s="270">
        <f>2/12*Taula423[[#This Row],[Mesos del contracte en vigor durant l´any 2024]]</f>
        <v>0</v>
      </c>
      <c r="X466" s="271">
        <f t="shared" si="42"/>
        <v>0</v>
      </c>
      <c r="Y466" s="271"/>
      <c r="Z466" s="283" t="e">
        <f>IF(#REF!&lt;#REF!,"No assoleix el mínim d'hores d'atenció anual","Atenció mínima assolida amb èxit")</f>
        <v>#REF!</v>
      </c>
      <c r="AA466" s="271"/>
      <c r="AB466" s="234"/>
      <c r="AC466" s="234"/>
      <c r="AE466" s="273">
        <f>IF(Taula423[[#This Row],[Núm. d''ordre]]&lt;&gt;"",1,0)</f>
        <v>0</v>
      </c>
      <c r="AG466" s="273">
        <f>IF(Taula423[[#This Row],[Núm. d''ordre]]&gt;0,1,0)</f>
        <v>1</v>
      </c>
      <c r="AI466" s="235">
        <f t="shared" si="46"/>
        <v>0</v>
      </c>
      <c r="AJ466" s="235">
        <f t="shared" si="47"/>
        <v>0</v>
      </c>
      <c r="AK466" s="235">
        <f t="shared" si="43"/>
        <v>0</v>
      </c>
      <c r="AL466" s="234"/>
      <c r="AM466" s="235">
        <f t="shared" si="44"/>
        <v>0</v>
      </c>
      <c r="AN466" s="235">
        <f t="shared" si="45"/>
        <v>0</v>
      </c>
      <c r="BM466" s="236"/>
      <c r="BN466" s="236"/>
      <c r="BO466" s="236"/>
    </row>
    <row r="467" spans="1:67" ht="13.5" customHeight="1" x14ac:dyDescent="0.25">
      <c r="A467" s="229"/>
      <c r="B467" s="234" t="str">
        <f>IF($C467&lt;&gt;"",MAX($B$7:B466)+1,"")</f>
        <v/>
      </c>
      <c r="C467" s="276"/>
      <c r="D467" s="287"/>
      <c r="E467" s="288"/>
      <c r="F467" s="262"/>
      <c r="G467" s="262"/>
      <c r="H467" s="275"/>
      <c r="I467" s="276"/>
      <c r="J467" s="281"/>
      <c r="K467" s="291"/>
      <c r="L467" s="263"/>
      <c r="M467" s="279"/>
      <c r="N46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67" s="355"/>
      <c r="P467" s="355"/>
      <c r="Q467" s="355"/>
      <c r="R467" s="360"/>
      <c r="S467" s="282"/>
      <c r="T467" s="292"/>
      <c r="U467" s="231"/>
      <c r="V467" s="270">
        <f>12/12*Taula423[[#This Row],[Mesos del contracte en vigor durant l´any 2024]]</f>
        <v>0</v>
      </c>
      <c r="W467" s="270">
        <f>2/12*Taula423[[#This Row],[Mesos del contracte en vigor durant l´any 2024]]</f>
        <v>0</v>
      </c>
      <c r="X467" s="271">
        <f t="shared" si="42"/>
        <v>0</v>
      </c>
      <c r="Y467" s="271"/>
      <c r="Z467" s="272" t="e">
        <f>IF(#REF!&lt;#REF!,"No assoleix el mínim d'hores d'atenció anual","Atenció mínima assolida amb èxit")</f>
        <v>#REF!</v>
      </c>
      <c r="AA467" s="271"/>
      <c r="AB467" s="234"/>
      <c r="AC467" s="234"/>
      <c r="AE467" s="273">
        <f>IF(Taula423[[#This Row],[Núm. d''ordre]]&lt;&gt;"",1,0)</f>
        <v>0</v>
      </c>
      <c r="AG467" s="273">
        <f>IF(Taula423[[#This Row],[Núm. d''ordre]]&gt;0,1,0)</f>
        <v>1</v>
      </c>
      <c r="AI467" s="235">
        <f t="shared" si="46"/>
        <v>0</v>
      </c>
      <c r="AJ467" s="235">
        <f t="shared" si="47"/>
        <v>0</v>
      </c>
      <c r="AK467" s="235">
        <f t="shared" si="43"/>
        <v>0</v>
      </c>
      <c r="AL467" s="234"/>
      <c r="AM467" s="235">
        <f t="shared" si="44"/>
        <v>0</v>
      </c>
      <c r="AN467" s="235">
        <f t="shared" si="45"/>
        <v>0</v>
      </c>
      <c r="BM467" s="236"/>
      <c r="BN467" s="236"/>
      <c r="BO467" s="236"/>
    </row>
    <row r="468" spans="1:67" ht="13.5" customHeight="1" x14ac:dyDescent="0.25">
      <c r="A468" s="229"/>
      <c r="B468" s="234" t="str">
        <f>IF($C468&lt;&gt;"",MAX($B$7:B467)+1,"")</f>
        <v/>
      </c>
      <c r="C468" s="276"/>
      <c r="D468" s="287"/>
      <c r="E468" s="288"/>
      <c r="F468" s="262"/>
      <c r="G468" s="262"/>
      <c r="H468" s="275"/>
      <c r="I468" s="276"/>
      <c r="J468" s="281"/>
      <c r="K468" s="291"/>
      <c r="L468" s="263"/>
      <c r="M468" s="279"/>
      <c r="N46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68" s="355"/>
      <c r="P468" s="355"/>
      <c r="Q468" s="355"/>
      <c r="R468" s="360"/>
      <c r="S468" s="282"/>
      <c r="T468" s="292"/>
      <c r="U468" s="231"/>
      <c r="V468" s="270">
        <f>12/12*Taula423[[#This Row],[Mesos del contracte en vigor durant l´any 2024]]</f>
        <v>0</v>
      </c>
      <c r="W468" s="270">
        <f>2/12*Taula423[[#This Row],[Mesos del contracte en vigor durant l´any 2024]]</f>
        <v>0</v>
      </c>
      <c r="X468" s="271">
        <f t="shared" si="42"/>
        <v>0</v>
      </c>
      <c r="Y468" s="271"/>
      <c r="Z468" s="283" t="e">
        <f>IF(#REF!&lt;#REF!,"No assoleix el mínim d'hores d'atenció anual","Atenció mínima assolida amb èxit")</f>
        <v>#REF!</v>
      </c>
      <c r="AA468" s="271"/>
      <c r="AB468" s="234"/>
      <c r="AC468" s="234"/>
      <c r="AE468" s="273">
        <f>IF(Taula423[[#This Row],[Núm. d''ordre]]&lt;&gt;"",1,0)</f>
        <v>0</v>
      </c>
      <c r="AG468" s="273">
        <f>IF(Taula423[[#This Row],[Núm. d''ordre]]&gt;0,1,0)</f>
        <v>1</v>
      </c>
      <c r="AI468" s="235">
        <f t="shared" si="46"/>
        <v>0</v>
      </c>
      <c r="AJ468" s="235">
        <f t="shared" si="47"/>
        <v>0</v>
      </c>
      <c r="AK468" s="235">
        <f t="shared" si="43"/>
        <v>0</v>
      </c>
      <c r="AL468" s="234"/>
      <c r="AM468" s="235">
        <f t="shared" si="44"/>
        <v>0</v>
      </c>
      <c r="AN468" s="235">
        <f t="shared" si="45"/>
        <v>0</v>
      </c>
      <c r="BM468" s="236"/>
      <c r="BN468" s="236"/>
      <c r="BO468" s="236"/>
    </row>
    <row r="469" spans="1:67" ht="13.5" customHeight="1" x14ac:dyDescent="0.25">
      <c r="A469" s="229"/>
      <c r="B469" s="234" t="str">
        <f>IF($C469&lt;&gt;"",MAX($B$7:B468)+1,"")</f>
        <v/>
      </c>
      <c r="C469" s="276"/>
      <c r="D469" s="287"/>
      <c r="E469" s="288"/>
      <c r="F469" s="262"/>
      <c r="G469" s="262"/>
      <c r="H469" s="275"/>
      <c r="I469" s="276"/>
      <c r="J469" s="281"/>
      <c r="K469" s="291"/>
      <c r="L469" s="263"/>
      <c r="M469" s="279"/>
      <c r="N46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69" s="355"/>
      <c r="P469" s="355"/>
      <c r="Q469" s="355"/>
      <c r="R469" s="360"/>
      <c r="S469" s="282"/>
      <c r="T469" s="292"/>
      <c r="U469" s="231"/>
      <c r="V469" s="270">
        <f>12/12*Taula423[[#This Row],[Mesos del contracte en vigor durant l´any 2024]]</f>
        <v>0</v>
      </c>
      <c r="W469" s="270">
        <f>2/12*Taula423[[#This Row],[Mesos del contracte en vigor durant l´any 2024]]</f>
        <v>0</v>
      </c>
      <c r="X469" s="271">
        <f t="shared" si="42"/>
        <v>0</v>
      </c>
      <c r="Y469" s="271"/>
      <c r="Z469" s="272" t="e">
        <f>IF(#REF!&lt;#REF!,"No assoleix el mínim d'hores d'atenció anual","Atenció mínima assolida amb èxit")</f>
        <v>#REF!</v>
      </c>
      <c r="AA469" s="271"/>
      <c r="AB469" s="234"/>
      <c r="AC469" s="234"/>
      <c r="AE469" s="273">
        <f>IF(Taula423[[#This Row],[Núm. d''ordre]]&lt;&gt;"",1,0)</f>
        <v>0</v>
      </c>
      <c r="AG469" s="273">
        <f>IF(Taula423[[#This Row],[Núm. d''ordre]]&gt;0,1,0)</f>
        <v>1</v>
      </c>
      <c r="AI469" s="235">
        <f t="shared" si="46"/>
        <v>0</v>
      </c>
      <c r="AJ469" s="235">
        <f t="shared" si="47"/>
        <v>0</v>
      </c>
      <c r="AK469" s="235">
        <f t="shared" si="43"/>
        <v>0</v>
      </c>
      <c r="AL469" s="234"/>
      <c r="AM469" s="235">
        <f t="shared" si="44"/>
        <v>0</v>
      </c>
      <c r="AN469" s="235">
        <f t="shared" si="45"/>
        <v>0</v>
      </c>
      <c r="BM469" s="236"/>
      <c r="BN469" s="236"/>
      <c r="BO469" s="236"/>
    </row>
    <row r="470" spans="1:67" ht="13.5" customHeight="1" x14ac:dyDescent="0.25">
      <c r="A470" s="229"/>
      <c r="B470" s="234" t="str">
        <f>IF($C470&lt;&gt;"",MAX($B$7:B469)+1,"")</f>
        <v/>
      </c>
      <c r="C470" s="276"/>
      <c r="D470" s="287"/>
      <c r="E470" s="288"/>
      <c r="F470" s="262"/>
      <c r="G470" s="262"/>
      <c r="H470" s="275"/>
      <c r="I470" s="276"/>
      <c r="J470" s="281"/>
      <c r="K470" s="291"/>
      <c r="L470" s="263"/>
      <c r="M470" s="279"/>
      <c r="N47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70" s="355"/>
      <c r="P470" s="355"/>
      <c r="Q470" s="355"/>
      <c r="R470" s="360"/>
      <c r="S470" s="282"/>
      <c r="T470" s="292"/>
      <c r="U470" s="231"/>
      <c r="V470" s="270">
        <f>12/12*Taula423[[#This Row],[Mesos del contracte en vigor durant l´any 2024]]</f>
        <v>0</v>
      </c>
      <c r="W470" s="270">
        <f>2/12*Taula423[[#This Row],[Mesos del contracte en vigor durant l´any 2024]]</f>
        <v>0</v>
      </c>
      <c r="X470" s="271">
        <f t="shared" si="42"/>
        <v>0</v>
      </c>
      <c r="Y470" s="271"/>
      <c r="Z470" s="283" t="e">
        <f>IF(#REF!&lt;#REF!,"No assoleix el mínim d'hores d'atenció anual","Atenció mínima assolida amb èxit")</f>
        <v>#REF!</v>
      </c>
      <c r="AA470" s="271"/>
      <c r="AB470" s="234"/>
      <c r="AC470" s="234"/>
      <c r="AE470" s="273">
        <f>IF(Taula423[[#This Row],[Núm. d''ordre]]&lt;&gt;"",1,0)</f>
        <v>0</v>
      </c>
      <c r="AG470" s="273">
        <f>IF(Taula423[[#This Row],[Núm. d''ordre]]&gt;0,1,0)</f>
        <v>1</v>
      </c>
      <c r="AI470" s="235">
        <f t="shared" si="46"/>
        <v>0</v>
      </c>
      <c r="AJ470" s="235">
        <f t="shared" si="47"/>
        <v>0</v>
      </c>
      <c r="AK470" s="235">
        <f t="shared" si="43"/>
        <v>0</v>
      </c>
      <c r="AL470" s="234"/>
      <c r="AM470" s="235">
        <f t="shared" si="44"/>
        <v>0</v>
      </c>
      <c r="AN470" s="235">
        <f t="shared" si="45"/>
        <v>0</v>
      </c>
      <c r="BM470" s="236"/>
      <c r="BN470" s="236"/>
      <c r="BO470" s="236"/>
    </row>
    <row r="471" spans="1:67" ht="13.5" customHeight="1" x14ac:dyDescent="0.25">
      <c r="A471" s="229"/>
      <c r="B471" s="234" t="str">
        <f>IF($C471&lt;&gt;"",MAX($B$7:B470)+1,"")</f>
        <v/>
      </c>
      <c r="C471" s="276"/>
      <c r="D471" s="287"/>
      <c r="E471" s="288"/>
      <c r="F471" s="262"/>
      <c r="G471" s="262"/>
      <c r="H471" s="275"/>
      <c r="I471" s="276"/>
      <c r="J471" s="281"/>
      <c r="K471" s="291"/>
      <c r="L471" s="263"/>
      <c r="M471" s="279"/>
      <c r="N47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71" s="355"/>
      <c r="P471" s="355"/>
      <c r="Q471" s="355"/>
      <c r="R471" s="360"/>
      <c r="S471" s="282"/>
      <c r="T471" s="292"/>
      <c r="U471" s="231"/>
      <c r="V471" s="270">
        <f>12/12*Taula423[[#This Row],[Mesos del contracte en vigor durant l´any 2024]]</f>
        <v>0</v>
      </c>
      <c r="W471" s="270">
        <f>2/12*Taula423[[#This Row],[Mesos del contracte en vigor durant l´any 2024]]</f>
        <v>0</v>
      </c>
      <c r="X471" s="271">
        <f t="shared" si="42"/>
        <v>0</v>
      </c>
      <c r="Y471" s="271"/>
      <c r="Z471" s="272" t="e">
        <f>IF(#REF!&lt;#REF!,"No assoleix el mínim d'hores d'atenció anual","Atenció mínima assolida amb èxit")</f>
        <v>#REF!</v>
      </c>
      <c r="AA471" s="271"/>
      <c r="AB471" s="234"/>
      <c r="AC471" s="234"/>
      <c r="AE471" s="273">
        <f>IF(Taula423[[#This Row],[Núm. d''ordre]]&lt;&gt;"",1,0)</f>
        <v>0</v>
      </c>
      <c r="AG471" s="273">
        <f>IF(Taula423[[#This Row],[Núm. d''ordre]]&gt;0,1,0)</f>
        <v>1</v>
      </c>
      <c r="AI471" s="235">
        <f t="shared" si="46"/>
        <v>0</v>
      </c>
      <c r="AJ471" s="235">
        <f t="shared" si="47"/>
        <v>0</v>
      </c>
      <c r="AK471" s="235">
        <f t="shared" si="43"/>
        <v>0</v>
      </c>
      <c r="AL471" s="234"/>
      <c r="AM471" s="235">
        <f t="shared" si="44"/>
        <v>0</v>
      </c>
      <c r="AN471" s="235">
        <f t="shared" si="45"/>
        <v>0</v>
      </c>
      <c r="BM471" s="236"/>
      <c r="BN471" s="236"/>
      <c r="BO471" s="236"/>
    </row>
    <row r="472" spans="1:67" ht="13.5" customHeight="1" x14ac:dyDescent="0.25">
      <c r="A472" s="229"/>
      <c r="B472" s="234" t="str">
        <f>IF($C472&lt;&gt;"",MAX($B$7:B471)+1,"")</f>
        <v/>
      </c>
      <c r="C472" s="276"/>
      <c r="D472" s="287"/>
      <c r="E472" s="288"/>
      <c r="F472" s="262"/>
      <c r="G472" s="262"/>
      <c r="H472" s="275"/>
      <c r="I472" s="276"/>
      <c r="J472" s="281"/>
      <c r="K472" s="291"/>
      <c r="L472" s="263"/>
      <c r="M472" s="279"/>
      <c r="N47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72" s="355"/>
      <c r="P472" s="355"/>
      <c r="Q472" s="355"/>
      <c r="R472" s="360"/>
      <c r="S472" s="282"/>
      <c r="T472" s="292"/>
      <c r="U472" s="231"/>
      <c r="V472" s="270">
        <f>12/12*Taula423[[#This Row],[Mesos del contracte en vigor durant l´any 2024]]</f>
        <v>0</v>
      </c>
      <c r="W472" s="270">
        <f>2/12*Taula423[[#This Row],[Mesos del contracte en vigor durant l´any 2024]]</f>
        <v>0</v>
      </c>
      <c r="X472" s="271">
        <f t="shared" si="42"/>
        <v>0</v>
      </c>
      <c r="Y472" s="271"/>
      <c r="Z472" s="283" t="e">
        <f>IF(#REF!&lt;#REF!,"No assoleix el mínim d'hores d'atenció anual","Atenció mínima assolida amb èxit")</f>
        <v>#REF!</v>
      </c>
      <c r="AA472" s="271"/>
      <c r="AB472" s="234"/>
      <c r="AC472" s="234"/>
      <c r="AE472" s="273">
        <f>IF(Taula423[[#This Row],[Núm. d''ordre]]&lt;&gt;"",1,0)</f>
        <v>0</v>
      </c>
      <c r="AG472" s="273">
        <f>IF(Taula423[[#This Row],[Núm. d''ordre]]&gt;0,1,0)</f>
        <v>1</v>
      </c>
      <c r="AI472" s="235">
        <f t="shared" si="46"/>
        <v>0</v>
      </c>
      <c r="AJ472" s="235">
        <f t="shared" si="47"/>
        <v>0</v>
      </c>
      <c r="AK472" s="235">
        <f t="shared" si="43"/>
        <v>0</v>
      </c>
      <c r="AL472" s="234"/>
      <c r="AM472" s="235">
        <f t="shared" si="44"/>
        <v>0</v>
      </c>
      <c r="AN472" s="235">
        <f t="shared" si="45"/>
        <v>0</v>
      </c>
      <c r="BM472" s="236"/>
      <c r="BN472" s="236"/>
      <c r="BO472" s="236"/>
    </row>
    <row r="473" spans="1:67" ht="13.5" customHeight="1" x14ac:dyDescent="0.25">
      <c r="A473" s="229"/>
      <c r="B473" s="234" t="str">
        <f>IF($C473&lt;&gt;"",MAX($B$7:B472)+1,"")</f>
        <v/>
      </c>
      <c r="C473" s="276"/>
      <c r="D473" s="287"/>
      <c r="E473" s="288"/>
      <c r="F473" s="262"/>
      <c r="G473" s="262"/>
      <c r="H473" s="275"/>
      <c r="I473" s="276"/>
      <c r="J473" s="281"/>
      <c r="K473" s="291"/>
      <c r="L473" s="263"/>
      <c r="M473" s="279"/>
      <c r="N47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73" s="355"/>
      <c r="P473" s="355"/>
      <c r="Q473" s="355"/>
      <c r="R473" s="360"/>
      <c r="S473" s="282"/>
      <c r="T473" s="292"/>
      <c r="U473" s="231"/>
      <c r="V473" s="270">
        <f>12/12*Taula423[[#This Row],[Mesos del contracte en vigor durant l´any 2024]]</f>
        <v>0</v>
      </c>
      <c r="W473" s="270">
        <f>2/12*Taula423[[#This Row],[Mesos del contracte en vigor durant l´any 2024]]</f>
        <v>0</v>
      </c>
      <c r="X473" s="271">
        <f t="shared" si="42"/>
        <v>0</v>
      </c>
      <c r="Y473" s="271"/>
      <c r="Z473" s="272" t="e">
        <f>IF(#REF!&lt;#REF!,"No assoleix el mínim d'hores d'atenció anual","Atenció mínima assolida amb èxit")</f>
        <v>#REF!</v>
      </c>
      <c r="AA473" s="271"/>
      <c r="AB473" s="234"/>
      <c r="AC473" s="234"/>
      <c r="AE473" s="273">
        <f>IF(Taula423[[#This Row],[Núm. d''ordre]]&lt;&gt;"",1,0)</f>
        <v>0</v>
      </c>
      <c r="AG473" s="273">
        <f>IF(Taula423[[#This Row],[Núm. d''ordre]]&gt;0,1,0)</f>
        <v>1</v>
      </c>
      <c r="AI473" s="235">
        <f t="shared" si="46"/>
        <v>0</v>
      </c>
      <c r="AJ473" s="235">
        <f t="shared" si="47"/>
        <v>0</v>
      </c>
      <c r="AK473" s="235">
        <f t="shared" si="43"/>
        <v>0</v>
      </c>
      <c r="AL473" s="234"/>
      <c r="AM473" s="235">
        <f t="shared" si="44"/>
        <v>0</v>
      </c>
      <c r="AN473" s="235">
        <f t="shared" si="45"/>
        <v>0</v>
      </c>
      <c r="BM473" s="236"/>
      <c r="BN473" s="236"/>
      <c r="BO473" s="236"/>
    </row>
    <row r="474" spans="1:67" ht="13.5" customHeight="1" x14ac:dyDescent="0.25">
      <c r="A474" s="229"/>
      <c r="B474" s="234" t="str">
        <f>IF($C474&lt;&gt;"",MAX($B$7:B473)+1,"")</f>
        <v/>
      </c>
      <c r="C474" s="276"/>
      <c r="D474" s="287"/>
      <c r="E474" s="288"/>
      <c r="F474" s="262"/>
      <c r="G474" s="262"/>
      <c r="H474" s="275"/>
      <c r="I474" s="276"/>
      <c r="J474" s="281"/>
      <c r="K474" s="291"/>
      <c r="L474" s="263"/>
      <c r="M474" s="279"/>
      <c r="N47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74" s="355"/>
      <c r="P474" s="355"/>
      <c r="Q474" s="355"/>
      <c r="R474" s="360"/>
      <c r="S474" s="282"/>
      <c r="T474" s="292"/>
      <c r="U474" s="231"/>
      <c r="V474" s="270">
        <f>12/12*Taula423[[#This Row],[Mesos del contracte en vigor durant l´any 2024]]</f>
        <v>0</v>
      </c>
      <c r="W474" s="270">
        <f>2/12*Taula423[[#This Row],[Mesos del contracte en vigor durant l´any 2024]]</f>
        <v>0</v>
      </c>
      <c r="X474" s="271">
        <f t="shared" si="42"/>
        <v>0</v>
      </c>
      <c r="Y474" s="271"/>
      <c r="Z474" s="283" t="e">
        <f>IF(#REF!&lt;#REF!,"No assoleix el mínim d'hores d'atenció anual","Atenció mínima assolida amb èxit")</f>
        <v>#REF!</v>
      </c>
      <c r="AA474" s="271"/>
      <c r="AB474" s="234"/>
      <c r="AC474" s="234"/>
      <c r="AE474" s="273">
        <f>IF(Taula423[[#This Row],[Núm. d''ordre]]&lt;&gt;"",1,0)</f>
        <v>0</v>
      </c>
      <c r="AG474" s="273">
        <f>IF(Taula423[[#This Row],[Núm. d''ordre]]&gt;0,1,0)</f>
        <v>1</v>
      </c>
      <c r="AI474" s="235">
        <f t="shared" si="46"/>
        <v>0</v>
      </c>
      <c r="AJ474" s="235">
        <f t="shared" si="47"/>
        <v>0</v>
      </c>
      <c r="AK474" s="235">
        <f t="shared" si="43"/>
        <v>0</v>
      </c>
      <c r="AL474" s="234"/>
      <c r="AM474" s="235">
        <f t="shared" si="44"/>
        <v>0</v>
      </c>
      <c r="AN474" s="235">
        <f t="shared" si="45"/>
        <v>0</v>
      </c>
      <c r="BM474" s="236"/>
      <c r="BN474" s="236"/>
      <c r="BO474" s="236"/>
    </row>
    <row r="475" spans="1:67" ht="13.5" customHeight="1" x14ac:dyDescent="0.25">
      <c r="A475" s="229"/>
      <c r="B475" s="234" t="str">
        <f>IF($C475&lt;&gt;"",MAX($B$7:B474)+1,"")</f>
        <v/>
      </c>
      <c r="C475" s="276"/>
      <c r="D475" s="287"/>
      <c r="E475" s="288"/>
      <c r="F475" s="262"/>
      <c r="G475" s="262"/>
      <c r="H475" s="275"/>
      <c r="I475" s="276"/>
      <c r="J475" s="281"/>
      <c r="K475" s="291"/>
      <c r="L475" s="263"/>
      <c r="M475" s="279"/>
      <c r="N47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75" s="355"/>
      <c r="P475" s="355"/>
      <c r="Q475" s="355"/>
      <c r="R475" s="360"/>
      <c r="S475" s="282"/>
      <c r="T475" s="292"/>
      <c r="U475" s="231"/>
      <c r="V475" s="270">
        <f>12/12*Taula423[[#This Row],[Mesos del contracte en vigor durant l´any 2024]]</f>
        <v>0</v>
      </c>
      <c r="W475" s="270">
        <f>2/12*Taula423[[#This Row],[Mesos del contracte en vigor durant l´any 2024]]</f>
        <v>0</v>
      </c>
      <c r="X475" s="271">
        <f t="shared" si="42"/>
        <v>0</v>
      </c>
      <c r="Y475" s="271"/>
      <c r="Z475" s="272" t="e">
        <f>IF(#REF!&lt;#REF!,"No assoleix el mínim d'hores d'atenció anual","Atenció mínima assolida amb èxit")</f>
        <v>#REF!</v>
      </c>
      <c r="AA475" s="271"/>
      <c r="AB475" s="234"/>
      <c r="AC475" s="234"/>
      <c r="AE475" s="273">
        <f>IF(Taula423[[#This Row],[Núm. d''ordre]]&lt;&gt;"",1,0)</f>
        <v>0</v>
      </c>
      <c r="AG475" s="273">
        <f>IF(Taula423[[#This Row],[Núm. d''ordre]]&gt;0,1,0)</f>
        <v>1</v>
      </c>
      <c r="AI475" s="235">
        <f t="shared" si="46"/>
        <v>0</v>
      </c>
      <c r="AJ475" s="235">
        <f t="shared" si="47"/>
        <v>0</v>
      </c>
      <c r="AK475" s="235">
        <f t="shared" si="43"/>
        <v>0</v>
      </c>
      <c r="AL475" s="234"/>
      <c r="AM475" s="235">
        <f t="shared" si="44"/>
        <v>0</v>
      </c>
      <c r="AN475" s="235">
        <f t="shared" si="45"/>
        <v>0</v>
      </c>
      <c r="BM475" s="236"/>
      <c r="BN475" s="236"/>
      <c r="BO475" s="236"/>
    </row>
    <row r="476" spans="1:67" ht="13.5" customHeight="1" x14ac:dyDescent="0.25">
      <c r="A476" s="229"/>
      <c r="B476" s="234" t="str">
        <f>IF($C476&lt;&gt;"",MAX($B$7:B475)+1,"")</f>
        <v/>
      </c>
      <c r="C476" s="276"/>
      <c r="D476" s="287"/>
      <c r="E476" s="288"/>
      <c r="F476" s="262"/>
      <c r="G476" s="262"/>
      <c r="H476" s="275"/>
      <c r="I476" s="276"/>
      <c r="J476" s="281"/>
      <c r="K476" s="291"/>
      <c r="L476" s="263"/>
      <c r="M476" s="279"/>
      <c r="N47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76" s="355"/>
      <c r="P476" s="355"/>
      <c r="Q476" s="355"/>
      <c r="R476" s="360"/>
      <c r="S476" s="282"/>
      <c r="T476" s="292"/>
      <c r="U476" s="231"/>
      <c r="V476" s="270">
        <f>12/12*Taula423[[#This Row],[Mesos del contracte en vigor durant l´any 2024]]</f>
        <v>0</v>
      </c>
      <c r="W476" s="270">
        <f>2/12*Taula423[[#This Row],[Mesos del contracte en vigor durant l´any 2024]]</f>
        <v>0</v>
      </c>
      <c r="X476" s="271">
        <f t="shared" si="42"/>
        <v>0</v>
      </c>
      <c r="Y476" s="271"/>
      <c r="Z476" s="283" t="e">
        <f>IF(#REF!&lt;#REF!,"No assoleix el mínim d'hores d'atenció anual","Atenció mínima assolida amb èxit")</f>
        <v>#REF!</v>
      </c>
      <c r="AA476" s="271"/>
      <c r="AB476" s="234"/>
      <c r="AC476" s="234"/>
      <c r="AE476" s="273">
        <f>IF(Taula423[[#This Row],[Núm. d''ordre]]&lt;&gt;"",1,0)</f>
        <v>0</v>
      </c>
      <c r="AG476" s="273">
        <f>IF(Taula423[[#This Row],[Núm. d''ordre]]&gt;0,1,0)</f>
        <v>1</v>
      </c>
      <c r="AI476" s="235">
        <f t="shared" si="46"/>
        <v>0</v>
      </c>
      <c r="AJ476" s="235">
        <f t="shared" si="47"/>
        <v>0</v>
      </c>
      <c r="AK476" s="235">
        <f t="shared" si="43"/>
        <v>0</v>
      </c>
      <c r="AL476" s="234"/>
      <c r="AM476" s="235">
        <f t="shared" si="44"/>
        <v>0</v>
      </c>
      <c r="AN476" s="235">
        <f t="shared" si="45"/>
        <v>0</v>
      </c>
      <c r="BM476" s="236"/>
      <c r="BN476" s="236"/>
      <c r="BO476" s="236"/>
    </row>
    <row r="477" spans="1:67" ht="13.5" customHeight="1" x14ac:dyDescent="0.25">
      <c r="A477" s="229"/>
      <c r="B477" s="234" t="str">
        <f>IF($C477&lt;&gt;"",MAX($B$7:B476)+1,"")</f>
        <v/>
      </c>
      <c r="C477" s="276"/>
      <c r="D477" s="287"/>
      <c r="E477" s="288"/>
      <c r="F477" s="262"/>
      <c r="G477" s="262"/>
      <c r="H477" s="275"/>
      <c r="I477" s="276"/>
      <c r="J477" s="281"/>
      <c r="K477" s="291"/>
      <c r="L477" s="263"/>
      <c r="M477" s="279"/>
      <c r="N47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77" s="355"/>
      <c r="P477" s="355"/>
      <c r="Q477" s="355"/>
      <c r="R477" s="360"/>
      <c r="S477" s="282"/>
      <c r="T477" s="292"/>
      <c r="U477" s="231"/>
      <c r="V477" s="270">
        <f>12/12*Taula423[[#This Row],[Mesos del contracte en vigor durant l´any 2024]]</f>
        <v>0</v>
      </c>
      <c r="W477" s="270">
        <f>2/12*Taula423[[#This Row],[Mesos del contracte en vigor durant l´any 2024]]</f>
        <v>0</v>
      </c>
      <c r="X477" s="271">
        <f t="shared" si="42"/>
        <v>0</v>
      </c>
      <c r="Y477" s="271"/>
      <c r="Z477" s="272" t="e">
        <f>IF(#REF!&lt;#REF!,"No assoleix el mínim d'hores d'atenció anual","Atenció mínima assolida amb èxit")</f>
        <v>#REF!</v>
      </c>
      <c r="AA477" s="271"/>
      <c r="AB477" s="234"/>
      <c r="AC477" s="234"/>
      <c r="AE477" s="273">
        <f>IF(Taula423[[#This Row],[Núm. d''ordre]]&lt;&gt;"",1,0)</f>
        <v>0</v>
      </c>
      <c r="AG477" s="273">
        <f>IF(Taula423[[#This Row],[Núm. d''ordre]]&gt;0,1,0)</f>
        <v>1</v>
      </c>
      <c r="AI477" s="235">
        <f t="shared" si="46"/>
        <v>0</v>
      </c>
      <c r="AJ477" s="235">
        <f t="shared" si="47"/>
        <v>0</v>
      </c>
      <c r="AK477" s="235">
        <f t="shared" si="43"/>
        <v>0</v>
      </c>
      <c r="AL477" s="234"/>
      <c r="AM477" s="235">
        <f t="shared" si="44"/>
        <v>0</v>
      </c>
      <c r="AN477" s="235">
        <f t="shared" si="45"/>
        <v>0</v>
      </c>
      <c r="BM477" s="236"/>
      <c r="BN477" s="236"/>
      <c r="BO477" s="236"/>
    </row>
    <row r="478" spans="1:67" ht="13.5" customHeight="1" x14ac:dyDescent="0.25">
      <c r="A478" s="229"/>
      <c r="B478" s="234" t="str">
        <f>IF($C478&lt;&gt;"",MAX($B$7:B477)+1,"")</f>
        <v/>
      </c>
      <c r="C478" s="276"/>
      <c r="D478" s="287"/>
      <c r="E478" s="288"/>
      <c r="F478" s="262"/>
      <c r="G478" s="262"/>
      <c r="H478" s="275"/>
      <c r="I478" s="276"/>
      <c r="J478" s="281"/>
      <c r="K478" s="291"/>
      <c r="L478" s="263"/>
      <c r="M478" s="279"/>
      <c r="N47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78" s="355"/>
      <c r="P478" s="355"/>
      <c r="Q478" s="355"/>
      <c r="R478" s="360"/>
      <c r="S478" s="282"/>
      <c r="T478" s="292"/>
      <c r="U478" s="231"/>
      <c r="V478" s="270">
        <f>12/12*Taula423[[#This Row],[Mesos del contracte en vigor durant l´any 2024]]</f>
        <v>0</v>
      </c>
      <c r="W478" s="270">
        <f>2/12*Taula423[[#This Row],[Mesos del contracte en vigor durant l´any 2024]]</f>
        <v>0</v>
      </c>
      <c r="X478" s="271">
        <f t="shared" si="42"/>
        <v>0</v>
      </c>
      <c r="Y478" s="271"/>
      <c r="Z478" s="283" t="e">
        <f>IF(#REF!&lt;#REF!,"No assoleix el mínim d'hores d'atenció anual","Atenció mínima assolida amb èxit")</f>
        <v>#REF!</v>
      </c>
      <c r="AA478" s="271"/>
      <c r="AB478" s="234"/>
      <c r="AC478" s="234"/>
      <c r="AE478" s="273">
        <f>IF(Taula423[[#This Row],[Núm. d''ordre]]&lt;&gt;"",1,0)</f>
        <v>0</v>
      </c>
      <c r="AG478" s="273">
        <f>IF(Taula423[[#This Row],[Núm. d''ordre]]&gt;0,1,0)</f>
        <v>1</v>
      </c>
      <c r="AI478" s="235">
        <f t="shared" si="46"/>
        <v>0</v>
      </c>
      <c r="AJ478" s="235">
        <f t="shared" si="47"/>
        <v>0</v>
      </c>
      <c r="AK478" s="235">
        <f t="shared" si="43"/>
        <v>0</v>
      </c>
      <c r="AL478" s="234"/>
      <c r="AM478" s="235">
        <f t="shared" si="44"/>
        <v>0</v>
      </c>
      <c r="AN478" s="235">
        <f t="shared" si="45"/>
        <v>0</v>
      </c>
      <c r="BM478" s="236"/>
      <c r="BN478" s="236"/>
      <c r="BO478" s="236"/>
    </row>
    <row r="479" spans="1:67" ht="13.5" customHeight="1" x14ac:dyDescent="0.25">
      <c r="A479" s="229"/>
      <c r="B479" s="234" t="str">
        <f>IF($C479&lt;&gt;"",MAX($B$7:B478)+1,"")</f>
        <v/>
      </c>
      <c r="C479" s="276"/>
      <c r="D479" s="287"/>
      <c r="E479" s="288"/>
      <c r="F479" s="262"/>
      <c r="G479" s="262"/>
      <c r="H479" s="275"/>
      <c r="I479" s="276"/>
      <c r="J479" s="281"/>
      <c r="K479" s="291"/>
      <c r="L479" s="263"/>
      <c r="M479" s="279"/>
      <c r="N47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79" s="355"/>
      <c r="P479" s="355"/>
      <c r="Q479" s="355"/>
      <c r="R479" s="360"/>
      <c r="S479" s="282"/>
      <c r="T479" s="292"/>
      <c r="U479" s="231"/>
      <c r="V479" s="270">
        <f>12/12*Taula423[[#This Row],[Mesos del contracte en vigor durant l´any 2024]]</f>
        <v>0</v>
      </c>
      <c r="W479" s="270">
        <f>2/12*Taula423[[#This Row],[Mesos del contracte en vigor durant l´any 2024]]</f>
        <v>0</v>
      </c>
      <c r="X479" s="271">
        <f t="shared" si="42"/>
        <v>0</v>
      </c>
      <c r="Y479" s="271"/>
      <c r="Z479" s="272" t="e">
        <f>IF(#REF!&lt;#REF!,"No assoleix el mínim d'hores d'atenció anual","Atenció mínima assolida amb èxit")</f>
        <v>#REF!</v>
      </c>
      <c r="AA479" s="271"/>
      <c r="AB479" s="234"/>
      <c r="AC479" s="234"/>
      <c r="AE479" s="273">
        <f>IF(Taula423[[#This Row],[Núm. d''ordre]]&lt;&gt;"",1,0)</f>
        <v>0</v>
      </c>
      <c r="AG479" s="273">
        <f>IF(Taula423[[#This Row],[Núm. d''ordre]]&gt;0,1,0)</f>
        <v>1</v>
      </c>
      <c r="AI479" s="235">
        <f t="shared" si="46"/>
        <v>0</v>
      </c>
      <c r="AJ479" s="235">
        <f t="shared" si="47"/>
        <v>0</v>
      </c>
      <c r="AK479" s="235">
        <f t="shared" si="43"/>
        <v>0</v>
      </c>
      <c r="AL479" s="234"/>
      <c r="AM479" s="235">
        <f t="shared" si="44"/>
        <v>0</v>
      </c>
      <c r="AN479" s="235">
        <f t="shared" si="45"/>
        <v>0</v>
      </c>
      <c r="BM479" s="236"/>
      <c r="BN479" s="236"/>
      <c r="BO479" s="236"/>
    </row>
    <row r="480" spans="1:67" ht="13.5" customHeight="1" x14ac:dyDescent="0.25">
      <c r="A480" s="229"/>
      <c r="B480" s="234" t="str">
        <f>IF($C480&lt;&gt;"",MAX($B$7:B479)+1,"")</f>
        <v/>
      </c>
      <c r="C480" s="276"/>
      <c r="D480" s="287"/>
      <c r="E480" s="288"/>
      <c r="F480" s="262"/>
      <c r="G480" s="262"/>
      <c r="H480" s="275"/>
      <c r="I480" s="276"/>
      <c r="J480" s="281"/>
      <c r="K480" s="291"/>
      <c r="L480" s="263"/>
      <c r="M480" s="279"/>
      <c r="N48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80" s="355"/>
      <c r="P480" s="355"/>
      <c r="Q480" s="355"/>
      <c r="R480" s="360"/>
      <c r="S480" s="282"/>
      <c r="T480" s="292"/>
      <c r="U480" s="231"/>
      <c r="V480" s="270">
        <f>12/12*Taula423[[#This Row],[Mesos del contracte en vigor durant l´any 2024]]</f>
        <v>0</v>
      </c>
      <c r="W480" s="270">
        <f>2/12*Taula423[[#This Row],[Mesos del contracte en vigor durant l´any 2024]]</f>
        <v>0</v>
      </c>
      <c r="X480" s="271">
        <f t="shared" si="42"/>
        <v>0</v>
      </c>
      <c r="Y480" s="271"/>
      <c r="Z480" s="283" t="e">
        <f>IF(#REF!&lt;#REF!,"No assoleix el mínim d'hores d'atenció anual","Atenció mínima assolida amb èxit")</f>
        <v>#REF!</v>
      </c>
      <c r="AA480" s="271"/>
      <c r="AB480" s="234"/>
      <c r="AC480" s="234"/>
      <c r="AE480" s="273">
        <f>IF(Taula423[[#This Row],[Núm. d''ordre]]&lt;&gt;"",1,0)</f>
        <v>0</v>
      </c>
      <c r="AG480" s="273">
        <f>IF(Taula423[[#This Row],[Núm. d''ordre]]&gt;0,1,0)</f>
        <v>1</v>
      </c>
      <c r="AI480" s="235">
        <f t="shared" si="46"/>
        <v>0</v>
      </c>
      <c r="AJ480" s="235">
        <f t="shared" si="47"/>
        <v>0</v>
      </c>
      <c r="AK480" s="235">
        <f t="shared" si="43"/>
        <v>0</v>
      </c>
      <c r="AL480" s="234"/>
      <c r="AM480" s="235">
        <f t="shared" si="44"/>
        <v>0</v>
      </c>
      <c r="AN480" s="235">
        <f t="shared" si="45"/>
        <v>0</v>
      </c>
      <c r="BM480" s="236"/>
      <c r="BN480" s="236"/>
      <c r="BO480" s="236"/>
    </row>
    <row r="481" spans="1:67" ht="13.5" customHeight="1" x14ac:dyDescent="0.25">
      <c r="A481" s="229"/>
      <c r="B481" s="234" t="str">
        <f>IF($C481&lt;&gt;"",MAX($B$7:B480)+1,"")</f>
        <v/>
      </c>
      <c r="C481" s="276"/>
      <c r="D481" s="287"/>
      <c r="E481" s="288"/>
      <c r="F481" s="262"/>
      <c r="G481" s="262"/>
      <c r="H481" s="275"/>
      <c r="I481" s="276"/>
      <c r="J481" s="281"/>
      <c r="K481" s="291"/>
      <c r="L481" s="263"/>
      <c r="M481" s="279"/>
      <c r="N48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81" s="355"/>
      <c r="P481" s="355"/>
      <c r="Q481" s="355"/>
      <c r="R481" s="360"/>
      <c r="S481" s="282"/>
      <c r="T481" s="292"/>
      <c r="U481" s="231"/>
      <c r="V481" s="270">
        <f>12/12*Taula423[[#This Row],[Mesos del contracte en vigor durant l´any 2024]]</f>
        <v>0</v>
      </c>
      <c r="W481" s="270">
        <f>2/12*Taula423[[#This Row],[Mesos del contracte en vigor durant l´any 2024]]</f>
        <v>0</v>
      </c>
      <c r="X481" s="271">
        <f t="shared" si="42"/>
        <v>0</v>
      </c>
      <c r="Y481" s="271"/>
      <c r="Z481" s="272" t="e">
        <f>IF(#REF!&lt;#REF!,"No assoleix el mínim d'hores d'atenció anual","Atenció mínima assolida amb èxit")</f>
        <v>#REF!</v>
      </c>
      <c r="AA481" s="271"/>
      <c r="AB481" s="234"/>
      <c r="AC481" s="234"/>
      <c r="AE481" s="273">
        <f>IF(Taula423[[#This Row],[Núm. d''ordre]]&lt;&gt;"",1,0)</f>
        <v>0</v>
      </c>
      <c r="AG481" s="273">
        <f>IF(Taula423[[#This Row],[Núm. d''ordre]]&gt;0,1,0)</f>
        <v>1</v>
      </c>
      <c r="AI481" s="235">
        <f t="shared" si="46"/>
        <v>0</v>
      </c>
      <c r="AJ481" s="235">
        <f t="shared" si="47"/>
        <v>0</v>
      </c>
      <c r="AK481" s="235">
        <f t="shared" si="43"/>
        <v>0</v>
      </c>
      <c r="AL481" s="234"/>
      <c r="AM481" s="235">
        <f t="shared" si="44"/>
        <v>0</v>
      </c>
      <c r="AN481" s="235">
        <f t="shared" si="45"/>
        <v>0</v>
      </c>
      <c r="BM481" s="236"/>
      <c r="BN481" s="236"/>
      <c r="BO481" s="236"/>
    </row>
    <row r="482" spans="1:67" ht="13.5" customHeight="1" x14ac:dyDescent="0.25">
      <c r="A482" s="229"/>
      <c r="B482" s="234" t="str">
        <f>IF($C482&lt;&gt;"",MAX($B$7:B481)+1,"")</f>
        <v/>
      </c>
      <c r="C482" s="276"/>
      <c r="D482" s="287"/>
      <c r="E482" s="288"/>
      <c r="F482" s="262"/>
      <c r="G482" s="262"/>
      <c r="H482" s="275"/>
      <c r="I482" s="276"/>
      <c r="J482" s="281"/>
      <c r="K482" s="291"/>
      <c r="L482" s="263"/>
      <c r="M482" s="279"/>
      <c r="N48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82" s="355"/>
      <c r="P482" s="355"/>
      <c r="Q482" s="355"/>
      <c r="R482" s="360"/>
      <c r="S482" s="282"/>
      <c r="T482" s="292"/>
      <c r="U482" s="231"/>
      <c r="V482" s="270">
        <f>12/12*Taula423[[#This Row],[Mesos del contracte en vigor durant l´any 2024]]</f>
        <v>0</v>
      </c>
      <c r="W482" s="270">
        <f>2/12*Taula423[[#This Row],[Mesos del contracte en vigor durant l´any 2024]]</f>
        <v>0</v>
      </c>
      <c r="X482" s="271">
        <f t="shared" si="42"/>
        <v>0</v>
      </c>
      <c r="Y482" s="271"/>
      <c r="Z482" s="283" t="e">
        <f>IF(#REF!&lt;#REF!,"No assoleix el mínim d'hores d'atenció anual","Atenció mínima assolida amb èxit")</f>
        <v>#REF!</v>
      </c>
      <c r="AA482" s="271"/>
      <c r="AB482" s="234"/>
      <c r="AC482" s="234"/>
      <c r="AE482" s="273">
        <f>IF(Taula423[[#This Row],[Núm. d''ordre]]&lt;&gt;"",1,0)</f>
        <v>0</v>
      </c>
      <c r="AG482" s="273">
        <f>IF(Taula423[[#This Row],[Núm. d''ordre]]&gt;0,1,0)</f>
        <v>1</v>
      </c>
      <c r="AI482" s="235">
        <f t="shared" si="46"/>
        <v>0</v>
      </c>
      <c r="AJ482" s="235">
        <f t="shared" si="47"/>
        <v>0</v>
      </c>
      <c r="AK482" s="235">
        <f t="shared" si="43"/>
        <v>0</v>
      </c>
      <c r="AL482" s="234"/>
      <c r="AM482" s="235">
        <f t="shared" si="44"/>
        <v>0</v>
      </c>
      <c r="AN482" s="235">
        <f t="shared" si="45"/>
        <v>0</v>
      </c>
      <c r="BM482" s="236"/>
      <c r="BN482" s="236"/>
      <c r="BO482" s="236"/>
    </row>
    <row r="483" spans="1:67" ht="13.5" customHeight="1" x14ac:dyDescent="0.25">
      <c r="A483" s="229"/>
      <c r="B483" s="234" t="str">
        <f>IF($C483&lt;&gt;"",MAX($B$7:B482)+1,"")</f>
        <v/>
      </c>
      <c r="C483" s="276"/>
      <c r="D483" s="287"/>
      <c r="E483" s="288"/>
      <c r="F483" s="262"/>
      <c r="G483" s="262"/>
      <c r="H483" s="275"/>
      <c r="I483" s="276"/>
      <c r="J483" s="281"/>
      <c r="K483" s="291"/>
      <c r="L483" s="263"/>
      <c r="M483" s="279"/>
      <c r="N48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83" s="355"/>
      <c r="P483" s="355"/>
      <c r="Q483" s="355"/>
      <c r="R483" s="360"/>
      <c r="S483" s="282"/>
      <c r="T483" s="292"/>
      <c r="U483" s="231"/>
      <c r="V483" s="270">
        <f>12/12*Taula423[[#This Row],[Mesos del contracte en vigor durant l´any 2024]]</f>
        <v>0</v>
      </c>
      <c r="W483" s="270">
        <f>2/12*Taula423[[#This Row],[Mesos del contracte en vigor durant l´any 2024]]</f>
        <v>0</v>
      </c>
      <c r="X483" s="271">
        <f t="shared" si="42"/>
        <v>0</v>
      </c>
      <c r="Y483" s="271"/>
      <c r="Z483" s="272" t="e">
        <f>IF(#REF!&lt;#REF!,"No assoleix el mínim d'hores d'atenció anual","Atenció mínima assolida amb èxit")</f>
        <v>#REF!</v>
      </c>
      <c r="AA483" s="271"/>
      <c r="AB483" s="234"/>
      <c r="AC483" s="234"/>
      <c r="AE483" s="273">
        <f>IF(Taula423[[#This Row],[Núm. d''ordre]]&lt;&gt;"",1,0)</f>
        <v>0</v>
      </c>
      <c r="AG483" s="273">
        <f>IF(Taula423[[#This Row],[Núm. d''ordre]]&gt;0,1,0)</f>
        <v>1</v>
      </c>
      <c r="AI483" s="235">
        <f t="shared" si="46"/>
        <v>0</v>
      </c>
      <c r="AJ483" s="235">
        <f t="shared" si="47"/>
        <v>0</v>
      </c>
      <c r="AK483" s="235">
        <f t="shared" si="43"/>
        <v>0</v>
      </c>
      <c r="AL483" s="234"/>
      <c r="AM483" s="235">
        <f t="shared" si="44"/>
        <v>0</v>
      </c>
      <c r="AN483" s="235">
        <f t="shared" si="45"/>
        <v>0</v>
      </c>
      <c r="BM483" s="236"/>
      <c r="BN483" s="236"/>
      <c r="BO483" s="236"/>
    </row>
    <row r="484" spans="1:67" ht="13.5" customHeight="1" x14ac:dyDescent="0.25">
      <c r="A484" s="229"/>
      <c r="B484" s="234" t="str">
        <f>IF($C484&lt;&gt;"",MAX($B$7:B483)+1,"")</f>
        <v/>
      </c>
      <c r="C484" s="276"/>
      <c r="D484" s="287"/>
      <c r="E484" s="288"/>
      <c r="F484" s="262"/>
      <c r="G484" s="262"/>
      <c r="H484" s="275"/>
      <c r="I484" s="276"/>
      <c r="J484" s="281"/>
      <c r="K484" s="291"/>
      <c r="L484" s="263"/>
      <c r="M484" s="279"/>
      <c r="N48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84" s="355"/>
      <c r="P484" s="355"/>
      <c r="Q484" s="355"/>
      <c r="R484" s="360"/>
      <c r="S484" s="282"/>
      <c r="T484" s="292"/>
      <c r="U484" s="231"/>
      <c r="V484" s="270">
        <f>12/12*Taula423[[#This Row],[Mesos del contracte en vigor durant l´any 2024]]</f>
        <v>0</v>
      </c>
      <c r="W484" s="270">
        <f>2/12*Taula423[[#This Row],[Mesos del contracte en vigor durant l´any 2024]]</f>
        <v>0</v>
      </c>
      <c r="X484" s="271">
        <f t="shared" si="42"/>
        <v>0</v>
      </c>
      <c r="Y484" s="271"/>
      <c r="Z484" s="283" t="e">
        <f>IF(#REF!&lt;#REF!,"No assoleix el mínim d'hores d'atenció anual","Atenció mínima assolida amb èxit")</f>
        <v>#REF!</v>
      </c>
      <c r="AA484" s="271"/>
      <c r="AB484" s="234"/>
      <c r="AC484" s="234"/>
      <c r="AE484" s="273">
        <f>IF(Taula423[[#This Row],[Núm. d''ordre]]&lt;&gt;"",1,0)</f>
        <v>0</v>
      </c>
      <c r="AG484" s="273">
        <f>IF(Taula423[[#This Row],[Núm. d''ordre]]&gt;0,1,0)</f>
        <v>1</v>
      </c>
      <c r="AI484" s="235">
        <f t="shared" si="46"/>
        <v>0</v>
      </c>
      <c r="AJ484" s="235">
        <f t="shared" si="47"/>
        <v>0</v>
      </c>
      <c r="AK484" s="235">
        <f t="shared" si="43"/>
        <v>0</v>
      </c>
      <c r="AL484" s="234"/>
      <c r="AM484" s="235">
        <f t="shared" si="44"/>
        <v>0</v>
      </c>
      <c r="AN484" s="235">
        <f t="shared" si="45"/>
        <v>0</v>
      </c>
      <c r="BM484" s="236"/>
      <c r="BN484" s="236"/>
      <c r="BO484" s="236"/>
    </row>
    <row r="485" spans="1:67" ht="13.5" customHeight="1" x14ac:dyDescent="0.25">
      <c r="A485" s="229"/>
      <c r="B485" s="234" t="str">
        <f>IF($C485&lt;&gt;"",MAX($B$7:B484)+1,"")</f>
        <v/>
      </c>
      <c r="C485" s="276"/>
      <c r="D485" s="287"/>
      <c r="E485" s="288"/>
      <c r="F485" s="262"/>
      <c r="G485" s="262"/>
      <c r="H485" s="275"/>
      <c r="I485" s="276"/>
      <c r="J485" s="281"/>
      <c r="K485" s="291"/>
      <c r="L485" s="263"/>
      <c r="M485" s="279"/>
      <c r="N48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85" s="355"/>
      <c r="P485" s="355"/>
      <c r="Q485" s="355"/>
      <c r="R485" s="360"/>
      <c r="S485" s="282"/>
      <c r="T485" s="292"/>
      <c r="U485" s="231"/>
      <c r="V485" s="270">
        <f>12/12*Taula423[[#This Row],[Mesos del contracte en vigor durant l´any 2024]]</f>
        <v>0</v>
      </c>
      <c r="W485" s="270">
        <f>2/12*Taula423[[#This Row],[Mesos del contracte en vigor durant l´any 2024]]</f>
        <v>0</v>
      </c>
      <c r="X485" s="271">
        <f t="shared" si="42"/>
        <v>0</v>
      </c>
      <c r="Y485" s="271"/>
      <c r="Z485" s="272" t="e">
        <f>IF(#REF!&lt;#REF!,"No assoleix el mínim d'hores d'atenció anual","Atenció mínima assolida amb èxit")</f>
        <v>#REF!</v>
      </c>
      <c r="AA485" s="271"/>
      <c r="AB485" s="234"/>
      <c r="AC485" s="234"/>
      <c r="AE485" s="273">
        <f>IF(Taula423[[#This Row],[Núm. d''ordre]]&lt;&gt;"",1,0)</f>
        <v>0</v>
      </c>
      <c r="AG485" s="273">
        <f>IF(Taula423[[#This Row],[Núm. d''ordre]]&gt;0,1,0)</f>
        <v>1</v>
      </c>
      <c r="AI485" s="235">
        <f t="shared" si="46"/>
        <v>0</v>
      </c>
      <c r="AJ485" s="235">
        <f t="shared" si="47"/>
        <v>0</v>
      </c>
      <c r="AK485" s="235">
        <f t="shared" si="43"/>
        <v>0</v>
      </c>
      <c r="AL485" s="234"/>
      <c r="AM485" s="235">
        <f t="shared" si="44"/>
        <v>0</v>
      </c>
      <c r="AN485" s="235">
        <f t="shared" si="45"/>
        <v>0</v>
      </c>
      <c r="BM485" s="236"/>
      <c r="BN485" s="236"/>
      <c r="BO485" s="236"/>
    </row>
    <row r="486" spans="1:67" ht="13.5" customHeight="1" x14ac:dyDescent="0.25">
      <c r="A486" s="229"/>
      <c r="B486" s="234" t="str">
        <f>IF($C486&lt;&gt;"",MAX($B$7:B485)+1,"")</f>
        <v/>
      </c>
      <c r="C486" s="276"/>
      <c r="D486" s="287"/>
      <c r="E486" s="288"/>
      <c r="F486" s="262"/>
      <c r="G486" s="262"/>
      <c r="H486" s="275"/>
      <c r="I486" s="276"/>
      <c r="J486" s="281"/>
      <c r="K486" s="291"/>
      <c r="L486" s="263"/>
      <c r="M486" s="279"/>
      <c r="N48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86" s="355"/>
      <c r="P486" s="355"/>
      <c r="Q486" s="355"/>
      <c r="R486" s="360"/>
      <c r="S486" s="282"/>
      <c r="T486" s="292"/>
      <c r="U486" s="231"/>
      <c r="V486" s="270">
        <f>12/12*Taula423[[#This Row],[Mesos del contracte en vigor durant l´any 2024]]</f>
        <v>0</v>
      </c>
      <c r="W486" s="270">
        <f>2/12*Taula423[[#This Row],[Mesos del contracte en vigor durant l´any 2024]]</f>
        <v>0</v>
      </c>
      <c r="X486" s="271">
        <f t="shared" si="42"/>
        <v>0</v>
      </c>
      <c r="Y486" s="271"/>
      <c r="Z486" s="283" t="e">
        <f>IF(#REF!&lt;#REF!,"No assoleix el mínim d'hores d'atenció anual","Atenció mínima assolida amb èxit")</f>
        <v>#REF!</v>
      </c>
      <c r="AA486" s="271"/>
      <c r="AB486" s="234"/>
      <c r="AC486" s="234"/>
      <c r="AE486" s="273">
        <f>IF(Taula423[[#This Row],[Núm. d''ordre]]&lt;&gt;"",1,0)</f>
        <v>0</v>
      </c>
      <c r="AG486" s="273">
        <f>IF(Taula423[[#This Row],[Núm. d''ordre]]&gt;0,1,0)</f>
        <v>1</v>
      </c>
      <c r="AI486" s="235">
        <f t="shared" si="46"/>
        <v>0</v>
      </c>
      <c r="AJ486" s="235">
        <f t="shared" si="47"/>
        <v>0</v>
      </c>
      <c r="AK486" s="235">
        <f t="shared" si="43"/>
        <v>0</v>
      </c>
      <c r="AL486" s="234"/>
      <c r="AM486" s="235">
        <f t="shared" si="44"/>
        <v>0</v>
      </c>
      <c r="AN486" s="235">
        <f t="shared" si="45"/>
        <v>0</v>
      </c>
      <c r="BM486" s="236"/>
      <c r="BN486" s="236"/>
      <c r="BO486" s="236"/>
    </row>
    <row r="487" spans="1:67" ht="13.5" customHeight="1" x14ac:dyDescent="0.25">
      <c r="A487" s="229"/>
      <c r="B487" s="234" t="str">
        <f>IF($C487&lt;&gt;"",MAX($B$7:B486)+1,"")</f>
        <v/>
      </c>
      <c r="C487" s="276"/>
      <c r="D487" s="287"/>
      <c r="E487" s="288"/>
      <c r="F487" s="262"/>
      <c r="G487" s="262"/>
      <c r="H487" s="275"/>
      <c r="I487" s="276"/>
      <c r="J487" s="281"/>
      <c r="K487" s="291"/>
      <c r="L487" s="263"/>
      <c r="M487" s="279"/>
      <c r="N48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87" s="355"/>
      <c r="P487" s="355"/>
      <c r="Q487" s="355"/>
      <c r="R487" s="360"/>
      <c r="S487" s="282"/>
      <c r="T487" s="292"/>
      <c r="U487" s="231"/>
      <c r="V487" s="270">
        <f>12/12*Taula423[[#This Row],[Mesos del contracte en vigor durant l´any 2024]]</f>
        <v>0</v>
      </c>
      <c r="W487" s="270">
        <f>2/12*Taula423[[#This Row],[Mesos del contracte en vigor durant l´any 2024]]</f>
        <v>0</v>
      </c>
      <c r="X487" s="271">
        <f t="shared" si="42"/>
        <v>0</v>
      </c>
      <c r="Y487" s="271"/>
      <c r="Z487" s="272" t="e">
        <f>IF(#REF!&lt;#REF!,"No assoleix el mínim d'hores d'atenció anual","Atenció mínima assolida amb èxit")</f>
        <v>#REF!</v>
      </c>
      <c r="AA487" s="271"/>
      <c r="AB487" s="234"/>
      <c r="AC487" s="234"/>
      <c r="AE487" s="273">
        <f>IF(Taula423[[#This Row],[Núm. d''ordre]]&lt;&gt;"",1,0)</f>
        <v>0</v>
      </c>
      <c r="AG487" s="273">
        <f>IF(Taula423[[#This Row],[Núm. d''ordre]]&gt;0,1,0)</f>
        <v>1</v>
      </c>
      <c r="AI487" s="235">
        <f t="shared" si="46"/>
        <v>0</v>
      </c>
      <c r="AJ487" s="235">
        <f t="shared" si="47"/>
        <v>0</v>
      </c>
      <c r="AK487" s="235">
        <f t="shared" si="43"/>
        <v>0</v>
      </c>
      <c r="AL487" s="234"/>
      <c r="AM487" s="235">
        <f t="shared" si="44"/>
        <v>0</v>
      </c>
      <c r="AN487" s="235">
        <f t="shared" si="45"/>
        <v>0</v>
      </c>
      <c r="BM487" s="236"/>
      <c r="BN487" s="236"/>
      <c r="BO487" s="236"/>
    </row>
    <row r="488" spans="1:67" ht="13.5" customHeight="1" x14ac:dyDescent="0.25">
      <c r="A488" s="229"/>
      <c r="B488" s="234" t="str">
        <f>IF($C488&lt;&gt;"",MAX($B$7:B487)+1,"")</f>
        <v/>
      </c>
      <c r="C488" s="276"/>
      <c r="D488" s="287"/>
      <c r="E488" s="288"/>
      <c r="F488" s="262"/>
      <c r="G488" s="262"/>
      <c r="H488" s="275"/>
      <c r="I488" s="276"/>
      <c r="J488" s="281"/>
      <c r="K488" s="291"/>
      <c r="L488" s="263"/>
      <c r="M488" s="279"/>
      <c r="N48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88" s="355"/>
      <c r="P488" s="355"/>
      <c r="Q488" s="355"/>
      <c r="R488" s="360"/>
      <c r="S488" s="282"/>
      <c r="T488" s="292"/>
      <c r="U488" s="231"/>
      <c r="V488" s="270">
        <f>12/12*Taula423[[#This Row],[Mesos del contracte en vigor durant l´any 2024]]</f>
        <v>0</v>
      </c>
      <c r="W488" s="270">
        <f>2/12*Taula423[[#This Row],[Mesos del contracte en vigor durant l´any 2024]]</f>
        <v>0</v>
      </c>
      <c r="X488" s="271">
        <f t="shared" si="42"/>
        <v>0</v>
      </c>
      <c r="Y488" s="271"/>
      <c r="Z488" s="283" t="e">
        <f>IF(#REF!&lt;#REF!,"No assoleix el mínim d'hores d'atenció anual","Atenció mínima assolida amb èxit")</f>
        <v>#REF!</v>
      </c>
      <c r="AA488" s="271"/>
      <c r="AB488" s="234"/>
      <c r="AC488" s="234"/>
      <c r="AE488" s="273">
        <f>IF(Taula423[[#This Row],[Núm. d''ordre]]&lt;&gt;"",1,0)</f>
        <v>0</v>
      </c>
      <c r="AG488" s="273">
        <f>IF(Taula423[[#This Row],[Núm. d''ordre]]&gt;0,1,0)</f>
        <v>1</v>
      </c>
      <c r="AI488" s="235">
        <f t="shared" si="46"/>
        <v>0</v>
      </c>
      <c r="AJ488" s="235">
        <f t="shared" si="47"/>
        <v>0</v>
      </c>
      <c r="AK488" s="235">
        <f t="shared" si="43"/>
        <v>0</v>
      </c>
      <c r="AL488" s="234"/>
      <c r="AM488" s="235">
        <f t="shared" si="44"/>
        <v>0</v>
      </c>
      <c r="AN488" s="235">
        <f t="shared" si="45"/>
        <v>0</v>
      </c>
      <c r="BM488" s="236"/>
      <c r="BN488" s="236"/>
      <c r="BO488" s="236"/>
    </row>
    <row r="489" spans="1:67" ht="13.5" customHeight="1" x14ac:dyDescent="0.25">
      <c r="A489" s="229"/>
      <c r="B489" s="234" t="str">
        <f>IF($C489&lt;&gt;"",MAX($B$7:B488)+1,"")</f>
        <v/>
      </c>
      <c r="C489" s="276"/>
      <c r="D489" s="287"/>
      <c r="E489" s="288"/>
      <c r="F489" s="262"/>
      <c r="G489" s="262"/>
      <c r="H489" s="275"/>
      <c r="I489" s="276"/>
      <c r="J489" s="281"/>
      <c r="K489" s="291"/>
      <c r="L489" s="263"/>
      <c r="M489" s="279"/>
      <c r="N48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89" s="355"/>
      <c r="P489" s="355"/>
      <c r="Q489" s="355"/>
      <c r="R489" s="360"/>
      <c r="S489" s="282"/>
      <c r="T489" s="292"/>
      <c r="U489" s="231"/>
      <c r="V489" s="270">
        <f>12/12*Taula423[[#This Row],[Mesos del contracte en vigor durant l´any 2024]]</f>
        <v>0</v>
      </c>
      <c r="W489" s="270">
        <f>2/12*Taula423[[#This Row],[Mesos del contracte en vigor durant l´any 2024]]</f>
        <v>0</v>
      </c>
      <c r="X489" s="271">
        <f t="shared" si="42"/>
        <v>0</v>
      </c>
      <c r="Y489" s="271"/>
      <c r="Z489" s="272" t="e">
        <f>IF(#REF!&lt;#REF!,"No assoleix el mínim d'hores d'atenció anual","Atenció mínima assolida amb èxit")</f>
        <v>#REF!</v>
      </c>
      <c r="AA489" s="271"/>
      <c r="AB489" s="234"/>
      <c r="AC489" s="234"/>
      <c r="AE489" s="273">
        <f>IF(Taula423[[#This Row],[Núm. d''ordre]]&lt;&gt;"",1,0)</f>
        <v>0</v>
      </c>
      <c r="AG489" s="273">
        <f>IF(Taula423[[#This Row],[Núm. d''ordre]]&gt;0,1,0)</f>
        <v>1</v>
      </c>
      <c r="AI489" s="235">
        <f t="shared" si="46"/>
        <v>0</v>
      </c>
      <c r="AJ489" s="235">
        <f t="shared" si="47"/>
        <v>0</v>
      </c>
      <c r="AK489" s="235">
        <f t="shared" si="43"/>
        <v>0</v>
      </c>
      <c r="AL489" s="234"/>
      <c r="AM489" s="235">
        <f t="shared" si="44"/>
        <v>0</v>
      </c>
      <c r="AN489" s="235">
        <f t="shared" si="45"/>
        <v>0</v>
      </c>
      <c r="BM489" s="236"/>
      <c r="BN489" s="236"/>
      <c r="BO489" s="236"/>
    </row>
    <row r="490" spans="1:67" ht="13.5" customHeight="1" x14ac:dyDescent="0.25">
      <c r="A490" s="229"/>
      <c r="B490" s="234" t="str">
        <f>IF($C490&lt;&gt;"",MAX($B$7:B489)+1,"")</f>
        <v/>
      </c>
      <c r="C490" s="276"/>
      <c r="D490" s="287"/>
      <c r="E490" s="288"/>
      <c r="F490" s="262"/>
      <c r="G490" s="262"/>
      <c r="H490" s="275"/>
      <c r="I490" s="276"/>
      <c r="J490" s="281"/>
      <c r="K490" s="291"/>
      <c r="L490" s="263"/>
      <c r="M490" s="279"/>
      <c r="N49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90" s="355"/>
      <c r="P490" s="355"/>
      <c r="Q490" s="355"/>
      <c r="R490" s="360"/>
      <c r="S490" s="282"/>
      <c r="T490" s="292"/>
      <c r="U490" s="231"/>
      <c r="V490" s="270">
        <f>12/12*Taula423[[#This Row],[Mesos del contracte en vigor durant l´any 2024]]</f>
        <v>0</v>
      </c>
      <c r="W490" s="270">
        <f>2/12*Taula423[[#This Row],[Mesos del contracte en vigor durant l´any 2024]]</f>
        <v>0</v>
      </c>
      <c r="X490" s="271">
        <f t="shared" si="42"/>
        <v>0</v>
      </c>
      <c r="Y490" s="271"/>
      <c r="Z490" s="283" t="e">
        <f>IF(#REF!&lt;#REF!,"No assoleix el mínim d'hores d'atenció anual","Atenció mínima assolida amb èxit")</f>
        <v>#REF!</v>
      </c>
      <c r="AA490" s="271"/>
      <c r="AB490" s="234"/>
      <c r="AC490" s="234"/>
      <c r="AE490" s="273">
        <f>IF(Taula423[[#This Row],[Núm. d''ordre]]&lt;&gt;"",1,0)</f>
        <v>0</v>
      </c>
      <c r="AG490" s="273">
        <f>IF(Taula423[[#This Row],[Núm. d''ordre]]&gt;0,1,0)</f>
        <v>1</v>
      </c>
      <c r="AI490" s="235">
        <f t="shared" si="46"/>
        <v>0</v>
      </c>
      <c r="AJ490" s="235">
        <f t="shared" si="47"/>
        <v>0</v>
      </c>
      <c r="AK490" s="235">
        <f t="shared" si="43"/>
        <v>0</v>
      </c>
      <c r="AL490" s="234"/>
      <c r="AM490" s="235">
        <f t="shared" si="44"/>
        <v>0</v>
      </c>
      <c r="AN490" s="235">
        <f t="shared" si="45"/>
        <v>0</v>
      </c>
      <c r="BM490" s="236"/>
      <c r="BN490" s="236"/>
      <c r="BO490" s="236"/>
    </row>
    <row r="491" spans="1:67" ht="13.5" customHeight="1" x14ac:dyDescent="0.25">
      <c r="A491" s="229"/>
      <c r="B491" s="234" t="str">
        <f>IF($C491&lt;&gt;"",MAX($B$7:B490)+1,"")</f>
        <v/>
      </c>
      <c r="C491" s="276"/>
      <c r="D491" s="287"/>
      <c r="E491" s="288"/>
      <c r="F491" s="262"/>
      <c r="G491" s="262"/>
      <c r="H491" s="275"/>
      <c r="I491" s="276"/>
      <c r="J491" s="281"/>
      <c r="K491" s="291"/>
      <c r="L491" s="263"/>
      <c r="M491" s="279"/>
      <c r="N49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91" s="355"/>
      <c r="P491" s="355"/>
      <c r="Q491" s="355"/>
      <c r="R491" s="360"/>
      <c r="S491" s="282"/>
      <c r="T491" s="292"/>
      <c r="U491" s="231"/>
      <c r="V491" s="270">
        <f>12/12*Taula423[[#This Row],[Mesos del contracte en vigor durant l´any 2024]]</f>
        <v>0</v>
      </c>
      <c r="W491" s="270">
        <f>2/12*Taula423[[#This Row],[Mesos del contracte en vigor durant l´any 2024]]</f>
        <v>0</v>
      </c>
      <c r="X491" s="271">
        <f t="shared" si="42"/>
        <v>0</v>
      </c>
      <c r="Y491" s="271"/>
      <c r="Z491" s="272" t="e">
        <f>IF(#REF!&lt;#REF!,"No assoleix el mínim d'hores d'atenció anual","Atenció mínima assolida amb èxit")</f>
        <v>#REF!</v>
      </c>
      <c r="AA491" s="271"/>
      <c r="AB491" s="234"/>
      <c r="AC491" s="234"/>
      <c r="AE491" s="273">
        <f>IF(Taula423[[#This Row],[Núm. d''ordre]]&lt;&gt;"",1,0)</f>
        <v>0</v>
      </c>
      <c r="AG491" s="273">
        <f>IF(Taula423[[#This Row],[Núm. d''ordre]]&gt;0,1,0)</f>
        <v>1</v>
      </c>
      <c r="AI491" s="235">
        <f t="shared" si="46"/>
        <v>0</v>
      </c>
      <c r="AJ491" s="235">
        <f t="shared" si="47"/>
        <v>0</v>
      </c>
      <c r="AK491" s="235">
        <f t="shared" si="43"/>
        <v>0</v>
      </c>
      <c r="AL491" s="234"/>
      <c r="AM491" s="235">
        <f t="shared" si="44"/>
        <v>0</v>
      </c>
      <c r="AN491" s="235">
        <f t="shared" si="45"/>
        <v>0</v>
      </c>
      <c r="BM491" s="236"/>
      <c r="BN491" s="236"/>
      <c r="BO491" s="236"/>
    </row>
    <row r="492" spans="1:67" ht="13.5" customHeight="1" x14ac:dyDescent="0.25">
      <c r="A492" s="229"/>
      <c r="B492" s="234" t="str">
        <f>IF($C492&lt;&gt;"",MAX($B$7:B491)+1,"")</f>
        <v/>
      </c>
      <c r="C492" s="276"/>
      <c r="D492" s="287"/>
      <c r="E492" s="288"/>
      <c r="F492" s="262"/>
      <c r="G492" s="262"/>
      <c r="H492" s="275"/>
      <c r="I492" s="276"/>
      <c r="J492" s="281"/>
      <c r="K492" s="291"/>
      <c r="L492" s="263"/>
      <c r="M492" s="279"/>
      <c r="N49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92" s="355"/>
      <c r="P492" s="355"/>
      <c r="Q492" s="355"/>
      <c r="R492" s="360"/>
      <c r="S492" s="282"/>
      <c r="T492" s="292"/>
      <c r="U492" s="231"/>
      <c r="V492" s="270">
        <f>12/12*Taula423[[#This Row],[Mesos del contracte en vigor durant l´any 2024]]</f>
        <v>0</v>
      </c>
      <c r="W492" s="270">
        <f>2/12*Taula423[[#This Row],[Mesos del contracte en vigor durant l´any 2024]]</f>
        <v>0</v>
      </c>
      <c r="X492" s="271">
        <f t="shared" si="42"/>
        <v>0</v>
      </c>
      <c r="Y492" s="271"/>
      <c r="Z492" s="283" t="e">
        <f>IF(#REF!&lt;#REF!,"No assoleix el mínim d'hores d'atenció anual","Atenció mínima assolida amb èxit")</f>
        <v>#REF!</v>
      </c>
      <c r="AA492" s="271"/>
      <c r="AB492" s="234"/>
      <c r="AC492" s="234"/>
      <c r="AE492" s="273">
        <f>IF(Taula423[[#This Row],[Núm. d''ordre]]&lt;&gt;"",1,0)</f>
        <v>0</v>
      </c>
      <c r="AG492" s="273">
        <f>IF(Taula423[[#This Row],[Núm. d''ordre]]&gt;0,1,0)</f>
        <v>1</v>
      </c>
      <c r="AI492" s="235">
        <f t="shared" si="46"/>
        <v>0</v>
      </c>
      <c r="AJ492" s="235">
        <f t="shared" si="47"/>
        <v>0</v>
      </c>
      <c r="AK492" s="235">
        <f t="shared" si="43"/>
        <v>0</v>
      </c>
      <c r="AL492" s="234"/>
      <c r="AM492" s="235">
        <f t="shared" si="44"/>
        <v>0</v>
      </c>
      <c r="AN492" s="235">
        <f t="shared" si="45"/>
        <v>0</v>
      </c>
      <c r="BM492" s="236"/>
      <c r="BN492" s="236"/>
      <c r="BO492" s="236"/>
    </row>
    <row r="493" spans="1:67" ht="13.5" customHeight="1" x14ac:dyDescent="0.25">
      <c r="A493" s="229"/>
      <c r="B493" s="234" t="str">
        <f>IF($C493&lt;&gt;"",MAX($B$7:B492)+1,"")</f>
        <v/>
      </c>
      <c r="C493" s="276"/>
      <c r="D493" s="287"/>
      <c r="E493" s="288"/>
      <c r="F493" s="262"/>
      <c r="G493" s="262"/>
      <c r="H493" s="275"/>
      <c r="I493" s="276"/>
      <c r="J493" s="281"/>
      <c r="K493" s="291"/>
      <c r="L493" s="263"/>
      <c r="M493" s="279"/>
      <c r="N49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93" s="355"/>
      <c r="P493" s="355"/>
      <c r="Q493" s="355"/>
      <c r="R493" s="360"/>
      <c r="S493" s="282"/>
      <c r="T493" s="292"/>
      <c r="U493" s="231"/>
      <c r="V493" s="270">
        <f>12/12*Taula423[[#This Row],[Mesos del contracte en vigor durant l´any 2024]]</f>
        <v>0</v>
      </c>
      <c r="W493" s="270">
        <f>2/12*Taula423[[#This Row],[Mesos del contracte en vigor durant l´any 2024]]</f>
        <v>0</v>
      </c>
      <c r="X493" s="271">
        <f t="shared" si="42"/>
        <v>0</v>
      </c>
      <c r="Y493" s="271"/>
      <c r="Z493" s="272" t="e">
        <f>IF(#REF!&lt;#REF!,"No assoleix el mínim d'hores d'atenció anual","Atenció mínima assolida amb èxit")</f>
        <v>#REF!</v>
      </c>
      <c r="AA493" s="271"/>
      <c r="AB493" s="234"/>
      <c r="AC493" s="234"/>
      <c r="AE493" s="273">
        <f>IF(Taula423[[#This Row],[Núm. d''ordre]]&lt;&gt;"",1,0)</f>
        <v>0</v>
      </c>
      <c r="AG493" s="273">
        <f>IF(Taula423[[#This Row],[Núm. d''ordre]]&gt;0,1,0)</f>
        <v>1</v>
      </c>
      <c r="AI493" s="235">
        <f t="shared" si="46"/>
        <v>0</v>
      </c>
      <c r="AJ493" s="235">
        <f t="shared" si="47"/>
        <v>0</v>
      </c>
      <c r="AK493" s="235">
        <f t="shared" si="43"/>
        <v>0</v>
      </c>
      <c r="AL493" s="234"/>
      <c r="AM493" s="235">
        <f t="shared" si="44"/>
        <v>0</v>
      </c>
      <c r="AN493" s="235">
        <f t="shared" si="45"/>
        <v>0</v>
      </c>
      <c r="BM493" s="236"/>
      <c r="BN493" s="236"/>
      <c r="BO493" s="236"/>
    </row>
    <row r="494" spans="1:67" ht="13.5" customHeight="1" x14ac:dyDescent="0.25">
      <c r="A494" s="229"/>
      <c r="B494" s="234" t="str">
        <f>IF($C494&lt;&gt;"",MAX($B$7:B493)+1,"")</f>
        <v/>
      </c>
      <c r="C494" s="276"/>
      <c r="D494" s="287"/>
      <c r="E494" s="288"/>
      <c r="F494" s="262"/>
      <c r="G494" s="262"/>
      <c r="H494" s="275"/>
      <c r="I494" s="276"/>
      <c r="J494" s="281"/>
      <c r="K494" s="291"/>
      <c r="L494" s="263"/>
      <c r="M494" s="279"/>
      <c r="N49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94" s="355"/>
      <c r="P494" s="355"/>
      <c r="Q494" s="355"/>
      <c r="R494" s="360"/>
      <c r="S494" s="282"/>
      <c r="T494" s="292"/>
      <c r="U494" s="231"/>
      <c r="V494" s="270">
        <f>12/12*Taula423[[#This Row],[Mesos del contracte en vigor durant l´any 2024]]</f>
        <v>0</v>
      </c>
      <c r="W494" s="270">
        <f>2/12*Taula423[[#This Row],[Mesos del contracte en vigor durant l´any 2024]]</f>
        <v>0</v>
      </c>
      <c r="X494" s="271">
        <f t="shared" si="42"/>
        <v>0</v>
      </c>
      <c r="Y494" s="271"/>
      <c r="Z494" s="283" t="e">
        <f>IF(#REF!&lt;#REF!,"No assoleix el mínim d'hores d'atenció anual","Atenció mínima assolida amb èxit")</f>
        <v>#REF!</v>
      </c>
      <c r="AA494" s="271"/>
      <c r="AB494" s="234"/>
      <c r="AC494" s="234"/>
      <c r="AE494" s="273">
        <f>IF(Taula423[[#This Row],[Núm. d''ordre]]&lt;&gt;"",1,0)</f>
        <v>0</v>
      </c>
      <c r="AG494" s="273">
        <f>IF(Taula423[[#This Row],[Núm. d''ordre]]&gt;0,1,0)</f>
        <v>1</v>
      </c>
      <c r="AI494" s="235">
        <f t="shared" si="46"/>
        <v>0</v>
      </c>
      <c r="AJ494" s="235">
        <f t="shared" si="47"/>
        <v>0</v>
      </c>
      <c r="AK494" s="235">
        <f t="shared" si="43"/>
        <v>0</v>
      </c>
      <c r="AL494" s="234"/>
      <c r="AM494" s="235">
        <f t="shared" si="44"/>
        <v>0</v>
      </c>
      <c r="AN494" s="235">
        <f t="shared" si="45"/>
        <v>0</v>
      </c>
      <c r="BM494" s="236"/>
      <c r="BN494" s="236"/>
      <c r="BO494" s="236"/>
    </row>
    <row r="495" spans="1:67" ht="13.5" customHeight="1" x14ac:dyDescent="0.25">
      <c r="A495" s="229"/>
      <c r="B495" s="234" t="str">
        <f>IF($C495&lt;&gt;"",MAX($B$7:B494)+1,"")</f>
        <v/>
      </c>
      <c r="C495" s="276"/>
      <c r="D495" s="287"/>
      <c r="E495" s="288"/>
      <c r="F495" s="262"/>
      <c r="G495" s="262"/>
      <c r="H495" s="275"/>
      <c r="I495" s="276"/>
      <c r="J495" s="281"/>
      <c r="K495" s="291"/>
      <c r="L495" s="263"/>
      <c r="M495" s="279"/>
      <c r="N49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95" s="355"/>
      <c r="P495" s="355"/>
      <c r="Q495" s="355"/>
      <c r="R495" s="360"/>
      <c r="S495" s="282"/>
      <c r="T495" s="292"/>
      <c r="U495" s="231"/>
      <c r="V495" s="270">
        <f>12/12*Taula423[[#This Row],[Mesos del contracte en vigor durant l´any 2024]]</f>
        <v>0</v>
      </c>
      <c r="W495" s="270">
        <f>2/12*Taula423[[#This Row],[Mesos del contracte en vigor durant l´any 2024]]</f>
        <v>0</v>
      </c>
      <c r="X495" s="271">
        <f t="shared" si="42"/>
        <v>0</v>
      </c>
      <c r="Y495" s="271"/>
      <c r="Z495" s="272" t="e">
        <f>IF(#REF!&lt;#REF!,"No assoleix el mínim d'hores d'atenció anual","Atenció mínima assolida amb èxit")</f>
        <v>#REF!</v>
      </c>
      <c r="AA495" s="271"/>
      <c r="AB495" s="234"/>
      <c r="AC495" s="234"/>
      <c r="AE495" s="273">
        <f>IF(Taula423[[#This Row],[Núm. d''ordre]]&lt;&gt;"",1,0)</f>
        <v>0</v>
      </c>
      <c r="AG495" s="273">
        <f>IF(Taula423[[#This Row],[Núm. d''ordre]]&gt;0,1,0)</f>
        <v>1</v>
      </c>
      <c r="AI495" s="235">
        <f t="shared" si="46"/>
        <v>0</v>
      </c>
      <c r="AJ495" s="235">
        <f t="shared" si="47"/>
        <v>0</v>
      </c>
      <c r="AK495" s="235">
        <f t="shared" si="43"/>
        <v>0</v>
      </c>
      <c r="AL495" s="234"/>
      <c r="AM495" s="235">
        <f t="shared" si="44"/>
        <v>0</v>
      </c>
      <c r="AN495" s="235">
        <f t="shared" si="45"/>
        <v>0</v>
      </c>
      <c r="BM495" s="236"/>
      <c r="BN495" s="236"/>
      <c r="BO495" s="236"/>
    </row>
    <row r="496" spans="1:67" ht="13.5" customHeight="1" x14ac:dyDescent="0.25">
      <c r="A496" s="229"/>
      <c r="B496" s="234" t="str">
        <f>IF($C496&lt;&gt;"",MAX($B$7:B495)+1,"")</f>
        <v/>
      </c>
      <c r="C496" s="276"/>
      <c r="D496" s="287"/>
      <c r="E496" s="288"/>
      <c r="F496" s="262"/>
      <c r="G496" s="262"/>
      <c r="H496" s="275"/>
      <c r="I496" s="276"/>
      <c r="J496" s="281"/>
      <c r="K496" s="291"/>
      <c r="L496" s="263"/>
      <c r="M496" s="279"/>
      <c r="N496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96" s="355"/>
      <c r="P496" s="355"/>
      <c r="Q496" s="355"/>
      <c r="R496" s="360"/>
      <c r="S496" s="282"/>
      <c r="T496" s="292"/>
      <c r="U496" s="231"/>
      <c r="V496" s="270">
        <f>12/12*Taula423[[#This Row],[Mesos del contracte en vigor durant l´any 2024]]</f>
        <v>0</v>
      </c>
      <c r="W496" s="270">
        <f>2/12*Taula423[[#This Row],[Mesos del contracte en vigor durant l´any 2024]]</f>
        <v>0</v>
      </c>
      <c r="X496" s="271">
        <f t="shared" si="42"/>
        <v>0</v>
      </c>
      <c r="Y496" s="271"/>
      <c r="Z496" s="283" t="e">
        <f>IF(#REF!&lt;#REF!,"No assoleix el mínim d'hores d'atenció anual","Atenció mínima assolida amb èxit")</f>
        <v>#REF!</v>
      </c>
      <c r="AA496" s="271"/>
      <c r="AB496" s="234"/>
      <c r="AC496" s="234"/>
      <c r="AE496" s="273">
        <f>IF(Taula423[[#This Row],[Núm. d''ordre]]&lt;&gt;"",1,0)</f>
        <v>0</v>
      </c>
      <c r="AG496" s="273">
        <f>IF(Taula423[[#This Row],[Núm. d''ordre]]&gt;0,1,0)</f>
        <v>1</v>
      </c>
      <c r="AI496" s="235">
        <f t="shared" si="46"/>
        <v>0</v>
      </c>
      <c r="AJ496" s="235">
        <f t="shared" si="47"/>
        <v>0</v>
      </c>
      <c r="AK496" s="235">
        <f t="shared" si="43"/>
        <v>0</v>
      </c>
      <c r="AL496" s="234"/>
      <c r="AM496" s="235">
        <f t="shared" si="44"/>
        <v>0</v>
      </c>
      <c r="AN496" s="235">
        <f t="shared" si="45"/>
        <v>0</v>
      </c>
      <c r="BM496" s="236"/>
      <c r="BN496" s="236"/>
      <c r="BO496" s="236"/>
    </row>
    <row r="497" spans="1:67" ht="13.5" customHeight="1" x14ac:dyDescent="0.25">
      <c r="A497" s="229"/>
      <c r="B497" s="234" t="str">
        <f>IF($C497&lt;&gt;"",MAX($B$7:B496)+1,"")</f>
        <v/>
      </c>
      <c r="C497" s="276"/>
      <c r="D497" s="287"/>
      <c r="E497" s="288"/>
      <c r="F497" s="262"/>
      <c r="G497" s="262"/>
      <c r="H497" s="275"/>
      <c r="I497" s="276"/>
      <c r="J497" s="281"/>
      <c r="K497" s="291"/>
      <c r="L497" s="263"/>
      <c r="M497" s="279"/>
      <c r="N497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97" s="355"/>
      <c r="P497" s="355"/>
      <c r="Q497" s="355"/>
      <c r="R497" s="360"/>
      <c r="S497" s="282"/>
      <c r="T497" s="292"/>
      <c r="U497" s="231"/>
      <c r="V497" s="270">
        <f>12/12*Taula423[[#This Row],[Mesos del contracte en vigor durant l´any 2024]]</f>
        <v>0</v>
      </c>
      <c r="W497" s="270">
        <f>2/12*Taula423[[#This Row],[Mesos del contracte en vigor durant l´any 2024]]</f>
        <v>0</v>
      </c>
      <c r="X497" s="271">
        <f t="shared" si="42"/>
        <v>0</v>
      </c>
      <c r="Y497" s="271"/>
      <c r="Z497" s="272" t="e">
        <f>IF(#REF!&lt;#REF!,"No assoleix el mínim d'hores d'atenció anual","Atenció mínima assolida amb èxit")</f>
        <v>#REF!</v>
      </c>
      <c r="AA497" s="271"/>
      <c r="AB497" s="234"/>
      <c r="AC497" s="234"/>
      <c r="AE497" s="273">
        <f>IF(Taula423[[#This Row],[Núm. d''ordre]]&lt;&gt;"",1,0)</f>
        <v>0</v>
      </c>
      <c r="AG497" s="273">
        <f>IF(Taula423[[#This Row],[Núm. d''ordre]]&gt;0,1,0)</f>
        <v>1</v>
      </c>
      <c r="AI497" s="235">
        <f t="shared" si="46"/>
        <v>0</v>
      </c>
      <c r="AJ497" s="235">
        <f t="shared" si="47"/>
        <v>0</v>
      </c>
      <c r="AK497" s="235">
        <f t="shared" si="43"/>
        <v>0</v>
      </c>
      <c r="AL497" s="234"/>
      <c r="AM497" s="235">
        <f t="shared" si="44"/>
        <v>0</v>
      </c>
      <c r="AN497" s="235">
        <f t="shared" si="45"/>
        <v>0</v>
      </c>
      <c r="BM497" s="236"/>
      <c r="BN497" s="236"/>
      <c r="BO497" s="236"/>
    </row>
    <row r="498" spans="1:67" ht="13.5" customHeight="1" x14ac:dyDescent="0.25">
      <c r="A498" s="229"/>
      <c r="B498" s="234" t="str">
        <f>IF($C498&lt;&gt;"",MAX($B$7:B497)+1,"")</f>
        <v/>
      </c>
      <c r="C498" s="276"/>
      <c r="D498" s="287"/>
      <c r="E498" s="288"/>
      <c r="F498" s="262"/>
      <c r="G498" s="262"/>
      <c r="H498" s="275"/>
      <c r="I498" s="276"/>
      <c r="J498" s="281"/>
      <c r="K498" s="291"/>
      <c r="L498" s="263"/>
      <c r="M498" s="279"/>
      <c r="N498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98" s="355"/>
      <c r="P498" s="355"/>
      <c r="Q498" s="355"/>
      <c r="R498" s="360"/>
      <c r="S498" s="282"/>
      <c r="T498" s="292"/>
      <c r="U498" s="231"/>
      <c r="V498" s="270">
        <f>12/12*Taula423[[#This Row],[Mesos del contracte en vigor durant l´any 2024]]</f>
        <v>0</v>
      </c>
      <c r="W498" s="270">
        <f>2/12*Taula423[[#This Row],[Mesos del contracte en vigor durant l´any 2024]]</f>
        <v>0</v>
      </c>
      <c r="X498" s="271">
        <f t="shared" si="42"/>
        <v>0</v>
      </c>
      <c r="Y498" s="271"/>
      <c r="Z498" s="283" t="e">
        <f>IF(#REF!&lt;#REF!,"No assoleix el mínim d'hores d'atenció anual","Atenció mínima assolida amb èxit")</f>
        <v>#REF!</v>
      </c>
      <c r="AA498" s="271"/>
      <c r="AB498" s="234"/>
      <c r="AC498" s="234"/>
      <c r="AE498" s="273">
        <f>IF(Taula423[[#This Row],[Núm. d''ordre]]&lt;&gt;"",1,0)</f>
        <v>0</v>
      </c>
      <c r="AG498" s="273">
        <f>IF(Taula423[[#This Row],[Núm. d''ordre]]&gt;0,1,0)</f>
        <v>1</v>
      </c>
      <c r="AI498" s="235">
        <f t="shared" si="46"/>
        <v>0</v>
      </c>
      <c r="AJ498" s="235">
        <f t="shared" si="47"/>
        <v>0</v>
      </c>
      <c r="AK498" s="235">
        <f t="shared" si="43"/>
        <v>0</v>
      </c>
      <c r="AL498" s="234"/>
      <c r="AM498" s="235">
        <f t="shared" si="44"/>
        <v>0</v>
      </c>
      <c r="AN498" s="235">
        <f t="shared" si="45"/>
        <v>0</v>
      </c>
      <c r="BM498" s="236"/>
      <c r="BN498" s="236"/>
      <c r="BO498" s="236"/>
    </row>
    <row r="499" spans="1:67" ht="13.5" customHeight="1" x14ac:dyDescent="0.25">
      <c r="A499" s="229"/>
      <c r="B499" s="234" t="str">
        <f>IF($C499&lt;&gt;"",MAX($B$7:B498)+1,"")</f>
        <v/>
      </c>
      <c r="C499" s="276"/>
      <c r="D499" s="287"/>
      <c r="E499" s="288"/>
      <c r="F499" s="262"/>
      <c r="G499" s="262"/>
      <c r="H499" s="275"/>
      <c r="I499" s="276"/>
      <c r="J499" s="281"/>
      <c r="K499" s="291"/>
      <c r="L499" s="263"/>
      <c r="M499" s="279"/>
      <c r="N499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499" s="355"/>
      <c r="P499" s="355"/>
      <c r="Q499" s="355"/>
      <c r="R499" s="360"/>
      <c r="S499" s="282"/>
      <c r="T499" s="292"/>
      <c r="U499" s="231"/>
      <c r="V499" s="270">
        <f>12/12*Taula423[[#This Row],[Mesos del contracte en vigor durant l´any 2024]]</f>
        <v>0</v>
      </c>
      <c r="W499" s="270">
        <f>2/12*Taula423[[#This Row],[Mesos del contracte en vigor durant l´any 2024]]</f>
        <v>0</v>
      </c>
      <c r="X499" s="271">
        <f t="shared" si="42"/>
        <v>0</v>
      </c>
      <c r="Y499" s="271"/>
      <c r="Z499" s="272" t="e">
        <f>IF(#REF!&lt;#REF!,"No assoleix el mínim d'hores d'atenció anual","Atenció mínima assolida amb èxit")</f>
        <v>#REF!</v>
      </c>
      <c r="AA499" s="271"/>
      <c r="AB499" s="234"/>
      <c r="AC499" s="234"/>
      <c r="AE499" s="273">
        <f>IF(Taula423[[#This Row],[Núm. d''ordre]]&lt;&gt;"",1,0)</f>
        <v>0</v>
      </c>
      <c r="AG499" s="273">
        <f>IF(Taula423[[#This Row],[Núm. d''ordre]]&gt;0,1,0)</f>
        <v>1</v>
      </c>
      <c r="AI499" s="235">
        <f t="shared" si="46"/>
        <v>0</v>
      </c>
      <c r="AJ499" s="235">
        <f t="shared" si="47"/>
        <v>0</v>
      </c>
      <c r="AK499" s="235">
        <f t="shared" si="43"/>
        <v>0</v>
      </c>
      <c r="AL499" s="234"/>
      <c r="AM499" s="235">
        <f t="shared" si="44"/>
        <v>0</v>
      </c>
      <c r="AN499" s="235">
        <f t="shared" si="45"/>
        <v>0</v>
      </c>
      <c r="BM499" s="236"/>
      <c r="BN499" s="236"/>
      <c r="BO499" s="236"/>
    </row>
    <row r="500" spans="1:67" ht="13.5" customHeight="1" x14ac:dyDescent="0.25">
      <c r="A500" s="229"/>
      <c r="B500" s="234" t="str">
        <f>IF($C500&lt;&gt;"",MAX($B$7:B499)+1,"")</f>
        <v/>
      </c>
      <c r="C500" s="276"/>
      <c r="D500" s="287"/>
      <c r="E500" s="288"/>
      <c r="F500" s="262"/>
      <c r="G500" s="262"/>
      <c r="H500" s="275"/>
      <c r="I500" s="276"/>
      <c r="J500" s="281"/>
      <c r="K500" s="291"/>
      <c r="L500" s="263"/>
      <c r="M500" s="279"/>
      <c r="N500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00" s="355"/>
      <c r="P500" s="355"/>
      <c r="Q500" s="355"/>
      <c r="R500" s="360"/>
      <c r="S500" s="282"/>
      <c r="T500" s="292"/>
      <c r="U500" s="231"/>
      <c r="V500" s="270">
        <f>12/12*Taula423[[#This Row],[Mesos del contracte en vigor durant l´any 2024]]</f>
        <v>0</v>
      </c>
      <c r="W500" s="270">
        <f>2/12*Taula423[[#This Row],[Mesos del contracte en vigor durant l´any 2024]]</f>
        <v>0</v>
      </c>
      <c r="X500" s="271">
        <f t="shared" si="42"/>
        <v>0</v>
      </c>
      <c r="Y500" s="271"/>
      <c r="Z500" s="283" t="e">
        <f>IF(#REF!&lt;#REF!,"No assoleix el mínim d'hores d'atenció anual","Atenció mínima assolida amb èxit")</f>
        <v>#REF!</v>
      </c>
      <c r="AA500" s="271"/>
      <c r="AB500" s="234"/>
      <c r="AC500" s="234"/>
      <c r="AE500" s="273">
        <f>IF(Taula423[[#This Row],[Núm. d''ordre]]&lt;&gt;"",1,0)</f>
        <v>0</v>
      </c>
      <c r="AG500" s="273">
        <f>IF(Taula423[[#This Row],[Núm. d''ordre]]&gt;0,1,0)</f>
        <v>1</v>
      </c>
      <c r="AI500" s="235">
        <f t="shared" si="46"/>
        <v>0</v>
      </c>
      <c r="AJ500" s="235">
        <f t="shared" si="47"/>
        <v>0</v>
      </c>
      <c r="AK500" s="235">
        <f t="shared" si="43"/>
        <v>0</v>
      </c>
      <c r="AL500" s="234"/>
      <c r="AM500" s="235">
        <f t="shared" si="44"/>
        <v>0</v>
      </c>
      <c r="AN500" s="235">
        <f t="shared" si="45"/>
        <v>0</v>
      </c>
      <c r="BM500" s="236"/>
      <c r="BN500" s="236"/>
      <c r="BO500" s="236"/>
    </row>
    <row r="501" spans="1:67" ht="13.5" customHeight="1" x14ac:dyDescent="0.25">
      <c r="A501" s="229"/>
      <c r="B501" s="234" t="str">
        <f>IF($C501&lt;&gt;"",MAX($B$7:B500)+1,"")</f>
        <v/>
      </c>
      <c r="C501" s="276"/>
      <c r="D501" s="287"/>
      <c r="E501" s="288"/>
      <c r="F501" s="262"/>
      <c r="G501" s="262"/>
      <c r="H501" s="275"/>
      <c r="I501" s="276"/>
      <c r="J501" s="281"/>
      <c r="K501" s="291"/>
      <c r="L501" s="263"/>
      <c r="M501" s="279"/>
      <c r="N501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01" s="355"/>
      <c r="P501" s="355"/>
      <c r="Q501" s="355"/>
      <c r="R501" s="360"/>
      <c r="S501" s="282"/>
      <c r="T501" s="292"/>
      <c r="U501" s="231"/>
      <c r="V501" s="270">
        <f>12/12*Taula423[[#This Row],[Mesos del contracte en vigor durant l´any 2024]]</f>
        <v>0</v>
      </c>
      <c r="W501" s="270">
        <f>2/12*Taula423[[#This Row],[Mesos del contracte en vigor durant l´any 2024]]</f>
        <v>0</v>
      </c>
      <c r="X501" s="271">
        <f t="shared" si="42"/>
        <v>0</v>
      </c>
      <c r="Y501" s="271"/>
      <c r="Z501" s="272" t="e">
        <f>IF(#REF!&lt;#REF!,"No assoleix el mínim d'hores d'atenció anual","Atenció mínima assolida amb èxit")</f>
        <v>#REF!</v>
      </c>
      <c r="AA501" s="271"/>
      <c r="AB501" s="234"/>
      <c r="AC501" s="234"/>
      <c r="AE501" s="273">
        <f>IF(Taula423[[#This Row],[Núm. d''ordre]]&lt;&gt;"",1,0)</f>
        <v>0</v>
      </c>
      <c r="AG501" s="273">
        <f>IF(Taula423[[#This Row],[Núm. d''ordre]]&gt;0,1,0)</f>
        <v>1</v>
      </c>
      <c r="AI501" s="235">
        <f t="shared" si="46"/>
        <v>0</v>
      </c>
      <c r="AJ501" s="235">
        <f t="shared" si="47"/>
        <v>0</v>
      </c>
      <c r="AK501" s="235">
        <f t="shared" si="43"/>
        <v>0</v>
      </c>
      <c r="AL501" s="234"/>
      <c r="AM501" s="235">
        <f t="shared" si="44"/>
        <v>0</v>
      </c>
      <c r="AN501" s="235">
        <f t="shared" si="45"/>
        <v>0</v>
      </c>
      <c r="BM501" s="236"/>
      <c r="BN501" s="236"/>
      <c r="BO501" s="236"/>
    </row>
    <row r="502" spans="1:67" ht="13.5" customHeight="1" x14ac:dyDescent="0.25">
      <c r="A502" s="229"/>
      <c r="B502" s="234" t="str">
        <f>IF($C502&lt;&gt;"",MAX($B$7:B501)+1,"")</f>
        <v/>
      </c>
      <c r="C502" s="276"/>
      <c r="D502" s="287"/>
      <c r="E502" s="288"/>
      <c r="F502" s="262"/>
      <c r="G502" s="262"/>
      <c r="H502" s="275"/>
      <c r="I502" s="276"/>
      <c r="J502" s="281"/>
      <c r="K502" s="291"/>
      <c r="L502" s="263"/>
      <c r="M502" s="279"/>
      <c r="N502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02" s="355"/>
      <c r="P502" s="355"/>
      <c r="Q502" s="355"/>
      <c r="R502" s="360"/>
      <c r="S502" s="282"/>
      <c r="T502" s="292"/>
      <c r="U502" s="231"/>
      <c r="V502" s="270">
        <f>12/12*Taula423[[#This Row],[Mesos del contracte en vigor durant l´any 2024]]</f>
        <v>0</v>
      </c>
      <c r="W502" s="270">
        <f>2/12*Taula423[[#This Row],[Mesos del contracte en vigor durant l´any 2024]]</f>
        <v>0</v>
      </c>
      <c r="X502" s="271">
        <f t="shared" si="42"/>
        <v>0</v>
      </c>
      <c r="Y502" s="271"/>
      <c r="Z502" s="283" t="e">
        <f>IF(#REF!&lt;#REF!,"No assoleix el mínim d'hores d'atenció anual","Atenció mínima assolida amb èxit")</f>
        <v>#REF!</v>
      </c>
      <c r="AA502" s="271"/>
      <c r="AB502" s="234"/>
      <c r="AC502" s="234"/>
      <c r="AE502" s="273">
        <f>IF(Taula423[[#This Row],[Núm. d''ordre]]&lt;&gt;"",1,0)</f>
        <v>0</v>
      </c>
      <c r="AG502" s="273">
        <f>IF(Taula423[[#This Row],[Núm. d''ordre]]&gt;0,1,0)</f>
        <v>1</v>
      </c>
      <c r="AI502" s="235">
        <f t="shared" si="46"/>
        <v>0</v>
      </c>
      <c r="AJ502" s="235">
        <f t="shared" si="47"/>
        <v>0</v>
      </c>
      <c r="AK502" s="235">
        <f t="shared" si="43"/>
        <v>0</v>
      </c>
      <c r="AL502" s="234"/>
      <c r="AM502" s="235">
        <f t="shared" si="44"/>
        <v>0</v>
      </c>
      <c r="AN502" s="235">
        <f t="shared" si="45"/>
        <v>0</v>
      </c>
      <c r="BM502" s="236"/>
      <c r="BN502" s="236"/>
      <c r="BO502" s="236"/>
    </row>
    <row r="503" spans="1:67" ht="13.5" customHeight="1" x14ac:dyDescent="0.25">
      <c r="A503" s="229"/>
      <c r="B503" s="234" t="str">
        <f>IF($C503&lt;&gt;"",MAX($B$7:B502)+1,"")</f>
        <v/>
      </c>
      <c r="C503" s="276"/>
      <c r="D503" s="287"/>
      <c r="E503" s="288"/>
      <c r="F503" s="262"/>
      <c r="G503" s="262"/>
      <c r="H503" s="275"/>
      <c r="I503" s="276"/>
      <c r="J503" s="281"/>
      <c r="K503" s="291"/>
      <c r="L503" s="263"/>
      <c r="M503" s="279"/>
      <c r="N503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03" s="355"/>
      <c r="P503" s="355"/>
      <c r="Q503" s="355"/>
      <c r="R503" s="360"/>
      <c r="S503" s="282"/>
      <c r="T503" s="292"/>
      <c r="U503" s="231"/>
      <c r="V503" s="270">
        <f>12/12*Taula423[[#This Row],[Mesos del contracte en vigor durant l´any 2024]]</f>
        <v>0</v>
      </c>
      <c r="W503" s="270">
        <f>2/12*Taula423[[#This Row],[Mesos del contracte en vigor durant l´any 2024]]</f>
        <v>0</v>
      </c>
      <c r="X503" s="271">
        <f t="shared" si="42"/>
        <v>0</v>
      </c>
      <c r="Y503" s="271"/>
      <c r="Z503" s="272" t="e">
        <f>IF(#REF!&lt;#REF!,"No assoleix el mínim d'hores d'atenció anual","Atenció mínima assolida amb èxit")</f>
        <v>#REF!</v>
      </c>
      <c r="AA503" s="271"/>
      <c r="AB503" s="234"/>
      <c r="AC503" s="234"/>
      <c r="AE503" s="273">
        <f>IF(Taula423[[#This Row],[Núm. d''ordre]]&lt;&gt;"",1,0)</f>
        <v>0</v>
      </c>
      <c r="AG503" s="273">
        <f>IF(Taula423[[#This Row],[Núm. d''ordre]]&gt;0,1,0)</f>
        <v>1</v>
      </c>
      <c r="AI503" s="235">
        <f t="shared" si="46"/>
        <v>0</v>
      </c>
      <c r="AJ503" s="235">
        <f t="shared" si="47"/>
        <v>0</v>
      </c>
      <c r="AK503" s="235">
        <f t="shared" si="43"/>
        <v>0</v>
      </c>
      <c r="AL503" s="234"/>
      <c r="AM503" s="235">
        <f t="shared" si="44"/>
        <v>0</v>
      </c>
      <c r="AN503" s="235">
        <f t="shared" si="45"/>
        <v>0</v>
      </c>
      <c r="BM503" s="236"/>
      <c r="BN503" s="236"/>
      <c r="BO503" s="236"/>
    </row>
    <row r="504" spans="1:67" ht="13.5" customHeight="1" x14ac:dyDescent="0.25">
      <c r="A504" s="229"/>
      <c r="B504" s="234" t="str">
        <f>IF($C504&lt;&gt;"",MAX($B$7:B503)+1,"")</f>
        <v/>
      </c>
      <c r="C504" s="276"/>
      <c r="D504" s="287"/>
      <c r="E504" s="288"/>
      <c r="F504" s="262"/>
      <c r="G504" s="262"/>
      <c r="H504" s="275"/>
      <c r="I504" s="276"/>
      <c r="J504" s="281"/>
      <c r="K504" s="291"/>
      <c r="L504" s="263"/>
      <c r="M504" s="279"/>
      <c r="N504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04" s="355"/>
      <c r="P504" s="355"/>
      <c r="Q504" s="355"/>
      <c r="R504" s="360"/>
      <c r="S504" s="282"/>
      <c r="T504" s="292"/>
      <c r="U504" s="231"/>
      <c r="V504" s="270">
        <f>12/12*Taula423[[#This Row],[Mesos del contracte en vigor durant l´any 2024]]</f>
        <v>0</v>
      </c>
      <c r="W504" s="270">
        <f>2/12*Taula423[[#This Row],[Mesos del contracte en vigor durant l´any 2024]]</f>
        <v>0</v>
      </c>
      <c r="X504" s="271">
        <f t="shared" si="42"/>
        <v>0</v>
      </c>
      <c r="Y504" s="271"/>
      <c r="Z504" s="283" t="e">
        <f>IF(#REF!&lt;#REF!,"No assoleix el mínim d'hores d'atenció anual","Atenció mínima assolida amb èxit")</f>
        <v>#REF!</v>
      </c>
      <c r="AA504" s="271"/>
      <c r="AB504" s="234"/>
      <c r="AC504" s="234"/>
      <c r="AE504" s="273">
        <f>IF(Taula423[[#This Row],[Núm. d''ordre]]&lt;&gt;"",1,0)</f>
        <v>0</v>
      </c>
      <c r="AG504" s="273">
        <f>IF(Taula423[[#This Row],[Núm. d''ordre]]&gt;0,1,0)</f>
        <v>1</v>
      </c>
      <c r="AI504" s="235">
        <f t="shared" si="46"/>
        <v>0</v>
      </c>
      <c r="AJ504" s="235">
        <f t="shared" si="47"/>
        <v>0</v>
      </c>
      <c r="AK504" s="235">
        <f t="shared" si="43"/>
        <v>0</v>
      </c>
      <c r="AL504" s="234"/>
      <c r="AM504" s="235">
        <f t="shared" si="44"/>
        <v>0</v>
      </c>
      <c r="AN504" s="235">
        <f t="shared" si="45"/>
        <v>0</v>
      </c>
      <c r="BM504" s="236"/>
      <c r="BN504" s="236"/>
      <c r="BO504" s="236"/>
    </row>
    <row r="505" spans="1:67" ht="13.5" customHeight="1" x14ac:dyDescent="0.25">
      <c r="A505" s="229"/>
      <c r="B505" s="234" t="str">
        <f>IF($C505&lt;&gt;"",MAX($B$7:B504)+1,"")</f>
        <v/>
      </c>
      <c r="C505" s="276"/>
      <c r="D505" s="287"/>
      <c r="E505" s="288"/>
      <c r="F505" s="262"/>
      <c r="G505" s="262"/>
      <c r="H505" s="275"/>
      <c r="I505" s="276"/>
      <c r="J505" s="281"/>
      <c r="K505" s="291"/>
      <c r="L505" s="263"/>
      <c r="M505" s="279"/>
      <c r="N505" s="280">
        <f>IF(AND(Taula423[[#This Row],[Data inici contracte]]&lt;&gt;0,Taula423[[#This Row],[Data finalització contracte]]=0),12,(Taula423[[#This Row],[Data finalització contracte]]-Taula423[[#This Row],[Data inici contracte]])/30.34)</f>
        <v>0</v>
      </c>
      <c r="O505" s="355"/>
      <c r="P505" s="355"/>
      <c r="Q505" s="355"/>
      <c r="R505" s="360"/>
      <c r="S505" s="282"/>
      <c r="T505" s="292"/>
      <c r="U505" s="231"/>
      <c r="V505" s="270">
        <f>12/12*Taula423[[#This Row],[Mesos del contracte en vigor durant l´any 2024]]</f>
        <v>0</v>
      </c>
      <c r="W505" s="270">
        <f>2/12*Taula423[[#This Row],[Mesos del contracte en vigor durant l´any 2024]]</f>
        <v>0</v>
      </c>
      <c r="X505" s="271">
        <f t="shared" si="42"/>
        <v>0</v>
      </c>
      <c r="Y505" s="271"/>
      <c r="Z505" s="272" t="e">
        <f>IF(#REF!&lt;#REF!,"No assoleix el mínim d'hores d'atenció anual","Atenció mínima assolida amb èxit")</f>
        <v>#REF!</v>
      </c>
      <c r="AA505" s="271"/>
      <c r="AB505" s="234"/>
      <c r="AC505" s="234"/>
      <c r="AE505" s="273">
        <f>IF(Taula423[[#This Row],[Núm. d''ordre]]&lt;&gt;"",1,0)</f>
        <v>0</v>
      </c>
      <c r="AG505" s="273">
        <f>IF(Taula423[[#This Row],[Núm. d''ordre]]&gt;0,1,0)</f>
        <v>1</v>
      </c>
      <c r="AI505" s="235">
        <f t="shared" si="46"/>
        <v>0</v>
      </c>
      <c r="AJ505" s="235">
        <f t="shared" si="47"/>
        <v>0</v>
      </c>
      <c r="AK505" s="235">
        <f t="shared" si="43"/>
        <v>0</v>
      </c>
      <c r="AL505" s="234"/>
      <c r="AM505" s="235">
        <f t="shared" si="44"/>
        <v>0</v>
      </c>
      <c r="AN505" s="235">
        <f t="shared" si="45"/>
        <v>0</v>
      </c>
      <c r="BM505" s="236"/>
      <c r="BN505" s="236"/>
      <c r="BO505" s="236"/>
    </row>
    <row r="506" spans="1:67" ht="12.5" x14ac:dyDescent="0.25">
      <c r="A506" s="229"/>
      <c r="B506" s="229"/>
      <c r="C506" s="231"/>
      <c r="D506" s="231"/>
      <c r="E506" s="229"/>
      <c r="F506" s="229"/>
      <c r="G506" s="229"/>
      <c r="H506" s="231"/>
      <c r="I506" s="231"/>
      <c r="J506" s="231"/>
      <c r="K506" s="231"/>
      <c r="L506" s="231"/>
      <c r="M506" s="231"/>
      <c r="N506" s="231"/>
      <c r="O506" s="231"/>
      <c r="P506" s="231"/>
      <c r="Q506" s="231"/>
      <c r="R506" s="231"/>
      <c r="U506" s="297"/>
      <c r="V506" s="231"/>
      <c r="W506" s="232"/>
      <c r="X506" s="231"/>
      <c r="Y506" s="231"/>
      <c r="Z506" s="231"/>
      <c r="AA506" s="231"/>
      <c r="AG506" s="298">
        <f>SUM(AG7:AG505)</f>
        <v>499</v>
      </c>
      <c r="AH506" s="298">
        <f>SUM(AH7:AH505)</f>
        <v>0</v>
      </c>
      <c r="AJ506" s="298">
        <f>SUM(AJ7:AJ505)</f>
        <v>0</v>
      </c>
      <c r="AL506" s="235">
        <f>SUM(AL7:AL505)</f>
        <v>0</v>
      </c>
      <c r="AM506" s="235">
        <f>SUM(AM7:AM505)</f>
        <v>0</v>
      </c>
      <c r="AN506" s="235">
        <f>SUM(AN7:AN505)</f>
        <v>0</v>
      </c>
      <c r="AO506" s="235"/>
      <c r="AP506" s="235">
        <f>SUM(AP7:AP505)</f>
        <v>0</v>
      </c>
      <c r="AQ506" s="235">
        <f>SUM(AQ7:AQ505)</f>
        <v>0</v>
      </c>
    </row>
    <row r="507" spans="1:67" ht="12.5" x14ac:dyDescent="0.25">
      <c r="A507" s="229"/>
      <c r="B507" s="229"/>
      <c r="C507" s="231"/>
      <c r="D507" s="231"/>
      <c r="E507" s="229"/>
      <c r="F507" s="229"/>
      <c r="G507" s="229"/>
      <c r="H507" s="231"/>
      <c r="I507" s="231"/>
      <c r="J507" s="231"/>
      <c r="K507" s="231"/>
      <c r="L507" s="231"/>
      <c r="M507" s="231"/>
      <c r="N507" s="231"/>
      <c r="O507" s="231"/>
      <c r="P507" s="231"/>
      <c r="Q507" s="231"/>
      <c r="R507" s="231"/>
      <c r="U507" s="232"/>
      <c r="V507" s="231"/>
      <c r="W507" s="232"/>
      <c r="X507" s="231"/>
      <c r="Y507" s="231"/>
      <c r="Z507" s="231"/>
      <c r="AA507" s="231"/>
    </row>
    <row r="508" spans="1:67" ht="13" thickBot="1" x14ac:dyDescent="0.3">
      <c r="A508" s="229"/>
      <c r="B508" s="299"/>
      <c r="C508" s="246"/>
      <c r="D508" s="246"/>
      <c r="E508" s="299"/>
      <c r="F508" s="299"/>
      <c r="G508" s="299"/>
      <c r="H508" s="246"/>
      <c r="I508" s="246"/>
      <c r="J508" s="246"/>
      <c r="K508" s="246"/>
      <c r="L508" s="246"/>
      <c r="M508" s="246"/>
      <c r="N508" s="246"/>
      <c r="O508" s="232"/>
      <c r="P508" s="232"/>
      <c r="Q508" s="232"/>
      <c r="R508" s="232"/>
      <c r="U508" s="246"/>
      <c r="V508" s="246"/>
      <c r="W508" s="232"/>
      <c r="X508" s="231"/>
      <c r="Y508" s="231"/>
      <c r="Z508" s="231"/>
      <c r="AA508" s="231"/>
    </row>
    <row r="509" spans="1:67" ht="15" customHeight="1" x14ac:dyDescent="0.25">
      <c r="A509" s="229"/>
      <c r="B509" s="229"/>
      <c r="C509" s="231"/>
      <c r="D509" s="231"/>
      <c r="E509" s="229"/>
      <c r="F509" s="229"/>
      <c r="G509" s="229"/>
      <c r="H509" s="231"/>
      <c r="I509" s="231"/>
      <c r="J509" s="231"/>
      <c r="K509" s="231"/>
      <c r="L509" s="231"/>
      <c r="M509" s="231"/>
      <c r="N509" s="231"/>
      <c r="O509" s="231"/>
      <c r="P509" s="231"/>
      <c r="Q509" s="231"/>
      <c r="R509" s="231"/>
      <c r="U509" s="242"/>
      <c r="V509" s="300"/>
      <c r="W509" s="232"/>
      <c r="X509" s="231"/>
      <c r="Y509" s="231"/>
      <c r="Z509" s="231"/>
      <c r="AA509" s="231"/>
    </row>
    <row r="510" spans="1:67" ht="15" hidden="1" customHeight="1" x14ac:dyDescent="0.25">
      <c r="A510" s="229"/>
      <c r="B510" s="229"/>
      <c r="C510" s="231"/>
      <c r="D510" s="231"/>
      <c r="E510" s="229"/>
      <c r="F510" s="229"/>
      <c r="G510" s="229"/>
      <c r="H510" s="231"/>
      <c r="I510" s="231"/>
      <c r="J510" s="231"/>
      <c r="K510" s="231"/>
      <c r="L510" s="231"/>
      <c r="M510" s="231"/>
      <c r="N510" s="231"/>
      <c r="O510" s="231"/>
      <c r="P510" s="231"/>
      <c r="Q510" s="231"/>
      <c r="R510" s="231"/>
      <c r="U510" s="231"/>
      <c r="V510" s="231"/>
      <c r="W510" s="232"/>
      <c r="X510" s="231"/>
      <c r="Y510" s="231"/>
      <c r="Z510" s="231"/>
      <c r="AA510" s="231"/>
    </row>
    <row r="511" spans="1:67" ht="15" hidden="1" customHeight="1" x14ac:dyDescent="0.25">
      <c r="A511" s="229"/>
      <c r="B511" s="229"/>
      <c r="C511" s="231"/>
      <c r="D511" s="231"/>
      <c r="E511" s="229"/>
      <c r="F511" s="229"/>
      <c r="G511" s="229"/>
      <c r="H511" s="231"/>
      <c r="I511" s="231"/>
      <c r="J511" s="231"/>
      <c r="K511" s="231"/>
      <c r="L511" s="231"/>
      <c r="M511" s="231"/>
      <c r="N511" s="231"/>
      <c r="O511" s="231"/>
      <c r="P511" s="231"/>
      <c r="Q511" s="231"/>
      <c r="R511" s="231"/>
      <c r="U511" s="231"/>
      <c r="V511" s="231"/>
      <c r="W511" s="232"/>
      <c r="X511" s="231"/>
      <c r="Y511" s="231"/>
      <c r="Z511" s="231"/>
      <c r="AA511" s="231"/>
    </row>
    <row r="512" spans="1:67" ht="15" hidden="1" customHeight="1" x14ac:dyDescent="0.25">
      <c r="A512" s="229"/>
      <c r="B512" s="229"/>
      <c r="C512" s="231"/>
      <c r="D512" s="231"/>
      <c r="E512" s="229"/>
      <c r="F512" s="229"/>
      <c r="G512" s="229"/>
      <c r="H512" s="231"/>
      <c r="I512" s="231"/>
      <c r="J512" s="231"/>
      <c r="K512" s="231"/>
      <c r="L512" s="231"/>
      <c r="M512" s="231"/>
      <c r="N512" s="231"/>
      <c r="O512" s="231"/>
      <c r="P512" s="231"/>
      <c r="Q512" s="231"/>
      <c r="R512" s="231"/>
      <c r="U512" s="231"/>
      <c r="V512" s="231"/>
      <c r="W512" s="232"/>
      <c r="X512" s="231"/>
      <c r="Y512" s="231"/>
      <c r="Z512" s="231"/>
      <c r="AA512" s="231"/>
    </row>
    <row r="513" spans="1:27" ht="13.4" hidden="1" customHeight="1" x14ac:dyDescent="0.25">
      <c r="A513" s="229"/>
      <c r="B513" s="229"/>
      <c r="C513" s="231"/>
      <c r="D513" s="231"/>
      <c r="E513" s="229"/>
      <c r="F513" s="229"/>
      <c r="G513" s="229"/>
      <c r="H513" s="231"/>
      <c r="I513" s="231"/>
      <c r="J513" s="231"/>
      <c r="K513" s="231"/>
      <c r="L513" s="231"/>
      <c r="M513" s="231"/>
      <c r="N513" s="231"/>
      <c r="O513" s="231"/>
      <c r="P513" s="231"/>
      <c r="Q513" s="231"/>
      <c r="R513" s="231"/>
      <c r="U513" s="231"/>
      <c r="V513" s="231"/>
      <c r="W513" s="232"/>
      <c r="X513" s="231"/>
      <c r="Y513" s="231"/>
      <c r="Z513" s="231"/>
      <c r="AA513" s="231"/>
    </row>
    <row r="514" spans="1:27" ht="13.4" hidden="1" customHeight="1" x14ac:dyDescent="0.25">
      <c r="A514" s="229"/>
      <c r="B514" s="229"/>
      <c r="C514" s="231"/>
      <c r="D514" s="231"/>
      <c r="E514" s="229"/>
      <c r="F514" s="229"/>
      <c r="G514" s="229"/>
      <c r="H514" s="231"/>
      <c r="I514" s="231"/>
      <c r="J514" s="231"/>
      <c r="K514" s="231"/>
      <c r="L514" s="231"/>
      <c r="M514" s="231"/>
      <c r="N514" s="231"/>
      <c r="O514" s="231"/>
      <c r="P514" s="231"/>
      <c r="Q514" s="231"/>
      <c r="R514" s="231"/>
      <c r="U514" s="231"/>
      <c r="V514" s="231"/>
      <c r="W514" s="232"/>
      <c r="X514" s="231"/>
      <c r="Y514" s="231"/>
      <c r="Z514" s="231"/>
      <c r="AA514" s="231"/>
    </row>
    <row r="515" spans="1:27" ht="13.4" hidden="1" customHeight="1" x14ac:dyDescent="0.25">
      <c r="A515" s="229"/>
      <c r="B515" s="229"/>
      <c r="C515" s="231"/>
      <c r="D515" s="231"/>
      <c r="E515" s="229"/>
      <c r="F515" s="229"/>
      <c r="G515" s="229"/>
      <c r="H515" s="231"/>
      <c r="I515" s="231"/>
      <c r="J515" s="231"/>
      <c r="K515" s="231"/>
      <c r="L515" s="231"/>
      <c r="M515" s="231"/>
      <c r="N515" s="231"/>
      <c r="O515" s="231"/>
      <c r="P515" s="231"/>
      <c r="Q515" s="231"/>
      <c r="R515" s="231"/>
      <c r="U515" s="231"/>
      <c r="V515" s="231"/>
      <c r="W515" s="232"/>
      <c r="X515" s="231"/>
      <c r="Y515" s="231"/>
      <c r="Z515" s="231"/>
      <c r="AA515" s="231"/>
    </row>
    <row r="516" spans="1:27" ht="13.4" hidden="1" customHeight="1" x14ac:dyDescent="0.25">
      <c r="A516" s="229"/>
      <c r="B516" s="229"/>
      <c r="C516" s="231"/>
      <c r="D516" s="231"/>
      <c r="E516" s="229"/>
      <c r="F516" s="229"/>
      <c r="G516" s="229"/>
      <c r="H516" s="231"/>
      <c r="I516" s="231"/>
      <c r="J516" s="231"/>
      <c r="K516" s="231"/>
      <c r="L516" s="231"/>
      <c r="M516" s="231"/>
      <c r="N516" s="231"/>
      <c r="O516" s="231"/>
      <c r="P516" s="231"/>
      <c r="Q516" s="231"/>
      <c r="R516" s="231"/>
      <c r="U516" s="231"/>
      <c r="V516" s="231"/>
      <c r="W516" s="232"/>
      <c r="X516" s="231"/>
      <c r="Y516" s="231"/>
      <c r="Z516" s="231"/>
      <c r="AA516" s="231"/>
    </row>
    <row r="517" spans="1:27" ht="13.4" hidden="1" customHeight="1" x14ac:dyDescent="0.25">
      <c r="A517" s="229"/>
      <c r="B517" s="229"/>
      <c r="C517" s="231"/>
      <c r="D517" s="231"/>
      <c r="E517" s="229"/>
      <c r="F517" s="229"/>
      <c r="G517" s="229"/>
      <c r="H517" s="231"/>
      <c r="I517" s="231"/>
      <c r="J517" s="231"/>
      <c r="K517" s="231"/>
      <c r="L517" s="231"/>
      <c r="M517" s="231"/>
      <c r="N517" s="231"/>
      <c r="O517" s="231"/>
      <c r="P517" s="231"/>
      <c r="Q517" s="231"/>
      <c r="R517" s="231"/>
      <c r="U517" s="231"/>
      <c r="V517" s="231"/>
      <c r="W517" s="232"/>
      <c r="X517" s="231"/>
      <c r="Y517" s="231"/>
      <c r="Z517" s="231"/>
      <c r="AA517" s="231"/>
    </row>
    <row r="518" spans="1:27" ht="13.4" hidden="1" customHeight="1" x14ac:dyDescent="0.25">
      <c r="V518" s="231"/>
      <c r="W518" s="232"/>
    </row>
    <row r="519" spans="1:27" ht="12.5" hidden="1" x14ac:dyDescent="0.25"/>
    <row r="520" spans="1:27" ht="13.4" hidden="1" customHeight="1" x14ac:dyDescent="0.25"/>
    <row r="521" spans="1:27" ht="13.4" hidden="1" customHeight="1" x14ac:dyDescent="0.25">
      <c r="B521" s="488" t="s">
        <v>152</v>
      </c>
      <c r="C521" s="488"/>
      <c r="D521" s="301">
        <f>COUNT(B7:B505)</f>
        <v>0</v>
      </c>
    </row>
    <row r="522" spans="1:27" ht="13.4" hidden="1" customHeight="1" x14ac:dyDescent="0.25">
      <c r="B522" s="489" t="s">
        <v>151</v>
      </c>
      <c r="C522" s="302" t="s">
        <v>89</v>
      </c>
      <c r="D522" s="303">
        <f>COUNTIF(Taula423[Sexe
(feu servir llista opcions de la llista desplegable)],"Dona")</f>
        <v>0</v>
      </c>
    </row>
    <row r="523" spans="1:27" ht="13.4" hidden="1" customHeight="1" x14ac:dyDescent="0.25">
      <c r="B523" s="489"/>
      <c r="C523" s="304" t="s">
        <v>88</v>
      </c>
      <c r="D523" s="305">
        <f>COUNTIF(Taula423[Sexe
(feu servir llista opcions de la llista desplegable)],"Home")</f>
        <v>0</v>
      </c>
    </row>
    <row r="524" spans="1:27" ht="13.4" hidden="1" customHeight="1" x14ac:dyDescent="0.25">
      <c r="B524" s="490" t="s">
        <v>150</v>
      </c>
      <c r="C524" s="302" t="s">
        <v>89</v>
      </c>
      <c r="D524" s="303">
        <f>COUNTIF(Taula423[Identitat de gènere             (feu servir llista opcions de la llista desplegable)],"Dona")</f>
        <v>0</v>
      </c>
    </row>
    <row r="525" spans="1:27" ht="13.4" hidden="1" customHeight="1" x14ac:dyDescent="0.25">
      <c r="B525" s="490"/>
      <c r="C525" s="304" t="s">
        <v>88</v>
      </c>
      <c r="D525" s="306">
        <f>COUNTIF(Taula423[Identitat de gènere             (feu servir llista opcions de la llista desplegable)],"Home")</f>
        <v>0</v>
      </c>
    </row>
    <row r="526" spans="1:27" ht="13.4" hidden="1" customHeight="1" x14ac:dyDescent="0.25">
      <c r="B526" s="490"/>
      <c r="C526" s="307" t="s">
        <v>141</v>
      </c>
      <c r="D526" s="308">
        <f>COUNTIF(Taula423[Identitat de gènere             (feu servir llista opcions de la llista desplegable)],"No binari")</f>
        <v>0</v>
      </c>
    </row>
    <row r="527" spans="1:27" ht="13.4" hidden="1" customHeight="1" x14ac:dyDescent="0.25"/>
    <row r="528" spans="1:27" ht="13.4" hidden="1" customHeight="1" x14ac:dyDescent="0.25"/>
    <row r="529" spans="2:6" ht="13.4" hidden="1" customHeight="1" x14ac:dyDescent="0.25"/>
    <row r="530" spans="2:6" ht="29.25" hidden="1" customHeight="1" x14ac:dyDescent="0.25">
      <c r="B530" s="491" t="s">
        <v>149</v>
      </c>
      <c r="C530" s="302" t="s">
        <v>89</v>
      </c>
      <c r="D530" s="273" t="e">
        <f>SUMIF(Taula423[Identitat de gènere             (feu servir llista opcions de la llista desplegable)],"Dona",#REF!)</f>
        <v>#REF!</v>
      </c>
      <c r="E530" s="309" t="s">
        <v>148</v>
      </c>
      <c r="F530" s="296" t="e">
        <f>SUM(#REF!)</f>
        <v>#REF!</v>
      </c>
    </row>
    <row r="531" spans="2:6" ht="29.25" hidden="1" customHeight="1" x14ac:dyDescent="0.25">
      <c r="B531" s="491"/>
      <c r="C531" s="304" t="s">
        <v>88</v>
      </c>
      <c r="D531" s="273" t="e">
        <f>SUMIF(Taula423[Identitat de gènere             (feu servir llista opcions de la llista desplegable)],"Home",#REF!)</f>
        <v>#REF!</v>
      </c>
      <c r="E531" s="310" t="s">
        <v>147</v>
      </c>
      <c r="F531" s="296" t="e">
        <f>SUM(#REF!)</f>
        <v>#REF!</v>
      </c>
    </row>
    <row r="532" spans="2:6" ht="29.25" hidden="1" customHeight="1" x14ac:dyDescent="0.25">
      <c r="B532" s="491"/>
      <c r="C532" s="307" t="s">
        <v>141</v>
      </c>
      <c r="D532" s="273" t="e">
        <f>SUMIF(Taula423[Identitat de gènere             (feu servir llista opcions de la llista desplegable)],"No binari",#REF!)</f>
        <v>#REF!</v>
      </c>
    </row>
    <row r="533" spans="2:6" ht="29.25" hidden="1" customHeight="1" x14ac:dyDescent="0.25">
      <c r="B533" s="491" t="s">
        <v>146</v>
      </c>
      <c r="C533" s="302" t="s">
        <v>89</v>
      </c>
      <c r="D533" s="273" t="e">
        <f>SUMIF(Taula423[Identitat de gènere             (feu servir llista opcions de la llista desplegable)],"Dona",#REF!)</f>
        <v>#REF!</v>
      </c>
    </row>
    <row r="534" spans="2:6" ht="29.25" hidden="1" customHeight="1" x14ac:dyDescent="0.25">
      <c r="B534" s="491"/>
      <c r="C534" s="304" t="s">
        <v>88</v>
      </c>
      <c r="D534" s="273" t="e">
        <f>SUMIF(Taula423[Identitat de gènere             (feu servir llista opcions de la llista desplegable)],"Home",#REF!)</f>
        <v>#REF!</v>
      </c>
    </row>
    <row r="535" spans="2:6" ht="29.25" hidden="1" customHeight="1" x14ac:dyDescent="0.25">
      <c r="B535" s="491"/>
      <c r="C535" s="307" t="s">
        <v>141</v>
      </c>
      <c r="D535" s="273" t="e">
        <f>SUMIF(Taula423[Identitat de gènere             (feu servir llista opcions de la llista desplegable)],"No binari",#REF!)</f>
        <v>#REF!</v>
      </c>
    </row>
    <row r="536" spans="2:6" ht="27.75" hidden="1" customHeight="1" x14ac:dyDescent="0.25">
      <c r="B536" s="487" t="s">
        <v>145</v>
      </c>
      <c r="C536" s="302" t="s">
        <v>89</v>
      </c>
      <c r="D536" s="273" t="e">
        <f>AVERAGEIFS(#REF!,Taula423[Identitat de gènere             (feu servir llista opcions de la llista desplegable)],"Dona")</f>
        <v>#REF!</v>
      </c>
    </row>
    <row r="537" spans="2:6" ht="27.75" hidden="1" customHeight="1" x14ac:dyDescent="0.25">
      <c r="B537" s="487"/>
      <c r="C537" s="304" t="s">
        <v>88</v>
      </c>
      <c r="D537" s="273" t="e">
        <f>AVERAGEIFS(#REF!,Taula423[Identitat de gènere             (feu servir llista opcions de la llista desplegable)],"Home")</f>
        <v>#REF!</v>
      </c>
    </row>
    <row r="538" spans="2:6" ht="27.75" hidden="1" customHeight="1" x14ac:dyDescent="0.25">
      <c r="B538" s="487"/>
      <c r="C538" s="307" t="s">
        <v>141</v>
      </c>
      <c r="D538" s="273" t="e">
        <f>AVERAGEIFS(#REF!,Taula423[Identitat de gènere             (feu servir llista opcions de la llista desplegable)],"No binari")</f>
        <v>#REF!</v>
      </c>
    </row>
    <row r="539" spans="2:6" ht="27.75" hidden="1" customHeight="1" x14ac:dyDescent="0.25">
      <c r="B539" s="487" t="s">
        <v>144</v>
      </c>
      <c r="C539" s="302" t="s">
        <v>89</v>
      </c>
      <c r="D539" s="273" t="e">
        <f>AVERAGEIFS(#REF!,Taula423[Identitat de gènere             (feu servir llista opcions de la llista desplegable)],"Dona")</f>
        <v>#REF!</v>
      </c>
    </row>
    <row r="540" spans="2:6" ht="27.75" hidden="1" customHeight="1" x14ac:dyDescent="0.25">
      <c r="B540" s="487"/>
      <c r="C540" s="304" t="s">
        <v>88</v>
      </c>
      <c r="D540" s="273" t="e">
        <f>AVERAGEIFS(#REF!,Taula423[Identitat de gènere             (feu servir llista opcions de la llista desplegable)],"Home")</f>
        <v>#REF!</v>
      </c>
    </row>
    <row r="541" spans="2:6" ht="27.75" hidden="1" customHeight="1" x14ac:dyDescent="0.25">
      <c r="B541" s="487"/>
      <c r="C541" s="307" t="s">
        <v>141</v>
      </c>
      <c r="D541" s="273" t="e">
        <f>AVERAGEIFS(#REF!,Taula423[Identitat de gènere             (feu servir llista opcions de la llista desplegable)],"No binari")</f>
        <v>#REF!</v>
      </c>
    </row>
    <row r="542" spans="2:6" ht="27.75" hidden="1" customHeight="1" x14ac:dyDescent="0.25">
      <c r="B542" s="487" t="s">
        <v>143</v>
      </c>
      <c r="C542" s="302" t="s">
        <v>89</v>
      </c>
      <c r="D542" s="273" t="e">
        <f>AVERAGEIFS(#REF!,Taula423[Identitat de gènere             (feu servir llista opcions de la llista desplegable)],"Dona")</f>
        <v>#REF!</v>
      </c>
    </row>
    <row r="543" spans="2:6" ht="27.75" hidden="1" customHeight="1" x14ac:dyDescent="0.25">
      <c r="B543" s="487"/>
      <c r="C543" s="304" t="s">
        <v>88</v>
      </c>
      <c r="D543" s="273" t="e">
        <f>AVERAGEIFS(#REF!,Taula423[Identitat de gènere             (feu servir llista opcions de la llista desplegable)],"Home")</f>
        <v>#REF!</v>
      </c>
    </row>
    <row r="544" spans="2:6" ht="27.75" hidden="1" customHeight="1" x14ac:dyDescent="0.25">
      <c r="B544" s="487"/>
      <c r="C544" s="307" t="s">
        <v>141</v>
      </c>
      <c r="D544" s="273" t="e">
        <f>AVERAGEIFS(#REF!,Taula423[Identitat de gènere             (feu servir llista opcions de la llista desplegable)],"No binari")</f>
        <v>#REF!</v>
      </c>
    </row>
    <row r="545" spans="2:4" ht="27.75" hidden="1" customHeight="1" x14ac:dyDescent="0.25">
      <c r="B545" s="487" t="s">
        <v>142</v>
      </c>
      <c r="C545" s="302" t="s">
        <v>89</v>
      </c>
      <c r="D545" s="273" t="e">
        <f>AVERAGEIFS(#REF!,Taula423[Identitat de gènere             (feu servir llista opcions de la llista desplegable)],"Dona")</f>
        <v>#REF!</v>
      </c>
    </row>
    <row r="546" spans="2:4" ht="27.75" hidden="1" customHeight="1" x14ac:dyDescent="0.25">
      <c r="B546" s="487"/>
      <c r="C546" s="304" t="s">
        <v>88</v>
      </c>
      <c r="D546" s="273" t="e">
        <f>AVERAGEIFS(#REF!,Taula423[Identitat de gènere             (feu servir llista opcions de la llista desplegable)],"Home")</f>
        <v>#REF!</v>
      </c>
    </row>
    <row r="547" spans="2:4" ht="27.75" hidden="1" customHeight="1" x14ac:dyDescent="0.25">
      <c r="B547" s="487"/>
      <c r="C547" s="307" t="s">
        <v>141</v>
      </c>
      <c r="D547" s="273" t="e">
        <f>AVERAGEIFS(#REF!,Taula423[Identitat de gènere             (feu servir llista opcions de la llista desplegable)],"No binari")</f>
        <v>#REF!</v>
      </c>
    </row>
    <row r="548" spans="2:4" ht="13.4" hidden="1" customHeight="1" x14ac:dyDescent="0.25"/>
    <row r="549" spans="2:4" ht="13.4" hidden="1" customHeight="1" x14ac:dyDescent="0.25"/>
    <row r="550" spans="2:4" ht="13.4" hidden="1" customHeight="1" x14ac:dyDescent="0.25"/>
    <row r="551" spans="2:4" ht="13.4" hidden="1" customHeight="1" x14ac:dyDescent="0.25"/>
    <row r="552" spans="2:4" ht="13.4" hidden="1" customHeight="1" x14ac:dyDescent="0.25"/>
    <row r="553" spans="2:4" ht="13.4" hidden="1" customHeight="1" x14ac:dyDescent="0.25"/>
    <row r="554" spans="2:4" ht="13.4" hidden="1" customHeight="1" x14ac:dyDescent="0.25"/>
    <row r="555" spans="2:4" ht="13.4" hidden="1" customHeight="1" x14ac:dyDescent="0.25"/>
    <row r="556" spans="2:4" ht="13.4" hidden="1" customHeight="1" x14ac:dyDescent="0.25"/>
    <row r="557" spans="2:4" ht="13.4" hidden="1" customHeight="1" x14ac:dyDescent="0.25"/>
    <row r="558" spans="2:4" ht="13.4" hidden="1" customHeight="1" x14ac:dyDescent="0.25"/>
    <row r="559" spans="2:4" ht="13.4" hidden="1" customHeight="1" x14ac:dyDescent="0.25"/>
    <row r="560" spans="2:4" ht="13.4" hidden="1" customHeight="1" x14ac:dyDescent="0.25"/>
    <row r="561" ht="13.4" hidden="1" customHeight="1" x14ac:dyDescent="0.25"/>
    <row r="562" ht="13.4" hidden="1" customHeight="1" x14ac:dyDescent="0.25"/>
    <row r="563" ht="13.4" hidden="1" customHeight="1" x14ac:dyDescent="0.25"/>
    <row r="564" ht="13.4" hidden="1" customHeight="1" x14ac:dyDescent="0.25"/>
    <row r="565" ht="13.4" hidden="1" customHeight="1" x14ac:dyDescent="0.25"/>
    <row r="566" ht="13.4" hidden="1" customHeight="1" x14ac:dyDescent="0.25"/>
    <row r="567" ht="13.4" hidden="1" customHeight="1" x14ac:dyDescent="0.25"/>
    <row r="568" ht="13.4" hidden="1" customHeight="1" x14ac:dyDescent="0.25"/>
    <row r="569" ht="13.4" hidden="1" customHeight="1" x14ac:dyDescent="0.25"/>
    <row r="570" ht="13.4" hidden="1" customHeight="1" x14ac:dyDescent="0.25"/>
    <row r="571" ht="13.4" hidden="1" customHeight="1" x14ac:dyDescent="0.25"/>
    <row r="572" ht="13.4" hidden="1" customHeight="1" x14ac:dyDescent="0.25"/>
    <row r="573" ht="13.4" hidden="1" customHeight="1" x14ac:dyDescent="0.25"/>
    <row r="574" ht="13.4" hidden="1" customHeight="1" x14ac:dyDescent="0.25"/>
    <row r="575" ht="13.4" hidden="1" customHeight="1" x14ac:dyDescent="0.25"/>
    <row r="576" ht="13.4" hidden="1" customHeight="1" x14ac:dyDescent="0.25"/>
    <row r="577" ht="13.4" hidden="1" customHeight="1" x14ac:dyDescent="0.25"/>
    <row r="578" ht="13.4" hidden="1" customHeight="1" x14ac:dyDescent="0.25"/>
    <row r="579" ht="13.4" hidden="1" customHeight="1" x14ac:dyDescent="0.25"/>
    <row r="580" ht="13.4" hidden="1" customHeight="1" x14ac:dyDescent="0.25"/>
    <row r="581" ht="13.4" hidden="1" customHeight="1" x14ac:dyDescent="0.25"/>
    <row r="582" ht="13.4" hidden="1" customHeight="1" x14ac:dyDescent="0.25"/>
    <row r="583" ht="13.4" hidden="1" customHeight="1" x14ac:dyDescent="0.25"/>
    <row r="584" ht="13.4" hidden="1" customHeight="1" x14ac:dyDescent="0.25"/>
    <row r="585" ht="13.4" hidden="1" customHeight="1" x14ac:dyDescent="0.25"/>
    <row r="586" ht="13.4" hidden="1" customHeight="1" x14ac:dyDescent="0.25"/>
    <row r="587" ht="13.4" hidden="1" customHeight="1" x14ac:dyDescent="0.25"/>
    <row r="588" ht="13.4" hidden="1" customHeight="1" x14ac:dyDescent="0.25"/>
    <row r="589" ht="13.4" hidden="1" customHeight="1" x14ac:dyDescent="0.25"/>
    <row r="590" ht="13.4" hidden="1" customHeight="1" x14ac:dyDescent="0.25"/>
    <row r="591" ht="13.4" hidden="1" customHeight="1" x14ac:dyDescent="0.25"/>
    <row r="592" ht="13.4" hidden="1" customHeight="1" x14ac:dyDescent="0.25"/>
    <row r="593" ht="13.4" hidden="1" customHeight="1" x14ac:dyDescent="0.25"/>
    <row r="594" ht="13.4" hidden="1" customHeight="1" x14ac:dyDescent="0.25"/>
    <row r="595" ht="13.4" hidden="1" customHeight="1" x14ac:dyDescent="0.25"/>
    <row r="596" ht="13.4" hidden="1" customHeight="1" x14ac:dyDescent="0.25"/>
    <row r="597" ht="13.4" hidden="1" customHeight="1" x14ac:dyDescent="0.25"/>
    <row r="598" ht="13.4" hidden="1" customHeight="1" x14ac:dyDescent="0.25"/>
    <row r="599" ht="13.4" hidden="1" customHeight="1" x14ac:dyDescent="0.25"/>
    <row r="600" ht="13.4" hidden="1" customHeight="1" x14ac:dyDescent="0.25"/>
    <row r="601" ht="13.4" hidden="1" customHeight="1" x14ac:dyDescent="0.25"/>
    <row r="602" ht="13.4" hidden="1" customHeight="1" x14ac:dyDescent="0.25"/>
    <row r="603" ht="13.4" hidden="1" customHeight="1" x14ac:dyDescent="0.25"/>
    <row r="604" ht="13.4" hidden="1" customHeight="1" x14ac:dyDescent="0.25"/>
    <row r="605" ht="13.4" hidden="1" customHeight="1" x14ac:dyDescent="0.25"/>
    <row r="606" ht="13.4" hidden="1" customHeight="1" x14ac:dyDescent="0.25"/>
    <row r="607" ht="13.4" hidden="1" customHeight="1" x14ac:dyDescent="0.25"/>
    <row r="608" ht="13.4" hidden="1" customHeight="1" x14ac:dyDescent="0.25"/>
    <row r="609" ht="13.4" hidden="1" customHeight="1" x14ac:dyDescent="0.25"/>
    <row r="610" ht="13.4" hidden="1" customHeight="1" x14ac:dyDescent="0.25"/>
    <row r="611" ht="13.4" hidden="1" customHeight="1" x14ac:dyDescent="0.25"/>
    <row r="612" ht="13.4" hidden="1" customHeight="1" x14ac:dyDescent="0.25"/>
    <row r="613" ht="13.4" hidden="1" customHeight="1" x14ac:dyDescent="0.25"/>
    <row r="614" ht="13.4" hidden="1" customHeight="1" x14ac:dyDescent="0.25"/>
    <row r="615" ht="13.4" hidden="1" customHeight="1" x14ac:dyDescent="0.25"/>
    <row r="616" ht="13.4" hidden="1" customHeight="1" x14ac:dyDescent="0.25"/>
    <row r="617" ht="13.4" hidden="1" customHeight="1" x14ac:dyDescent="0.25"/>
    <row r="618" ht="13.4" hidden="1" customHeight="1" x14ac:dyDescent="0.25"/>
    <row r="619" ht="13.4" hidden="1" customHeight="1" x14ac:dyDescent="0.25"/>
    <row r="620" ht="13.4" hidden="1" customHeight="1" x14ac:dyDescent="0.25"/>
    <row r="621" ht="13.4" hidden="1" customHeight="1" x14ac:dyDescent="0.25"/>
    <row r="622" ht="13.4" hidden="1" customHeight="1" x14ac:dyDescent="0.25"/>
    <row r="623" ht="13.4" hidden="1" customHeight="1" x14ac:dyDescent="0.25"/>
    <row r="624" ht="13.4" hidden="1" customHeight="1" x14ac:dyDescent="0.25"/>
    <row r="625" ht="13.4" hidden="1" customHeight="1" x14ac:dyDescent="0.25"/>
    <row r="626" ht="13.4" hidden="1" customHeight="1" x14ac:dyDescent="0.25"/>
    <row r="627" ht="13.4" hidden="1" customHeight="1" x14ac:dyDescent="0.25"/>
    <row r="628" ht="13.4" hidden="1" customHeight="1" x14ac:dyDescent="0.25"/>
    <row r="629" ht="13.4" hidden="1" customHeight="1" x14ac:dyDescent="0.25"/>
    <row r="630" ht="13.4" hidden="1" customHeight="1" x14ac:dyDescent="0.25"/>
    <row r="631" ht="13.4" hidden="1" customHeight="1" x14ac:dyDescent="0.25"/>
    <row r="632" ht="13.4" hidden="1" customHeight="1" x14ac:dyDescent="0.25"/>
    <row r="633" ht="13.4" hidden="1" customHeight="1" x14ac:dyDescent="0.25"/>
    <row r="634" ht="13.4" hidden="1" customHeight="1" x14ac:dyDescent="0.25"/>
    <row r="635" ht="13.4" hidden="1" customHeight="1" x14ac:dyDescent="0.25"/>
    <row r="636" ht="13.4" hidden="1" customHeight="1" x14ac:dyDescent="0.25"/>
    <row r="637" ht="13.4" hidden="1" customHeight="1" x14ac:dyDescent="0.25"/>
    <row r="638" ht="13.4" hidden="1" customHeight="1" x14ac:dyDescent="0.25"/>
    <row r="639" ht="13.4" hidden="1" customHeight="1" x14ac:dyDescent="0.25"/>
    <row r="640" ht="13.4" hidden="1" customHeight="1" x14ac:dyDescent="0.25"/>
    <row r="641" ht="13.4" hidden="1" customHeight="1" x14ac:dyDescent="0.25"/>
    <row r="642" ht="13.4" hidden="1" customHeight="1" x14ac:dyDescent="0.25"/>
    <row r="643" ht="13.4" hidden="1" customHeight="1" x14ac:dyDescent="0.25"/>
    <row r="644" ht="13.4" hidden="1" customHeight="1" x14ac:dyDescent="0.25"/>
    <row r="645" ht="13.4" hidden="1" customHeight="1" x14ac:dyDescent="0.25"/>
    <row r="646" ht="13.4" hidden="1" customHeight="1" x14ac:dyDescent="0.25"/>
    <row r="647" ht="13.4" hidden="1" customHeight="1" x14ac:dyDescent="0.25"/>
    <row r="648" ht="13.4" hidden="1" customHeight="1" x14ac:dyDescent="0.25"/>
    <row r="649" ht="13.4" hidden="1" customHeight="1" x14ac:dyDescent="0.25"/>
    <row r="650" ht="13.4" hidden="1" customHeight="1" x14ac:dyDescent="0.25"/>
    <row r="651" ht="13.4" hidden="1" customHeight="1" x14ac:dyDescent="0.25"/>
    <row r="652" ht="13.4" hidden="1" customHeight="1" x14ac:dyDescent="0.25"/>
    <row r="653" ht="13.4" hidden="1" customHeight="1" x14ac:dyDescent="0.25"/>
    <row r="654" ht="13.4" hidden="1" customHeight="1" x14ac:dyDescent="0.25"/>
    <row r="655" ht="13.4" hidden="1" customHeight="1" x14ac:dyDescent="0.25"/>
    <row r="656" ht="13.4" hidden="1" customHeight="1" x14ac:dyDescent="0.25"/>
    <row r="657" ht="13.4" hidden="1" customHeight="1" x14ac:dyDescent="0.25"/>
    <row r="658" ht="13.4" hidden="1" customHeight="1" x14ac:dyDescent="0.25"/>
    <row r="659" ht="13.4" hidden="1" customHeight="1" x14ac:dyDescent="0.25"/>
    <row r="660" ht="13.4" hidden="1" customHeight="1" x14ac:dyDescent="0.25"/>
    <row r="661" ht="13.4" hidden="1" customHeight="1" x14ac:dyDescent="0.25"/>
    <row r="662" ht="13.4" hidden="1" customHeight="1" x14ac:dyDescent="0.25"/>
    <row r="663" ht="13.4" hidden="1" customHeight="1" x14ac:dyDescent="0.25"/>
    <row r="664" ht="13.4" hidden="1" customHeight="1" x14ac:dyDescent="0.25"/>
    <row r="665" ht="13.4" hidden="1" customHeight="1" x14ac:dyDescent="0.25"/>
    <row r="666" ht="13.4" hidden="1" customHeight="1" x14ac:dyDescent="0.25"/>
    <row r="667" ht="13.4" hidden="1" customHeight="1" x14ac:dyDescent="0.25"/>
    <row r="668" ht="13.4" hidden="1" customHeight="1" x14ac:dyDescent="0.25"/>
    <row r="669" ht="13.4" hidden="1" customHeight="1" x14ac:dyDescent="0.25"/>
    <row r="670" ht="13.4" hidden="1" customHeight="1" x14ac:dyDescent="0.25"/>
    <row r="671" ht="13.4" hidden="1" customHeight="1" x14ac:dyDescent="0.25"/>
    <row r="672" ht="13.4" hidden="1" customHeight="1" x14ac:dyDescent="0.25"/>
    <row r="673" ht="13.4" hidden="1" customHeight="1" x14ac:dyDescent="0.25"/>
    <row r="674" ht="13.4" hidden="1" customHeight="1" x14ac:dyDescent="0.25"/>
    <row r="675" ht="13.4" hidden="1" customHeight="1" x14ac:dyDescent="0.25"/>
    <row r="676" ht="13.4" hidden="1" customHeight="1" x14ac:dyDescent="0.25"/>
    <row r="677" ht="13.4" hidden="1" customHeight="1" x14ac:dyDescent="0.25"/>
    <row r="678" ht="13.4" hidden="1" customHeight="1" x14ac:dyDescent="0.25"/>
    <row r="679" ht="13.4" hidden="1" customHeight="1" x14ac:dyDescent="0.25"/>
    <row r="680" ht="13.4" hidden="1" customHeight="1" x14ac:dyDescent="0.25"/>
    <row r="681" ht="13.4" hidden="1" customHeight="1" x14ac:dyDescent="0.25"/>
    <row r="682" ht="13.4" hidden="1" customHeight="1" x14ac:dyDescent="0.25"/>
    <row r="683" ht="13.4" hidden="1" customHeight="1" x14ac:dyDescent="0.25"/>
    <row r="684" ht="13.4" hidden="1" customHeight="1" x14ac:dyDescent="0.25"/>
    <row r="685" ht="13.4" hidden="1" customHeight="1" x14ac:dyDescent="0.25"/>
    <row r="686" ht="13.4" hidden="1" customHeight="1" x14ac:dyDescent="0.25"/>
    <row r="687" ht="13.4" hidden="1" customHeight="1" x14ac:dyDescent="0.25"/>
    <row r="688" ht="13.4" hidden="1" customHeight="1" x14ac:dyDescent="0.25"/>
    <row r="689" ht="13.4" hidden="1" customHeight="1" x14ac:dyDescent="0.25"/>
    <row r="690" ht="13.4" hidden="1" customHeight="1" x14ac:dyDescent="0.25"/>
    <row r="691" ht="13.4" hidden="1" customHeight="1" x14ac:dyDescent="0.25"/>
    <row r="692" ht="13.4" hidden="1" customHeight="1" x14ac:dyDescent="0.25"/>
    <row r="693" ht="13.4" hidden="1" customHeight="1" x14ac:dyDescent="0.25"/>
    <row r="694" ht="13.4" hidden="1" customHeight="1" x14ac:dyDescent="0.25"/>
    <row r="695" ht="13.4" hidden="1" customHeight="1" x14ac:dyDescent="0.25"/>
    <row r="696" ht="13.4" hidden="1" customHeight="1" x14ac:dyDescent="0.25"/>
    <row r="697" ht="13.4" hidden="1" customHeight="1" x14ac:dyDescent="0.25"/>
    <row r="698" ht="13.4" hidden="1" customHeight="1" x14ac:dyDescent="0.25"/>
    <row r="699" ht="13.4" hidden="1" customHeight="1" x14ac:dyDescent="0.25"/>
    <row r="700" ht="13.4" hidden="1" customHeight="1" x14ac:dyDescent="0.25"/>
    <row r="701" ht="13.4" hidden="1" customHeight="1" x14ac:dyDescent="0.25"/>
    <row r="702" ht="13.4" hidden="1" customHeight="1" x14ac:dyDescent="0.25"/>
    <row r="703" ht="13.4" hidden="1" customHeight="1" x14ac:dyDescent="0.25"/>
    <row r="704" ht="13.4" hidden="1" customHeight="1" x14ac:dyDescent="0.25"/>
    <row r="705" ht="13.4" hidden="1" customHeight="1" x14ac:dyDescent="0.25"/>
    <row r="706" ht="13.4" hidden="1" customHeight="1" x14ac:dyDescent="0.25"/>
    <row r="707" ht="13.4" hidden="1" customHeight="1" x14ac:dyDescent="0.25"/>
    <row r="708" ht="13.4" hidden="1" customHeight="1" x14ac:dyDescent="0.25"/>
    <row r="709" ht="13.4" hidden="1" customHeight="1" x14ac:dyDescent="0.25"/>
    <row r="710" ht="13.4" hidden="1" customHeight="1" x14ac:dyDescent="0.25"/>
    <row r="711" ht="13.4" hidden="1" customHeight="1" x14ac:dyDescent="0.25"/>
    <row r="712" ht="13.4" hidden="1" customHeight="1" x14ac:dyDescent="0.25"/>
    <row r="713" ht="13.4" hidden="1" customHeight="1" x14ac:dyDescent="0.25"/>
    <row r="714" ht="13.4" hidden="1" customHeight="1" x14ac:dyDescent="0.25"/>
    <row r="715" ht="13.4" hidden="1" customHeight="1" x14ac:dyDescent="0.25"/>
    <row r="716" ht="13.4" hidden="1" customHeight="1" x14ac:dyDescent="0.25"/>
    <row r="717" ht="13.4" hidden="1" customHeight="1" x14ac:dyDescent="0.25"/>
    <row r="718" ht="13.4" hidden="1" customHeight="1" x14ac:dyDescent="0.25"/>
    <row r="719" ht="13.4" hidden="1" customHeight="1" x14ac:dyDescent="0.25"/>
    <row r="720" ht="13.4" hidden="1" customHeight="1" x14ac:dyDescent="0.25"/>
    <row r="721" ht="13.4" hidden="1" customHeight="1" x14ac:dyDescent="0.25"/>
    <row r="722" ht="13.4" hidden="1" customHeight="1" x14ac:dyDescent="0.25"/>
    <row r="723" ht="13.4" hidden="1" customHeight="1" x14ac:dyDescent="0.25"/>
    <row r="724" ht="13.4" hidden="1" customHeight="1" x14ac:dyDescent="0.25"/>
    <row r="725" ht="13.4" hidden="1" customHeight="1" x14ac:dyDescent="0.25"/>
    <row r="726" ht="13.4" hidden="1" customHeight="1" x14ac:dyDescent="0.25"/>
    <row r="727" ht="13.4" hidden="1" customHeight="1" x14ac:dyDescent="0.25"/>
    <row r="728" ht="13.4" hidden="1" customHeight="1" x14ac:dyDescent="0.25"/>
    <row r="729" ht="13.4" hidden="1" customHeight="1" x14ac:dyDescent="0.25"/>
    <row r="730" ht="13.4" hidden="1" customHeight="1" x14ac:dyDescent="0.25"/>
    <row r="731" ht="13.4" hidden="1" customHeight="1" x14ac:dyDescent="0.25"/>
    <row r="732" ht="13.4" hidden="1" customHeight="1" x14ac:dyDescent="0.25"/>
    <row r="733" ht="13.4" hidden="1" customHeight="1" x14ac:dyDescent="0.25"/>
    <row r="734" ht="13.4" hidden="1" customHeight="1" x14ac:dyDescent="0.25"/>
    <row r="735" ht="13.4" hidden="1" customHeight="1" x14ac:dyDescent="0.25"/>
    <row r="736" ht="13.4" hidden="1" customHeight="1" x14ac:dyDescent="0.25"/>
    <row r="737" ht="13.4" hidden="1" customHeight="1" x14ac:dyDescent="0.25"/>
    <row r="738" ht="13.4" hidden="1" customHeight="1" x14ac:dyDescent="0.25"/>
    <row r="739" ht="13.4" hidden="1" customHeight="1" x14ac:dyDescent="0.25"/>
    <row r="740" ht="13.4" hidden="1" customHeight="1" x14ac:dyDescent="0.25"/>
    <row r="741" ht="13.4" hidden="1" customHeight="1" x14ac:dyDescent="0.25"/>
    <row r="742" ht="13.4" hidden="1" customHeight="1" x14ac:dyDescent="0.25"/>
    <row r="743" ht="13.4" hidden="1" customHeight="1" x14ac:dyDescent="0.25"/>
    <row r="744" ht="13.4" hidden="1" customHeight="1" x14ac:dyDescent="0.25"/>
    <row r="745" ht="13.4" hidden="1" customHeight="1" x14ac:dyDescent="0.25"/>
    <row r="746" ht="13.4" hidden="1" customHeight="1" x14ac:dyDescent="0.25"/>
    <row r="747" ht="13.4" hidden="1" customHeight="1" x14ac:dyDescent="0.25"/>
    <row r="748" ht="13.4" hidden="1" customHeight="1" x14ac:dyDescent="0.25"/>
    <row r="749" ht="13.4" hidden="1" customHeight="1" x14ac:dyDescent="0.25"/>
    <row r="750" ht="13.4" hidden="1" customHeight="1" x14ac:dyDescent="0.25"/>
    <row r="751" ht="13.4" hidden="1" customHeight="1" x14ac:dyDescent="0.25"/>
    <row r="752" ht="13.4" hidden="1" customHeight="1" x14ac:dyDescent="0.25"/>
    <row r="753" ht="13.4" hidden="1" customHeight="1" x14ac:dyDescent="0.25"/>
    <row r="754" ht="13.4" hidden="1" customHeight="1" x14ac:dyDescent="0.25"/>
    <row r="755" ht="13.4" hidden="1" customHeight="1" x14ac:dyDescent="0.25"/>
    <row r="756" ht="13.4" hidden="1" customHeight="1" x14ac:dyDescent="0.25"/>
    <row r="757" ht="13.4" hidden="1" customHeight="1" x14ac:dyDescent="0.25"/>
    <row r="758" ht="13.4" hidden="1" customHeight="1" x14ac:dyDescent="0.25"/>
    <row r="759" ht="13.4" hidden="1" customHeight="1" x14ac:dyDescent="0.25"/>
    <row r="760" ht="13.4" hidden="1" customHeight="1" x14ac:dyDescent="0.25"/>
    <row r="761" ht="13.4" hidden="1" customHeight="1" x14ac:dyDescent="0.25"/>
    <row r="762" ht="13.4" hidden="1" customHeight="1" x14ac:dyDescent="0.25"/>
    <row r="763" ht="13.4" hidden="1" customHeight="1" x14ac:dyDescent="0.25"/>
    <row r="764" ht="13.4" hidden="1" customHeight="1" x14ac:dyDescent="0.25"/>
    <row r="765" ht="13.4" hidden="1" customHeight="1" x14ac:dyDescent="0.25"/>
    <row r="766" ht="13.4" hidden="1" customHeight="1" x14ac:dyDescent="0.25"/>
    <row r="767" ht="13.4" hidden="1" customHeight="1" x14ac:dyDescent="0.25"/>
    <row r="768" ht="13.4" hidden="1" customHeight="1" x14ac:dyDescent="0.25"/>
    <row r="769" ht="13.4" hidden="1" customHeight="1" x14ac:dyDescent="0.25"/>
    <row r="770" ht="13.4" hidden="1" customHeight="1" x14ac:dyDescent="0.25"/>
    <row r="771" ht="13.4" hidden="1" customHeight="1" x14ac:dyDescent="0.25"/>
    <row r="772" ht="13.4" hidden="1" customHeight="1" x14ac:dyDescent="0.25"/>
    <row r="773" ht="13.4" hidden="1" customHeight="1" x14ac:dyDescent="0.25"/>
    <row r="774" ht="13.4" hidden="1" customHeight="1" x14ac:dyDescent="0.25"/>
    <row r="775" ht="13.4" hidden="1" customHeight="1" x14ac:dyDescent="0.25"/>
    <row r="776" ht="13.4" hidden="1" customHeight="1" x14ac:dyDescent="0.25"/>
    <row r="777" ht="13.4" hidden="1" customHeight="1" x14ac:dyDescent="0.25"/>
    <row r="778" ht="13.4" hidden="1" customHeight="1" x14ac:dyDescent="0.25"/>
    <row r="779" ht="13.4" hidden="1" customHeight="1" x14ac:dyDescent="0.25"/>
    <row r="780" ht="13.4" hidden="1" customHeight="1" x14ac:dyDescent="0.25"/>
    <row r="781" ht="13.4" hidden="1" customHeight="1" x14ac:dyDescent="0.25"/>
    <row r="782" ht="13.4" hidden="1" customHeight="1" x14ac:dyDescent="0.25"/>
    <row r="783" ht="13.4" hidden="1" customHeight="1" x14ac:dyDescent="0.25"/>
    <row r="784" ht="13.4" hidden="1" customHeight="1" x14ac:dyDescent="0.25"/>
    <row r="785" ht="13.4" hidden="1" customHeight="1" x14ac:dyDescent="0.25"/>
    <row r="786" ht="13.4" hidden="1" customHeight="1" x14ac:dyDescent="0.25"/>
    <row r="787" ht="13.4" hidden="1" customHeight="1" x14ac:dyDescent="0.25"/>
    <row r="788" ht="13.4" hidden="1" customHeight="1" x14ac:dyDescent="0.25"/>
    <row r="789" ht="13.4" hidden="1" customHeight="1" x14ac:dyDescent="0.25"/>
    <row r="790" ht="13.4" hidden="1" customHeight="1" x14ac:dyDescent="0.25"/>
    <row r="791" ht="13.4" hidden="1" customHeight="1" x14ac:dyDescent="0.25"/>
    <row r="792" ht="13.4" hidden="1" customHeight="1" x14ac:dyDescent="0.25"/>
    <row r="793" ht="13.4" hidden="1" customHeight="1" x14ac:dyDescent="0.25"/>
    <row r="794" ht="13.4" hidden="1" customHeight="1" x14ac:dyDescent="0.25"/>
    <row r="795" ht="13.4" hidden="1" customHeight="1" x14ac:dyDescent="0.25"/>
    <row r="796" ht="13.4" hidden="1" customHeight="1" x14ac:dyDescent="0.25"/>
    <row r="797" ht="13.4" hidden="1" customHeight="1" x14ac:dyDescent="0.25"/>
    <row r="798" ht="13.4" hidden="1" customHeight="1" x14ac:dyDescent="0.25"/>
    <row r="799" ht="13.4" hidden="1" customHeight="1" x14ac:dyDescent="0.25"/>
    <row r="800" ht="13.4" hidden="1" customHeight="1" x14ac:dyDescent="0.25"/>
    <row r="801" ht="13.4" hidden="1" customHeight="1" x14ac:dyDescent="0.25"/>
    <row r="802" ht="13.4" hidden="1" customHeight="1" x14ac:dyDescent="0.25"/>
    <row r="803" ht="13.4" hidden="1" customHeight="1" x14ac:dyDescent="0.25"/>
    <row r="804" ht="13.4" hidden="1" customHeight="1" x14ac:dyDescent="0.25"/>
    <row r="805" ht="13.4" hidden="1" customHeight="1" x14ac:dyDescent="0.25"/>
    <row r="806" ht="13.4" hidden="1" customHeight="1" x14ac:dyDescent="0.25"/>
    <row r="807" ht="13.4" hidden="1" customHeight="1" x14ac:dyDescent="0.25"/>
    <row r="808" ht="13.4" hidden="1" customHeight="1" x14ac:dyDescent="0.25"/>
    <row r="809" ht="13.4" hidden="1" customHeight="1" x14ac:dyDescent="0.25"/>
    <row r="810" ht="13.4" hidden="1" customHeight="1" x14ac:dyDescent="0.25"/>
    <row r="811" ht="13.4" hidden="1" customHeight="1" x14ac:dyDescent="0.25"/>
    <row r="812" ht="13.4" hidden="1" customHeight="1" x14ac:dyDescent="0.25"/>
    <row r="813" ht="13.4" hidden="1" customHeight="1" x14ac:dyDescent="0.25"/>
    <row r="814" ht="13.4" hidden="1" customHeight="1" x14ac:dyDescent="0.25"/>
    <row r="815" ht="13.4" hidden="1" customHeight="1" x14ac:dyDescent="0.25"/>
    <row r="816" ht="13.4" hidden="1" customHeight="1" x14ac:dyDescent="0.25"/>
    <row r="817" ht="13.4" hidden="1" customHeight="1" x14ac:dyDescent="0.25"/>
    <row r="818" ht="13.4" hidden="1" customHeight="1" x14ac:dyDescent="0.25"/>
    <row r="819" ht="13.4" hidden="1" customHeight="1" x14ac:dyDescent="0.25"/>
    <row r="820" ht="13.4" hidden="1" customHeight="1" x14ac:dyDescent="0.25"/>
    <row r="821" ht="13.4" hidden="1" customHeight="1" x14ac:dyDescent="0.25"/>
    <row r="822" ht="13.4" hidden="1" customHeight="1" x14ac:dyDescent="0.25"/>
    <row r="823" ht="13.4" hidden="1" customHeight="1" x14ac:dyDescent="0.25"/>
    <row r="824" ht="13.4" hidden="1" customHeight="1" x14ac:dyDescent="0.25"/>
    <row r="825" ht="13.4" hidden="1" customHeight="1" x14ac:dyDescent="0.25"/>
    <row r="826" ht="13.4" hidden="1" customHeight="1" x14ac:dyDescent="0.25"/>
    <row r="827" ht="13.4" hidden="1" customHeight="1" x14ac:dyDescent="0.25"/>
    <row r="828" ht="13.4" hidden="1" customHeight="1" x14ac:dyDescent="0.25"/>
    <row r="829" ht="13.4" hidden="1" customHeight="1" x14ac:dyDescent="0.25"/>
    <row r="830" ht="13.4" hidden="1" customHeight="1" x14ac:dyDescent="0.25"/>
    <row r="831" ht="13.4" hidden="1" customHeight="1" x14ac:dyDescent="0.25"/>
    <row r="832" ht="13.4" hidden="1" customHeight="1" x14ac:dyDescent="0.25"/>
    <row r="833" ht="13.4" hidden="1" customHeight="1" x14ac:dyDescent="0.25"/>
    <row r="834" ht="13.4" hidden="1" customHeight="1" x14ac:dyDescent="0.25"/>
    <row r="835" ht="13.4" hidden="1" customHeight="1" x14ac:dyDescent="0.25"/>
    <row r="836" ht="13.4" hidden="1" customHeight="1" x14ac:dyDescent="0.25"/>
    <row r="837" ht="13.4" hidden="1" customHeight="1" x14ac:dyDescent="0.25"/>
    <row r="838" ht="13.4" hidden="1" customHeight="1" x14ac:dyDescent="0.25"/>
    <row r="839" ht="13.4" hidden="1" customHeight="1" x14ac:dyDescent="0.25"/>
    <row r="840" ht="13.4" hidden="1" customHeight="1" x14ac:dyDescent="0.25"/>
    <row r="841" ht="13.4" hidden="1" customHeight="1" x14ac:dyDescent="0.25"/>
    <row r="842" ht="13.4" hidden="1" customHeight="1" x14ac:dyDescent="0.25"/>
    <row r="843" ht="13.4" hidden="1" customHeight="1" x14ac:dyDescent="0.25"/>
    <row r="844" ht="13.4" hidden="1" customHeight="1" x14ac:dyDescent="0.25"/>
    <row r="845" ht="13.4" hidden="1" customHeight="1" x14ac:dyDescent="0.25"/>
    <row r="846" ht="13.4" hidden="1" customHeight="1" x14ac:dyDescent="0.25"/>
    <row r="847" ht="13.4" hidden="1" customHeight="1" x14ac:dyDescent="0.25"/>
    <row r="848" ht="13.4" hidden="1" customHeight="1" x14ac:dyDescent="0.25"/>
    <row r="849" ht="13.4" hidden="1" customHeight="1" x14ac:dyDescent="0.25"/>
    <row r="850" ht="13.4" hidden="1" customHeight="1" x14ac:dyDescent="0.25"/>
    <row r="851" ht="13.4" hidden="1" customHeight="1" x14ac:dyDescent="0.25"/>
    <row r="852" ht="13.4" hidden="1" customHeight="1" x14ac:dyDescent="0.25"/>
    <row r="853" ht="13.4" hidden="1" customHeight="1" x14ac:dyDescent="0.25"/>
    <row r="854" ht="13.4" hidden="1" customHeight="1" x14ac:dyDescent="0.25"/>
    <row r="855" ht="13.4" hidden="1" customHeight="1" x14ac:dyDescent="0.25"/>
    <row r="856" ht="13.4" hidden="1" customHeight="1" x14ac:dyDescent="0.25"/>
    <row r="857" ht="13.4" hidden="1" customHeight="1" x14ac:dyDescent="0.25"/>
    <row r="858" ht="13.4" hidden="1" customHeight="1" x14ac:dyDescent="0.25"/>
    <row r="859" ht="13.4" hidden="1" customHeight="1" x14ac:dyDescent="0.25"/>
    <row r="860" ht="13.4" hidden="1" customHeight="1" x14ac:dyDescent="0.25"/>
    <row r="861" ht="13.4" hidden="1" customHeight="1" x14ac:dyDescent="0.25"/>
    <row r="862" ht="13.4" hidden="1" customHeight="1" x14ac:dyDescent="0.25"/>
    <row r="863" ht="13.4" hidden="1" customHeight="1" x14ac:dyDescent="0.25"/>
    <row r="864" ht="13.4" hidden="1" customHeight="1" x14ac:dyDescent="0.25"/>
    <row r="865" ht="13.4" hidden="1" customHeight="1" x14ac:dyDescent="0.25"/>
    <row r="866" ht="13.4" hidden="1" customHeight="1" x14ac:dyDescent="0.25"/>
    <row r="867" ht="13.4" hidden="1" customHeight="1" x14ac:dyDescent="0.25"/>
    <row r="868" ht="13.4" hidden="1" customHeight="1" x14ac:dyDescent="0.25"/>
    <row r="869" ht="13.4" hidden="1" customHeight="1" x14ac:dyDescent="0.25"/>
    <row r="870" ht="13.4" hidden="1" customHeight="1" x14ac:dyDescent="0.25"/>
    <row r="871" ht="13.4" hidden="1" customHeight="1" x14ac:dyDescent="0.25"/>
    <row r="872" ht="13.4" hidden="1" customHeight="1" x14ac:dyDescent="0.25"/>
    <row r="873" ht="13.4" hidden="1" customHeight="1" x14ac:dyDescent="0.25"/>
    <row r="874" ht="13.4" hidden="1" customHeight="1" x14ac:dyDescent="0.25"/>
    <row r="875" ht="13.4" hidden="1" customHeight="1" x14ac:dyDescent="0.25"/>
    <row r="876" ht="13.4" hidden="1" customHeight="1" x14ac:dyDescent="0.25"/>
    <row r="877" ht="13.4" hidden="1" customHeight="1" x14ac:dyDescent="0.25"/>
    <row r="878" ht="13.4" hidden="1" customHeight="1" x14ac:dyDescent="0.25"/>
    <row r="879" ht="13.4" hidden="1" customHeight="1" x14ac:dyDescent="0.25"/>
    <row r="880" ht="13.4" hidden="1" customHeight="1" x14ac:dyDescent="0.25"/>
    <row r="881" ht="13.4" hidden="1" customHeight="1" x14ac:dyDescent="0.25"/>
    <row r="882" ht="13.4" hidden="1" customHeight="1" x14ac:dyDescent="0.25"/>
    <row r="883" ht="13.4" hidden="1" customHeight="1" x14ac:dyDescent="0.25"/>
    <row r="884" ht="13.4" hidden="1" customHeight="1" x14ac:dyDescent="0.25"/>
    <row r="885" ht="13.4" hidden="1" customHeight="1" x14ac:dyDescent="0.25"/>
    <row r="886" ht="13.4" hidden="1" customHeight="1" x14ac:dyDescent="0.25"/>
    <row r="887" ht="13.4" hidden="1" customHeight="1" x14ac:dyDescent="0.25"/>
    <row r="888" ht="13.4" hidden="1" customHeight="1" x14ac:dyDescent="0.25"/>
    <row r="889" ht="13.4" hidden="1" customHeight="1" x14ac:dyDescent="0.25"/>
    <row r="890" ht="13.4" hidden="1" customHeight="1" x14ac:dyDescent="0.25"/>
    <row r="891" ht="13.4" hidden="1" customHeight="1" x14ac:dyDescent="0.25"/>
    <row r="892" ht="13.4" hidden="1" customHeight="1" x14ac:dyDescent="0.25"/>
    <row r="893" ht="13.4" hidden="1" customHeight="1" x14ac:dyDescent="0.25"/>
    <row r="894" ht="13.4" hidden="1" customHeight="1" x14ac:dyDescent="0.25"/>
    <row r="895" ht="13.4" hidden="1" customHeight="1" x14ac:dyDescent="0.25"/>
    <row r="896" ht="13.4" hidden="1" customHeight="1" x14ac:dyDescent="0.25"/>
    <row r="897" ht="13.4" hidden="1" customHeight="1" x14ac:dyDescent="0.25"/>
    <row r="898" ht="13.4" hidden="1" customHeight="1" x14ac:dyDescent="0.25"/>
    <row r="899" ht="13.4" hidden="1" customHeight="1" x14ac:dyDescent="0.25"/>
    <row r="900" ht="13.4" hidden="1" customHeight="1" x14ac:dyDescent="0.25"/>
    <row r="901" ht="13.4" hidden="1" customHeight="1" x14ac:dyDescent="0.25"/>
    <row r="902" ht="13.4" hidden="1" customHeight="1" x14ac:dyDescent="0.25"/>
    <row r="903" ht="13.4" hidden="1" customHeight="1" x14ac:dyDescent="0.25"/>
    <row r="904" ht="13.4" hidden="1" customHeight="1" x14ac:dyDescent="0.25"/>
    <row r="905" ht="13.4" hidden="1" customHeight="1" x14ac:dyDescent="0.25"/>
    <row r="906" ht="13.4" hidden="1" customHeight="1" x14ac:dyDescent="0.25"/>
    <row r="907" ht="13.4" hidden="1" customHeight="1" x14ac:dyDescent="0.25"/>
    <row r="908" ht="13.4" hidden="1" customHeight="1" x14ac:dyDescent="0.25"/>
    <row r="909" ht="13.4" hidden="1" customHeight="1" x14ac:dyDescent="0.25"/>
    <row r="910" ht="13.4" hidden="1" customHeight="1" x14ac:dyDescent="0.25"/>
    <row r="911" ht="13.4" hidden="1" customHeight="1" x14ac:dyDescent="0.25"/>
    <row r="912" ht="13.4" hidden="1" customHeight="1" x14ac:dyDescent="0.25"/>
    <row r="913" ht="13.4" hidden="1" customHeight="1" x14ac:dyDescent="0.25"/>
    <row r="914" ht="13.4" hidden="1" customHeight="1" x14ac:dyDescent="0.25"/>
    <row r="915" ht="13.4" hidden="1" customHeight="1" x14ac:dyDescent="0.25"/>
    <row r="916" ht="13.4" hidden="1" customHeight="1" x14ac:dyDescent="0.25"/>
    <row r="917" ht="13.4" hidden="1" customHeight="1" x14ac:dyDescent="0.25"/>
    <row r="918" ht="13.4" hidden="1" customHeight="1" x14ac:dyDescent="0.25"/>
    <row r="919" ht="13.4" hidden="1" customHeight="1" x14ac:dyDescent="0.25"/>
    <row r="920" ht="13.4" hidden="1" customHeight="1" x14ac:dyDescent="0.25"/>
    <row r="921" ht="13.4" hidden="1" customHeight="1" x14ac:dyDescent="0.25"/>
    <row r="922" ht="13.4" hidden="1" customHeight="1" x14ac:dyDescent="0.25"/>
    <row r="923" ht="13.4" hidden="1" customHeight="1" x14ac:dyDescent="0.25"/>
    <row r="924" ht="13.4" hidden="1" customHeight="1" x14ac:dyDescent="0.25"/>
    <row r="925" ht="13.4" hidden="1" customHeight="1" x14ac:dyDescent="0.25"/>
    <row r="926" ht="13.4" hidden="1" customHeight="1" x14ac:dyDescent="0.25"/>
    <row r="927" ht="13.4" hidden="1" customHeight="1" x14ac:dyDescent="0.25"/>
    <row r="928" ht="13.4" hidden="1" customHeight="1" x14ac:dyDescent="0.25"/>
    <row r="929" ht="13.4" hidden="1" customHeight="1" x14ac:dyDescent="0.25"/>
    <row r="930" ht="13.4" hidden="1" customHeight="1" x14ac:dyDescent="0.25"/>
    <row r="931" ht="13.4" hidden="1" customHeight="1" x14ac:dyDescent="0.25"/>
    <row r="932" ht="13.4" hidden="1" customHeight="1" x14ac:dyDescent="0.25"/>
    <row r="933" ht="13.4" hidden="1" customHeight="1" x14ac:dyDescent="0.25"/>
    <row r="934" ht="13.4" hidden="1" customHeight="1" x14ac:dyDescent="0.25"/>
    <row r="935" ht="13.4" hidden="1" customHeight="1" x14ac:dyDescent="0.25"/>
    <row r="936" ht="13.4" hidden="1" customHeight="1" x14ac:dyDescent="0.25"/>
    <row r="937" ht="13.4" hidden="1" customHeight="1" x14ac:dyDescent="0.25"/>
    <row r="938" ht="13.4" hidden="1" customHeight="1" x14ac:dyDescent="0.25"/>
    <row r="939" ht="13.4" hidden="1" customHeight="1" x14ac:dyDescent="0.25"/>
    <row r="940" ht="13.4" hidden="1" customHeight="1" x14ac:dyDescent="0.25"/>
    <row r="941" ht="13.4" hidden="1" customHeight="1" x14ac:dyDescent="0.25"/>
    <row r="942" ht="13.4" hidden="1" customHeight="1" x14ac:dyDescent="0.25"/>
    <row r="943" ht="13.4" hidden="1" customHeight="1" x14ac:dyDescent="0.25"/>
    <row r="944" ht="13.4" hidden="1" customHeight="1" x14ac:dyDescent="0.25"/>
    <row r="945" ht="13.4" hidden="1" customHeight="1" x14ac:dyDescent="0.25"/>
    <row r="946" ht="13.4" hidden="1" customHeight="1" x14ac:dyDescent="0.25"/>
    <row r="947" ht="13.4" hidden="1" customHeight="1" x14ac:dyDescent="0.25"/>
    <row r="948" ht="13.4" hidden="1" customHeight="1" x14ac:dyDescent="0.25"/>
    <row r="949" ht="13.4" hidden="1" customHeight="1" x14ac:dyDescent="0.25"/>
    <row r="950" ht="13.4" hidden="1" customHeight="1" x14ac:dyDescent="0.25"/>
    <row r="951" ht="13.4" hidden="1" customHeight="1" x14ac:dyDescent="0.25"/>
    <row r="952" ht="13.4" hidden="1" customHeight="1" x14ac:dyDescent="0.25"/>
    <row r="953" ht="13.4" hidden="1" customHeight="1" x14ac:dyDescent="0.25"/>
    <row r="954" ht="13.4" hidden="1" customHeight="1" x14ac:dyDescent="0.25"/>
    <row r="955" ht="13.4" hidden="1" customHeight="1" x14ac:dyDescent="0.25"/>
    <row r="956" ht="13.4" hidden="1" customHeight="1" x14ac:dyDescent="0.25"/>
    <row r="957" ht="13.4" hidden="1" customHeight="1" x14ac:dyDescent="0.25"/>
    <row r="958" ht="13.4" hidden="1" customHeight="1" x14ac:dyDescent="0.25"/>
    <row r="959" ht="13.4" hidden="1" customHeight="1" x14ac:dyDescent="0.25"/>
    <row r="960" ht="13.4" hidden="1" customHeight="1" x14ac:dyDescent="0.25"/>
    <row r="961" ht="13.4" hidden="1" customHeight="1" x14ac:dyDescent="0.25"/>
    <row r="962" ht="13.4" hidden="1" customHeight="1" x14ac:dyDescent="0.25"/>
    <row r="963" ht="13.4" hidden="1" customHeight="1" x14ac:dyDescent="0.25"/>
    <row r="964" ht="13.4" hidden="1" customHeight="1" x14ac:dyDescent="0.25"/>
    <row r="965" ht="13.4" hidden="1" customHeight="1" x14ac:dyDescent="0.25"/>
    <row r="966" ht="13.4" hidden="1" customHeight="1" x14ac:dyDescent="0.25"/>
    <row r="967" ht="13.4" hidden="1" customHeight="1" x14ac:dyDescent="0.25"/>
    <row r="968" ht="13.4" hidden="1" customHeight="1" x14ac:dyDescent="0.25"/>
    <row r="969" ht="13.4" hidden="1" customHeight="1" x14ac:dyDescent="0.25"/>
    <row r="970" ht="13.4" hidden="1" customHeight="1" x14ac:dyDescent="0.25"/>
    <row r="971" ht="13.4" hidden="1" customHeight="1" x14ac:dyDescent="0.25"/>
    <row r="972" ht="13.4" hidden="1" customHeight="1" x14ac:dyDescent="0.25"/>
    <row r="973" ht="13.4" hidden="1" customHeight="1" x14ac:dyDescent="0.25"/>
    <row r="974" ht="13.4" hidden="1" customHeight="1" x14ac:dyDescent="0.25"/>
    <row r="975" ht="13.4" hidden="1" customHeight="1" x14ac:dyDescent="0.25"/>
    <row r="976" ht="13.4" hidden="1" customHeight="1" x14ac:dyDescent="0.25"/>
    <row r="977" ht="13.4" hidden="1" customHeight="1" x14ac:dyDescent="0.25"/>
    <row r="978" ht="13.4" hidden="1" customHeight="1" x14ac:dyDescent="0.25"/>
    <row r="979" ht="13.4" hidden="1" customHeight="1" x14ac:dyDescent="0.25"/>
    <row r="980" ht="13.4" hidden="1" customHeight="1" x14ac:dyDescent="0.25"/>
    <row r="981" ht="13.4" hidden="1" customHeight="1" x14ac:dyDescent="0.25"/>
    <row r="982" ht="13.4" hidden="1" customHeight="1" x14ac:dyDescent="0.25"/>
    <row r="983" ht="13.4" hidden="1" customHeight="1" x14ac:dyDescent="0.25"/>
    <row r="984" ht="13.4" hidden="1" customHeight="1" x14ac:dyDescent="0.25"/>
    <row r="985" ht="13.4" hidden="1" customHeight="1" x14ac:dyDescent="0.25"/>
    <row r="986" ht="13.4" hidden="1" customHeight="1" x14ac:dyDescent="0.25"/>
    <row r="987" ht="13.4" hidden="1" customHeight="1" x14ac:dyDescent="0.25"/>
    <row r="988" ht="13.4" hidden="1" customHeight="1" x14ac:dyDescent="0.25"/>
    <row r="989" ht="13.4" hidden="1" customHeight="1" x14ac:dyDescent="0.25"/>
    <row r="990" ht="13.4" hidden="1" customHeight="1" x14ac:dyDescent="0.25"/>
    <row r="991" ht="13.4" hidden="1" customHeight="1" x14ac:dyDescent="0.25"/>
    <row r="992" ht="13.4" hidden="1" customHeight="1" x14ac:dyDescent="0.25"/>
    <row r="993" ht="13.4" hidden="1" customHeight="1" x14ac:dyDescent="0.25"/>
    <row r="994" ht="13.4" hidden="1" customHeight="1" x14ac:dyDescent="0.25"/>
    <row r="995" ht="13.4" hidden="1" customHeight="1" x14ac:dyDescent="0.25"/>
    <row r="996" ht="13.4" hidden="1" customHeight="1" x14ac:dyDescent="0.25"/>
    <row r="997" ht="13.4" hidden="1" customHeight="1" x14ac:dyDescent="0.25"/>
    <row r="998" ht="13.4" hidden="1" customHeight="1" x14ac:dyDescent="0.25"/>
    <row r="999" ht="13.4" hidden="1" customHeight="1" x14ac:dyDescent="0.25"/>
    <row r="1000" ht="13.4" hidden="1" customHeight="1" x14ac:dyDescent="0.25"/>
    <row r="1001" ht="13.4" hidden="1" customHeight="1" x14ac:dyDescent="0.25"/>
    <row r="1002" ht="13.4" hidden="1" customHeight="1" x14ac:dyDescent="0.25"/>
    <row r="1003" ht="13.4" hidden="1" customHeight="1" x14ac:dyDescent="0.25"/>
    <row r="1004" ht="13.4" hidden="1" customHeight="1" x14ac:dyDescent="0.25"/>
    <row r="1005" ht="13.4" hidden="1" customHeight="1" x14ac:dyDescent="0.25"/>
    <row r="1006" ht="13.4" hidden="1" customHeight="1" x14ac:dyDescent="0.25"/>
    <row r="1007" ht="13.4" hidden="1" customHeight="1" x14ac:dyDescent="0.25"/>
    <row r="1008" ht="13.4" hidden="1" customHeight="1" x14ac:dyDescent="0.25"/>
    <row r="1009" ht="13.4" hidden="1" customHeight="1" x14ac:dyDescent="0.25"/>
    <row r="1010" ht="13.4" hidden="1" customHeight="1" x14ac:dyDescent="0.25"/>
    <row r="1011" ht="13.4" hidden="1" customHeight="1" x14ac:dyDescent="0.25"/>
    <row r="1012" ht="13.4" hidden="1" customHeight="1" x14ac:dyDescent="0.25"/>
    <row r="1013" ht="13.4" hidden="1" customHeight="1" x14ac:dyDescent="0.25"/>
    <row r="1014" ht="13.4" hidden="1" customHeight="1" x14ac:dyDescent="0.25"/>
    <row r="1015" ht="13.4" hidden="1" customHeight="1" x14ac:dyDescent="0.25"/>
    <row r="1016" ht="13.4" hidden="1" customHeight="1" x14ac:dyDescent="0.25"/>
    <row r="1017" ht="13.4" hidden="1" customHeight="1" x14ac:dyDescent="0.25"/>
    <row r="1018" ht="13.4" hidden="1" customHeight="1" x14ac:dyDescent="0.25"/>
    <row r="1019" ht="13.4" hidden="1" customHeight="1" x14ac:dyDescent="0.25"/>
    <row r="1020" ht="13.4" hidden="1" customHeight="1" x14ac:dyDescent="0.25"/>
    <row r="1021" ht="13.4" hidden="1" customHeight="1" x14ac:dyDescent="0.25"/>
    <row r="1022" ht="13.4" hidden="1" customHeight="1" x14ac:dyDescent="0.25"/>
    <row r="1023" ht="13.4" hidden="1" customHeight="1" x14ac:dyDescent="0.25"/>
    <row r="1024" ht="13.4" hidden="1" customHeight="1" x14ac:dyDescent="0.25"/>
    <row r="1025" ht="13.4" hidden="1" customHeight="1" x14ac:dyDescent="0.25"/>
    <row r="1026" ht="13.4" hidden="1" customHeight="1" x14ac:dyDescent="0.25"/>
    <row r="1027" ht="13.4" hidden="1" customHeight="1" x14ac:dyDescent="0.25"/>
    <row r="1028" ht="13.4" hidden="1" customHeight="1" x14ac:dyDescent="0.25"/>
    <row r="1029" ht="13.4" hidden="1" customHeight="1" x14ac:dyDescent="0.25"/>
    <row r="1030" ht="13.4" hidden="1" customHeight="1" x14ac:dyDescent="0.25"/>
    <row r="1031" ht="13.4" hidden="1" customHeight="1" x14ac:dyDescent="0.25"/>
    <row r="1032" ht="13.4" hidden="1" customHeight="1" x14ac:dyDescent="0.25"/>
    <row r="1033" ht="13.4" hidden="1" customHeight="1" x14ac:dyDescent="0.25"/>
    <row r="1034" ht="13.4" hidden="1" customHeight="1" x14ac:dyDescent="0.25"/>
    <row r="1035" ht="13.4" hidden="1" customHeight="1" x14ac:dyDescent="0.25"/>
    <row r="1036" ht="13.4" hidden="1" customHeight="1" x14ac:dyDescent="0.25"/>
    <row r="1037" ht="13.4" hidden="1" customHeight="1" x14ac:dyDescent="0.25"/>
    <row r="1038" ht="13.4" hidden="1" customHeight="1" x14ac:dyDescent="0.25"/>
    <row r="1039" ht="13.4" hidden="1" customHeight="1" x14ac:dyDescent="0.25"/>
    <row r="1040" ht="13.4" hidden="1" customHeight="1" x14ac:dyDescent="0.25"/>
    <row r="1041" ht="13.4" hidden="1" customHeight="1" x14ac:dyDescent="0.25"/>
    <row r="1042" ht="13.4" hidden="1" customHeight="1" x14ac:dyDescent="0.25"/>
    <row r="1043" ht="13.4" hidden="1" customHeight="1" x14ac:dyDescent="0.25"/>
    <row r="1044" ht="13.4" hidden="1" customHeight="1" x14ac:dyDescent="0.25"/>
    <row r="1045" ht="13.4" hidden="1" customHeight="1" x14ac:dyDescent="0.25"/>
    <row r="1046" ht="13.4" hidden="1" customHeight="1" x14ac:dyDescent="0.25"/>
    <row r="1047" ht="13.4" hidden="1" customHeight="1" x14ac:dyDescent="0.25"/>
    <row r="1048" ht="13.4" hidden="1" customHeight="1" x14ac:dyDescent="0.25"/>
    <row r="1049" ht="13.4" hidden="1" customHeight="1" x14ac:dyDescent="0.25"/>
    <row r="1050" ht="13.4" hidden="1" customHeight="1" x14ac:dyDescent="0.25"/>
    <row r="1051" ht="13.4" hidden="1" customHeight="1" x14ac:dyDescent="0.25"/>
    <row r="1052" ht="13.4" hidden="1" customHeight="1" x14ac:dyDescent="0.25"/>
    <row r="1053" ht="13.4" hidden="1" customHeight="1" x14ac:dyDescent="0.25"/>
    <row r="1054" ht="13.4" hidden="1" customHeight="1" x14ac:dyDescent="0.25"/>
    <row r="1055" ht="13.4" hidden="1" customHeight="1" x14ac:dyDescent="0.25"/>
    <row r="1056" ht="13.4" hidden="1" customHeight="1" x14ac:dyDescent="0.25"/>
    <row r="1057" ht="13.4" hidden="1" customHeight="1" x14ac:dyDescent="0.25"/>
    <row r="1058" ht="13.4" hidden="1" customHeight="1" x14ac:dyDescent="0.25"/>
    <row r="1059" ht="13.4" hidden="1" customHeight="1" x14ac:dyDescent="0.25"/>
    <row r="1060" ht="13.4" hidden="1" customHeight="1" x14ac:dyDescent="0.25"/>
    <row r="1061" ht="13.4" hidden="1" customHeight="1" x14ac:dyDescent="0.25"/>
    <row r="1062" ht="13.4" hidden="1" customHeight="1" x14ac:dyDescent="0.25"/>
    <row r="1063" ht="13.4" hidden="1" customHeight="1" x14ac:dyDescent="0.25"/>
    <row r="1064" ht="13.4" hidden="1" customHeight="1" x14ac:dyDescent="0.25"/>
    <row r="1065" ht="13.4" hidden="1" customHeight="1" x14ac:dyDescent="0.25"/>
    <row r="1066" ht="13.4" hidden="1" customHeight="1" x14ac:dyDescent="0.25"/>
    <row r="1067" ht="13.4" hidden="1" customHeight="1" x14ac:dyDescent="0.25"/>
    <row r="1068" ht="13.4" hidden="1" customHeight="1" x14ac:dyDescent="0.25"/>
    <row r="1069" ht="13.4" hidden="1" customHeight="1" x14ac:dyDescent="0.25"/>
    <row r="1070" ht="13.4" hidden="1" customHeight="1" x14ac:dyDescent="0.25"/>
    <row r="1071" ht="13.4" hidden="1" customHeight="1" x14ac:dyDescent="0.25"/>
    <row r="1072" ht="13.4" hidden="1" customHeight="1" x14ac:dyDescent="0.25"/>
    <row r="1073" ht="13.4" hidden="1" customHeight="1" x14ac:dyDescent="0.25"/>
    <row r="1074" ht="13.4" hidden="1" customHeight="1" x14ac:dyDescent="0.25"/>
    <row r="1075" ht="13.4" hidden="1" customHeight="1" x14ac:dyDescent="0.25"/>
    <row r="1076" ht="13.4" hidden="1" customHeight="1" x14ac:dyDescent="0.25"/>
    <row r="1077" ht="13.4" hidden="1" customHeight="1" x14ac:dyDescent="0.25"/>
    <row r="1078" ht="13.4" hidden="1" customHeight="1" x14ac:dyDescent="0.25"/>
    <row r="1079" ht="13.4" hidden="1" customHeight="1" x14ac:dyDescent="0.25"/>
    <row r="1080" ht="13.4" hidden="1" customHeight="1" x14ac:dyDescent="0.25"/>
    <row r="1081" ht="13.4" hidden="1" customHeight="1" x14ac:dyDescent="0.25"/>
    <row r="1082" ht="13.4" hidden="1" customHeight="1" x14ac:dyDescent="0.25"/>
    <row r="1083" ht="13.4" hidden="1" customHeight="1" x14ac:dyDescent="0.25"/>
    <row r="1084" ht="13.4" hidden="1" customHeight="1" x14ac:dyDescent="0.25"/>
    <row r="1085" ht="13.4" hidden="1" customHeight="1" x14ac:dyDescent="0.25"/>
    <row r="1086" ht="13.4" hidden="1" customHeight="1" x14ac:dyDescent="0.25"/>
    <row r="1087" ht="13.4" hidden="1" customHeight="1" x14ac:dyDescent="0.25"/>
    <row r="1088" ht="13.4" hidden="1" customHeight="1" x14ac:dyDescent="0.25"/>
    <row r="1089" ht="13.4" hidden="1" customHeight="1" x14ac:dyDescent="0.25"/>
    <row r="1090" ht="13.4" hidden="1" customHeight="1" x14ac:dyDescent="0.25"/>
    <row r="1091" ht="13.4" hidden="1" customHeight="1" x14ac:dyDescent="0.25"/>
    <row r="1092" ht="13.4" hidden="1" customHeight="1" x14ac:dyDescent="0.25"/>
    <row r="1093" ht="13.4" hidden="1" customHeight="1" x14ac:dyDescent="0.25"/>
    <row r="1094" ht="13.4" hidden="1" customHeight="1" x14ac:dyDescent="0.25"/>
    <row r="1095" ht="13.4" hidden="1" customHeight="1" x14ac:dyDescent="0.25"/>
    <row r="1096" ht="13.4" hidden="1" customHeight="1" x14ac:dyDescent="0.25"/>
    <row r="1097" ht="13.4" hidden="1" customHeight="1" x14ac:dyDescent="0.25"/>
    <row r="1098" ht="13.4" hidden="1" customHeight="1" x14ac:dyDescent="0.25"/>
    <row r="1099" ht="13.4" hidden="1" customHeight="1" x14ac:dyDescent="0.25"/>
    <row r="1100" ht="13.4" hidden="1" customHeight="1" x14ac:dyDescent="0.25"/>
    <row r="1101" ht="13.4" hidden="1" customHeight="1" x14ac:dyDescent="0.25"/>
    <row r="1102" ht="13.4" hidden="1" customHeight="1" x14ac:dyDescent="0.25"/>
    <row r="1103" ht="13.4" hidden="1" customHeight="1" x14ac:dyDescent="0.25"/>
    <row r="1104" ht="13.4" hidden="1" customHeight="1" x14ac:dyDescent="0.25"/>
    <row r="1105" ht="13.4" hidden="1" customHeight="1" x14ac:dyDescent="0.25"/>
    <row r="1106" ht="13.4" hidden="1" customHeight="1" x14ac:dyDescent="0.25"/>
    <row r="1107" ht="13.4" hidden="1" customHeight="1" x14ac:dyDescent="0.25"/>
    <row r="1108" ht="13.4" hidden="1" customHeight="1" x14ac:dyDescent="0.25"/>
    <row r="1109" ht="13.4" hidden="1" customHeight="1" x14ac:dyDescent="0.25"/>
    <row r="1110" ht="13.4" hidden="1" customHeight="1" x14ac:dyDescent="0.25"/>
    <row r="1111" ht="13.4" hidden="1" customHeight="1" x14ac:dyDescent="0.25"/>
    <row r="1112" ht="13.4" hidden="1" customHeight="1" x14ac:dyDescent="0.25"/>
    <row r="1113" ht="13.4" hidden="1" customHeight="1" x14ac:dyDescent="0.25"/>
    <row r="1114" ht="13.4" hidden="1" customHeight="1" x14ac:dyDescent="0.25"/>
    <row r="1115" ht="13.4" hidden="1" customHeight="1" x14ac:dyDescent="0.25"/>
    <row r="1116" ht="13.4" hidden="1" customHeight="1" x14ac:dyDescent="0.25"/>
    <row r="1117" ht="13.4" hidden="1" customHeight="1" x14ac:dyDescent="0.25"/>
    <row r="1118" ht="13.4" hidden="1" customHeight="1" x14ac:dyDescent="0.25"/>
    <row r="1119" ht="13.4" hidden="1" customHeight="1" x14ac:dyDescent="0.25"/>
    <row r="1120" ht="13.4" hidden="1" customHeight="1" x14ac:dyDescent="0.25"/>
    <row r="1121" ht="13.4" hidden="1" customHeight="1" x14ac:dyDescent="0.25"/>
    <row r="1122" ht="13.4" hidden="1" customHeight="1" x14ac:dyDescent="0.25"/>
    <row r="1123" ht="13.4" hidden="1" customHeight="1" x14ac:dyDescent="0.25"/>
    <row r="1124" ht="13.4" hidden="1" customHeight="1" x14ac:dyDescent="0.25"/>
    <row r="1125" ht="13.4" hidden="1" customHeight="1" x14ac:dyDescent="0.25"/>
    <row r="1126" ht="13.4" hidden="1" customHeight="1" x14ac:dyDescent="0.25"/>
    <row r="1127" ht="13.4" hidden="1" customHeight="1" x14ac:dyDescent="0.25"/>
    <row r="1128" ht="13.4" hidden="1" customHeight="1" x14ac:dyDescent="0.25"/>
    <row r="1129" ht="13.4" hidden="1" customHeight="1" x14ac:dyDescent="0.25"/>
    <row r="1130" ht="13.4" hidden="1" customHeight="1" x14ac:dyDescent="0.25"/>
    <row r="1131" ht="13.4" hidden="1" customHeight="1" x14ac:dyDescent="0.25"/>
    <row r="1132" ht="13.4" hidden="1" customHeight="1" x14ac:dyDescent="0.25"/>
    <row r="1133" ht="13.4" hidden="1" customHeight="1" x14ac:dyDescent="0.25"/>
    <row r="1134" ht="13.4" hidden="1" customHeight="1" x14ac:dyDescent="0.25"/>
    <row r="1135" ht="13.4" hidden="1" customHeight="1" x14ac:dyDescent="0.25"/>
    <row r="1136" ht="13.4" hidden="1" customHeight="1" x14ac:dyDescent="0.25"/>
    <row r="1137" ht="13.4" hidden="1" customHeight="1" x14ac:dyDescent="0.25"/>
    <row r="1138" ht="13.4" hidden="1" customHeight="1" x14ac:dyDescent="0.25"/>
    <row r="1139" ht="13.4" hidden="1" customHeight="1" x14ac:dyDescent="0.25"/>
    <row r="1140" ht="13.4" hidden="1" customHeight="1" x14ac:dyDescent="0.25"/>
    <row r="1141" ht="13.4" hidden="1" customHeight="1" x14ac:dyDescent="0.25"/>
    <row r="1142" ht="13.4" hidden="1" customHeight="1" x14ac:dyDescent="0.25"/>
    <row r="1143" ht="13.4" hidden="1" customHeight="1" x14ac:dyDescent="0.25"/>
    <row r="1144" ht="13.4" hidden="1" customHeight="1" x14ac:dyDescent="0.25"/>
    <row r="1145" ht="13.4" hidden="1" customHeight="1" x14ac:dyDescent="0.25"/>
    <row r="1146" ht="13.4" hidden="1" customHeight="1" x14ac:dyDescent="0.25"/>
    <row r="1147" ht="13.4" hidden="1" customHeight="1" x14ac:dyDescent="0.25"/>
    <row r="1148" ht="13.4" hidden="1" customHeight="1" x14ac:dyDescent="0.25"/>
    <row r="1149" ht="13.4" hidden="1" customHeight="1" x14ac:dyDescent="0.25"/>
    <row r="1150" ht="13.4" hidden="1" customHeight="1" x14ac:dyDescent="0.25"/>
    <row r="1151" ht="13.4" hidden="1" customHeight="1" x14ac:dyDescent="0.25"/>
    <row r="1152" ht="13.4" hidden="1" customHeight="1" x14ac:dyDescent="0.25"/>
    <row r="1153" ht="13.4" hidden="1" customHeight="1" x14ac:dyDescent="0.25"/>
    <row r="1154" ht="13.4" hidden="1" customHeight="1" x14ac:dyDescent="0.25"/>
    <row r="1155" ht="13.4" hidden="1" customHeight="1" x14ac:dyDescent="0.25"/>
    <row r="1156" ht="13.4" hidden="1" customHeight="1" x14ac:dyDescent="0.25"/>
    <row r="1157" ht="13.4" hidden="1" customHeight="1" x14ac:dyDescent="0.25"/>
    <row r="1158" ht="13.4" hidden="1" customHeight="1" x14ac:dyDescent="0.25"/>
    <row r="1159" ht="13.4" hidden="1" customHeight="1" x14ac:dyDescent="0.25"/>
    <row r="1160" ht="13.4" hidden="1" customHeight="1" x14ac:dyDescent="0.25"/>
    <row r="1161" ht="13.4" hidden="1" customHeight="1" x14ac:dyDescent="0.25"/>
    <row r="1162" ht="13.4" hidden="1" customHeight="1" x14ac:dyDescent="0.25"/>
    <row r="1163" ht="13.4" hidden="1" customHeight="1" x14ac:dyDescent="0.25"/>
    <row r="1164" ht="13.4" hidden="1" customHeight="1" x14ac:dyDescent="0.25"/>
    <row r="1165" ht="13.4" hidden="1" customHeight="1" x14ac:dyDescent="0.25"/>
    <row r="1166" ht="13.4" hidden="1" customHeight="1" x14ac:dyDescent="0.25"/>
    <row r="1167" ht="13.4" hidden="1" customHeight="1" x14ac:dyDescent="0.25"/>
    <row r="1168" ht="13.4" hidden="1" customHeight="1" x14ac:dyDescent="0.25"/>
    <row r="1169" ht="13.4" hidden="1" customHeight="1" x14ac:dyDescent="0.25"/>
    <row r="1170" ht="13.4" hidden="1" customHeight="1" x14ac:dyDescent="0.25"/>
    <row r="1171" ht="13.4" hidden="1" customHeight="1" x14ac:dyDescent="0.25"/>
    <row r="1172" ht="13.4" hidden="1" customHeight="1" x14ac:dyDescent="0.25"/>
    <row r="1173" ht="13.4" hidden="1" customHeight="1" x14ac:dyDescent="0.25"/>
    <row r="1174" ht="13.4" hidden="1" customHeight="1" x14ac:dyDescent="0.25"/>
    <row r="1175" ht="13.4" hidden="1" customHeight="1" x14ac:dyDescent="0.25"/>
    <row r="1176" ht="13.4" hidden="1" customHeight="1" x14ac:dyDescent="0.25"/>
    <row r="1177" ht="13.4" hidden="1" customHeight="1" x14ac:dyDescent="0.25"/>
    <row r="1178" ht="13.4" hidden="1" customHeight="1" x14ac:dyDescent="0.25"/>
    <row r="1179" ht="13.4" hidden="1" customHeight="1" x14ac:dyDescent="0.25"/>
    <row r="1180" ht="13.4" hidden="1" customHeight="1" x14ac:dyDescent="0.25"/>
    <row r="1181" ht="13.4" hidden="1" customHeight="1" x14ac:dyDescent="0.25"/>
    <row r="1182" ht="13.4" hidden="1" customHeight="1" x14ac:dyDescent="0.25"/>
    <row r="1183" ht="13.4" hidden="1" customHeight="1" x14ac:dyDescent="0.25"/>
    <row r="1184" ht="13.4" hidden="1" customHeight="1" x14ac:dyDescent="0.25"/>
    <row r="1185" ht="13.4" hidden="1" customHeight="1" x14ac:dyDescent="0.25"/>
    <row r="1186" ht="13.4" hidden="1" customHeight="1" x14ac:dyDescent="0.25"/>
    <row r="1187" ht="13.4" hidden="1" customHeight="1" x14ac:dyDescent="0.25"/>
    <row r="1188" ht="13.4" hidden="1" customHeight="1" x14ac:dyDescent="0.25"/>
    <row r="1189" ht="13.4" hidden="1" customHeight="1" x14ac:dyDescent="0.25"/>
    <row r="1190" ht="13.4" hidden="1" customHeight="1" x14ac:dyDescent="0.25"/>
    <row r="1191" ht="13.4" hidden="1" customHeight="1" x14ac:dyDescent="0.25"/>
    <row r="1192" ht="13.4" hidden="1" customHeight="1" x14ac:dyDescent="0.25"/>
    <row r="1193" ht="13.4" hidden="1" customHeight="1" x14ac:dyDescent="0.25"/>
    <row r="1194" ht="13.4" hidden="1" customHeight="1" x14ac:dyDescent="0.25"/>
    <row r="1195" ht="13.4" hidden="1" customHeight="1" x14ac:dyDescent="0.25"/>
    <row r="1196" ht="13.4" hidden="1" customHeight="1" x14ac:dyDescent="0.25"/>
    <row r="1197" ht="13.4" hidden="1" customHeight="1" x14ac:dyDescent="0.25"/>
    <row r="1198" ht="13.4" hidden="1" customHeight="1" x14ac:dyDescent="0.25"/>
    <row r="1199" ht="13.4" hidden="1" customHeight="1" x14ac:dyDescent="0.25"/>
    <row r="1200" ht="13.4" hidden="1" customHeight="1" x14ac:dyDescent="0.25"/>
    <row r="1201" ht="13.4" hidden="1" customHeight="1" x14ac:dyDescent="0.25"/>
    <row r="1202" ht="13.4" hidden="1" customHeight="1" x14ac:dyDescent="0.25"/>
    <row r="1203" ht="13.4" hidden="1" customHeight="1" x14ac:dyDescent="0.25"/>
    <row r="1204" ht="13.4" hidden="1" customHeight="1" x14ac:dyDescent="0.25"/>
    <row r="1205" ht="13.4" hidden="1" customHeight="1" x14ac:dyDescent="0.25"/>
    <row r="1206" ht="13.4" hidden="1" customHeight="1" x14ac:dyDescent="0.25"/>
    <row r="1207" ht="13.4" hidden="1" customHeight="1" x14ac:dyDescent="0.25"/>
    <row r="1208" ht="13.4" hidden="1" customHeight="1" x14ac:dyDescent="0.25"/>
    <row r="1209" ht="13.4" hidden="1" customHeight="1" x14ac:dyDescent="0.25"/>
    <row r="1210" ht="13.4" hidden="1" customHeight="1" x14ac:dyDescent="0.25"/>
    <row r="1211" ht="13.4" hidden="1" customHeight="1" x14ac:dyDescent="0.25"/>
    <row r="1212" ht="13.4" hidden="1" customHeight="1" x14ac:dyDescent="0.25"/>
    <row r="1213" ht="13.4" hidden="1" customHeight="1" x14ac:dyDescent="0.25"/>
    <row r="1214" ht="13.4" hidden="1" customHeight="1" x14ac:dyDescent="0.25"/>
    <row r="1215" ht="13.4" hidden="1" customHeight="1" x14ac:dyDescent="0.25"/>
    <row r="1216" ht="13.4" hidden="1" customHeight="1" x14ac:dyDescent="0.25"/>
    <row r="1217" ht="13.4" hidden="1" customHeight="1" x14ac:dyDescent="0.25"/>
    <row r="1218" ht="13.4" hidden="1" customHeight="1" x14ac:dyDescent="0.25"/>
    <row r="1219" ht="13.4" hidden="1" customHeight="1" x14ac:dyDescent="0.25"/>
    <row r="1220" ht="13.4" hidden="1" customHeight="1" x14ac:dyDescent="0.25"/>
    <row r="1221" ht="13.4" hidden="1" customHeight="1" x14ac:dyDescent="0.25"/>
    <row r="1222" ht="13.4" hidden="1" customHeight="1" x14ac:dyDescent="0.25"/>
    <row r="1223" ht="13.4" hidden="1" customHeight="1" x14ac:dyDescent="0.25"/>
    <row r="1224" ht="13.4" hidden="1" customHeight="1" x14ac:dyDescent="0.25"/>
    <row r="1225" ht="13.4" hidden="1" customHeight="1" x14ac:dyDescent="0.25"/>
    <row r="1226" ht="13.4" hidden="1" customHeight="1" x14ac:dyDescent="0.25"/>
    <row r="1227" ht="13.4" hidden="1" customHeight="1" x14ac:dyDescent="0.25"/>
    <row r="1228" ht="13.4" hidden="1" customHeight="1" x14ac:dyDescent="0.25"/>
    <row r="1229" ht="13.4" hidden="1" customHeight="1" x14ac:dyDescent="0.25"/>
    <row r="1230" ht="13.4" hidden="1" customHeight="1" x14ac:dyDescent="0.25"/>
    <row r="1231" ht="13.4" hidden="1" customHeight="1" x14ac:dyDescent="0.25"/>
    <row r="1232" ht="13.4" hidden="1" customHeight="1" x14ac:dyDescent="0.25"/>
    <row r="1233" ht="13.4" hidden="1" customHeight="1" x14ac:dyDescent="0.25"/>
    <row r="1234" ht="13.4" hidden="1" customHeight="1" x14ac:dyDescent="0.25"/>
    <row r="1235" ht="13.4" hidden="1" customHeight="1" x14ac:dyDescent="0.25"/>
    <row r="1236" ht="13.4" hidden="1" customHeight="1" x14ac:dyDescent="0.25"/>
    <row r="1237" ht="13.4" hidden="1" customHeight="1" x14ac:dyDescent="0.25"/>
    <row r="1238" ht="13.4" hidden="1" customHeight="1" x14ac:dyDescent="0.25"/>
    <row r="1239" ht="13.4" hidden="1" customHeight="1" x14ac:dyDescent="0.25"/>
    <row r="1240" ht="13.4" hidden="1" customHeight="1" x14ac:dyDescent="0.25"/>
    <row r="1241" ht="13.4" hidden="1" customHeight="1" x14ac:dyDescent="0.25"/>
    <row r="1242" ht="13.4" hidden="1" customHeight="1" x14ac:dyDescent="0.25"/>
    <row r="1243" ht="13.4" hidden="1" customHeight="1" x14ac:dyDescent="0.25"/>
    <row r="1244" ht="13.4" hidden="1" customHeight="1" x14ac:dyDescent="0.25"/>
    <row r="1245" ht="13.4" hidden="1" customHeight="1" x14ac:dyDescent="0.25"/>
    <row r="1246" ht="13.4" hidden="1" customHeight="1" x14ac:dyDescent="0.25"/>
    <row r="1247" ht="13.4" hidden="1" customHeight="1" x14ac:dyDescent="0.25"/>
    <row r="1248" ht="13.4" hidden="1" customHeight="1" x14ac:dyDescent="0.25"/>
    <row r="1249" ht="13.4" hidden="1" customHeight="1" x14ac:dyDescent="0.25"/>
    <row r="1250" ht="13.4" hidden="1" customHeight="1" x14ac:dyDescent="0.25"/>
    <row r="1251" ht="13.4" hidden="1" customHeight="1" x14ac:dyDescent="0.25"/>
    <row r="1252" ht="13.4" hidden="1" customHeight="1" x14ac:dyDescent="0.25"/>
    <row r="1253" ht="13.4" hidden="1" customHeight="1" x14ac:dyDescent="0.25"/>
    <row r="1254" ht="13.4" hidden="1" customHeight="1" x14ac:dyDescent="0.25"/>
    <row r="1255" ht="13.4" hidden="1" customHeight="1" x14ac:dyDescent="0.25"/>
    <row r="1256" ht="13.4" hidden="1" customHeight="1" x14ac:dyDescent="0.25"/>
    <row r="1257" ht="13.4" hidden="1" customHeight="1" x14ac:dyDescent="0.25"/>
    <row r="1258" ht="13.4" hidden="1" customHeight="1" x14ac:dyDescent="0.25"/>
    <row r="1259" ht="13.4" hidden="1" customHeight="1" x14ac:dyDescent="0.25"/>
    <row r="1260" ht="13.4" hidden="1" customHeight="1" x14ac:dyDescent="0.25"/>
    <row r="1261" ht="13.4" hidden="1" customHeight="1" x14ac:dyDescent="0.25"/>
    <row r="1262" ht="13.4" hidden="1" customHeight="1" x14ac:dyDescent="0.25"/>
    <row r="1263" ht="13.4" hidden="1" customHeight="1" x14ac:dyDescent="0.25"/>
    <row r="1264" ht="13.4" hidden="1" customHeight="1" x14ac:dyDescent="0.25"/>
    <row r="1265" ht="13.4" hidden="1" customHeight="1" x14ac:dyDescent="0.25"/>
    <row r="1266" ht="13.4" hidden="1" customHeight="1" x14ac:dyDescent="0.25"/>
    <row r="1267" ht="13.4" hidden="1" customHeight="1" x14ac:dyDescent="0.25"/>
    <row r="1268" ht="13.4" hidden="1" customHeight="1" x14ac:dyDescent="0.25"/>
    <row r="1269" ht="13.4" hidden="1" customHeight="1" x14ac:dyDescent="0.25"/>
    <row r="1270" ht="13.4" hidden="1" customHeight="1" x14ac:dyDescent="0.25"/>
    <row r="1271" ht="13.4" hidden="1" customHeight="1" x14ac:dyDescent="0.25"/>
    <row r="1272" ht="13.4" hidden="1" customHeight="1" x14ac:dyDescent="0.25"/>
    <row r="1273" ht="13.4" hidden="1" customHeight="1" x14ac:dyDescent="0.25"/>
    <row r="1274" ht="13.4" hidden="1" customHeight="1" x14ac:dyDescent="0.25"/>
    <row r="1275" ht="13.4" hidden="1" customHeight="1" x14ac:dyDescent="0.25"/>
    <row r="1276" ht="13.4" hidden="1" customHeight="1" x14ac:dyDescent="0.25"/>
    <row r="1277" ht="13.4" hidden="1" customHeight="1" x14ac:dyDescent="0.25"/>
    <row r="1278" ht="13.4" hidden="1" customHeight="1" x14ac:dyDescent="0.25"/>
    <row r="1279" ht="13.4" hidden="1" customHeight="1" x14ac:dyDescent="0.25"/>
    <row r="1280" ht="13.4" hidden="1" customHeight="1" x14ac:dyDescent="0.25"/>
    <row r="1281" ht="13.4" hidden="1" customHeight="1" x14ac:dyDescent="0.25"/>
    <row r="1282" ht="13.4" hidden="1" customHeight="1" x14ac:dyDescent="0.25"/>
    <row r="1283" ht="13.4" hidden="1" customHeight="1" x14ac:dyDescent="0.25"/>
    <row r="1284" ht="13.4" hidden="1" customHeight="1" x14ac:dyDescent="0.25"/>
    <row r="1285" ht="13.4" hidden="1" customHeight="1" x14ac:dyDescent="0.25"/>
    <row r="1286" ht="13.4" hidden="1" customHeight="1" x14ac:dyDescent="0.25"/>
    <row r="1287" ht="13.4" hidden="1" customHeight="1" x14ac:dyDescent="0.25"/>
    <row r="1288" ht="13.4" hidden="1" customHeight="1" x14ac:dyDescent="0.25"/>
    <row r="1289" ht="13.4" hidden="1" customHeight="1" x14ac:dyDescent="0.25"/>
    <row r="1290" ht="13.4" hidden="1" customHeight="1" x14ac:dyDescent="0.25"/>
    <row r="1291" ht="13.4" hidden="1" customHeight="1" x14ac:dyDescent="0.25"/>
    <row r="1292" ht="13.4" hidden="1" customHeight="1" x14ac:dyDescent="0.25"/>
    <row r="1293" ht="13.4" hidden="1" customHeight="1" x14ac:dyDescent="0.25"/>
    <row r="1294" ht="13.4" hidden="1" customHeight="1" x14ac:dyDescent="0.25"/>
    <row r="1295" ht="13.4" hidden="1" customHeight="1" x14ac:dyDescent="0.25"/>
    <row r="1296" ht="13.4" hidden="1" customHeight="1" x14ac:dyDescent="0.25"/>
    <row r="1297" ht="13.4" hidden="1" customHeight="1" x14ac:dyDescent="0.25"/>
    <row r="1298" ht="13.4" hidden="1" customHeight="1" x14ac:dyDescent="0.25"/>
    <row r="1299" ht="13.4" hidden="1" customHeight="1" x14ac:dyDescent="0.25"/>
    <row r="1300" ht="13.4" hidden="1" customHeight="1" x14ac:dyDescent="0.25"/>
    <row r="1301" ht="13.4" hidden="1" customHeight="1" x14ac:dyDescent="0.25"/>
    <row r="1302" ht="13.4" hidden="1" customHeight="1" x14ac:dyDescent="0.25"/>
    <row r="1303" ht="13.4" hidden="1" customHeight="1" x14ac:dyDescent="0.25"/>
    <row r="1304" ht="13.4" hidden="1" customHeight="1" x14ac:dyDescent="0.25"/>
    <row r="1305" ht="13.4" hidden="1" customHeight="1" x14ac:dyDescent="0.25"/>
    <row r="1306" ht="13.4" hidden="1" customHeight="1" x14ac:dyDescent="0.25"/>
    <row r="1307" ht="13.4" hidden="1" customHeight="1" x14ac:dyDescent="0.25"/>
    <row r="1308" ht="13.4" hidden="1" customHeight="1" x14ac:dyDescent="0.25"/>
    <row r="1309" ht="13.4" hidden="1" customHeight="1" x14ac:dyDescent="0.25"/>
    <row r="1310" ht="13.4" hidden="1" customHeight="1" x14ac:dyDescent="0.25"/>
    <row r="1311" ht="13.4" hidden="1" customHeight="1" x14ac:dyDescent="0.25"/>
    <row r="1312" ht="13.4" hidden="1" customHeight="1" x14ac:dyDescent="0.25"/>
    <row r="1313" ht="13.4" hidden="1" customHeight="1" x14ac:dyDescent="0.25"/>
    <row r="1314" ht="13.4" hidden="1" customHeight="1" x14ac:dyDescent="0.25"/>
    <row r="1315" ht="13.4" hidden="1" customHeight="1" x14ac:dyDescent="0.25"/>
    <row r="1316" ht="13.4" hidden="1" customHeight="1" x14ac:dyDescent="0.25"/>
    <row r="1317" ht="13.4" hidden="1" customHeight="1" x14ac:dyDescent="0.25"/>
    <row r="1318" ht="13.4" hidden="1" customHeight="1" x14ac:dyDescent="0.25"/>
    <row r="1319" ht="13.4" hidden="1" customHeight="1" x14ac:dyDescent="0.25"/>
    <row r="1320" ht="13.4" hidden="1" customHeight="1" x14ac:dyDescent="0.25"/>
    <row r="1321" ht="13.4" hidden="1" customHeight="1" x14ac:dyDescent="0.25"/>
    <row r="1322" ht="13.4" hidden="1" customHeight="1" x14ac:dyDescent="0.25"/>
    <row r="1323" ht="13.4" hidden="1" customHeight="1" x14ac:dyDescent="0.25"/>
    <row r="1324" ht="13.4" hidden="1" customHeight="1" x14ac:dyDescent="0.25"/>
    <row r="1325" ht="13.4" hidden="1" customHeight="1" x14ac:dyDescent="0.25"/>
    <row r="1326" ht="13.4" hidden="1" customHeight="1" x14ac:dyDescent="0.25"/>
    <row r="1327" ht="13.4" hidden="1" customHeight="1" x14ac:dyDescent="0.25"/>
    <row r="1328" ht="13.4" hidden="1" customHeight="1" x14ac:dyDescent="0.25"/>
    <row r="1329" ht="13.4" hidden="1" customHeight="1" x14ac:dyDescent="0.25"/>
    <row r="1330" ht="13.4" hidden="1" customHeight="1" x14ac:dyDescent="0.25"/>
    <row r="1331" ht="13.4" hidden="1" customHeight="1" x14ac:dyDescent="0.25"/>
    <row r="1332" ht="13.4" hidden="1" customHeight="1" x14ac:dyDescent="0.25"/>
    <row r="1333" ht="13.4" hidden="1" customHeight="1" x14ac:dyDescent="0.25"/>
    <row r="1334" ht="13.4" hidden="1" customHeight="1" x14ac:dyDescent="0.25"/>
    <row r="1335" ht="13.4" hidden="1" customHeight="1" x14ac:dyDescent="0.25"/>
    <row r="1336" ht="13.4" hidden="1" customHeight="1" x14ac:dyDescent="0.25"/>
    <row r="1337" ht="13.4" hidden="1" customHeight="1" x14ac:dyDescent="0.25"/>
    <row r="1338" ht="13.4" hidden="1" customHeight="1" x14ac:dyDescent="0.25"/>
    <row r="1339" ht="13.4" hidden="1" customHeight="1" x14ac:dyDescent="0.25"/>
    <row r="1340" ht="13.4" hidden="1" customHeight="1" x14ac:dyDescent="0.25"/>
    <row r="1341" ht="13.4" hidden="1" customHeight="1" x14ac:dyDescent="0.25"/>
    <row r="1342" ht="13.4" hidden="1" customHeight="1" x14ac:dyDescent="0.25"/>
    <row r="1343" ht="13.4" hidden="1" customHeight="1" x14ac:dyDescent="0.25"/>
    <row r="1344" ht="13.4" hidden="1" customHeight="1" x14ac:dyDescent="0.25"/>
    <row r="1345" ht="13.4" hidden="1" customHeight="1" x14ac:dyDescent="0.25"/>
    <row r="1346" ht="13.4" hidden="1" customHeight="1" x14ac:dyDescent="0.25"/>
    <row r="1347" ht="13.4" hidden="1" customHeight="1" x14ac:dyDescent="0.25"/>
    <row r="1348" ht="13.4" hidden="1" customHeight="1" x14ac:dyDescent="0.25"/>
    <row r="1349" ht="13.4" hidden="1" customHeight="1" x14ac:dyDescent="0.25"/>
    <row r="1350" ht="13.4" hidden="1" customHeight="1" x14ac:dyDescent="0.25"/>
    <row r="1351" ht="13.4" hidden="1" customHeight="1" x14ac:dyDescent="0.25"/>
    <row r="1352" ht="13.4" hidden="1" customHeight="1" x14ac:dyDescent="0.25"/>
    <row r="1353" ht="13.4" hidden="1" customHeight="1" x14ac:dyDescent="0.25"/>
    <row r="1354" ht="13.4" hidden="1" customHeight="1" x14ac:dyDescent="0.25"/>
    <row r="1355" ht="13.4" hidden="1" customHeight="1" x14ac:dyDescent="0.25"/>
    <row r="1356" ht="13.4" hidden="1" customHeight="1" x14ac:dyDescent="0.25"/>
    <row r="1357" ht="13.4" hidden="1" customHeight="1" x14ac:dyDescent="0.25"/>
    <row r="1358" ht="13.4" hidden="1" customHeight="1" x14ac:dyDescent="0.25"/>
    <row r="1359" ht="13.4" hidden="1" customHeight="1" x14ac:dyDescent="0.25"/>
    <row r="1360" ht="13.4" hidden="1" customHeight="1" x14ac:dyDescent="0.25"/>
    <row r="1361" ht="13.4" hidden="1" customHeight="1" x14ac:dyDescent="0.25"/>
    <row r="1362" ht="13.4" hidden="1" customHeight="1" x14ac:dyDescent="0.25"/>
    <row r="1363" ht="13.4" hidden="1" customHeight="1" x14ac:dyDescent="0.25"/>
    <row r="1364" ht="13.4" hidden="1" customHeight="1" x14ac:dyDescent="0.25"/>
    <row r="1365" ht="13.4" hidden="1" customHeight="1" x14ac:dyDescent="0.25"/>
    <row r="1366" ht="13.4" hidden="1" customHeight="1" x14ac:dyDescent="0.25"/>
    <row r="1367" ht="13.4" hidden="1" customHeight="1" x14ac:dyDescent="0.25"/>
    <row r="1368" ht="13.4" hidden="1" customHeight="1" x14ac:dyDescent="0.25"/>
    <row r="1369" ht="13.4" hidden="1" customHeight="1" x14ac:dyDescent="0.25"/>
    <row r="1370" ht="13.4" hidden="1" customHeight="1" x14ac:dyDescent="0.25"/>
    <row r="1371" ht="13.4" hidden="1" customHeight="1" x14ac:dyDescent="0.25"/>
    <row r="1372" ht="13.4" hidden="1" customHeight="1" x14ac:dyDescent="0.25"/>
    <row r="1373" ht="13.4" hidden="1" customHeight="1" x14ac:dyDescent="0.25"/>
    <row r="1374" ht="13.4" hidden="1" customHeight="1" x14ac:dyDescent="0.25"/>
    <row r="1375" ht="13.4" hidden="1" customHeight="1" x14ac:dyDescent="0.25"/>
    <row r="1376" ht="13.4" hidden="1" customHeight="1" x14ac:dyDescent="0.25"/>
    <row r="1377" ht="13.4" hidden="1" customHeight="1" x14ac:dyDescent="0.25"/>
    <row r="1378" ht="13.4" hidden="1" customHeight="1" x14ac:dyDescent="0.25"/>
    <row r="1379" ht="13.4" hidden="1" customHeight="1" x14ac:dyDescent="0.25"/>
    <row r="1380" ht="13.4" hidden="1" customHeight="1" x14ac:dyDescent="0.25"/>
    <row r="1381" ht="13.4" hidden="1" customHeight="1" x14ac:dyDescent="0.25"/>
    <row r="1382" ht="13.4" hidden="1" customHeight="1" x14ac:dyDescent="0.25"/>
    <row r="1383" ht="13.4" hidden="1" customHeight="1" x14ac:dyDescent="0.25"/>
    <row r="1384" ht="13.4" hidden="1" customHeight="1" x14ac:dyDescent="0.25"/>
    <row r="1385" ht="13.4" hidden="1" customHeight="1" x14ac:dyDescent="0.25"/>
    <row r="1386" ht="13.4" hidden="1" customHeight="1" x14ac:dyDescent="0.25"/>
    <row r="1387" ht="13.4" hidden="1" customHeight="1" x14ac:dyDescent="0.25"/>
    <row r="1388" ht="13.4" hidden="1" customHeight="1" x14ac:dyDescent="0.25"/>
    <row r="1389" ht="13.4" hidden="1" customHeight="1" x14ac:dyDescent="0.25"/>
    <row r="1390" ht="13.4" hidden="1" customHeight="1" x14ac:dyDescent="0.25"/>
    <row r="1391" ht="13.4" hidden="1" customHeight="1" x14ac:dyDescent="0.25"/>
    <row r="1392" ht="13.4" hidden="1" customHeight="1" x14ac:dyDescent="0.25"/>
    <row r="1393" ht="13.4" hidden="1" customHeight="1" x14ac:dyDescent="0.25"/>
    <row r="1394" ht="13.4" hidden="1" customHeight="1" x14ac:dyDescent="0.25"/>
    <row r="1395" ht="13.4" hidden="1" customHeight="1" x14ac:dyDescent="0.25"/>
    <row r="1396" ht="13.4" hidden="1" customHeight="1" x14ac:dyDescent="0.25"/>
    <row r="1397" ht="13.4" hidden="1" customHeight="1" x14ac:dyDescent="0.25"/>
    <row r="1398" ht="13.4" hidden="1" customHeight="1" x14ac:dyDescent="0.25"/>
    <row r="1399" ht="13.4" hidden="1" customHeight="1" x14ac:dyDescent="0.25"/>
    <row r="1400" ht="13.4" hidden="1" customHeight="1" x14ac:dyDescent="0.25"/>
    <row r="1401" ht="13.4" hidden="1" customHeight="1" x14ac:dyDescent="0.25"/>
    <row r="1402" ht="13.4" hidden="1" customHeight="1" x14ac:dyDescent="0.25"/>
    <row r="1403" ht="13.4" hidden="1" customHeight="1" x14ac:dyDescent="0.25"/>
    <row r="1404" ht="13.4" hidden="1" customHeight="1" x14ac:dyDescent="0.25"/>
    <row r="1405" ht="13.4" hidden="1" customHeight="1" x14ac:dyDescent="0.25"/>
    <row r="1406" ht="13.4" hidden="1" customHeight="1" x14ac:dyDescent="0.25"/>
    <row r="1407" ht="13.4" hidden="1" customHeight="1" x14ac:dyDescent="0.25"/>
    <row r="1408" ht="13.4" hidden="1" customHeight="1" x14ac:dyDescent="0.25"/>
    <row r="1409" ht="13.4" hidden="1" customHeight="1" x14ac:dyDescent="0.25"/>
    <row r="1410" ht="13.4" hidden="1" customHeight="1" x14ac:dyDescent="0.25"/>
    <row r="1411" ht="13.4" hidden="1" customHeight="1" x14ac:dyDescent="0.25"/>
    <row r="1412" ht="13.4" hidden="1" customHeight="1" x14ac:dyDescent="0.25"/>
    <row r="1413" ht="13.4" hidden="1" customHeight="1" x14ac:dyDescent="0.25"/>
    <row r="1414" ht="13.4" hidden="1" customHeight="1" x14ac:dyDescent="0.25"/>
    <row r="1415" ht="13.4" hidden="1" customHeight="1" x14ac:dyDescent="0.25"/>
    <row r="1416" ht="13.4" hidden="1" customHeight="1" x14ac:dyDescent="0.25"/>
    <row r="1417" ht="13.4" hidden="1" customHeight="1" x14ac:dyDescent="0.25"/>
    <row r="1418" ht="13.4" hidden="1" customHeight="1" x14ac:dyDescent="0.25"/>
    <row r="1419" ht="13.4" hidden="1" customHeight="1" x14ac:dyDescent="0.25"/>
    <row r="1420" ht="13.4" hidden="1" customHeight="1" x14ac:dyDescent="0.25"/>
    <row r="1421" ht="13.4" hidden="1" customHeight="1" x14ac:dyDescent="0.25"/>
    <row r="1422" ht="13.4" hidden="1" customHeight="1" x14ac:dyDescent="0.25"/>
    <row r="1423" ht="13.4" hidden="1" customHeight="1" x14ac:dyDescent="0.25"/>
    <row r="1424" ht="13.4" hidden="1" customHeight="1" x14ac:dyDescent="0.25"/>
    <row r="1425" ht="13.4" hidden="1" customHeight="1" x14ac:dyDescent="0.25"/>
    <row r="1426" ht="13.4" hidden="1" customHeight="1" x14ac:dyDescent="0.25"/>
    <row r="1427" ht="13.4" hidden="1" customHeight="1" x14ac:dyDescent="0.25"/>
    <row r="1428" ht="13.4" hidden="1" customHeight="1" x14ac:dyDescent="0.25"/>
    <row r="1429" ht="13.4" hidden="1" customHeight="1" x14ac:dyDescent="0.25"/>
    <row r="1430" ht="13.4" hidden="1" customHeight="1" x14ac:dyDescent="0.25"/>
    <row r="1431" ht="13.4" hidden="1" customHeight="1" x14ac:dyDescent="0.25"/>
    <row r="1432" ht="13.4" hidden="1" customHeight="1" x14ac:dyDescent="0.25"/>
    <row r="1433" ht="13.4" hidden="1" customHeight="1" x14ac:dyDescent="0.25"/>
    <row r="1434" ht="13.4" hidden="1" customHeight="1" x14ac:dyDescent="0.25"/>
    <row r="1435" ht="13.4" hidden="1" customHeight="1" x14ac:dyDescent="0.25"/>
    <row r="1436" ht="13.4" hidden="1" customHeight="1" x14ac:dyDescent="0.25"/>
    <row r="1437" ht="13.4" hidden="1" customHeight="1" x14ac:dyDescent="0.25"/>
    <row r="1438" ht="13.4" hidden="1" customHeight="1" x14ac:dyDescent="0.25"/>
    <row r="1439" ht="13.4" hidden="1" customHeight="1" x14ac:dyDescent="0.25"/>
    <row r="1440" ht="13.4" hidden="1" customHeight="1" x14ac:dyDescent="0.25"/>
    <row r="1441" ht="13.4" hidden="1" customHeight="1" x14ac:dyDescent="0.25"/>
    <row r="1442" ht="13.4" hidden="1" customHeight="1" x14ac:dyDescent="0.25"/>
    <row r="1443" ht="13.4" hidden="1" customHeight="1" x14ac:dyDescent="0.25"/>
    <row r="1444" ht="13.4" hidden="1" customHeight="1" x14ac:dyDescent="0.25"/>
    <row r="1445" ht="13.4" hidden="1" customHeight="1" x14ac:dyDescent="0.25"/>
    <row r="1446" ht="13.4" hidden="1" customHeight="1" x14ac:dyDescent="0.25"/>
    <row r="1447" ht="13.4" hidden="1" customHeight="1" x14ac:dyDescent="0.25"/>
    <row r="1448" ht="13.4" hidden="1" customHeight="1" x14ac:dyDescent="0.25"/>
    <row r="1449" ht="13.4" hidden="1" customHeight="1" x14ac:dyDescent="0.25"/>
    <row r="1450" ht="13.4" hidden="1" customHeight="1" x14ac:dyDescent="0.25"/>
    <row r="1451" ht="13.4" hidden="1" customHeight="1" x14ac:dyDescent="0.25"/>
    <row r="1452" ht="13.4" hidden="1" customHeight="1" x14ac:dyDescent="0.25"/>
    <row r="1453" ht="13.4" hidden="1" customHeight="1" x14ac:dyDescent="0.25"/>
    <row r="1454" ht="13.4" hidden="1" customHeight="1" x14ac:dyDescent="0.25"/>
    <row r="1455" ht="13.4" hidden="1" customHeight="1" x14ac:dyDescent="0.25"/>
    <row r="1456" ht="13.4" hidden="1" customHeight="1" x14ac:dyDescent="0.25"/>
    <row r="1457" ht="13.4" hidden="1" customHeight="1" x14ac:dyDescent="0.25"/>
    <row r="1458" ht="13.4" hidden="1" customHeight="1" x14ac:dyDescent="0.25"/>
    <row r="1459" ht="13.4" hidden="1" customHeight="1" x14ac:dyDescent="0.25"/>
    <row r="1460" ht="13.4" hidden="1" customHeight="1" x14ac:dyDescent="0.25"/>
    <row r="1461" ht="13.4" hidden="1" customHeight="1" x14ac:dyDescent="0.25"/>
    <row r="1462" ht="13.4" hidden="1" customHeight="1" x14ac:dyDescent="0.25"/>
    <row r="1463" ht="13.4" hidden="1" customHeight="1" x14ac:dyDescent="0.25"/>
    <row r="1464" ht="13.4" hidden="1" customHeight="1" x14ac:dyDescent="0.25"/>
    <row r="1465" ht="13.4" hidden="1" customHeight="1" x14ac:dyDescent="0.25"/>
    <row r="1466" ht="13.4" hidden="1" customHeight="1" x14ac:dyDescent="0.25"/>
    <row r="1467" ht="13.4" hidden="1" customHeight="1" x14ac:dyDescent="0.25"/>
    <row r="1468" ht="13.4" hidden="1" customHeight="1" x14ac:dyDescent="0.25"/>
    <row r="1469" ht="13.4" hidden="1" customHeight="1" x14ac:dyDescent="0.25"/>
    <row r="1470" ht="13.4" hidden="1" customHeight="1" x14ac:dyDescent="0.25"/>
    <row r="1471" ht="13.4" hidden="1" customHeight="1" x14ac:dyDescent="0.25"/>
    <row r="1472" ht="13.4" hidden="1" customHeight="1" x14ac:dyDescent="0.25"/>
    <row r="1473" ht="13.4" hidden="1" customHeight="1" x14ac:dyDescent="0.25"/>
    <row r="1474" ht="13.4" hidden="1" customHeight="1" x14ac:dyDescent="0.25"/>
    <row r="1475" ht="13.4" hidden="1" customHeight="1" x14ac:dyDescent="0.25"/>
    <row r="1476" ht="13.4" hidden="1" customHeight="1" x14ac:dyDescent="0.25"/>
    <row r="1477" ht="13.4" hidden="1" customHeight="1" x14ac:dyDescent="0.25"/>
    <row r="1478" ht="13.4" hidden="1" customHeight="1" x14ac:dyDescent="0.25"/>
    <row r="1479" ht="13.4" hidden="1" customHeight="1" x14ac:dyDescent="0.25"/>
    <row r="1480" ht="13.4" hidden="1" customHeight="1" x14ac:dyDescent="0.25"/>
    <row r="1481" ht="13.4" hidden="1" customHeight="1" x14ac:dyDescent="0.25"/>
    <row r="1482" ht="13.4" hidden="1" customHeight="1" x14ac:dyDescent="0.25"/>
    <row r="1483" ht="13.4" hidden="1" customHeight="1" x14ac:dyDescent="0.25"/>
    <row r="1484" ht="13.4" hidden="1" customHeight="1" x14ac:dyDescent="0.25"/>
    <row r="1485" ht="13.4" hidden="1" customHeight="1" x14ac:dyDescent="0.25"/>
    <row r="1486" ht="13.4" hidden="1" customHeight="1" x14ac:dyDescent="0.25"/>
    <row r="1487" ht="13.4" hidden="1" customHeight="1" x14ac:dyDescent="0.25"/>
    <row r="1488" ht="13.4" hidden="1" customHeight="1" x14ac:dyDescent="0.25"/>
    <row r="1489" ht="13.4" hidden="1" customHeight="1" x14ac:dyDescent="0.25"/>
    <row r="1490" ht="13.4" hidden="1" customHeight="1" x14ac:dyDescent="0.25"/>
    <row r="1491" ht="13.4" hidden="1" customHeight="1" x14ac:dyDescent="0.25"/>
    <row r="1492" ht="13.4" hidden="1" customHeight="1" x14ac:dyDescent="0.25"/>
    <row r="1493" ht="13.4" hidden="1" customHeight="1" x14ac:dyDescent="0.25"/>
    <row r="1494" ht="13.4" hidden="1" customHeight="1" x14ac:dyDescent="0.25"/>
    <row r="1495" ht="13.4" hidden="1" customHeight="1" x14ac:dyDescent="0.25"/>
    <row r="1496" ht="13.4" hidden="1" customHeight="1" x14ac:dyDescent="0.25"/>
    <row r="1497" ht="13.4" hidden="1" customHeight="1" x14ac:dyDescent="0.25"/>
    <row r="1498" ht="13.4" hidden="1" customHeight="1" x14ac:dyDescent="0.25"/>
    <row r="1499" ht="13.4" hidden="1" customHeight="1" x14ac:dyDescent="0.25"/>
    <row r="1500" ht="13.4" hidden="1" customHeight="1" x14ac:dyDescent="0.25"/>
    <row r="1501" ht="13.4" hidden="1" customHeight="1" x14ac:dyDescent="0.25"/>
    <row r="1502" ht="13.4" hidden="1" customHeight="1" x14ac:dyDescent="0.25"/>
    <row r="1503" ht="13.4" hidden="1" customHeight="1" x14ac:dyDescent="0.25"/>
    <row r="1504" ht="13.4" hidden="1" customHeight="1" x14ac:dyDescent="0.25"/>
    <row r="1505" ht="13.4" hidden="1" customHeight="1" x14ac:dyDescent="0.25"/>
    <row r="1506" ht="13.4" hidden="1" customHeight="1" x14ac:dyDescent="0.25"/>
    <row r="1507" ht="13.4" hidden="1" customHeight="1" x14ac:dyDescent="0.25"/>
    <row r="1508" ht="13.4" hidden="1" customHeight="1" x14ac:dyDescent="0.25"/>
    <row r="1509" ht="13.4" hidden="1" customHeight="1" x14ac:dyDescent="0.25"/>
    <row r="1510" ht="13.4" hidden="1" customHeight="1" x14ac:dyDescent="0.25"/>
    <row r="1511" ht="13.4" hidden="1" customHeight="1" x14ac:dyDescent="0.25"/>
    <row r="1512" ht="13.4" hidden="1" customHeight="1" x14ac:dyDescent="0.25"/>
    <row r="1513" ht="13.4" hidden="1" customHeight="1" x14ac:dyDescent="0.25"/>
    <row r="1514" ht="13.4" hidden="1" customHeight="1" x14ac:dyDescent="0.25"/>
    <row r="1515" ht="13.4" hidden="1" customHeight="1" x14ac:dyDescent="0.25"/>
    <row r="1516" ht="13.4" hidden="1" customHeight="1" x14ac:dyDescent="0.25"/>
    <row r="1517" ht="13.4" hidden="1" customHeight="1" x14ac:dyDescent="0.25"/>
    <row r="1518" ht="13.4" hidden="1" customHeight="1" x14ac:dyDescent="0.25"/>
  </sheetData>
  <sheetProtection algorithmName="SHA-512" hashValue="hx8Q0hhT6E0zUqk7jU/jkK3JyB6Bb6c8pgd1msdqlh60yO+UaA76+EVLUbpol6i3NlqG9eQ5siodwq1Qs4FYoA==" saltValue="NvRioLVTPJbV8m+d4Atl9Q==" spinCount="100000" sheet="1" objects="1" scenarios="1"/>
  <dataConsolidate/>
  <mergeCells count="15">
    <mergeCell ref="AM5:AN5"/>
    <mergeCell ref="B2:N2"/>
    <mergeCell ref="S3:S4"/>
    <mergeCell ref="C4:I4"/>
    <mergeCell ref="K4:L4"/>
    <mergeCell ref="AI5:AK5"/>
    <mergeCell ref="B539:B541"/>
    <mergeCell ref="B542:B544"/>
    <mergeCell ref="B545:B547"/>
    <mergeCell ref="B521:C521"/>
    <mergeCell ref="B522:B523"/>
    <mergeCell ref="B524:B526"/>
    <mergeCell ref="B530:B532"/>
    <mergeCell ref="B533:B535"/>
    <mergeCell ref="B536:B538"/>
  </mergeCells>
  <conditionalFormatting sqref="L7:L505">
    <cfRule type="expression" dxfId="54" priority="4">
      <formula>#REF!=3</formula>
    </cfRule>
  </conditionalFormatting>
  <conditionalFormatting sqref="A1">
    <cfRule type="duplicateValues" dxfId="53" priority="1"/>
  </conditionalFormatting>
  <dataValidations count="12">
    <dataValidation type="list" allowBlank="1" showInputMessage="1" showErrorMessage="1" sqref="K7:K505">
      <formula1>$AS$7:$AS$8</formula1>
    </dataValidation>
    <dataValidation allowBlank="1" showInputMessage="1" showErrorMessage="1" error="Error_x000a_El nombre ha de ser enter, sense decimals." sqref="B6"/>
    <dataValidation type="list" allowBlank="1" showInputMessage="1" showErrorMessage="1" error="Tipus de discapacitat: Fer servir les opcions de la llista desplegable" sqref="I7:I505">
      <formula1>T.discapacitat</formula1>
    </dataValidation>
    <dataValidation type="list" allowBlank="1" showInputMessage="1" showErrorMessage="1" error="Sexe: Fer servir les opcions de la llista desplegable" sqref="G7:G505">
      <formula1>$AB$15:$AB$17</formula1>
    </dataValidation>
    <dataValidation type="decimal" allowBlank="1" showInputMessage="1" showErrorMessage="1" error="Només valors entre 33 i 64._x000a_Exemple: per un 50% de discapacitat, correspon posar 50._x000a_" sqref="J7:J505">
      <formula1>33</formula1>
      <formula2>64</formula2>
    </dataValidation>
    <dataValidation type="list" allowBlank="1" showInputMessage="1" showErrorMessage="1" sqref="F7:F505">
      <formula1>$AB$19:$AB$20</formula1>
    </dataValidation>
    <dataValidation type="date" allowBlank="1" showInputMessage="1" showErrorMessage="1" errorTitle="ALERTA" error="La data ha d'estar compresa dins el termini d'execució de la subvenció que va de l'1/01/2024 fins el 31/12/2024, ambdós inclosos." promptTitle="IMPORTANT" prompt="Cal especificar sempre una data i aquesta data ha de ser com a màxim el 31/12/2024" sqref="M7:M505">
      <formula1>45292</formula1>
      <formula2>45657</formula2>
    </dataValidation>
    <dataValidation allowBlank="1" showInputMessage="1" showErrorMessage="1" errorTitle="ALERTA" error="La data ha d'estar compresa dins el termini d'execució de la subvenció que va de l'1/01/2023 fins el 31/12/2023, ambdós inclosos." sqref="Z7:AA505 N7:N505"/>
    <dataValidation type="date" operator="greaterThanOrEqual" allowBlank="1" showInputMessage="1" showErrorMessage="1" errorTitle="ALERTA" error="Si el contracte era vigent abans de 2024, feu constar la data 01/01/2024 com a data d'inici de contracte." promptTitle="Cal indicar en aquesta casella" prompt="Si el contracte era vigent abans de 2024, feu constar la data 01/01/2024 com a data d'inici de contracte." sqref="L7:L505">
      <formula1>45292</formula1>
    </dataValidation>
    <dataValidation type="list" allowBlank="1" showInputMessage="1" showErrorMessage="1" sqref="O7:O505">
      <formula1>$AU$7:$AU$14</formula1>
    </dataValidation>
    <dataValidation type="list" allowBlank="1" showInputMessage="1" showErrorMessage="1" sqref="Q7:Q505">
      <formula1>$AW$7:$AW$9</formula1>
    </dataValidation>
    <dataValidation type="list" allowBlank="1" showInputMessage="1" showErrorMessage="1" sqref="P7:P505">
      <formula1>$AW$7:$AW$9</formula1>
    </dataValidation>
  </dataValidation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26" fitToHeight="0" orientation="landscape" r:id="rId1"/>
  <headerFooter>
    <oddFooter>&amp;CG146NCESP-081</oddFooter>
  </headerFooter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AB177"/>
  <sheetViews>
    <sheetView zoomScaleNormal="100" workbookViewId="0">
      <selection activeCell="I1" sqref="I1"/>
    </sheetView>
  </sheetViews>
  <sheetFormatPr defaultColWidth="0" defaultRowHeight="0" customHeight="1" zeroHeight="1" x14ac:dyDescent="0.25"/>
  <cols>
    <col min="1" max="1" width="1.54296875" style="6" customWidth="1"/>
    <col min="2" max="2" width="15.36328125" style="6" customWidth="1"/>
    <col min="3" max="3" width="14.453125" style="6" customWidth="1"/>
    <col min="4" max="4" width="21.54296875" style="6" customWidth="1"/>
    <col min="5" max="8" width="9.453125" style="6" customWidth="1"/>
    <col min="9" max="9" width="15" style="6" customWidth="1"/>
    <col min="10" max="10" width="5.54296875" style="6" hidden="1" customWidth="1"/>
    <col min="11" max="11" width="13.453125" style="6" customWidth="1"/>
    <col min="12" max="12" width="6" style="6" hidden="1" customWidth="1"/>
    <col min="13" max="13" width="11.453125" style="6" customWidth="1"/>
    <col min="14" max="14" width="13.453125" style="6" customWidth="1"/>
    <col min="15" max="15" width="17.453125" style="6" customWidth="1"/>
    <col min="16" max="16" width="3.453125" style="6" customWidth="1"/>
    <col min="17" max="20" width="9.453125" style="6" customWidth="1"/>
    <col min="21" max="21" width="9.453125" style="6" hidden="1" customWidth="1"/>
    <col min="22" max="22" width="9.453125" style="6" customWidth="1"/>
    <col min="23" max="27" width="9.453125" style="6" hidden="1" customWidth="1"/>
    <col min="28" max="28" width="19.453125" style="6" hidden="1" customWidth="1"/>
    <col min="29" max="16384" width="9.453125" style="6" hidden="1"/>
  </cols>
  <sheetData>
    <row r="1" spans="1:28" ht="91.5" customHeight="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</row>
    <row r="2" spans="1:28" ht="12" customHeight="1" thickBot="1" x14ac:dyDescent="0.35">
      <c r="A2" s="9"/>
      <c r="B2" s="71"/>
      <c r="C2" s="71"/>
      <c r="D2" s="71"/>
      <c r="E2" s="71"/>
      <c r="F2" s="71"/>
      <c r="G2" s="71"/>
      <c r="H2" s="71"/>
      <c r="I2" s="71"/>
      <c r="J2" s="59"/>
      <c r="K2" s="59"/>
      <c r="L2" s="59"/>
      <c r="M2" s="59"/>
      <c r="N2" s="59"/>
      <c r="O2" s="71"/>
      <c r="P2" s="71"/>
      <c r="Q2" s="71"/>
      <c r="R2" s="71"/>
      <c r="S2" s="85"/>
      <c r="T2" s="85"/>
      <c r="U2" s="71"/>
      <c r="V2" s="71"/>
      <c r="W2" s="71"/>
      <c r="X2" s="71"/>
      <c r="Y2" s="71"/>
    </row>
    <row r="3" spans="1:28" ht="14.15" customHeight="1" thickBot="1" x14ac:dyDescent="0.35">
      <c r="A3" s="9"/>
      <c r="B3" s="513" t="s">
        <v>61</v>
      </c>
      <c r="C3" s="514"/>
      <c r="D3" s="514"/>
      <c r="E3" s="510">
        <f>Rel_EMS_SOLC!$C$11</f>
        <v>0</v>
      </c>
      <c r="F3" s="511"/>
      <c r="G3" s="511"/>
      <c r="H3" s="511"/>
      <c r="I3" s="511"/>
      <c r="J3" s="511"/>
      <c r="K3" s="511"/>
      <c r="L3" s="511"/>
      <c r="M3" s="512"/>
      <c r="N3" s="86"/>
      <c r="O3" s="84" t="s">
        <v>140</v>
      </c>
      <c r="P3" s="507">
        <f>Rel_EMS_SOLC!$L$11</f>
        <v>0</v>
      </c>
      <c r="Q3" s="508"/>
      <c r="R3" s="508"/>
      <c r="S3" s="508"/>
      <c r="T3" s="509"/>
      <c r="U3" s="71"/>
      <c r="V3" s="71"/>
      <c r="W3" s="71"/>
      <c r="X3" s="71"/>
      <c r="Y3" s="71"/>
    </row>
    <row r="4" spans="1:28" ht="16.5" thickBot="1" x14ac:dyDescent="0.3">
      <c r="A4" s="9"/>
      <c r="B4" s="513" t="s">
        <v>253</v>
      </c>
      <c r="C4" s="514"/>
      <c r="D4" s="515"/>
      <c r="E4" s="516"/>
      <c r="F4" s="517"/>
      <c r="G4" s="517"/>
      <c r="H4" s="517"/>
      <c r="I4" s="517"/>
      <c r="J4" s="83"/>
      <c r="K4" s="83"/>
      <c r="L4" s="518"/>
      <c r="M4" s="518"/>
      <c r="N4" s="518"/>
      <c r="O4" s="518"/>
      <c r="P4" s="518"/>
      <c r="Q4" s="518"/>
      <c r="R4" s="71"/>
      <c r="S4" s="71"/>
      <c r="T4" s="71"/>
      <c r="U4" s="71"/>
      <c r="V4" s="71"/>
      <c r="W4" s="71"/>
      <c r="X4" s="71"/>
      <c r="Y4" s="71"/>
    </row>
    <row r="5" spans="1:28" ht="13" thickBot="1" x14ac:dyDescent="0.3">
      <c r="A5" s="9"/>
      <c r="B5" s="77"/>
      <c r="C5" s="77"/>
      <c r="D5" s="77"/>
      <c r="E5" s="77"/>
      <c r="F5" s="77"/>
      <c r="G5" s="77"/>
      <c r="H5" s="77"/>
      <c r="I5" s="77"/>
      <c r="J5" s="76"/>
      <c r="K5" s="71"/>
      <c r="L5" s="77"/>
      <c r="M5" s="77"/>
      <c r="N5" s="77"/>
      <c r="O5" s="77"/>
      <c r="P5" s="77"/>
      <c r="Q5" s="77"/>
      <c r="R5" s="77"/>
      <c r="S5" s="77"/>
      <c r="T5" s="77"/>
      <c r="U5" s="76"/>
      <c r="V5" s="71"/>
      <c r="W5" s="71"/>
      <c r="X5" s="71"/>
      <c r="Y5" s="71"/>
    </row>
    <row r="6" spans="1:28" ht="15.5" thickTop="1" thickBot="1" x14ac:dyDescent="0.4">
      <c r="A6" s="9"/>
      <c r="B6" s="9"/>
      <c r="C6" s="9"/>
      <c r="D6" s="9"/>
      <c r="E6" s="77"/>
      <c r="F6" s="77"/>
      <c r="G6" s="9"/>
      <c r="H6" s="9"/>
      <c r="I6" s="9"/>
      <c r="J6" s="71"/>
      <c r="K6" s="71"/>
      <c r="L6" s="9"/>
      <c r="M6" s="505" t="s">
        <v>30</v>
      </c>
      <c r="N6" s="505"/>
      <c r="O6" s="505"/>
      <c r="P6" s="505"/>
      <c r="Q6" s="505"/>
      <c r="R6" s="505"/>
      <c r="S6" s="505"/>
      <c r="T6" s="505"/>
      <c r="U6" s="71"/>
      <c r="V6" s="71"/>
      <c r="W6" s="71"/>
      <c r="X6" s="71"/>
      <c r="Y6" s="71"/>
    </row>
    <row r="7" spans="1:28" ht="15.5" thickTop="1" thickBot="1" x14ac:dyDescent="0.4">
      <c r="A7" s="9"/>
      <c r="B7" s="503" t="s">
        <v>62</v>
      </c>
      <c r="C7" s="503"/>
      <c r="D7" s="503"/>
      <c r="E7" s="503"/>
      <c r="F7" s="503"/>
      <c r="G7" s="505">
        <f>Rel_EMS_SOLC!$F$6</f>
        <v>0</v>
      </c>
      <c r="H7" s="505"/>
      <c r="I7" s="505"/>
      <c r="J7" s="82"/>
      <c r="K7" s="71"/>
      <c r="L7" s="9"/>
      <c r="M7" s="504" t="s">
        <v>63</v>
      </c>
      <c r="N7" s="504"/>
      <c r="O7" s="504"/>
      <c r="P7" s="504"/>
      <c r="Q7" s="505">
        <f>$G$7</f>
        <v>0</v>
      </c>
      <c r="R7" s="505"/>
      <c r="S7" s="505"/>
      <c r="T7" s="505"/>
      <c r="U7" s="71"/>
      <c r="V7" s="71"/>
      <c r="W7" s="71"/>
      <c r="X7" s="71"/>
      <c r="Y7" s="71"/>
      <c r="AB7" s="81"/>
    </row>
    <row r="8" spans="1:28" ht="33" customHeight="1" thickTop="1" thickBot="1" x14ac:dyDescent="0.3">
      <c r="A8" s="9"/>
      <c r="B8" s="75"/>
      <c r="C8" s="75"/>
      <c r="D8" s="75"/>
      <c r="E8" s="75"/>
      <c r="F8" s="75"/>
      <c r="G8" s="75"/>
      <c r="H8" s="75"/>
      <c r="I8" s="75"/>
      <c r="J8" s="76"/>
      <c r="K8" s="71"/>
      <c r="L8" s="77"/>
      <c r="M8" s="75"/>
      <c r="N8" s="75"/>
      <c r="O8" s="75"/>
      <c r="P8" s="75"/>
      <c r="Q8" s="75"/>
      <c r="R8" s="75"/>
      <c r="S8" s="75"/>
      <c r="T8" s="75"/>
      <c r="U8" s="76"/>
      <c r="V8" s="71"/>
      <c r="W8" s="71"/>
      <c r="X8" s="71"/>
      <c r="Y8" s="71"/>
    </row>
    <row r="9" spans="1:28" ht="14" thickTop="1" thickBot="1" x14ac:dyDescent="0.35">
      <c r="A9" s="71"/>
      <c r="B9" s="80" t="s">
        <v>222</v>
      </c>
      <c r="C9" s="77"/>
      <c r="D9" s="77"/>
      <c r="E9" s="77"/>
      <c r="F9" s="77"/>
      <c r="G9" s="77"/>
      <c r="H9" s="77"/>
      <c r="I9" s="77"/>
      <c r="J9" s="76"/>
      <c r="K9" s="71"/>
      <c r="L9" s="76"/>
      <c r="M9" s="77"/>
      <c r="N9" s="77"/>
      <c r="O9" s="77"/>
      <c r="P9" s="77"/>
      <c r="Q9" s="77"/>
      <c r="R9" s="77"/>
      <c r="S9" s="77"/>
      <c r="T9" s="77"/>
      <c r="U9" s="76"/>
      <c r="V9" s="71"/>
      <c r="W9" s="71"/>
      <c r="X9" s="71"/>
      <c r="Y9" s="71"/>
    </row>
    <row r="10" spans="1:28" ht="13.5" thickTop="1" thickBot="1" x14ac:dyDescent="0.3">
      <c r="A10" s="71"/>
      <c r="B10" s="9"/>
      <c r="C10" s="9"/>
      <c r="D10" s="9"/>
      <c r="E10" s="77"/>
      <c r="F10" s="77"/>
      <c r="G10" s="77"/>
      <c r="H10" s="9"/>
      <c r="I10" s="9"/>
      <c r="J10" s="71"/>
      <c r="K10" s="71"/>
      <c r="L10" s="71"/>
      <c r="M10" s="9"/>
      <c r="N10" s="9"/>
      <c r="O10" s="9"/>
      <c r="P10" s="9"/>
      <c r="Q10" s="9"/>
      <c r="R10" s="9"/>
      <c r="S10" s="9"/>
      <c r="T10" s="9"/>
      <c r="U10" s="71"/>
      <c r="V10" s="71"/>
      <c r="W10" s="71"/>
      <c r="X10" s="71"/>
      <c r="Y10" s="71"/>
    </row>
    <row r="11" spans="1:28" ht="15.5" thickTop="1" thickBot="1" x14ac:dyDescent="0.4">
      <c r="A11" s="71"/>
      <c r="B11" s="503" t="s">
        <v>225</v>
      </c>
      <c r="C11" s="503"/>
      <c r="D11" s="503"/>
      <c r="E11" s="503"/>
      <c r="F11" s="503"/>
      <c r="G11" s="505">
        <f>Rel_EMS_SOLC!$F$4</f>
        <v>0</v>
      </c>
      <c r="H11" s="505"/>
      <c r="I11" s="505"/>
      <c r="J11" s="71"/>
      <c r="K11" s="71"/>
      <c r="L11" s="71"/>
      <c r="M11" s="504" t="s">
        <v>226</v>
      </c>
      <c r="N11" s="504"/>
      <c r="O11" s="504"/>
      <c r="P11" s="504"/>
      <c r="Q11" s="505">
        <f>$G$11</f>
        <v>0</v>
      </c>
      <c r="R11" s="505"/>
      <c r="S11" s="505"/>
      <c r="T11" s="505"/>
      <c r="U11" s="71"/>
      <c r="V11" s="71"/>
      <c r="W11" s="71"/>
      <c r="X11" s="71"/>
      <c r="Y11" s="71"/>
    </row>
    <row r="12" spans="1:28" ht="13.5" thickTop="1" thickBot="1" x14ac:dyDescent="0.3">
      <c r="A12" s="71"/>
      <c r="B12" s="75"/>
      <c r="C12" s="75"/>
      <c r="D12" s="75"/>
      <c r="E12" s="75"/>
      <c r="F12" s="75"/>
      <c r="G12" s="75"/>
      <c r="H12" s="75"/>
      <c r="I12" s="75"/>
      <c r="J12" s="76"/>
      <c r="K12" s="71"/>
      <c r="L12" s="76"/>
      <c r="M12" s="75"/>
      <c r="N12" s="75"/>
      <c r="O12" s="75"/>
      <c r="P12" s="75"/>
      <c r="Q12" s="75"/>
      <c r="R12" s="75"/>
      <c r="S12" s="75"/>
      <c r="T12" s="75"/>
      <c r="U12" s="76"/>
      <c r="V12" s="71"/>
      <c r="W12" s="71"/>
      <c r="X12" s="71"/>
      <c r="Y12" s="71"/>
    </row>
    <row r="13" spans="1:28" ht="14" thickTop="1" thickBot="1" x14ac:dyDescent="0.35">
      <c r="A13" s="71"/>
      <c r="B13" s="80" t="s">
        <v>223</v>
      </c>
      <c r="C13" s="78"/>
      <c r="D13" s="76"/>
      <c r="E13" s="78"/>
      <c r="F13" s="76"/>
      <c r="G13" s="78"/>
      <c r="H13" s="76"/>
      <c r="I13" s="76"/>
      <c r="J13" s="76"/>
      <c r="K13" s="71"/>
      <c r="L13" s="76"/>
      <c r="M13" s="76"/>
      <c r="N13" s="78"/>
      <c r="O13" s="76"/>
      <c r="P13" s="78"/>
      <c r="Q13" s="76"/>
      <c r="R13" s="78"/>
      <c r="S13" s="76"/>
      <c r="T13" s="76"/>
      <c r="U13" s="76"/>
      <c r="V13" s="71"/>
      <c r="W13" s="71"/>
      <c r="X13" s="71"/>
      <c r="Y13" s="71"/>
    </row>
    <row r="14" spans="1:28" ht="13.5" thickTop="1" thickBot="1" x14ac:dyDescent="0.3">
      <c r="A14" s="71"/>
      <c r="B14" s="71"/>
      <c r="C14" s="79"/>
      <c r="D14" s="71"/>
      <c r="E14" s="79"/>
      <c r="F14" s="76"/>
      <c r="G14" s="78"/>
      <c r="H14" s="76"/>
      <c r="I14" s="76"/>
      <c r="J14" s="71"/>
      <c r="K14" s="71"/>
      <c r="L14" s="71"/>
      <c r="M14" s="71"/>
      <c r="N14" s="79"/>
      <c r="O14" s="71"/>
      <c r="P14" s="79"/>
      <c r="Q14" s="76"/>
      <c r="R14" s="78"/>
      <c r="S14" s="76"/>
      <c r="T14" s="76"/>
      <c r="U14" s="71"/>
      <c r="V14" s="71"/>
      <c r="W14" s="71"/>
      <c r="X14" s="71"/>
      <c r="Y14" s="71"/>
    </row>
    <row r="15" spans="1:28" ht="15.5" thickTop="1" thickBot="1" x14ac:dyDescent="0.4">
      <c r="A15" s="71"/>
      <c r="B15" s="503" t="s">
        <v>224</v>
      </c>
      <c r="C15" s="503"/>
      <c r="D15" s="503"/>
      <c r="E15" s="503"/>
      <c r="F15" s="503"/>
      <c r="G15" s="505">
        <f>Rel_EMS_SOLC!$F$5</f>
        <v>0</v>
      </c>
      <c r="H15" s="505"/>
      <c r="I15" s="505"/>
      <c r="J15" s="71"/>
      <c r="K15" s="71"/>
      <c r="L15" s="71"/>
      <c r="M15" s="506" t="s">
        <v>227</v>
      </c>
      <c r="N15" s="506"/>
      <c r="O15" s="506"/>
      <c r="P15" s="506"/>
      <c r="Q15" s="505">
        <f>$G$15</f>
        <v>0</v>
      </c>
      <c r="R15" s="505"/>
      <c r="S15" s="505"/>
      <c r="T15" s="505"/>
      <c r="U15" s="71"/>
      <c r="V15" s="71"/>
      <c r="W15" s="71"/>
      <c r="X15" s="71"/>
      <c r="Y15" s="71"/>
    </row>
    <row r="16" spans="1:28" ht="13.5" thickTop="1" thickBot="1" x14ac:dyDescent="0.3">
      <c r="A16" s="71"/>
      <c r="B16" s="75"/>
      <c r="C16" s="75"/>
      <c r="D16" s="75"/>
      <c r="E16" s="75"/>
      <c r="F16" s="77"/>
      <c r="G16" s="77"/>
      <c r="H16" s="77"/>
      <c r="I16" s="76"/>
      <c r="J16" s="76"/>
      <c r="K16" s="71"/>
      <c r="L16" s="76"/>
      <c r="M16" s="75"/>
      <c r="N16" s="75"/>
      <c r="O16" s="75"/>
      <c r="P16" s="75"/>
      <c r="Q16" s="77"/>
      <c r="R16" s="77"/>
      <c r="S16" s="77"/>
      <c r="T16" s="76"/>
      <c r="U16" s="76"/>
      <c r="V16" s="71"/>
      <c r="W16" s="71"/>
      <c r="X16" s="71"/>
      <c r="Y16" s="71"/>
    </row>
    <row r="17" spans="1:25" ht="13" thickTop="1" x14ac:dyDescent="0.25">
      <c r="A17" s="71"/>
      <c r="B17" s="74"/>
      <c r="C17" s="74"/>
      <c r="D17" s="74"/>
      <c r="E17" s="74"/>
      <c r="F17" s="74"/>
      <c r="G17" s="74"/>
      <c r="H17" s="74"/>
      <c r="I17" s="74"/>
      <c r="J17" s="73"/>
      <c r="K17" s="71"/>
      <c r="L17" s="71"/>
      <c r="M17" s="9"/>
      <c r="N17" s="9"/>
      <c r="O17" s="9"/>
      <c r="P17" s="9"/>
      <c r="Q17" s="9"/>
      <c r="R17" s="9"/>
      <c r="S17" s="9"/>
      <c r="T17" s="71"/>
      <c r="U17" s="71"/>
      <c r="V17" s="71"/>
      <c r="W17" s="71"/>
      <c r="X17" s="71"/>
      <c r="Y17" s="71"/>
    </row>
    <row r="18" spans="1:25" ht="13" thickBot="1" x14ac:dyDescent="0.3">
      <c r="A18" s="7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1"/>
      <c r="W18" s="71"/>
      <c r="X18" s="71"/>
      <c r="Y18" s="71"/>
    </row>
    <row r="19" spans="1:25" ht="13" thickTop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</row>
    <row r="20" spans="1:25" ht="12.5" hidden="1" x14ac:dyDescent="0.2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</row>
    <row r="21" spans="1:25" ht="12.5" hidden="1" x14ac:dyDescent="0.25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</row>
    <row r="22" spans="1:25" ht="12.5" hidden="1" x14ac:dyDescent="0.25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</row>
    <row r="23" spans="1:25" ht="12.5" hidden="1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</row>
    <row r="24" spans="1:25" ht="12.5" hidden="1" x14ac:dyDescent="0.25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</row>
    <row r="25" spans="1:25" ht="12.5" hidden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</row>
    <row r="26" spans="1:25" ht="12.5" hidden="1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</row>
    <row r="27" spans="1:25" ht="14.4" hidden="1" customHeight="1" x14ac:dyDescent="0.25"/>
    <row r="28" spans="1:25" ht="14.4" hidden="1" customHeight="1" x14ac:dyDescent="0.25"/>
    <row r="29" spans="1:25" ht="14.4" hidden="1" customHeight="1" x14ac:dyDescent="0.25"/>
    <row r="30" spans="1:25" ht="14.4" hidden="1" customHeight="1" x14ac:dyDescent="0.25"/>
    <row r="31" spans="1:25" ht="14.4" hidden="1" customHeight="1" x14ac:dyDescent="0.25"/>
    <row r="32" spans="1:25" ht="14.4" hidden="1" customHeight="1" x14ac:dyDescent="0.25"/>
    <row r="33" ht="14.4" hidden="1" customHeight="1" x14ac:dyDescent="0.25"/>
    <row r="34" ht="14.4" hidden="1" customHeight="1" x14ac:dyDescent="0.25"/>
    <row r="35" ht="14.4" hidden="1" customHeight="1" x14ac:dyDescent="0.25"/>
    <row r="36" ht="14.4" hidden="1" customHeight="1" x14ac:dyDescent="0.25"/>
    <row r="37" ht="14.4" hidden="1" customHeight="1" x14ac:dyDescent="0.25"/>
    <row r="38" ht="14.4" hidden="1" customHeight="1" x14ac:dyDescent="0.25"/>
    <row r="39" ht="14.4" hidden="1" customHeight="1" x14ac:dyDescent="0.25"/>
    <row r="40" ht="14.4" hidden="1" customHeight="1" x14ac:dyDescent="0.25"/>
    <row r="41" ht="14.4" hidden="1" customHeight="1" x14ac:dyDescent="0.25"/>
    <row r="42" ht="14.4" customHeight="1" x14ac:dyDescent="0.25"/>
    <row r="43" ht="14.4" customHeight="1" x14ac:dyDescent="0.25"/>
    <row r="44" ht="14.4" customHeight="1" x14ac:dyDescent="0.25"/>
    <row r="177" spans="1:1" ht="14.4" hidden="1" customHeight="1" x14ac:dyDescent="0.25">
      <c r="A177" s="70" t="e">
        <f>#REF!</f>
        <v>#REF!</v>
      </c>
    </row>
  </sheetData>
  <sheetProtection algorithmName="SHA-512" hashValue="6y+46Q8rNQ0POGYi2KaDGLBc2ubVSP6GhgjtfADavX8iHh/d7q0bz3IgdtsNaxf9BUtw5oOUCeJwUDZmHVnniQ==" saltValue="A5URa+KYpToicNGqVgxBAA==" spinCount="100000" sheet="1" objects="1" scenarios="1"/>
  <mergeCells count="19">
    <mergeCell ref="P3:T3"/>
    <mergeCell ref="Q7:T7"/>
    <mergeCell ref="E3:M3"/>
    <mergeCell ref="B7:F7"/>
    <mergeCell ref="B3:D3"/>
    <mergeCell ref="B4:D4"/>
    <mergeCell ref="E4:I4"/>
    <mergeCell ref="L4:Q4"/>
    <mergeCell ref="M6:T6"/>
    <mergeCell ref="G7:I7"/>
    <mergeCell ref="M7:P7"/>
    <mergeCell ref="B11:F11"/>
    <mergeCell ref="M11:P11"/>
    <mergeCell ref="Q11:T11"/>
    <mergeCell ref="G11:I11"/>
    <mergeCell ref="M15:P15"/>
    <mergeCell ref="Q15:T15"/>
    <mergeCell ref="B15:F15"/>
    <mergeCell ref="G15:I15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3"/>
  <dimension ref="A1:FD2014"/>
  <sheetViews>
    <sheetView topLeftCell="B1" workbookViewId="0">
      <selection activeCell="F7" sqref="F7"/>
    </sheetView>
  </sheetViews>
  <sheetFormatPr defaultColWidth="0" defaultRowHeight="12.5" zeroHeight="1" x14ac:dyDescent="0.25"/>
  <cols>
    <col min="1" max="1" width="1.54296875" style="10" customWidth="1"/>
    <col min="2" max="2" width="8.54296875" style="10" customWidth="1"/>
    <col min="3" max="3" width="18.54296875" style="13" customWidth="1"/>
    <col min="4" max="4" width="43.453125" style="10" customWidth="1"/>
    <col min="5" max="6" width="14.54296875" style="10" customWidth="1"/>
    <col min="7" max="7" width="16.54296875" style="13" customWidth="1"/>
    <col min="8" max="8" width="19.453125" style="13" customWidth="1"/>
    <col min="9" max="9" width="14.453125" style="13" customWidth="1"/>
    <col min="10" max="10" width="8.54296875" style="13" customWidth="1"/>
    <col min="11" max="11" width="6.36328125" style="13" customWidth="1"/>
    <col min="12" max="12" width="5.54296875" style="13" customWidth="1"/>
    <col min="13" max="16" width="8.36328125" style="13" customWidth="1"/>
    <col min="17" max="17" width="13.453125" style="13" customWidth="1"/>
    <col min="18" max="19" width="9.36328125" style="13" customWidth="1"/>
    <col min="20" max="21" width="9.36328125" style="4" hidden="1" customWidth="1"/>
    <col min="22" max="47" width="12.54296875" style="13" hidden="1" customWidth="1"/>
    <col min="48" max="80" width="9.36328125" style="10" hidden="1" customWidth="1"/>
    <col min="81" max="81" width="18.54296875" style="10" hidden="1" customWidth="1"/>
    <col min="82" max="82" width="9.36328125" style="10" hidden="1" customWidth="1"/>
    <col min="83" max="83" width="11.54296875" style="10" hidden="1" customWidth="1"/>
    <col min="84" max="84" width="12" style="10" hidden="1" customWidth="1"/>
    <col min="85" max="160" width="9.36328125" style="10" hidden="1" customWidth="1"/>
    <col min="161" max="16384" width="9.36328125" style="6" hidden="1"/>
  </cols>
  <sheetData>
    <row r="1" spans="1:160" ht="51" customHeight="1" thickBot="1" x14ac:dyDescent="0.3">
      <c r="A1" s="9"/>
      <c r="B1" s="9"/>
      <c r="C1" s="4"/>
      <c r="D1" s="9"/>
      <c r="E1" s="9"/>
      <c r="F1" s="9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60" ht="16.5" customHeight="1" thickTop="1" thickBot="1" x14ac:dyDescent="0.35">
      <c r="A2" s="9"/>
      <c r="B2" s="522" t="s">
        <v>64</v>
      </c>
      <c r="C2" s="523"/>
      <c r="D2" s="523"/>
      <c r="E2" s="523"/>
      <c r="F2" s="523"/>
      <c r="G2" s="523"/>
      <c r="H2" s="523"/>
      <c r="I2" s="50" t="s">
        <v>65</v>
      </c>
      <c r="J2" s="30"/>
      <c r="K2" s="4"/>
      <c r="L2" s="4"/>
      <c r="M2" s="519" t="s">
        <v>30</v>
      </c>
      <c r="N2" s="520"/>
      <c r="O2" s="520"/>
      <c r="P2" s="520"/>
      <c r="Q2" s="521"/>
      <c r="R2" s="5"/>
      <c r="S2" s="4"/>
      <c r="CA2" s="7" t="s">
        <v>66</v>
      </c>
      <c r="CB2" s="7"/>
      <c r="CD2" s="7"/>
      <c r="CH2" s="18"/>
    </row>
    <row r="3" spans="1:160" ht="13.5" customHeight="1" thickBot="1" x14ac:dyDescent="0.4">
      <c r="A3" s="14"/>
      <c r="B3" s="535"/>
      <c r="C3" s="535"/>
      <c r="D3" s="535"/>
      <c r="E3" s="535"/>
      <c r="F3" s="535"/>
      <c r="G3" s="535"/>
      <c r="H3" s="535"/>
      <c r="I3" s="535"/>
      <c r="J3" s="30"/>
      <c r="K3" s="4"/>
      <c r="L3" s="4"/>
      <c r="M3" s="53" t="s">
        <v>67</v>
      </c>
      <c r="N3" s="52" t="s">
        <v>68</v>
      </c>
      <c r="O3" s="52" t="s">
        <v>69</v>
      </c>
      <c r="P3" s="52" t="s">
        <v>70</v>
      </c>
      <c r="Q3" s="51" t="s">
        <v>71</v>
      </c>
      <c r="R3" s="5"/>
      <c r="S3" s="4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3"/>
      <c r="CD3" s="15"/>
      <c r="CE3" s="15"/>
      <c r="CF3" s="15"/>
      <c r="CG3" s="15"/>
      <c r="CH3" s="18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</row>
    <row r="4" spans="1:160" ht="15.75" customHeight="1" thickBot="1" x14ac:dyDescent="0.3">
      <c r="A4" s="9"/>
      <c r="B4" s="17" t="s">
        <v>28</v>
      </c>
      <c r="C4" s="524" t="e">
        <f>#REF!</f>
        <v>#REF!</v>
      </c>
      <c r="D4" s="525"/>
      <c r="E4" s="525"/>
      <c r="F4" s="525"/>
      <c r="G4" s="526"/>
      <c r="H4" s="31" t="s">
        <v>29</v>
      </c>
      <c r="I4" s="40" t="e">
        <f>#REF!</f>
        <v>#REF!</v>
      </c>
      <c r="J4" s="17"/>
      <c r="K4" s="4"/>
      <c r="L4" s="4"/>
      <c r="M4" s="63">
        <f>CE1008</f>
        <v>0</v>
      </c>
      <c r="N4" s="64" t="e">
        <f>#REF!</f>
        <v>#REF!</v>
      </c>
      <c r="O4" s="64" t="e">
        <f>#REF!</f>
        <v>#REF!</v>
      </c>
      <c r="P4" s="64">
        <f>CF1008</f>
        <v>0</v>
      </c>
      <c r="Q4" s="65" t="e">
        <f>#REF!</f>
        <v>#REF!</v>
      </c>
      <c r="R4" s="5"/>
      <c r="S4" s="4"/>
      <c r="CC4" s="13" t="s">
        <v>72</v>
      </c>
      <c r="CH4" s="18"/>
    </row>
    <row r="5" spans="1:160" ht="13.5" customHeight="1" thickBot="1" x14ac:dyDescent="0.3">
      <c r="A5" s="9"/>
      <c r="B5" s="17"/>
      <c r="C5" s="12"/>
      <c r="D5" s="18"/>
      <c r="E5" s="18"/>
      <c r="F5" s="18"/>
      <c r="G5" s="4"/>
      <c r="H5" s="4"/>
      <c r="I5" s="4"/>
      <c r="J5" s="4"/>
      <c r="K5" s="18"/>
      <c r="L5" s="18"/>
      <c r="M5" s="32"/>
      <c r="N5" s="32"/>
      <c r="O5" s="32"/>
      <c r="P5" s="32"/>
      <c r="Q5" s="18"/>
      <c r="R5" s="18"/>
      <c r="S5" s="18"/>
      <c r="T5" s="18"/>
      <c r="U5" s="18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CC5" s="13" t="s">
        <v>73</v>
      </c>
      <c r="CH5" s="18"/>
    </row>
    <row r="6" spans="1:160" ht="45" customHeight="1" thickBot="1" x14ac:dyDescent="0.3">
      <c r="A6" s="9"/>
      <c r="B6" s="19" t="s">
        <v>74</v>
      </c>
      <c r="C6" s="20" t="s">
        <v>5</v>
      </c>
      <c r="D6" s="21" t="s">
        <v>6</v>
      </c>
      <c r="E6" s="20" t="s">
        <v>10</v>
      </c>
      <c r="F6" s="20" t="s">
        <v>75</v>
      </c>
      <c r="G6" s="8" t="s">
        <v>76</v>
      </c>
      <c r="H6" s="20" t="s">
        <v>77</v>
      </c>
      <c r="I6" s="39" t="s">
        <v>78</v>
      </c>
      <c r="J6" s="33"/>
      <c r="K6" s="36"/>
      <c r="L6" s="36"/>
      <c r="M6" s="37"/>
      <c r="N6" s="37"/>
      <c r="O6" s="37"/>
      <c r="P6" s="37"/>
      <c r="Q6" s="37"/>
      <c r="R6" s="37"/>
      <c r="S6" s="9"/>
      <c r="T6" s="9"/>
      <c r="U6" s="9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CC6" s="23" t="s">
        <v>79</v>
      </c>
      <c r="CE6" s="22" t="s">
        <v>80</v>
      </c>
      <c r="CF6" s="22" t="s">
        <v>81</v>
      </c>
    </row>
    <row r="7" spans="1:160" ht="14.25" customHeight="1" thickTop="1" x14ac:dyDescent="0.25">
      <c r="A7" s="9"/>
      <c r="B7" s="24">
        <v>1</v>
      </c>
      <c r="C7" s="1"/>
      <c r="D7" s="41"/>
      <c r="E7" s="1"/>
      <c r="F7" s="1"/>
      <c r="G7" s="42"/>
      <c r="H7" s="1"/>
      <c r="I7" s="54"/>
      <c r="J7" s="34"/>
      <c r="K7" s="66"/>
      <c r="L7" s="66"/>
      <c r="M7" s="67"/>
      <c r="N7" s="67"/>
      <c r="O7" s="58"/>
      <c r="P7" s="58"/>
      <c r="Q7" s="58"/>
      <c r="R7" s="58"/>
      <c r="S7" s="9"/>
      <c r="T7" s="9"/>
      <c r="U7" s="9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CC7" s="25" t="s">
        <v>82</v>
      </c>
      <c r="CE7" s="57">
        <f t="shared" ref="CE7:CE70" si="0">IF(C7&lt;&gt;"",1,0)</f>
        <v>0</v>
      </c>
      <c r="CF7" s="57">
        <f t="shared" ref="CF7:CF70" si="1">IF(CE7=1,IF(E7&lt;&gt;"",IF(E7&lt;400,1,0),0),0)</f>
        <v>0</v>
      </c>
    </row>
    <row r="8" spans="1:160" ht="14.25" customHeight="1" x14ac:dyDescent="0.3">
      <c r="A8" s="9"/>
      <c r="B8" s="27">
        <v>2</v>
      </c>
      <c r="C8" s="2"/>
      <c r="D8" s="43"/>
      <c r="E8" s="44"/>
      <c r="F8" s="44"/>
      <c r="G8" s="45"/>
      <c r="H8" s="2"/>
      <c r="I8" s="55"/>
      <c r="J8" s="34"/>
      <c r="K8" s="531" t="e">
        <f>IF(#REF!&gt;0,"REVISEU LA COLUMNA 'MISSATGE ERROR' DE LA PESTANYA ANTERIOR","")</f>
        <v>#REF!</v>
      </c>
      <c r="L8" s="532"/>
      <c r="M8" s="532"/>
      <c r="N8" s="532"/>
      <c r="O8" s="532"/>
      <c r="P8" s="532"/>
      <c r="Q8" s="532"/>
      <c r="R8" s="532"/>
      <c r="S8" s="9"/>
      <c r="T8" s="9"/>
      <c r="U8" s="9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CC8" s="25" t="s">
        <v>83</v>
      </c>
      <c r="CE8" s="26">
        <f t="shared" si="0"/>
        <v>0</v>
      </c>
      <c r="CF8" s="26">
        <f t="shared" si="1"/>
        <v>0</v>
      </c>
    </row>
    <row r="9" spans="1:160" ht="14.25" customHeight="1" x14ac:dyDescent="0.25">
      <c r="A9" s="9"/>
      <c r="B9" s="27">
        <v>3</v>
      </c>
      <c r="C9" s="46"/>
      <c r="D9" s="47"/>
      <c r="E9" s="46"/>
      <c r="F9" s="46"/>
      <c r="G9" s="48"/>
      <c r="H9" s="2"/>
      <c r="I9" s="55"/>
      <c r="J9" s="34"/>
      <c r="K9" s="68" t="e">
        <f>IF(#REF!&gt;0,"TENIU","")</f>
        <v>#REF!</v>
      </c>
      <c r="L9" s="68" t="e">
        <f>IF(#REF!&gt;0,#REF!,"")</f>
        <v>#REF!</v>
      </c>
      <c r="M9" s="533" t="e">
        <f>IF(#REF!=1,"LÍNIA AMB ERROR",IF(#REF!&gt;1,"LÍNIES AMB ERRORS",""))</f>
        <v>#REF!</v>
      </c>
      <c r="N9" s="534"/>
      <c r="O9" s="534"/>
      <c r="P9" s="534"/>
      <c r="Q9" s="534"/>
      <c r="R9" s="534"/>
      <c r="S9" s="9"/>
      <c r="T9" s="9"/>
      <c r="U9" s="9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CC9" s="25" t="s">
        <v>84</v>
      </c>
      <c r="CE9" s="26">
        <f t="shared" si="0"/>
        <v>0</v>
      </c>
      <c r="CF9" s="26">
        <f t="shared" si="1"/>
        <v>0</v>
      </c>
    </row>
    <row r="10" spans="1:160" ht="14.25" customHeight="1" thickBot="1" x14ac:dyDescent="0.3">
      <c r="A10" s="9"/>
      <c r="B10" s="27">
        <v>4</v>
      </c>
      <c r="C10" s="2"/>
      <c r="D10" s="49"/>
      <c r="E10" s="2"/>
      <c r="F10" s="2"/>
      <c r="G10" s="45"/>
      <c r="H10" s="2"/>
      <c r="I10" s="55"/>
      <c r="J10" s="34"/>
      <c r="K10" s="69"/>
      <c r="L10" s="69"/>
      <c r="M10" s="69"/>
      <c r="N10" s="69"/>
      <c r="O10" s="69"/>
      <c r="P10" s="69"/>
      <c r="Q10" s="69"/>
      <c r="R10" s="69"/>
      <c r="S10" s="9"/>
      <c r="T10" s="9"/>
      <c r="U10" s="9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CC10" s="25" t="s">
        <v>85</v>
      </c>
      <c r="CE10" s="26">
        <f t="shared" si="0"/>
        <v>0</v>
      </c>
      <c r="CF10" s="26">
        <f t="shared" si="1"/>
        <v>0</v>
      </c>
    </row>
    <row r="11" spans="1:160" ht="14.25" customHeight="1" thickTop="1" x14ac:dyDescent="0.25">
      <c r="A11" s="9"/>
      <c r="B11" s="27">
        <v>5</v>
      </c>
      <c r="C11" s="46"/>
      <c r="D11" s="47"/>
      <c r="E11" s="46"/>
      <c r="F11" s="46"/>
      <c r="G11" s="48"/>
      <c r="H11" s="2"/>
      <c r="I11" s="55"/>
      <c r="J11" s="34"/>
      <c r="K11" s="60"/>
      <c r="L11" s="61"/>
      <c r="M11" s="62"/>
      <c r="N11" s="62"/>
      <c r="O11" s="62"/>
      <c r="P11" s="62"/>
      <c r="Q11" s="62"/>
      <c r="R11" s="62"/>
      <c r="S11" s="9"/>
      <c r="T11" s="9"/>
      <c r="U11" s="9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CC11" s="28" t="s">
        <v>86</v>
      </c>
      <c r="CE11" s="26">
        <f t="shared" si="0"/>
        <v>0</v>
      </c>
      <c r="CF11" s="26">
        <f t="shared" si="1"/>
        <v>0</v>
      </c>
    </row>
    <row r="12" spans="1:160" ht="14.25" customHeight="1" x14ac:dyDescent="0.25">
      <c r="A12" s="9"/>
      <c r="B12" s="27">
        <v>6</v>
      </c>
      <c r="C12" s="2"/>
      <c r="D12" s="49"/>
      <c r="E12" s="2"/>
      <c r="F12" s="2"/>
      <c r="G12" s="45"/>
      <c r="H12" s="2"/>
      <c r="I12" s="55"/>
      <c r="J12" s="34"/>
      <c r="K12" s="35"/>
      <c r="L12" s="35"/>
      <c r="M12" s="35"/>
      <c r="N12" s="35"/>
      <c r="O12" s="35"/>
      <c r="P12" s="35"/>
      <c r="Q12" s="35"/>
      <c r="R12" s="35"/>
      <c r="S12" s="9"/>
      <c r="T12" s="9"/>
      <c r="U12" s="9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CE12" s="26">
        <f t="shared" si="0"/>
        <v>0</v>
      </c>
      <c r="CF12" s="26">
        <f t="shared" si="1"/>
        <v>0</v>
      </c>
    </row>
    <row r="13" spans="1:160" ht="14.25" customHeight="1" x14ac:dyDescent="0.25">
      <c r="A13" s="9"/>
      <c r="B13" s="27">
        <v>7</v>
      </c>
      <c r="C13" s="2"/>
      <c r="D13" s="49"/>
      <c r="E13" s="2"/>
      <c r="F13" s="2"/>
      <c r="G13" s="45"/>
      <c r="H13" s="46"/>
      <c r="I13" s="55"/>
      <c r="J13" s="34"/>
      <c r="K13" s="35"/>
      <c r="L13" s="35"/>
      <c r="M13" s="35"/>
      <c r="N13" s="35"/>
      <c r="O13" s="35"/>
      <c r="P13" s="35"/>
      <c r="Q13" s="35"/>
      <c r="R13" s="35"/>
      <c r="S13" s="9"/>
      <c r="T13" s="9"/>
      <c r="U13" s="9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CC13" s="13" t="s">
        <v>87</v>
      </c>
      <c r="CE13" s="26">
        <f t="shared" si="0"/>
        <v>0</v>
      </c>
      <c r="CF13" s="26">
        <f t="shared" si="1"/>
        <v>0</v>
      </c>
    </row>
    <row r="14" spans="1:160" ht="14.25" customHeight="1" x14ac:dyDescent="0.25">
      <c r="A14" s="9"/>
      <c r="B14" s="27">
        <v>8</v>
      </c>
      <c r="C14" s="46"/>
      <c r="D14" s="47"/>
      <c r="E14" s="46"/>
      <c r="F14" s="46"/>
      <c r="G14" s="48"/>
      <c r="H14" s="2"/>
      <c r="I14" s="55"/>
      <c r="J14" s="34"/>
      <c r="K14" s="35"/>
      <c r="L14" s="35"/>
      <c r="M14" s="35"/>
      <c r="N14" s="35"/>
      <c r="O14" s="35"/>
      <c r="P14" s="35"/>
      <c r="Q14" s="35"/>
      <c r="R14" s="35"/>
      <c r="S14" s="9"/>
      <c r="T14" s="9"/>
      <c r="U14" s="9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CC14" s="23" t="s">
        <v>88</v>
      </c>
      <c r="CE14" s="26">
        <f t="shared" si="0"/>
        <v>0</v>
      </c>
      <c r="CF14" s="26">
        <f t="shared" si="1"/>
        <v>0</v>
      </c>
    </row>
    <row r="15" spans="1:160" ht="14.25" customHeight="1" x14ac:dyDescent="0.3">
      <c r="A15" s="9"/>
      <c r="B15" s="27">
        <v>9</v>
      </c>
      <c r="C15" s="46"/>
      <c r="D15" s="47"/>
      <c r="E15" s="46"/>
      <c r="F15" s="46"/>
      <c r="G15" s="48"/>
      <c r="H15" s="2"/>
      <c r="I15" s="55"/>
      <c r="J15" s="34"/>
      <c r="K15" s="527"/>
      <c r="L15" s="528"/>
      <c r="M15" s="529"/>
      <c r="N15" s="530"/>
      <c r="O15" s="35"/>
      <c r="P15" s="35"/>
      <c r="Q15" s="35"/>
      <c r="R15" s="35"/>
      <c r="S15" s="9"/>
      <c r="T15" s="9"/>
      <c r="U15" s="9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CC15" s="28" t="s">
        <v>89</v>
      </c>
      <c r="CE15" s="26">
        <f t="shared" si="0"/>
        <v>0</v>
      </c>
      <c r="CF15" s="26">
        <f t="shared" si="1"/>
        <v>0</v>
      </c>
    </row>
    <row r="16" spans="1:160" ht="14.25" customHeight="1" x14ac:dyDescent="0.35">
      <c r="A16" s="9"/>
      <c r="B16" s="27">
        <v>10</v>
      </c>
      <c r="C16" s="2"/>
      <c r="D16" s="49"/>
      <c r="E16" s="2"/>
      <c r="F16" s="2"/>
      <c r="G16" s="45"/>
      <c r="H16" s="2"/>
      <c r="I16" s="55"/>
      <c r="J16" s="34"/>
      <c r="K16" s="38"/>
      <c r="L16" s="38"/>
      <c r="M16" s="3"/>
      <c r="N16" s="59"/>
      <c r="O16" s="9"/>
      <c r="P16" s="9"/>
      <c r="Q16" s="9"/>
      <c r="R16" s="14"/>
      <c r="S16" s="9"/>
      <c r="T16" s="9"/>
      <c r="U16" s="9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CC16" s="56"/>
      <c r="CE16" s="26">
        <f t="shared" si="0"/>
        <v>0</v>
      </c>
      <c r="CF16" s="26">
        <f t="shared" si="1"/>
        <v>0</v>
      </c>
    </row>
    <row r="17" spans="1:84" ht="14.25" customHeight="1" x14ac:dyDescent="0.35">
      <c r="A17" s="9"/>
      <c r="B17" s="27">
        <v>11</v>
      </c>
      <c r="C17" s="46"/>
      <c r="D17" s="47"/>
      <c r="E17" s="46"/>
      <c r="F17" s="46"/>
      <c r="G17" s="48"/>
      <c r="H17" s="2"/>
      <c r="I17" s="55"/>
      <c r="J17" s="34"/>
      <c r="K17" s="35"/>
      <c r="L17" s="35"/>
      <c r="M17" s="35"/>
      <c r="N17" s="9"/>
      <c r="O17" s="9"/>
      <c r="P17" s="9"/>
      <c r="Q17" s="9"/>
      <c r="R17" s="14"/>
      <c r="S17" s="9"/>
      <c r="T17" s="9"/>
      <c r="U17" s="9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CE17" s="26">
        <f t="shared" si="0"/>
        <v>0</v>
      </c>
      <c r="CF17" s="26">
        <f t="shared" si="1"/>
        <v>0</v>
      </c>
    </row>
    <row r="18" spans="1:84" ht="14.25" customHeight="1" x14ac:dyDescent="0.35">
      <c r="A18" s="9"/>
      <c r="B18" s="27">
        <v>12</v>
      </c>
      <c r="C18" s="46"/>
      <c r="D18" s="47"/>
      <c r="E18" s="46"/>
      <c r="F18" s="46"/>
      <c r="G18" s="48"/>
      <c r="H18" s="2"/>
      <c r="I18" s="55"/>
      <c r="J18" s="34"/>
      <c r="K18" s="35"/>
      <c r="L18" s="35"/>
      <c r="M18" s="35"/>
      <c r="N18" s="9"/>
      <c r="O18" s="9"/>
      <c r="P18" s="9"/>
      <c r="Q18" s="9"/>
      <c r="R18" s="14"/>
      <c r="S18" s="9"/>
      <c r="T18" s="9"/>
      <c r="U18" s="9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CE18" s="26">
        <f t="shared" si="0"/>
        <v>0</v>
      </c>
      <c r="CF18" s="26">
        <f t="shared" si="1"/>
        <v>0</v>
      </c>
    </row>
    <row r="19" spans="1:84" ht="14.25" customHeight="1" x14ac:dyDescent="0.35">
      <c r="A19" s="9"/>
      <c r="B19" s="27">
        <v>13</v>
      </c>
      <c r="C19" s="46"/>
      <c r="D19" s="47"/>
      <c r="E19" s="46"/>
      <c r="F19" s="46"/>
      <c r="G19" s="48"/>
      <c r="H19" s="2"/>
      <c r="I19" s="55"/>
      <c r="J19" s="34"/>
      <c r="K19" s="38"/>
      <c r="L19" s="38"/>
      <c r="M19" s="35"/>
      <c r="N19" s="9"/>
      <c r="O19" s="9"/>
      <c r="P19" s="9"/>
      <c r="Q19" s="9"/>
      <c r="R19" s="14"/>
      <c r="S19" s="9"/>
      <c r="T19" s="9"/>
      <c r="U19" s="9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CE19" s="26">
        <f t="shared" si="0"/>
        <v>0</v>
      </c>
      <c r="CF19" s="26">
        <f t="shared" si="1"/>
        <v>0</v>
      </c>
    </row>
    <row r="20" spans="1:84" ht="14.25" customHeight="1" x14ac:dyDescent="0.35">
      <c r="A20" s="9"/>
      <c r="B20" s="27">
        <v>14</v>
      </c>
      <c r="C20" s="2"/>
      <c r="D20" s="49"/>
      <c r="E20" s="2"/>
      <c r="F20" s="2"/>
      <c r="G20" s="45"/>
      <c r="H20" s="2"/>
      <c r="I20" s="55"/>
      <c r="J20" s="34"/>
      <c r="K20" s="35"/>
      <c r="L20" s="35"/>
      <c r="M20" s="35"/>
      <c r="N20" s="9"/>
      <c r="O20" s="9"/>
      <c r="P20" s="9"/>
      <c r="Q20" s="9"/>
      <c r="R20" s="14"/>
      <c r="S20" s="9"/>
      <c r="T20" s="9"/>
      <c r="U20" s="9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CE20" s="26">
        <f t="shared" si="0"/>
        <v>0</v>
      </c>
      <c r="CF20" s="26">
        <f t="shared" si="1"/>
        <v>0</v>
      </c>
    </row>
    <row r="21" spans="1:84" ht="14.25" customHeight="1" x14ac:dyDescent="0.35">
      <c r="A21" s="9"/>
      <c r="B21" s="27">
        <v>15</v>
      </c>
      <c r="C21" s="2"/>
      <c r="D21" s="49"/>
      <c r="E21" s="2"/>
      <c r="F21" s="2"/>
      <c r="G21" s="45"/>
      <c r="H21" s="2"/>
      <c r="I21" s="55"/>
      <c r="J21" s="34"/>
      <c r="K21" s="35"/>
      <c r="L21" s="35"/>
      <c r="M21" s="35"/>
      <c r="N21" s="9"/>
      <c r="O21" s="9"/>
      <c r="P21" s="9"/>
      <c r="Q21" s="9"/>
      <c r="R21" s="14"/>
      <c r="S21" s="9"/>
      <c r="T21" s="9"/>
      <c r="U21" s="9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CE21" s="26">
        <f t="shared" si="0"/>
        <v>0</v>
      </c>
      <c r="CF21" s="26">
        <f t="shared" si="1"/>
        <v>0</v>
      </c>
    </row>
    <row r="22" spans="1:84" ht="14.25" customHeight="1" x14ac:dyDescent="0.25">
      <c r="A22" s="9"/>
      <c r="B22" s="27">
        <v>16</v>
      </c>
      <c r="C22" s="2"/>
      <c r="D22" s="49"/>
      <c r="E22" s="2"/>
      <c r="F22" s="2"/>
      <c r="G22" s="45"/>
      <c r="H22" s="2"/>
      <c r="I22" s="55"/>
      <c r="J22" s="34"/>
      <c r="K22" s="38"/>
      <c r="L22" s="38"/>
      <c r="M22" s="35"/>
      <c r="N22" s="9"/>
      <c r="O22" s="9"/>
      <c r="P22" s="9"/>
      <c r="Q22" s="9"/>
      <c r="R22" s="9"/>
      <c r="S22" s="9"/>
      <c r="T22" s="9"/>
      <c r="U22" s="9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CE22" s="26">
        <f t="shared" si="0"/>
        <v>0</v>
      </c>
      <c r="CF22" s="26">
        <f t="shared" si="1"/>
        <v>0</v>
      </c>
    </row>
    <row r="23" spans="1:84" ht="14.25" customHeight="1" x14ac:dyDescent="0.25">
      <c r="A23" s="9"/>
      <c r="B23" s="27">
        <v>17</v>
      </c>
      <c r="C23" s="2"/>
      <c r="D23" s="49"/>
      <c r="E23" s="2"/>
      <c r="F23" s="2"/>
      <c r="G23" s="45"/>
      <c r="H23" s="2"/>
      <c r="I23" s="55"/>
      <c r="J23" s="34"/>
      <c r="K23" s="35"/>
      <c r="L23" s="35"/>
      <c r="M23" s="35"/>
      <c r="N23" s="9"/>
      <c r="O23" s="9"/>
      <c r="P23" s="9"/>
      <c r="Q23" s="9"/>
      <c r="R23" s="9"/>
      <c r="S23" s="9"/>
      <c r="T23" s="9"/>
      <c r="U23" s="9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CE23" s="26">
        <f t="shared" si="0"/>
        <v>0</v>
      </c>
      <c r="CF23" s="26">
        <f t="shared" si="1"/>
        <v>0</v>
      </c>
    </row>
    <row r="24" spans="1:84" ht="14.25" customHeight="1" x14ac:dyDescent="0.25">
      <c r="A24" s="9"/>
      <c r="B24" s="27">
        <v>18</v>
      </c>
      <c r="C24" s="2"/>
      <c r="D24" s="49"/>
      <c r="E24" s="2"/>
      <c r="F24" s="2"/>
      <c r="G24" s="45"/>
      <c r="H24" s="2"/>
      <c r="I24" s="55"/>
      <c r="J24" s="34"/>
      <c r="K24" s="35"/>
      <c r="L24" s="35"/>
      <c r="M24" s="35"/>
      <c r="N24" s="9"/>
      <c r="O24" s="9"/>
      <c r="P24" s="9"/>
      <c r="Q24" s="9"/>
      <c r="R24" s="9"/>
      <c r="S24" s="9"/>
      <c r="T24" s="9"/>
      <c r="U24" s="9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CE24" s="26">
        <f t="shared" si="0"/>
        <v>0</v>
      </c>
      <c r="CF24" s="26">
        <f t="shared" si="1"/>
        <v>0</v>
      </c>
    </row>
    <row r="25" spans="1:84" ht="14.25" customHeight="1" x14ac:dyDescent="0.25">
      <c r="A25" s="9"/>
      <c r="B25" s="27">
        <v>19</v>
      </c>
      <c r="C25" s="2"/>
      <c r="D25" s="49"/>
      <c r="E25" s="2"/>
      <c r="F25" s="2"/>
      <c r="G25" s="45"/>
      <c r="H25" s="2"/>
      <c r="I25" s="55"/>
      <c r="J25" s="34"/>
      <c r="K25" s="38"/>
      <c r="L25" s="38"/>
      <c r="M25" s="35"/>
      <c r="N25" s="9"/>
      <c r="O25" s="9"/>
      <c r="P25" s="9"/>
      <c r="Q25" s="9"/>
      <c r="R25" s="9"/>
      <c r="S25" s="9"/>
      <c r="T25" s="9"/>
      <c r="U25" s="9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CE25" s="26">
        <f t="shared" si="0"/>
        <v>0</v>
      </c>
      <c r="CF25" s="26">
        <f t="shared" si="1"/>
        <v>0</v>
      </c>
    </row>
    <row r="26" spans="1:84" ht="14.25" customHeight="1" x14ac:dyDescent="0.25">
      <c r="A26" s="9"/>
      <c r="B26" s="27">
        <v>20</v>
      </c>
      <c r="C26" s="2"/>
      <c r="D26" s="49"/>
      <c r="E26" s="2"/>
      <c r="F26" s="2"/>
      <c r="G26" s="45"/>
      <c r="H26" s="2"/>
      <c r="I26" s="55"/>
      <c r="J26" s="34"/>
      <c r="K26" s="35"/>
      <c r="L26" s="35"/>
      <c r="M26" s="35"/>
      <c r="N26" s="9"/>
      <c r="O26" s="9"/>
      <c r="P26" s="9"/>
      <c r="Q26" s="9"/>
      <c r="R26" s="9"/>
      <c r="S26" s="9"/>
      <c r="T26" s="9"/>
      <c r="U26" s="9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CE26" s="26">
        <f t="shared" si="0"/>
        <v>0</v>
      </c>
      <c r="CF26" s="26">
        <f t="shared" si="1"/>
        <v>0</v>
      </c>
    </row>
    <row r="27" spans="1:84" ht="14.25" customHeight="1" x14ac:dyDescent="0.25">
      <c r="A27" s="9"/>
      <c r="B27" s="27">
        <v>21</v>
      </c>
      <c r="C27" s="2"/>
      <c r="D27" s="49"/>
      <c r="E27" s="2"/>
      <c r="F27" s="2"/>
      <c r="G27" s="45"/>
      <c r="H27" s="2"/>
      <c r="I27" s="55"/>
      <c r="J27" s="34"/>
      <c r="K27" s="35"/>
      <c r="L27" s="35"/>
      <c r="M27" s="35"/>
      <c r="N27" s="9"/>
      <c r="O27" s="9"/>
      <c r="P27" s="9"/>
      <c r="Q27" s="9"/>
      <c r="R27" s="9"/>
      <c r="S27" s="9"/>
      <c r="T27" s="9"/>
      <c r="U27" s="9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CE27" s="26">
        <f t="shared" si="0"/>
        <v>0</v>
      </c>
      <c r="CF27" s="26">
        <f t="shared" si="1"/>
        <v>0</v>
      </c>
    </row>
    <row r="28" spans="1:84" ht="14.25" customHeight="1" x14ac:dyDescent="0.25">
      <c r="A28" s="9"/>
      <c r="B28" s="27">
        <v>22</v>
      </c>
      <c r="C28" s="2"/>
      <c r="D28" s="49"/>
      <c r="E28" s="2"/>
      <c r="F28" s="2"/>
      <c r="G28" s="45"/>
      <c r="H28" s="2"/>
      <c r="I28" s="55"/>
      <c r="J28" s="34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CE28" s="26">
        <f t="shared" si="0"/>
        <v>0</v>
      </c>
      <c r="CF28" s="26">
        <f t="shared" si="1"/>
        <v>0</v>
      </c>
    </row>
    <row r="29" spans="1:84" ht="14.25" customHeight="1" x14ac:dyDescent="0.25">
      <c r="A29" s="9"/>
      <c r="B29" s="27">
        <v>23</v>
      </c>
      <c r="C29" s="2"/>
      <c r="D29" s="49"/>
      <c r="E29" s="2"/>
      <c r="F29" s="2"/>
      <c r="G29" s="45"/>
      <c r="H29" s="2"/>
      <c r="I29" s="55"/>
      <c r="J29" s="34"/>
      <c r="K29" s="4"/>
      <c r="L29" s="4"/>
      <c r="M29" s="4"/>
      <c r="N29" s="4"/>
      <c r="O29" s="4"/>
      <c r="P29" s="4"/>
      <c r="Q29" s="4"/>
      <c r="R29" s="4"/>
      <c r="S29" s="4"/>
      <c r="CE29" s="26">
        <f t="shared" si="0"/>
        <v>0</v>
      </c>
      <c r="CF29" s="26">
        <f t="shared" si="1"/>
        <v>0</v>
      </c>
    </row>
    <row r="30" spans="1:84" ht="14.25" customHeight="1" x14ac:dyDescent="0.25">
      <c r="A30" s="9"/>
      <c r="B30" s="27">
        <v>24</v>
      </c>
      <c r="C30" s="2"/>
      <c r="D30" s="49"/>
      <c r="E30" s="2"/>
      <c r="F30" s="2"/>
      <c r="G30" s="45"/>
      <c r="H30" s="2"/>
      <c r="I30" s="55"/>
      <c r="J30" s="34"/>
      <c r="K30" s="4"/>
      <c r="L30" s="4"/>
      <c r="M30" s="4"/>
      <c r="N30" s="4"/>
      <c r="O30" s="4"/>
      <c r="P30" s="4"/>
      <c r="Q30" s="4"/>
      <c r="R30" s="4"/>
      <c r="S30" s="4"/>
      <c r="CE30" s="26">
        <f t="shared" si="0"/>
        <v>0</v>
      </c>
      <c r="CF30" s="26">
        <f t="shared" si="1"/>
        <v>0</v>
      </c>
    </row>
    <row r="31" spans="1:84" ht="14.25" customHeight="1" x14ac:dyDescent="0.25">
      <c r="A31" s="9"/>
      <c r="B31" s="27">
        <v>25</v>
      </c>
      <c r="C31" s="2"/>
      <c r="D31" s="49"/>
      <c r="E31" s="2"/>
      <c r="F31" s="2"/>
      <c r="G31" s="45"/>
      <c r="H31" s="2"/>
      <c r="I31" s="55"/>
      <c r="J31" s="34"/>
      <c r="K31" s="4"/>
      <c r="L31" s="4"/>
      <c r="M31" s="4"/>
      <c r="N31" s="4"/>
      <c r="O31" s="4"/>
      <c r="P31" s="4"/>
      <c r="Q31" s="4"/>
      <c r="R31" s="4"/>
      <c r="S31" s="4"/>
      <c r="CE31" s="26">
        <f t="shared" si="0"/>
        <v>0</v>
      </c>
      <c r="CF31" s="26">
        <f t="shared" si="1"/>
        <v>0</v>
      </c>
    </row>
    <row r="32" spans="1:84" ht="14.25" customHeight="1" x14ac:dyDescent="0.25">
      <c r="A32" s="9"/>
      <c r="B32" s="27">
        <v>26</v>
      </c>
      <c r="C32" s="2"/>
      <c r="D32" s="49"/>
      <c r="E32" s="2"/>
      <c r="F32" s="2"/>
      <c r="G32" s="45"/>
      <c r="H32" s="2"/>
      <c r="I32" s="55"/>
      <c r="J32" s="34"/>
      <c r="K32" s="4"/>
      <c r="L32" s="4"/>
      <c r="M32" s="4"/>
      <c r="N32" s="4"/>
      <c r="O32" s="4"/>
      <c r="P32" s="4"/>
      <c r="Q32" s="4"/>
      <c r="R32" s="4"/>
      <c r="S32" s="4"/>
      <c r="CE32" s="26">
        <f t="shared" si="0"/>
        <v>0</v>
      </c>
      <c r="CF32" s="26">
        <f t="shared" si="1"/>
        <v>0</v>
      </c>
    </row>
    <row r="33" spans="1:84" ht="14.25" customHeight="1" x14ac:dyDescent="0.25">
      <c r="A33" s="9"/>
      <c r="B33" s="27">
        <v>27</v>
      </c>
      <c r="C33" s="2"/>
      <c r="D33" s="49"/>
      <c r="E33" s="2"/>
      <c r="F33" s="2"/>
      <c r="G33" s="45"/>
      <c r="H33" s="2"/>
      <c r="I33" s="55"/>
      <c r="J33" s="34"/>
      <c r="K33" s="4"/>
      <c r="L33" s="4"/>
      <c r="M33" s="4"/>
      <c r="N33" s="4"/>
      <c r="O33" s="4"/>
      <c r="P33" s="4"/>
      <c r="Q33" s="4"/>
      <c r="R33" s="4"/>
      <c r="S33" s="4"/>
      <c r="CE33" s="26">
        <f t="shared" si="0"/>
        <v>0</v>
      </c>
      <c r="CF33" s="26">
        <f t="shared" si="1"/>
        <v>0</v>
      </c>
    </row>
    <row r="34" spans="1:84" ht="14.25" customHeight="1" x14ac:dyDescent="0.25">
      <c r="A34" s="9"/>
      <c r="B34" s="27">
        <v>28</v>
      </c>
      <c r="C34" s="2"/>
      <c r="D34" s="49"/>
      <c r="E34" s="2"/>
      <c r="F34" s="2"/>
      <c r="G34" s="45"/>
      <c r="H34" s="2"/>
      <c r="I34" s="55"/>
      <c r="J34" s="34"/>
      <c r="K34" s="4"/>
      <c r="L34" s="4"/>
      <c r="M34" s="4"/>
      <c r="N34" s="4"/>
      <c r="O34" s="4"/>
      <c r="P34" s="4"/>
      <c r="Q34" s="4"/>
      <c r="R34" s="4"/>
      <c r="S34" s="4"/>
      <c r="CE34" s="26">
        <f t="shared" si="0"/>
        <v>0</v>
      </c>
      <c r="CF34" s="26">
        <f t="shared" si="1"/>
        <v>0</v>
      </c>
    </row>
    <row r="35" spans="1:84" ht="14.25" customHeight="1" x14ac:dyDescent="0.25">
      <c r="A35" s="9"/>
      <c r="B35" s="27">
        <v>29</v>
      </c>
      <c r="C35" s="2"/>
      <c r="D35" s="49"/>
      <c r="E35" s="2"/>
      <c r="F35" s="2"/>
      <c r="G35" s="45"/>
      <c r="H35" s="2"/>
      <c r="I35" s="55"/>
      <c r="J35" s="34"/>
      <c r="K35" s="4"/>
      <c r="L35" s="4"/>
      <c r="M35" s="4"/>
      <c r="N35" s="4"/>
      <c r="O35" s="4"/>
      <c r="P35" s="4"/>
      <c r="Q35" s="4"/>
      <c r="R35" s="4"/>
      <c r="S35" s="4"/>
      <c r="CE35" s="26">
        <f t="shared" si="0"/>
        <v>0</v>
      </c>
      <c r="CF35" s="26">
        <f t="shared" si="1"/>
        <v>0</v>
      </c>
    </row>
    <row r="36" spans="1:84" ht="14.25" customHeight="1" x14ac:dyDescent="0.25">
      <c r="A36" s="9"/>
      <c r="B36" s="27">
        <v>30</v>
      </c>
      <c r="C36" s="2"/>
      <c r="D36" s="49"/>
      <c r="E36" s="2"/>
      <c r="F36" s="2"/>
      <c r="G36" s="45"/>
      <c r="H36" s="2"/>
      <c r="I36" s="55"/>
      <c r="J36" s="34"/>
      <c r="K36" s="4"/>
      <c r="L36" s="4"/>
      <c r="M36" s="4"/>
      <c r="N36" s="4"/>
      <c r="O36" s="4"/>
      <c r="P36" s="4"/>
      <c r="Q36" s="4"/>
      <c r="R36" s="4"/>
      <c r="S36" s="4"/>
      <c r="CE36" s="26">
        <f t="shared" si="0"/>
        <v>0</v>
      </c>
      <c r="CF36" s="26">
        <f t="shared" si="1"/>
        <v>0</v>
      </c>
    </row>
    <row r="37" spans="1:84" ht="14.25" customHeight="1" x14ac:dyDescent="0.25">
      <c r="A37" s="9"/>
      <c r="B37" s="27">
        <v>31</v>
      </c>
      <c r="C37" s="2"/>
      <c r="D37" s="49"/>
      <c r="E37" s="2"/>
      <c r="F37" s="2"/>
      <c r="G37" s="45"/>
      <c r="H37" s="2"/>
      <c r="I37" s="55"/>
      <c r="J37" s="34"/>
      <c r="K37" s="4"/>
      <c r="L37" s="4"/>
      <c r="M37" s="4"/>
      <c r="N37" s="4"/>
      <c r="O37" s="4"/>
      <c r="P37" s="4"/>
      <c r="Q37" s="4"/>
      <c r="R37" s="4"/>
      <c r="S37" s="4"/>
      <c r="CE37" s="26">
        <f t="shared" si="0"/>
        <v>0</v>
      </c>
      <c r="CF37" s="26">
        <f t="shared" si="1"/>
        <v>0</v>
      </c>
    </row>
    <row r="38" spans="1:84" ht="14.25" customHeight="1" x14ac:dyDescent="0.25">
      <c r="A38" s="9"/>
      <c r="B38" s="27">
        <v>32</v>
      </c>
      <c r="C38" s="2"/>
      <c r="D38" s="49"/>
      <c r="E38" s="2"/>
      <c r="F38" s="2"/>
      <c r="G38" s="45"/>
      <c r="H38" s="2"/>
      <c r="I38" s="55"/>
      <c r="J38" s="34"/>
      <c r="K38" s="4"/>
      <c r="L38" s="4"/>
      <c r="M38" s="4"/>
      <c r="N38" s="4"/>
      <c r="O38" s="4"/>
      <c r="P38" s="4"/>
      <c r="Q38" s="4"/>
      <c r="R38" s="4"/>
      <c r="S38" s="4"/>
      <c r="CE38" s="26">
        <f t="shared" si="0"/>
        <v>0</v>
      </c>
      <c r="CF38" s="26">
        <f t="shared" si="1"/>
        <v>0</v>
      </c>
    </row>
    <row r="39" spans="1:84" ht="14.25" customHeight="1" x14ac:dyDescent="0.25">
      <c r="A39" s="9"/>
      <c r="B39" s="27">
        <v>33</v>
      </c>
      <c r="C39" s="2"/>
      <c r="D39" s="49"/>
      <c r="E39" s="2"/>
      <c r="F39" s="2"/>
      <c r="G39" s="45"/>
      <c r="H39" s="2"/>
      <c r="I39" s="55"/>
      <c r="J39" s="34"/>
      <c r="K39" s="4"/>
      <c r="L39" s="4"/>
      <c r="M39" s="4"/>
      <c r="N39" s="4"/>
      <c r="O39" s="4"/>
      <c r="P39" s="4"/>
      <c r="Q39" s="4"/>
      <c r="R39" s="4"/>
      <c r="S39" s="4"/>
      <c r="CE39" s="26">
        <f t="shared" si="0"/>
        <v>0</v>
      </c>
      <c r="CF39" s="26">
        <f t="shared" si="1"/>
        <v>0</v>
      </c>
    </row>
    <row r="40" spans="1:84" ht="14.25" customHeight="1" x14ac:dyDescent="0.25">
      <c r="A40" s="9"/>
      <c r="B40" s="27">
        <v>34</v>
      </c>
      <c r="C40" s="2"/>
      <c r="D40" s="49"/>
      <c r="E40" s="2"/>
      <c r="F40" s="2"/>
      <c r="G40" s="45"/>
      <c r="H40" s="2"/>
      <c r="I40" s="55"/>
      <c r="J40" s="34"/>
      <c r="K40" s="4"/>
      <c r="L40" s="4"/>
      <c r="M40" s="4"/>
      <c r="N40" s="4"/>
      <c r="O40" s="4"/>
      <c r="P40" s="4"/>
      <c r="Q40" s="4"/>
      <c r="R40" s="4"/>
      <c r="S40" s="4"/>
      <c r="CE40" s="26">
        <f t="shared" si="0"/>
        <v>0</v>
      </c>
      <c r="CF40" s="26">
        <f t="shared" si="1"/>
        <v>0</v>
      </c>
    </row>
    <row r="41" spans="1:84" ht="14.25" customHeight="1" x14ac:dyDescent="0.25">
      <c r="A41" s="9"/>
      <c r="B41" s="27">
        <v>35</v>
      </c>
      <c r="C41" s="2"/>
      <c r="D41" s="49"/>
      <c r="E41" s="2"/>
      <c r="F41" s="2"/>
      <c r="G41" s="45"/>
      <c r="H41" s="2"/>
      <c r="I41" s="55"/>
      <c r="J41" s="34"/>
      <c r="K41" s="4"/>
      <c r="L41" s="4"/>
      <c r="M41" s="4"/>
      <c r="N41" s="4"/>
      <c r="O41" s="4"/>
      <c r="P41" s="4"/>
      <c r="Q41" s="4"/>
      <c r="R41" s="4"/>
      <c r="S41" s="4"/>
      <c r="CE41" s="26">
        <f t="shared" si="0"/>
        <v>0</v>
      </c>
      <c r="CF41" s="26">
        <f t="shared" si="1"/>
        <v>0</v>
      </c>
    </row>
    <row r="42" spans="1:84" ht="14.25" customHeight="1" x14ac:dyDescent="0.25">
      <c r="A42" s="9"/>
      <c r="B42" s="27">
        <v>36</v>
      </c>
      <c r="C42" s="2"/>
      <c r="D42" s="49"/>
      <c r="E42" s="2"/>
      <c r="F42" s="2"/>
      <c r="G42" s="45"/>
      <c r="H42" s="2"/>
      <c r="I42" s="55"/>
      <c r="J42" s="34"/>
      <c r="K42" s="4"/>
      <c r="L42" s="4"/>
      <c r="M42" s="4"/>
      <c r="N42" s="4"/>
      <c r="O42" s="4"/>
      <c r="P42" s="4"/>
      <c r="Q42" s="4"/>
      <c r="R42" s="4"/>
      <c r="S42" s="4"/>
      <c r="CE42" s="26">
        <f t="shared" si="0"/>
        <v>0</v>
      </c>
      <c r="CF42" s="26">
        <f t="shared" si="1"/>
        <v>0</v>
      </c>
    </row>
    <row r="43" spans="1:84" ht="14.25" customHeight="1" x14ac:dyDescent="0.25">
      <c r="A43" s="9"/>
      <c r="B43" s="27">
        <v>37</v>
      </c>
      <c r="C43" s="2"/>
      <c r="D43" s="49"/>
      <c r="E43" s="2"/>
      <c r="F43" s="2"/>
      <c r="G43" s="45"/>
      <c r="H43" s="2"/>
      <c r="I43" s="55"/>
      <c r="J43" s="34"/>
      <c r="K43" s="4"/>
      <c r="L43" s="4"/>
      <c r="M43" s="4"/>
      <c r="N43" s="4"/>
      <c r="O43" s="4"/>
      <c r="P43" s="4"/>
      <c r="Q43" s="4"/>
      <c r="R43" s="4"/>
      <c r="S43" s="4"/>
      <c r="CE43" s="26">
        <f t="shared" si="0"/>
        <v>0</v>
      </c>
      <c r="CF43" s="26">
        <f t="shared" si="1"/>
        <v>0</v>
      </c>
    </row>
    <row r="44" spans="1:84" ht="14.25" customHeight="1" x14ac:dyDescent="0.25">
      <c r="A44" s="9"/>
      <c r="B44" s="27">
        <v>38</v>
      </c>
      <c r="C44" s="2"/>
      <c r="D44" s="49"/>
      <c r="E44" s="2"/>
      <c r="F44" s="2"/>
      <c r="G44" s="45"/>
      <c r="H44" s="2"/>
      <c r="I44" s="55"/>
      <c r="J44" s="34"/>
      <c r="K44" s="4"/>
      <c r="L44" s="4"/>
      <c r="M44" s="4"/>
      <c r="N44" s="4"/>
      <c r="O44" s="4"/>
      <c r="P44" s="4"/>
      <c r="Q44" s="4"/>
      <c r="R44" s="4"/>
      <c r="S44" s="4"/>
      <c r="CE44" s="26">
        <f t="shared" si="0"/>
        <v>0</v>
      </c>
      <c r="CF44" s="26">
        <f t="shared" si="1"/>
        <v>0</v>
      </c>
    </row>
    <row r="45" spans="1:84" ht="14.25" customHeight="1" x14ac:dyDescent="0.25">
      <c r="A45" s="9"/>
      <c r="B45" s="27">
        <v>39</v>
      </c>
      <c r="C45" s="2"/>
      <c r="D45" s="49"/>
      <c r="E45" s="2"/>
      <c r="F45" s="2"/>
      <c r="G45" s="45"/>
      <c r="H45" s="2"/>
      <c r="I45" s="55"/>
      <c r="J45" s="34"/>
      <c r="K45" s="4"/>
      <c r="L45" s="4"/>
      <c r="M45" s="4"/>
      <c r="N45" s="4"/>
      <c r="O45" s="4"/>
      <c r="P45" s="4"/>
      <c r="Q45" s="4"/>
      <c r="R45" s="4"/>
      <c r="S45" s="4"/>
      <c r="CE45" s="26">
        <f t="shared" si="0"/>
        <v>0</v>
      </c>
      <c r="CF45" s="26">
        <f t="shared" si="1"/>
        <v>0</v>
      </c>
    </row>
    <row r="46" spans="1:84" ht="14.25" customHeight="1" x14ac:dyDescent="0.25">
      <c r="A46" s="9"/>
      <c r="B46" s="27">
        <v>40</v>
      </c>
      <c r="C46" s="2"/>
      <c r="D46" s="49"/>
      <c r="E46" s="2"/>
      <c r="F46" s="2"/>
      <c r="G46" s="45"/>
      <c r="H46" s="2"/>
      <c r="I46" s="55"/>
      <c r="J46" s="34"/>
      <c r="K46" s="4"/>
      <c r="L46" s="4"/>
      <c r="M46" s="4"/>
      <c r="N46" s="4"/>
      <c r="O46" s="4"/>
      <c r="P46" s="4"/>
      <c r="Q46" s="4"/>
      <c r="R46" s="4"/>
      <c r="S46" s="4"/>
      <c r="CE46" s="26">
        <f t="shared" si="0"/>
        <v>0</v>
      </c>
      <c r="CF46" s="26">
        <f t="shared" si="1"/>
        <v>0</v>
      </c>
    </row>
    <row r="47" spans="1:84" ht="14.25" customHeight="1" x14ac:dyDescent="0.25">
      <c r="A47" s="9"/>
      <c r="B47" s="27">
        <v>41</v>
      </c>
      <c r="C47" s="2"/>
      <c r="D47" s="49"/>
      <c r="E47" s="2"/>
      <c r="F47" s="2"/>
      <c r="G47" s="45"/>
      <c r="H47" s="2"/>
      <c r="I47" s="55"/>
      <c r="J47" s="34"/>
      <c r="K47" s="4"/>
      <c r="L47" s="4"/>
      <c r="M47" s="4"/>
      <c r="N47" s="4"/>
      <c r="O47" s="4"/>
      <c r="P47" s="4"/>
      <c r="Q47" s="4"/>
      <c r="R47" s="4"/>
      <c r="S47" s="4"/>
      <c r="CE47" s="26">
        <f t="shared" si="0"/>
        <v>0</v>
      </c>
      <c r="CF47" s="26">
        <f t="shared" si="1"/>
        <v>0</v>
      </c>
    </row>
    <row r="48" spans="1:84" ht="14.25" customHeight="1" x14ac:dyDescent="0.25">
      <c r="A48" s="9"/>
      <c r="B48" s="27">
        <v>42</v>
      </c>
      <c r="C48" s="2"/>
      <c r="D48" s="49"/>
      <c r="E48" s="2"/>
      <c r="F48" s="2"/>
      <c r="G48" s="45"/>
      <c r="H48" s="2"/>
      <c r="I48" s="55"/>
      <c r="J48" s="34"/>
      <c r="K48" s="4"/>
      <c r="L48" s="4"/>
      <c r="M48" s="4"/>
      <c r="N48" s="4"/>
      <c r="O48" s="4"/>
      <c r="P48" s="4"/>
      <c r="Q48" s="4"/>
      <c r="R48" s="4"/>
      <c r="S48" s="4"/>
      <c r="CE48" s="26">
        <f t="shared" si="0"/>
        <v>0</v>
      </c>
      <c r="CF48" s="26">
        <f t="shared" si="1"/>
        <v>0</v>
      </c>
    </row>
    <row r="49" spans="1:84" ht="14.25" customHeight="1" x14ac:dyDescent="0.25">
      <c r="A49" s="9"/>
      <c r="B49" s="27">
        <v>43</v>
      </c>
      <c r="C49" s="2"/>
      <c r="D49" s="49"/>
      <c r="E49" s="2"/>
      <c r="F49" s="2"/>
      <c r="G49" s="45"/>
      <c r="H49" s="2"/>
      <c r="I49" s="55"/>
      <c r="J49" s="34"/>
      <c r="K49" s="4"/>
      <c r="L49" s="4"/>
      <c r="M49" s="4"/>
      <c r="N49" s="4"/>
      <c r="O49" s="4"/>
      <c r="P49" s="4"/>
      <c r="Q49" s="4"/>
      <c r="R49" s="4"/>
      <c r="S49" s="4"/>
      <c r="CE49" s="26">
        <f t="shared" si="0"/>
        <v>0</v>
      </c>
      <c r="CF49" s="26">
        <f t="shared" si="1"/>
        <v>0</v>
      </c>
    </row>
    <row r="50" spans="1:84" ht="14.25" customHeight="1" x14ac:dyDescent="0.25">
      <c r="A50" s="9"/>
      <c r="B50" s="27">
        <v>44</v>
      </c>
      <c r="C50" s="2"/>
      <c r="D50" s="49"/>
      <c r="E50" s="2"/>
      <c r="F50" s="2"/>
      <c r="G50" s="45"/>
      <c r="H50" s="2"/>
      <c r="I50" s="55"/>
      <c r="J50" s="34"/>
      <c r="K50" s="4"/>
      <c r="L50" s="4"/>
      <c r="M50" s="4"/>
      <c r="N50" s="4"/>
      <c r="O50" s="4"/>
      <c r="P50" s="4"/>
      <c r="Q50" s="4"/>
      <c r="R50" s="4"/>
      <c r="S50" s="4"/>
      <c r="CE50" s="26">
        <f t="shared" si="0"/>
        <v>0</v>
      </c>
      <c r="CF50" s="26">
        <f t="shared" si="1"/>
        <v>0</v>
      </c>
    </row>
    <row r="51" spans="1:84" ht="14.25" customHeight="1" x14ac:dyDescent="0.25">
      <c r="A51" s="9"/>
      <c r="B51" s="27">
        <v>45</v>
      </c>
      <c r="C51" s="2"/>
      <c r="D51" s="49"/>
      <c r="E51" s="2"/>
      <c r="F51" s="2"/>
      <c r="G51" s="45"/>
      <c r="H51" s="2"/>
      <c r="I51" s="55"/>
      <c r="J51" s="34"/>
      <c r="K51" s="4"/>
      <c r="L51" s="4"/>
      <c r="M51" s="4"/>
      <c r="N51" s="4"/>
      <c r="O51" s="4"/>
      <c r="P51" s="4"/>
      <c r="Q51" s="4"/>
      <c r="R51" s="4"/>
      <c r="S51" s="4"/>
      <c r="CE51" s="26">
        <f t="shared" si="0"/>
        <v>0</v>
      </c>
      <c r="CF51" s="26">
        <f t="shared" si="1"/>
        <v>0</v>
      </c>
    </row>
    <row r="52" spans="1:84" ht="14.25" customHeight="1" x14ac:dyDescent="0.25">
      <c r="A52" s="9"/>
      <c r="B52" s="27">
        <v>46</v>
      </c>
      <c r="C52" s="2"/>
      <c r="D52" s="49"/>
      <c r="E52" s="2"/>
      <c r="F52" s="2"/>
      <c r="G52" s="45"/>
      <c r="H52" s="2"/>
      <c r="I52" s="55"/>
      <c r="J52" s="34"/>
      <c r="K52" s="4"/>
      <c r="L52" s="4"/>
      <c r="M52" s="4"/>
      <c r="N52" s="4"/>
      <c r="O52" s="4"/>
      <c r="P52" s="4"/>
      <c r="Q52" s="4"/>
      <c r="R52" s="4"/>
      <c r="S52" s="4"/>
      <c r="CE52" s="26">
        <f t="shared" si="0"/>
        <v>0</v>
      </c>
      <c r="CF52" s="26">
        <f t="shared" si="1"/>
        <v>0</v>
      </c>
    </row>
    <row r="53" spans="1:84" ht="14.25" customHeight="1" x14ac:dyDescent="0.25">
      <c r="A53" s="9"/>
      <c r="B53" s="27">
        <v>47</v>
      </c>
      <c r="C53" s="2"/>
      <c r="D53" s="49"/>
      <c r="E53" s="2"/>
      <c r="F53" s="2"/>
      <c r="G53" s="45"/>
      <c r="H53" s="2"/>
      <c r="I53" s="55"/>
      <c r="J53" s="34"/>
      <c r="K53" s="4"/>
      <c r="L53" s="4"/>
      <c r="M53" s="4"/>
      <c r="N53" s="4"/>
      <c r="O53" s="4"/>
      <c r="P53" s="4"/>
      <c r="Q53" s="4"/>
      <c r="R53" s="4"/>
      <c r="S53" s="4"/>
      <c r="CE53" s="26">
        <f t="shared" si="0"/>
        <v>0</v>
      </c>
      <c r="CF53" s="26">
        <f t="shared" si="1"/>
        <v>0</v>
      </c>
    </row>
    <row r="54" spans="1:84" ht="14.25" customHeight="1" x14ac:dyDescent="0.25">
      <c r="A54" s="9"/>
      <c r="B54" s="27">
        <v>48</v>
      </c>
      <c r="C54" s="2"/>
      <c r="D54" s="49"/>
      <c r="E54" s="2"/>
      <c r="F54" s="2"/>
      <c r="G54" s="45"/>
      <c r="H54" s="2"/>
      <c r="I54" s="55"/>
      <c r="J54" s="34"/>
      <c r="K54" s="4"/>
      <c r="L54" s="4"/>
      <c r="M54" s="4"/>
      <c r="N54" s="4"/>
      <c r="O54" s="4"/>
      <c r="P54" s="4"/>
      <c r="Q54" s="4"/>
      <c r="R54" s="4"/>
      <c r="S54" s="4"/>
      <c r="CE54" s="26">
        <f t="shared" si="0"/>
        <v>0</v>
      </c>
      <c r="CF54" s="26">
        <f t="shared" si="1"/>
        <v>0</v>
      </c>
    </row>
    <row r="55" spans="1:84" ht="14.25" customHeight="1" x14ac:dyDescent="0.25">
      <c r="A55" s="9"/>
      <c r="B55" s="27">
        <v>49</v>
      </c>
      <c r="C55" s="2"/>
      <c r="D55" s="49"/>
      <c r="E55" s="2"/>
      <c r="F55" s="2"/>
      <c r="G55" s="45"/>
      <c r="H55" s="2"/>
      <c r="I55" s="55"/>
      <c r="J55" s="34"/>
      <c r="K55" s="4"/>
      <c r="L55" s="4"/>
      <c r="M55" s="4"/>
      <c r="N55" s="4"/>
      <c r="O55" s="4"/>
      <c r="P55" s="4"/>
      <c r="Q55" s="4"/>
      <c r="R55" s="4"/>
      <c r="S55" s="4"/>
      <c r="CE55" s="26">
        <f t="shared" si="0"/>
        <v>0</v>
      </c>
      <c r="CF55" s="26">
        <f t="shared" si="1"/>
        <v>0</v>
      </c>
    </row>
    <row r="56" spans="1:84" ht="14.25" customHeight="1" x14ac:dyDescent="0.25">
      <c r="A56" s="9"/>
      <c r="B56" s="27">
        <v>50</v>
      </c>
      <c r="C56" s="2"/>
      <c r="D56" s="49"/>
      <c r="E56" s="2"/>
      <c r="F56" s="2"/>
      <c r="G56" s="45"/>
      <c r="H56" s="2"/>
      <c r="I56" s="55"/>
      <c r="J56" s="34"/>
      <c r="K56" s="4"/>
      <c r="L56" s="4"/>
      <c r="M56" s="4"/>
      <c r="N56" s="4"/>
      <c r="O56" s="4"/>
      <c r="P56" s="4"/>
      <c r="Q56" s="4"/>
      <c r="R56" s="4"/>
      <c r="S56" s="4"/>
      <c r="CE56" s="26">
        <f t="shared" si="0"/>
        <v>0</v>
      </c>
      <c r="CF56" s="26">
        <f t="shared" si="1"/>
        <v>0</v>
      </c>
    </row>
    <row r="57" spans="1:84" ht="14.25" customHeight="1" x14ac:dyDescent="0.25">
      <c r="A57" s="9"/>
      <c r="B57" s="27">
        <v>51</v>
      </c>
      <c r="C57" s="2"/>
      <c r="D57" s="49"/>
      <c r="E57" s="2"/>
      <c r="F57" s="2"/>
      <c r="G57" s="45"/>
      <c r="H57" s="2"/>
      <c r="I57" s="55"/>
      <c r="J57" s="34"/>
      <c r="K57" s="4"/>
      <c r="L57" s="4"/>
      <c r="M57" s="4"/>
      <c r="N57" s="4"/>
      <c r="O57" s="4"/>
      <c r="P57" s="4"/>
      <c r="Q57" s="4"/>
      <c r="R57" s="4"/>
      <c r="S57" s="4"/>
      <c r="CE57" s="26">
        <f t="shared" si="0"/>
        <v>0</v>
      </c>
      <c r="CF57" s="26">
        <f t="shared" si="1"/>
        <v>0</v>
      </c>
    </row>
    <row r="58" spans="1:84" ht="14.25" customHeight="1" x14ac:dyDescent="0.25">
      <c r="A58" s="9"/>
      <c r="B58" s="27">
        <v>52</v>
      </c>
      <c r="C58" s="2"/>
      <c r="D58" s="49"/>
      <c r="E58" s="2"/>
      <c r="F58" s="2"/>
      <c r="G58" s="45"/>
      <c r="H58" s="2"/>
      <c r="I58" s="55"/>
      <c r="J58" s="34"/>
      <c r="K58" s="4"/>
      <c r="L58" s="4"/>
      <c r="M58" s="4"/>
      <c r="N58" s="4"/>
      <c r="O58" s="4"/>
      <c r="P58" s="4"/>
      <c r="Q58" s="4"/>
      <c r="R58" s="4"/>
      <c r="S58" s="4"/>
      <c r="CE58" s="26">
        <f t="shared" si="0"/>
        <v>0</v>
      </c>
      <c r="CF58" s="26">
        <f t="shared" si="1"/>
        <v>0</v>
      </c>
    </row>
    <row r="59" spans="1:84" ht="14.25" customHeight="1" x14ac:dyDescent="0.25">
      <c r="A59" s="9"/>
      <c r="B59" s="27">
        <v>53</v>
      </c>
      <c r="C59" s="2"/>
      <c r="D59" s="49"/>
      <c r="E59" s="2"/>
      <c r="F59" s="2"/>
      <c r="G59" s="45"/>
      <c r="H59" s="2"/>
      <c r="I59" s="55"/>
      <c r="J59" s="34"/>
      <c r="K59" s="4"/>
      <c r="L59" s="4"/>
      <c r="M59" s="4"/>
      <c r="N59" s="4"/>
      <c r="O59" s="4"/>
      <c r="P59" s="4"/>
      <c r="Q59" s="4"/>
      <c r="R59" s="4"/>
      <c r="S59" s="4"/>
      <c r="CE59" s="26">
        <f t="shared" si="0"/>
        <v>0</v>
      </c>
      <c r="CF59" s="26">
        <f t="shared" si="1"/>
        <v>0</v>
      </c>
    </row>
    <row r="60" spans="1:84" ht="14.25" customHeight="1" x14ac:dyDescent="0.25">
      <c r="A60" s="9"/>
      <c r="B60" s="27">
        <v>54</v>
      </c>
      <c r="C60" s="2"/>
      <c r="D60" s="49"/>
      <c r="E60" s="2"/>
      <c r="F60" s="2"/>
      <c r="G60" s="45"/>
      <c r="H60" s="2"/>
      <c r="I60" s="55"/>
      <c r="J60" s="34"/>
      <c r="K60" s="4"/>
      <c r="L60" s="4"/>
      <c r="M60" s="4"/>
      <c r="N60" s="4"/>
      <c r="O60" s="4"/>
      <c r="P60" s="4"/>
      <c r="Q60" s="4"/>
      <c r="R60" s="4"/>
      <c r="S60" s="4"/>
      <c r="CE60" s="26">
        <f t="shared" si="0"/>
        <v>0</v>
      </c>
      <c r="CF60" s="26">
        <f t="shared" si="1"/>
        <v>0</v>
      </c>
    </row>
    <row r="61" spans="1:84" ht="14.25" customHeight="1" x14ac:dyDescent="0.25">
      <c r="A61" s="9"/>
      <c r="B61" s="27">
        <v>55</v>
      </c>
      <c r="C61" s="2"/>
      <c r="D61" s="49"/>
      <c r="E61" s="2"/>
      <c r="F61" s="2"/>
      <c r="G61" s="45"/>
      <c r="H61" s="2"/>
      <c r="I61" s="55"/>
      <c r="J61" s="34"/>
      <c r="K61" s="4"/>
      <c r="L61" s="4"/>
      <c r="M61" s="4"/>
      <c r="N61" s="4"/>
      <c r="O61" s="4"/>
      <c r="P61" s="4"/>
      <c r="Q61" s="4"/>
      <c r="R61" s="4"/>
      <c r="S61" s="4"/>
      <c r="CE61" s="26">
        <f t="shared" si="0"/>
        <v>0</v>
      </c>
      <c r="CF61" s="26">
        <f t="shared" si="1"/>
        <v>0</v>
      </c>
    </row>
    <row r="62" spans="1:84" ht="14.25" customHeight="1" x14ac:dyDescent="0.25">
      <c r="A62" s="9"/>
      <c r="B62" s="27">
        <v>56</v>
      </c>
      <c r="C62" s="2"/>
      <c r="D62" s="49"/>
      <c r="E62" s="2"/>
      <c r="F62" s="2"/>
      <c r="G62" s="45"/>
      <c r="H62" s="2"/>
      <c r="I62" s="55"/>
      <c r="J62" s="34"/>
      <c r="K62" s="4"/>
      <c r="L62" s="4"/>
      <c r="M62" s="4"/>
      <c r="N62" s="4"/>
      <c r="O62" s="4"/>
      <c r="P62" s="4"/>
      <c r="Q62" s="4"/>
      <c r="R62" s="4"/>
      <c r="S62" s="4"/>
      <c r="CE62" s="26">
        <f t="shared" si="0"/>
        <v>0</v>
      </c>
      <c r="CF62" s="26">
        <f t="shared" si="1"/>
        <v>0</v>
      </c>
    </row>
    <row r="63" spans="1:84" ht="14.25" customHeight="1" x14ac:dyDescent="0.25">
      <c r="A63" s="9"/>
      <c r="B63" s="27">
        <v>57</v>
      </c>
      <c r="C63" s="2"/>
      <c r="D63" s="49"/>
      <c r="E63" s="2"/>
      <c r="F63" s="2"/>
      <c r="G63" s="45"/>
      <c r="H63" s="2"/>
      <c r="I63" s="55"/>
      <c r="J63" s="34"/>
      <c r="K63" s="4"/>
      <c r="L63" s="4"/>
      <c r="M63" s="4"/>
      <c r="N63" s="4"/>
      <c r="O63" s="4"/>
      <c r="P63" s="4"/>
      <c r="Q63" s="4"/>
      <c r="R63" s="4"/>
      <c r="S63" s="4"/>
      <c r="CE63" s="26">
        <f t="shared" si="0"/>
        <v>0</v>
      </c>
      <c r="CF63" s="26">
        <f t="shared" si="1"/>
        <v>0</v>
      </c>
    </row>
    <row r="64" spans="1:84" ht="14.25" customHeight="1" x14ac:dyDescent="0.25">
      <c r="A64" s="9"/>
      <c r="B64" s="27">
        <v>58</v>
      </c>
      <c r="C64" s="2"/>
      <c r="D64" s="49"/>
      <c r="E64" s="2"/>
      <c r="F64" s="2"/>
      <c r="G64" s="45"/>
      <c r="H64" s="2"/>
      <c r="I64" s="55"/>
      <c r="J64" s="34"/>
      <c r="K64" s="4"/>
      <c r="L64" s="4"/>
      <c r="M64" s="4"/>
      <c r="N64" s="4"/>
      <c r="O64" s="4"/>
      <c r="P64" s="4"/>
      <c r="Q64" s="4"/>
      <c r="R64" s="4"/>
      <c r="S64" s="4"/>
      <c r="CE64" s="26">
        <f t="shared" si="0"/>
        <v>0</v>
      </c>
      <c r="CF64" s="26">
        <f t="shared" si="1"/>
        <v>0</v>
      </c>
    </row>
    <row r="65" spans="1:84" ht="14.25" customHeight="1" x14ac:dyDescent="0.25">
      <c r="A65" s="9"/>
      <c r="B65" s="27">
        <v>59</v>
      </c>
      <c r="C65" s="2"/>
      <c r="D65" s="49"/>
      <c r="E65" s="2"/>
      <c r="F65" s="2"/>
      <c r="G65" s="45"/>
      <c r="H65" s="2"/>
      <c r="I65" s="55"/>
      <c r="J65" s="34"/>
      <c r="K65" s="4"/>
      <c r="L65" s="4"/>
      <c r="M65" s="4"/>
      <c r="N65" s="4"/>
      <c r="O65" s="4"/>
      <c r="P65" s="4"/>
      <c r="Q65" s="4"/>
      <c r="R65" s="4"/>
      <c r="S65" s="4"/>
      <c r="CE65" s="26">
        <f t="shared" si="0"/>
        <v>0</v>
      </c>
      <c r="CF65" s="26">
        <f t="shared" si="1"/>
        <v>0</v>
      </c>
    </row>
    <row r="66" spans="1:84" ht="14.25" customHeight="1" x14ac:dyDescent="0.25">
      <c r="A66" s="9"/>
      <c r="B66" s="27">
        <v>60</v>
      </c>
      <c r="C66" s="2"/>
      <c r="D66" s="49"/>
      <c r="E66" s="2"/>
      <c r="F66" s="2"/>
      <c r="G66" s="45"/>
      <c r="H66" s="2"/>
      <c r="I66" s="55"/>
      <c r="J66" s="34"/>
      <c r="K66" s="4"/>
      <c r="L66" s="4"/>
      <c r="M66" s="4"/>
      <c r="N66" s="4"/>
      <c r="O66" s="4"/>
      <c r="P66" s="4"/>
      <c r="Q66" s="4"/>
      <c r="R66" s="4"/>
      <c r="S66" s="4"/>
      <c r="CE66" s="26">
        <f t="shared" si="0"/>
        <v>0</v>
      </c>
      <c r="CF66" s="26">
        <f t="shared" si="1"/>
        <v>0</v>
      </c>
    </row>
    <row r="67" spans="1:84" ht="14.25" customHeight="1" x14ac:dyDescent="0.25">
      <c r="A67" s="9"/>
      <c r="B67" s="27">
        <v>61</v>
      </c>
      <c r="C67" s="2"/>
      <c r="D67" s="49"/>
      <c r="E67" s="2"/>
      <c r="F67" s="2"/>
      <c r="G67" s="45"/>
      <c r="H67" s="2"/>
      <c r="I67" s="55"/>
      <c r="J67" s="34"/>
      <c r="K67" s="4"/>
      <c r="L67" s="4"/>
      <c r="M67" s="4"/>
      <c r="N67" s="4"/>
      <c r="O67" s="4"/>
      <c r="P67" s="4"/>
      <c r="Q67" s="4"/>
      <c r="R67" s="4"/>
      <c r="S67" s="4"/>
      <c r="CE67" s="26">
        <f t="shared" si="0"/>
        <v>0</v>
      </c>
      <c r="CF67" s="26">
        <f t="shared" si="1"/>
        <v>0</v>
      </c>
    </row>
    <row r="68" spans="1:84" ht="14.25" customHeight="1" x14ac:dyDescent="0.25">
      <c r="A68" s="9"/>
      <c r="B68" s="27">
        <v>62</v>
      </c>
      <c r="C68" s="2"/>
      <c r="D68" s="49"/>
      <c r="E68" s="2"/>
      <c r="F68" s="2"/>
      <c r="G68" s="45"/>
      <c r="H68" s="2"/>
      <c r="I68" s="55"/>
      <c r="J68" s="34"/>
      <c r="K68" s="4"/>
      <c r="L68" s="4"/>
      <c r="M68" s="4"/>
      <c r="N68" s="4"/>
      <c r="O68" s="4"/>
      <c r="P68" s="4"/>
      <c r="Q68" s="4"/>
      <c r="R68" s="4"/>
      <c r="S68" s="4"/>
      <c r="CE68" s="26">
        <f t="shared" si="0"/>
        <v>0</v>
      </c>
      <c r="CF68" s="26">
        <f t="shared" si="1"/>
        <v>0</v>
      </c>
    </row>
    <row r="69" spans="1:84" ht="14.25" customHeight="1" x14ac:dyDescent="0.25">
      <c r="A69" s="9"/>
      <c r="B69" s="27">
        <v>63</v>
      </c>
      <c r="C69" s="2"/>
      <c r="D69" s="49"/>
      <c r="E69" s="2"/>
      <c r="F69" s="2"/>
      <c r="G69" s="45"/>
      <c r="H69" s="2"/>
      <c r="I69" s="55"/>
      <c r="J69" s="34"/>
      <c r="K69" s="4"/>
      <c r="L69" s="4"/>
      <c r="M69" s="4"/>
      <c r="N69" s="4"/>
      <c r="O69" s="4"/>
      <c r="P69" s="4"/>
      <c r="Q69" s="4"/>
      <c r="R69" s="4"/>
      <c r="S69" s="4"/>
      <c r="CE69" s="26">
        <f t="shared" si="0"/>
        <v>0</v>
      </c>
      <c r="CF69" s="26">
        <f t="shared" si="1"/>
        <v>0</v>
      </c>
    </row>
    <row r="70" spans="1:84" ht="14.25" customHeight="1" x14ac:dyDescent="0.25">
      <c r="A70" s="9"/>
      <c r="B70" s="27">
        <v>64</v>
      </c>
      <c r="C70" s="2"/>
      <c r="D70" s="49"/>
      <c r="E70" s="2"/>
      <c r="F70" s="2"/>
      <c r="G70" s="45"/>
      <c r="H70" s="2"/>
      <c r="I70" s="55"/>
      <c r="J70" s="34"/>
      <c r="K70" s="4"/>
      <c r="L70" s="4"/>
      <c r="M70" s="4"/>
      <c r="N70" s="4"/>
      <c r="O70" s="4"/>
      <c r="P70" s="4"/>
      <c r="Q70" s="4"/>
      <c r="R70" s="4"/>
      <c r="S70" s="4"/>
      <c r="CE70" s="26">
        <f t="shared" si="0"/>
        <v>0</v>
      </c>
      <c r="CF70" s="26">
        <f t="shared" si="1"/>
        <v>0</v>
      </c>
    </row>
    <row r="71" spans="1:84" ht="14.25" customHeight="1" x14ac:dyDescent="0.25">
      <c r="A71" s="9"/>
      <c r="B71" s="27">
        <v>65</v>
      </c>
      <c r="C71" s="2"/>
      <c r="D71" s="49"/>
      <c r="E71" s="2"/>
      <c r="F71" s="2"/>
      <c r="G71" s="45"/>
      <c r="H71" s="2"/>
      <c r="I71" s="55"/>
      <c r="J71" s="34"/>
      <c r="K71" s="4"/>
      <c r="L71" s="4"/>
      <c r="M71" s="4"/>
      <c r="N71" s="4"/>
      <c r="O71" s="4"/>
      <c r="P71" s="4"/>
      <c r="Q71" s="4"/>
      <c r="R71" s="4"/>
      <c r="S71" s="4"/>
      <c r="CE71" s="26">
        <f t="shared" ref="CE71:CE134" si="2">IF(C71&lt;&gt;"",1,0)</f>
        <v>0</v>
      </c>
      <c r="CF71" s="26">
        <f t="shared" ref="CF71:CF134" si="3">IF(CE71=1,IF(E71&lt;&gt;"",IF(E71&lt;400,1,0),0),0)</f>
        <v>0</v>
      </c>
    </row>
    <row r="72" spans="1:84" ht="14.25" customHeight="1" x14ac:dyDescent="0.25">
      <c r="A72" s="9"/>
      <c r="B72" s="27">
        <v>66</v>
      </c>
      <c r="C72" s="2"/>
      <c r="D72" s="49"/>
      <c r="E72" s="2"/>
      <c r="F72" s="2"/>
      <c r="G72" s="45"/>
      <c r="H72" s="2"/>
      <c r="I72" s="55"/>
      <c r="J72" s="34"/>
      <c r="K72" s="4"/>
      <c r="L72" s="4"/>
      <c r="M72" s="4"/>
      <c r="N72" s="4"/>
      <c r="O72" s="4"/>
      <c r="P72" s="4"/>
      <c r="Q72" s="4"/>
      <c r="R72" s="4"/>
      <c r="S72" s="4"/>
      <c r="CE72" s="26">
        <f t="shared" si="2"/>
        <v>0</v>
      </c>
      <c r="CF72" s="26">
        <f t="shared" si="3"/>
        <v>0</v>
      </c>
    </row>
    <row r="73" spans="1:84" ht="14.25" customHeight="1" x14ac:dyDescent="0.25">
      <c r="A73" s="9"/>
      <c r="B73" s="27">
        <v>67</v>
      </c>
      <c r="C73" s="2"/>
      <c r="D73" s="49"/>
      <c r="E73" s="2"/>
      <c r="F73" s="2"/>
      <c r="G73" s="45"/>
      <c r="H73" s="2"/>
      <c r="I73" s="55"/>
      <c r="J73" s="34"/>
      <c r="K73" s="4"/>
      <c r="L73" s="4"/>
      <c r="M73" s="4"/>
      <c r="N73" s="4"/>
      <c r="O73" s="4"/>
      <c r="P73" s="4"/>
      <c r="Q73" s="4"/>
      <c r="R73" s="4"/>
      <c r="S73" s="4"/>
      <c r="CE73" s="26">
        <f t="shared" si="2"/>
        <v>0</v>
      </c>
      <c r="CF73" s="26">
        <f t="shared" si="3"/>
        <v>0</v>
      </c>
    </row>
    <row r="74" spans="1:84" ht="14.25" customHeight="1" x14ac:dyDescent="0.25">
      <c r="A74" s="9"/>
      <c r="B74" s="27">
        <v>68</v>
      </c>
      <c r="C74" s="2"/>
      <c r="D74" s="49"/>
      <c r="E74" s="2"/>
      <c r="F74" s="2"/>
      <c r="G74" s="45"/>
      <c r="H74" s="2"/>
      <c r="I74" s="55"/>
      <c r="J74" s="34"/>
      <c r="K74" s="4"/>
      <c r="L74" s="4"/>
      <c r="M74" s="4"/>
      <c r="N74" s="4"/>
      <c r="O74" s="4"/>
      <c r="P74" s="4"/>
      <c r="Q74" s="4"/>
      <c r="R74" s="4"/>
      <c r="S74" s="4"/>
      <c r="CE74" s="26">
        <f t="shared" si="2"/>
        <v>0</v>
      </c>
      <c r="CF74" s="26">
        <f t="shared" si="3"/>
        <v>0</v>
      </c>
    </row>
    <row r="75" spans="1:84" ht="14.25" customHeight="1" x14ac:dyDescent="0.25">
      <c r="A75" s="9"/>
      <c r="B75" s="27">
        <v>69</v>
      </c>
      <c r="C75" s="2"/>
      <c r="D75" s="49"/>
      <c r="E75" s="2"/>
      <c r="F75" s="2"/>
      <c r="G75" s="45"/>
      <c r="H75" s="2"/>
      <c r="I75" s="55"/>
      <c r="J75" s="34"/>
      <c r="K75" s="4"/>
      <c r="L75" s="4"/>
      <c r="M75" s="4"/>
      <c r="N75" s="4"/>
      <c r="O75" s="4"/>
      <c r="P75" s="4"/>
      <c r="Q75" s="4"/>
      <c r="R75" s="4"/>
      <c r="S75" s="4"/>
      <c r="CE75" s="26">
        <f t="shared" si="2"/>
        <v>0</v>
      </c>
      <c r="CF75" s="26">
        <f t="shared" si="3"/>
        <v>0</v>
      </c>
    </row>
    <row r="76" spans="1:84" ht="14.25" customHeight="1" x14ac:dyDescent="0.25">
      <c r="A76" s="9"/>
      <c r="B76" s="27">
        <v>70</v>
      </c>
      <c r="C76" s="2"/>
      <c r="D76" s="49"/>
      <c r="E76" s="2"/>
      <c r="F76" s="2"/>
      <c r="G76" s="45"/>
      <c r="H76" s="2"/>
      <c r="I76" s="55"/>
      <c r="J76" s="34"/>
      <c r="K76" s="4"/>
      <c r="L76" s="4"/>
      <c r="M76" s="4"/>
      <c r="N76" s="4"/>
      <c r="O76" s="4"/>
      <c r="P76" s="4"/>
      <c r="Q76" s="4"/>
      <c r="R76" s="4"/>
      <c r="S76" s="4"/>
      <c r="CE76" s="26">
        <f t="shared" si="2"/>
        <v>0</v>
      </c>
      <c r="CF76" s="26">
        <f t="shared" si="3"/>
        <v>0</v>
      </c>
    </row>
    <row r="77" spans="1:84" ht="14.25" customHeight="1" x14ac:dyDescent="0.25">
      <c r="A77" s="9"/>
      <c r="B77" s="27">
        <v>71</v>
      </c>
      <c r="C77" s="2"/>
      <c r="D77" s="49"/>
      <c r="E77" s="2"/>
      <c r="F77" s="2"/>
      <c r="G77" s="45"/>
      <c r="H77" s="2"/>
      <c r="I77" s="55"/>
      <c r="J77" s="34"/>
      <c r="K77" s="4"/>
      <c r="L77" s="4"/>
      <c r="M77" s="4"/>
      <c r="N77" s="4"/>
      <c r="O77" s="4"/>
      <c r="P77" s="4"/>
      <c r="Q77" s="4"/>
      <c r="R77" s="4"/>
      <c r="S77" s="4"/>
      <c r="CE77" s="26">
        <f t="shared" si="2"/>
        <v>0</v>
      </c>
      <c r="CF77" s="26">
        <f t="shared" si="3"/>
        <v>0</v>
      </c>
    </row>
    <row r="78" spans="1:84" ht="14.25" customHeight="1" x14ac:dyDescent="0.25">
      <c r="A78" s="9"/>
      <c r="B78" s="27">
        <v>72</v>
      </c>
      <c r="C78" s="2"/>
      <c r="D78" s="49"/>
      <c r="E78" s="2"/>
      <c r="F78" s="2"/>
      <c r="G78" s="45"/>
      <c r="H78" s="2"/>
      <c r="I78" s="55"/>
      <c r="J78" s="34"/>
      <c r="K78" s="4"/>
      <c r="L78" s="4"/>
      <c r="M78" s="4"/>
      <c r="N78" s="4"/>
      <c r="O78" s="4"/>
      <c r="P78" s="4"/>
      <c r="Q78" s="4"/>
      <c r="R78" s="4"/>
      <c r="S78" s="4"/>
      <c r="CE78" s="26">
        <f t="shared" si="2"/>
        <v>0</v>
      </c>
      <c r="CF78" s="26">
        <f t="shared" si="3"/>
        <v>0</v>
      </c>
    </row>
    <row r="79" spans="1:84" ht="14.25" customHeight="1" x14ac:dyDescent="0.25">
      <c r="A79" s="9"/>
      <c r="B79" s="27">
        <v>73</v>
      </c>
      <c r="C79" s="2"/>
      <c r="D79" s="49"/>
      <c r="E79" s="2"/>
      <c r="F79" s="2"/>
      <c r="G79" s="45"/>
      <c r="H79" s="2"/>
      <c r="I79" s="55"/>
      <c r="J79" s="34"/>
      <c r="K79" s="4"/>
      <c r="L79" s="4"/>
      <c r="M79" s="4"/>
      <c r="N79" s="4"/>
      <c r="O79" s="4"/>
      <c r="P79" s="4"/>
      <c r="Q79" s="4"/>
      <c r="R79" s="4"/>
      <c r="S79" s="4"/>
      <c r="CE79" s="26">
        <f t="shared" si="2"/>
        <v>0</v>
      </c>
      <c r="CF79" s="26">
        <f t="shared" si="3"/>
        <v>0</v>
      </c>
    </row>
    <row r="80" spans="1:84" ht="14.25" customHeight="1" x14ac:dyDescent="0.25">
      <c r="A80" s="9"/>
      <c r="B80" s="27">
        <v>74</v>
      </c>
      <c r="C80" s="2"/>
      <c r="D80" s="49"/>
      <c r="E80" s="2"/>
      <c r="F80" s="2"/>
      <c r="G80" s="45"/>
      <c r="H80" s="2"/>
      <c r="I80" s="55"/>
      <c r="J80" s="34"/>
      <c r="K80" s="4"/>
      <c r="L80" s="4"/>
      <c r="M80" s="4"/>
      <c r="N80" s="4"/>
      <c r="O80" s="4"/>
      <c r="P80" s="4"/>
      <c r="Q80" s="4"/>
      <c r="R80" s="4"/>
      <c r="S80" s="4"/>
      <c r="CE80" s="26">
        <f t="shared" si="2"/>
        <v>0</v>
      </c>
      <c r="CF80" s="26">
        <f t="shared" si="3"/>
        <v>0</v>
      </c>
    </row>
    <row r="81" spans="1:84" ht="14.25" customHeight="1" x14ac:dyDescent="0.25">
      <c r="A81" s="9"/>
      <c r="B81" s="27">
        <v>75</v>
      </c>
      <c r="C81" s="2"/>
      <c r="D81" s="49"/>
      <c r="E81" s="2"/>
      <c r="F81" s="2"/>
      <c r="G81" s="45"/>
      <c r="H81" s="2"/>
      <c r="I81" s="55"/>
      <c r="J81" s="34"/>
      <c r="K81" s="4"/>
      <c r="L81" s="4"/>
      <c r="M81" s="4"/>
      <c r="N81" s="4"/>
      <c r="O81" s="4"/>
      <c r="P81" s="4"/>
      <c r="Q81" s="4"/>
      <c r="R81" s="4"/>
      <c r="S81" s="4"/>
      <c r="CE81" s="26">
        <f t="shared" si="2"/>
        <v>0</v>
      </c>
      <c r="CF81" s="26">
        <f t="shared" si="3"/>
        <v>0</v>
      </c>
    </row>
    <row r="82" spans="1:84" ht="14.25" customHeight="1" x14ac:dyDescent="0.25">
      <c r="A82" s="9"/>
      <c r="B82" s="27">
        <v>76</v>
      </c>
      <c r="C82" s="2"/>
      <c r="D82" s="49"/>
      <c r="E82" s="2"/>
      <c r="F82" s="2"/>
      <c r="G82" s="45"/>
      <c r="H82" s="2"/>
      <c r="I82" s="55"/>
      <c r="J82" s="34"/>
      <c r="K82" s="4"/>
      <c r="L82" s="4"/>
      <c r="M82" s="4"/>
      <c r="N82" s="4"/>
      <c r="O82" s="4"/>
      <c r="P82" s="4"/>
      <c r="Q82" s="4"/>
      <c r="R82" s="4"/>
      <c r="S82" s="4"/>
      <c r="CE82" s="26">
        <f t="shared" si="2"/>
        <v>0</v>
      </c>
      <c r="CF82" s="26">
        <f t="shared" si="3"/>
        <v>0</v>
      </c>
    </row>
    <row r="83" spans="1:84" ht="14.25" customHeight="1" x14ac:dyDescent="0.25">
      <c r="A83" s="9"/>
      <c r="B83" s="27">
        <v>77</v>
      </c>
      <c r="C83" s="2"/>
      <c r="D83" s="49"/>
      <c r="E83" s="2"/>
      <c r="F83" s="2"/>
      <c r="G83" s="45"/>
      <c r="H83" s="2"/>
      <c r="I83" s="55"/>
      <c r="J83" s="34"/>
      <c r="K83" s="4"/>
      <c r="L83" s="4"/>
      <c r="M83" s="4"/>
      <c r="N83" s="4"/>
      <c r="O83" s="4"/>
      <c r="P83" s="4"/>
      <c r="Q83" s="4"/>
      <c r="R83" s="4"/>
      <c r="S83" s="4"/>
      <c r="CE83" s="26">
        <f t="shared" si="2"/>
        <v>0</v>
      </c>
      <c r="CF83" s="26">
        <f t="shared" si="3"/>
        <v>0</v>
      </c>
    </row>
    <row r="84" spans="1:84" ht="14.25" customHeight="1" x14ac:dyDescent="0.25">
      <c r="A84" s="9"/>
      <c r="B84" s="27">
        <v>78</v>
      </c>
      <c r="C84" s="2"/>
      <c r="D84" s="49"/>
      <c r="E84" s="2"/>
      <c r="F84" s="2"/>
      <c r="G84" s="45"/>
      <c r="H84" s="2"/>
      <c r="I84" s="55"/>
      <c r="J84" s="34"/>
      <c r="K84" s="4"/>
      <c r="L84" s="4"/>
      <c r="M84" s="4"/>
      <c r="N84" s="4"/>
      <c r="O84" s="4"/>
      <c r="P84" s="4"/>
      <c r="Q84" s="4"/>
      <c r="R84" s="4"/>
      <c r="S84" s="4"/>
      <c r="CE84" s="26">
        <f t="shared" si="2"/>
        <v>0</v>
      </c>
      <c r="CF84" s="26">
        <f t="shared" si="3"/>
        <v>0</v>
      </c>
    </row>
    <row r="85" spans="1:84" ht="14.25" customHeight="1" x14ac:dyDescent="0.25">
      <c r="A85" s="9"/>
      <c r="B85" s="27">
        <v>79</v>
      </c>
      <c r="C85" s="2"/>
      <c r="D85" s="49"/>
      <c r="E85" s="2"/>
      <c r="F85" s="2"/>
      <c r="G85" s="45"/>
      <c r="H85" s="2"/>
      <c r="I85" s="55"/>
      <c r="J85" s="34"/>
      <c r="K85" s="4"/>
      <c r="L85" s="4"/>
      <c r="M85" s="4"/>
      <c r="N85" s="4"/>
      <c r="O85" s="4"/>
      <c r="P85" s="4"/>
      <c r="Q85" s="4"/>
      <c r="R85" s="4"/>
      <c r="S85" s="4"/>
      <c r="CE85" s="26">
        <f t="shared" si="2"/>
        <v>0</v>
      </c>
      <c r="CF85" s="26">
        <f t="shared" si="3"/>
        <v>0</v>
      </c>
    </row>
    <row r="86" spans="1:84" ht="14.25" customHeight="1" x14ac:dyDescent="0.25">
      <c r="A86" s="9"/>
      <c r="B86" s="27">
        <v>80</v>
      </c>
      <c r="C86" s="2"/>
      <c r="D86" s="49"/>
      <c r="E86" s="2"/>
      <c r="F86" s="2"/>
      <c r="G86" s="45"/>
      <c r="H86" s="2"/>
      <c r="I86" s="55"/>
      <c r="J86" s="34"/>
      <c r="K86" s="4"/>
      <c r="L86" s="4"/>
      <c r="M86" s="4"/>
      <c r="N86" s="4"/>
      <c r="O86" s="4"/>
      <c r="P86" s="4"/>
      <c r="Q86" s="4"/>
      <c r="R86" s="4"/>
      <c r="S86" s="4"/>
      <c r="CE86" s="26">
        <f t="shared" si="2"/>
        <v>0</v>
      </c>
      <c r="CF86" s="26">
        <f t="shared" si="3"/>
        <v>0</v>
      </c>
    </row>
    <row r="87" spans="1:84" ht="14.25" customHeight="1" x14ac:dyDescent="0.25">
      <c r="A87" s="9"/>
      <c r="B87" s="27">
        <v>81</v>
      </c>
      <c r="C87" s="2"/>
      <c r="D87" s="49"/>
      <c r="E87" s="2"/>
      <c r="F87" s="2"/>
      <c r="G87" s="45"/>
      <c r="H87" s="2"/>
      <c r="I87" s="55"/>
      <c r="J87" s="34"/>
      <c r="K87" s="4"/>
      <c r="L87" s="4"/>
      <c r="M87" s="4"/>
      <c r="N87" s="4"/>
      <c r="O87" s="4"/>
      <c r="P87" s="4"/>
      <c r="Q87" s="4"/>
      <c r="R87" s="4"/>
      <c r="S87" s="4"/>
      <c r="CE87" s="26">
        <f t="shared" si="2"/>
        <v>0</v>
      </c>
      <c r="CF87" s="26">
        <f t="shared" si="3"/>
        <v>0</v>
      </c>
    </row>
    <row r="88" spans="1:84" ht="14.25" customHeight="1" x14ac:dyDescent="0.25">
      <c r="A88" s="9"/>
      <c r="B88" s="27">
        <v>82</v>
      </c>
      <c r="C88" s="2"/>
      <c r="D88" s="49"/>
      <c r="E88" s="2"/>
      <c r="F88" s="2"/>
      <c r="G88" s="45"/>
      <c r="H88" s="2"/>
      <c r="I88" s="55"/>
      <c r="J88" s="34"/>
      <c r="K88" s="4"/>
      <c r="L88" s="4"/>
      <c r="M88" s="4"/>
      <c r="N88" s="4"/>
      <c r="O88" s="4"/>
      <c r="P88" s="4"/>
      <c r="Q88" s="4"/>
      <c r="R88" s="4"/>
      <c r="S88" s="4"/>
      <c r="CE88" s="26">
        <f t="shared" si="2"/>
        <v>0</v>
      </c>
      <c r="CF88" s="26">
        <f t="shared" si="3"/>
        <v>0</v>
      </c>
    </row>
    <row r="89" spans="1:84" ht="14.25" customHeight="1" x14ac:dyDescent="0.25">
      <c r="A89" s="9"/>
      <c r="B89" s="27">
        <v>83</v>
      </c>
      <c r="C89" s="2"/>
      <c r="D89" s="49"/>
      <c r="E89" s="2"/>
      <c r="F89" s="2"/>
      <c r="G89" s="45"/>
      <c r="H89" s="2"/>
      <c r="I89" s="55"/>
      <c r="J89" s="34"/>
      <c r="K89" s="4"/>
      <c r="L89" s="4"/>
      <c r="M89" s="4"/>
      <c r="N89" s="4"/>
      <c r="O89" s="4"/>
      <c r="P89" s="4"/>
      <c r="Q89" s="4"/>
      <c r="R89" s="4"/>
      <c r="S89" s="4"/>
      <c r="CE89" s="26">
        <f t="shared" si="2"/>
        <v>0</v>
      </c>
      <c r="CF89" s="26">
        <f t="shared" si="3"/>
        <v>0</v>
      </c>
    </row>
    <row r="90" spans="1:84" ht="14.25" customHeight="1" x14ac:dyDescent="0.25">
      <c r="A90" s="9"/>
      <c r="B90" s="27">
        <v>84</v>
      </c>
      <c r="C90" s="2"/>
      <c r="D90" s="49"/>
      <c r="E90" s="2"/>
      <c r="F90" s="2"/>
      <c r="G90" s="45"/>
      <c r="H90" s="2"/>
      <c r="I90" s="55"/>
      <c r="J90" s="34"/>
      <c r="K90" s="4"/>
      <c r="L90" s="4"/>
      <c r="M90" s="4"/>
      <c r="N90" s="4"/>
      <c r="O90" s="4"/>
      <c r="P90" s="4"/>
      <c r="Q90" s="4"/>
      <c r="R90" s="4"/>
      <c r="S90" s="4"/>
      <c r="CE90" s="26">
        <f t="shared" si="2"/>
        <v>0</v>
      </c>
      <c r="CF90" s="26">
        <f t="shared" si="3"/>
        <v>0</v>
      </c>
    </row>
    <row r="91" spans="1:84" ht="14.25" customHeight="1" x14ac:dyDescent="0.25">
      <c r="A91" s="9"/>
      <c r="B91" s="27">
        <v>85</v>
      </c>
      <c r="C91" s="2"/>
      <c r="D91" s="49"/>
      <c r="E91" s="2"/>
      <c r="F91" s="2"/>
      <c r="G91" s="45"/>
      <c r="H91" s="2"/>
      <c r="I91" s="55"/>
      <c r="J91" s="34"/>
      <c r="K91" s="4"/>
      <c r="L91" s="4"/>
      <c r="M91" s="4"/>
      <c r="N91" s="4"/>
      <c r="O91" s="4"/>
      <c r="P91" s="4"/>
      <c r="Q91" s="4"/>
      <c r="R91" s="4"/>
      <c r="S91" s="4"/>
      <c r="CE91" s="26">
        <f t="shared" si="2"/>
        <v>0</v>
      </c>
      <c r="CF91" s="26">
        <f t="shared" si="3"/>
        <v>0</v>
      </c>
    </row>
    <row r="92" spans="1:84" ht="14.25" customHeight="1" x14ac:dyDescent="0.25">
      <c r="A92" s="9"/>
      <c r="B92" s="27">
        <v>86</v>
      </c>
      <c r="C92" s="2"/>
      <c r="D92" s="49"/>
      <c r="E92" s="2"/>
      <c r="F92" s="2"/>
      <c r="G92" s="45"/>
      <c r="H92" s="2"/>
      <c r="I92" s="55"/>
      <c r="J92" s="34"/>
      <c r="K92" s="4"/>
      <c r="L92" s="4"/>
      <c r="M92" s="4"/>
      <c r="N92" s="4"/>
      <c r="O92" s="4"/>
      <c r="P92" s="4"/>
      <c r="Q92" s="4"/>
      <c r="R92" s="4"/>
      <c r="S92" s="4"/>
      <c r="CE92" s="26">
        <f t="shared" si="2"/>
        <v>0</v>
      </c>
      <c r="CF92" s="26">
        <f t="shared" si="3"/>
        <v>0</v>
      </c>
    </row>
    <row r="93" spans="1:84" ht="14.25" customHeight="1" x14ac:dyDescent="0.25">
      <c r="A93" s="9"/>
      <c r="B93" s="27">
        <v>87</v>
      </c>
      <c r="C93" s="2"/>
      <c r="D93" s="49"/>
      <c r="E93" s="2"/>
      <c r="F93" s="2"/>
      <c r="G93" s="45"/>
      <c r="H93" s="2"/>
      <c r="I93" s="55"/>
      <c r="J93" s="34"/>
      <c r="K93" s="4"/>
      <c r="L93" s="4"/>
      <c r="M93" s="4"/>
      <c r="N93" s="4"/>
      <c r="O93" s="4"/>
      <c r="P93" s="4"/>
      <c r="Q93" s="4"/>
      <c r="R93" s="4"/>
      <c r="S93" s="4"/>
      <c r="CE93" s="26">
        <f t="shared" si="2"/>
        <v>0</v>
      </c>
      <c r="CF93" s="26">
        <f t="shared" si="3"/>
        <v>0</v>
      </c>
    </row>
    <row r="94" spans="1:84" ht="14.25" customHeight="1" x14ac:dyDescent="0.25">
      <c r="A94" s="9"/>
      <c r="B94" s="27">
        <v>88</v>
      </c>
      <c r="C94" s="2"/>
      <c r="D94" s="49"/>
      <c r="E94" s="2"/>
      <c r="F94" s="2"/>
      <c r="G94" s="45"/>
      <c r="H94" s="2"/>
      <c r="I94" s="55"/>
      <c r="J94" s="34"/>
      <c r="K94" s="4"/>
      <c r="L94" s="4"/>
      <c r="M94" s="4"/>
      <c r="N94" s="4"/>
      <c r="O94" s="4"/>
      <c r="P94" s="4"/>
      <c r="Q94" s="4"/>
      <c r="R94" s="4"/>
      <c r="S94" s="4"/>
      <c r="CE94" s="26">
        <f t="shared" si="2"/>
        <v>0</v>
      </c>
      <c r="CF94" s="26">
        <f t="shared" si="3"/>
        <v>0</v>
      </c>
    </row>
    <row r="95" spans="1:84" ht="14.25" customHeight="1" x14ac:dyDescent="0.25">
      <c r="A95" s="9"/>
      <c r="B95" s="27">
        <v>89</v>
      </c>
      <c r="C95" s="2"/>
      <c r="D95" s="49"/>
      <c r="E95" s="2"/>
      <c r="F95" s="2"/>
      <c r="G95" s="45"/>
      <c r="H95" s="2"/>
      <c r="I95" s="55"/>
      <c r="J95" s="34"/>
      <c r="K95" s="4"/>
      <c r="L95" s="4"/>
      <c r="M95" s="4"/>
      <c r="N95" s="4"/>
      <c r="O95" s="4"/>
      <c r="P95" s="4"/>
      <c r="Q95" s="4"/>
      <c r="R95" s="4"/>
      <c r="S95" s="4"/>
      <c r="CE95" s="26">
        <f t="shared" si="2"/>
        <v>0</v>
      </c>
      <c r="CF95" s="26">
        <f t="shared" si="3"/>
        <v>0</v>
      </c>
    </row>
    <row r="96" spans="1:84" ht="14.25" customHeight="1" x14ac:dyDescent="0.25">
      <c r="A96" s="9"/>
      <c r="B96" s="27">
        <v>90</v>
      </c>
      <c r="C96" s="2"/>
      <c r="D96" s="49"/>
      <c r="E96" s="2"/>
      <c r="F96" s="2"/>
      <c r="G96" s="45"/>
      <c r="H96" s="2"/>
      <c r="I96" s="55"/>
      <c r="J96" s="34"/>
      <c r="K96" s="4"/>
      <c r="L96" s="4"/>
      <c r="M96" s="4"/>
      <c r="N96" s="4"/>
      <c r="O96" s="4"/>
      <c r="P96" s="4"/>
      <c r="Q96" s="4"/>
      <c r="R96" s="4"/>
      <c r="S96" s="4"/>
      <c r="CE96" s="26">
        <f t="shared" si="2"/>
        <v>0</v>
      </c>
      <c r="CF96" s="26">
        <f t="shared" si="3"/>
        <v>0</v>
      </c>
    </row>
    <row r="97" spans="1:84" ht="14.25" customHeight="1" x14ac:dyDescent="0.25">
      <c r="A97" s="9"/>
      <c r="B97" s="27">
        <v>91</v>
      </c>
      <c r="C97" s="2"/>
      <c r="D97" s="49"/>
      <c r="E97" s="2"/>
      <c r="F97" s="2"/>
      <c r="G97" s="45"/>
      <c r="H97" s="2"/>
      <c r="I97" s="55"/>
      <c r="J97" s="34"/>
      <c r="K97" s="4"/>
      <c r="L97" s="4"/>
      <c r="M97" s="4"/>
      <c r="N97" s="4"/>
      <c r="O97" s="4"/>
      <c r="P97" s="4"/>
      <c r="Q97" s="4"/>
      <c r="R97" s="4"/>
      <c r="S97" s="4"/>
      <c r="CE97" s="26">
        <f t="shared" si="2"/>
        <v>0</v>
      </c>
      <c r="CF97" s="26">
        <f t="shared" si="3"/>
        <v>0</v>
      </c>
    </row>
    <row r="98" spans="1:84" ht="14.25" customHeight="1" x14ac:dyDescent="0.25">
      <c r="A98" s="9"/>
      <c r="B98" s="27">
        <v>92</v>
      </c>
      <c r="C98" s="2"/>
      <c r="D98" s="49"/>
      <c r="E98" s="2"/>
      <c r="F98" s="2"/>
      <c r="G98" s="45"/>
      <c r="H98" s="2"/>
      <c r="I98" s="55"/>
      <c r="J98" s="34"/>
      <c r="K98" s="4"/>
      <c r="L98" s="4"/>
      <c r="M98" s="4"/>
      <c r="N98" s="4"/>
      <c r="O98" s="4"/>
      <c r="P98" s="4"/>
      <c r="Q98" s="4"/>
      <c r="R98" s="4"/>
      <c r="S98" s="4"/>
      <c r="CE98" s="26">
        <f t="shared" si="2"/>
        <v>0</v>
      </c>
      <c r="CF98" s="26">
        <f t="shared" si="3"/>
        <v>0</v>
      </c>
    </row>
    <row r="99" spans="1:84" ht="14.25" customHeight="1" x14ac:dyDescent="0.25">
      <c r="A99" s="9"/>
      <c r="B99" s="27">
        <v>93</v>
      </c>
      <c r="C99" s="2"/>
      <c r="D99" s="49"/>
      <c r="E99" s="2"/>
      <c r="F99" s="2"/>
      <c r="G99" s="45"/>
      <c r="H99" s="2"/>
      <c r="I99" s="55"/>
      <c r="J99" s="34"/>
      <c r="K99" s="4"/>
      <c r="L99" s="4"/>
      <c r="M99" s="4"/>
      <c r="N99" s="4"/>
      <c r="O99" s="4"/>
      <c r="P99" s="4"/>
      <c r="Q99" s="4"/>
      <c r="R99" s="4"/>
      <c r="S99" s="4"/>
      <c r="CE99" s="26">
        <f t="shared" si="2"/>
        <v>0</v>
      </c>
      <c r="CF99" s="26">
        <f t="shared" si="3"/>
        <v>0</v>
      </c>
    </row>
    <row r="100" spans="1:84" ht="14.25" customHeight="1" x14ac:dyDescent="0.25">
      <c r="A100" s="9"/>
      <c r="B100" s="27">
        <v>94</v>
      </c>
      <c r="C100" s="2"/>
      <c r="D100" s="49"/>
      <c r="E100" s="2"/>
      <c r="F100" s="2"/>
      <c r="G100" s="45"/>
      <c r="H100" s="2"/>
      <c r="I100" s="55"/>
      <c r="J100" s="34"/>
      <c r="K100" s="4"/>
      <c r="L100" s="4"/>
      <c r="M100" s="4"/>
      <c r="N100" s="4"/>
      <c r="O100" s="4"/>
      <c r="P100" s="4"/>
      <c r="Q100" s="4"/>
      <c r="R100" s="4"/>
      <c r="S100" s="4"/>
      <c r="CE100" s="26">
        <f t="shared" si="2"/>
        <v>0</v>
      </c>
      <c r="CF100" s="26">
        <f t="shared" si="3"/>
        <v>0</v>
      </c>
    </row>
    <row r="101" spans="1:84" ht="14.25" customHeight="1" x14ac:dyDescent="0.25">
      <c r="A101" s="9"/>
      <c r="B101" s="27">
        <v>95</v>
      </c>
      <c r="C101" s="2"/>
      <c r="D101" s="49"/>
      <c r="E101" s="2"/>
      <c r="F101" s="2"/>
      <c r="G101" s="45"/>
      <c r="H101" s="2"/>
      <c r="I101" s="55"/>
      <c r="J101" s="34"/>
      <c r="K101" s="4"/>
      <c r="L101" s="4"/>
      <c r="M101" s="4"/>
      <c r="N101" s="4"/>
      <c r="O101" s="4"/>
      <c r="P101" s="4"/>
      <c r="Q101" s="4"/>
      <c r="R101" s="4"/>
      <c r="S101" s="4"/>
      <c r="CE101" s="26">
        <f t="shared" si="2"/>
        <v>0</v>
      </c>
      <c r="CF101" s="26">
        <f t="shared" si="3"/>
        <v>0</v>
      </c>
    </row>
    <row r="102" spans="1:84" ht="14.25" customHeight="1" x14ac:dyDescent="0.25">
      <c r="A102" s="9"/>
      <c r="B102" s="27">
        <v>96</v>
      </c>
      <c r="C102" s="2"/>
      <c r="D102" s="49"/>
      <c r="E102" s="2"/>
      <c r="F102" s="2"/>
      <c r="G102" s="45"/>
      <c r="H102" s="2"/>
      <c r="I102" s="55"/>
      <c r="J102" s="34"/>
      <c r="K102" s="4"/>
      <c r="L102" s="4"/>
      <c r="M102" s="4"/>
      <c r="N102" s="4"/>
      <c r="O102" s="4"/>
      <c r="P102" s="4"/>
      <c r="Q102" s="4"/>
      <c r="R102" s="4"/>
      <c r="S102" s="4"/>
      <c r="CE102" s="26">
        <f t="shared" si="2"/>
        <v>0</v>
      </c>
      <c r="CF102" s="26">
        <f t="shared" si="3"/>
        <v>0</v>
      </c>
    </row>
    <row r="103" spans="1:84" ht="14.25" customHeight="1" x14ac:dyDescent="0.25">
      <c r="A103" s="9"/>
      <c r="B103" s="27">
        <v>97</v>
      </c>
      <c r="C103" s="2"/>
      <c r="D103" s="49"/>
      <c r="E103" s="2"/>
      <c r="F103" s="2"/>
      <c r="G103" s="45"/>
      <c r="H103" s="2"/>
      <c r="I103" s="55"/>
      <c r="J103" s="34"/>
      <c r="K103" s="4"/>
      <c r="L103" s="4"/>
      <c r="M103" s="4"/>
      <c r="N103" s="4"/>
      <c r="O103" s="4"/>
      <c r="P103" s="4"/>
      <c r="Q103" s="4"/>
      <c r="R103" s="4"/>
      <c r="S103" s="4"/>
      <c r="CE103" s="26">
        <f t="shared" si="2"/>
        <v>0</v>
      </c>
      <c r="CF103" s="26">
        <f t="shared" si="3"/>
        <v>0</v>
      </c>
    </row>
    <row r="104" spans="1:84" ht="14.25" customHeight="1" x14ac:dyDescent="0.25">
      <c r="A104" s="9"/>
      <c r="B104" s="27">
        <v>98</v>
      </c>
      <c r="C104" s="2"/>
      <c r="D104" s="49"/>
      <c r="E104" s="2"/>
      <c r="F104" s="2"/>
      <c r="G104" s="45"/>
      <c r="H104" s="2"/>
      <c r="I104" s="55"/>
      <c r="J104" s="34"/>
      <c r="K104" s="4"/>
      <c r="L104" s="4"/>
      <c r="M104" s="4"/>
      <c r="N104" s="4"/>
      <c r="O104" s="4"/>
      <c r="P104" s="4"/>
      <c r="Q104" s="4"/>
      <c r="R104" s="4"/>
      <c r="S104" s="4"/>
      <c r="CE104" s="26">
        <f t="shared" si="2"/>
        <v>0</v>
      </c>
      <c r="CF104" s="26">
        <f t="shared" si="3"/>
        <v>0</v>
      </c>
    </row>
    <row r="105" spans="1:84" ht="14.25" customHeight="1" x14ac:dyDescent="0.25">
      <c r="A105" s="9"/>
      <c r="B105" s="27">
        <v>99</v>
      </c>
      <c r="C105" s="2"/>
      <c r="D105" s="49"/>
      <c r="E105" s="2"/>
      <c r="F105" s="2"/>
      <c r="G105" s="45"/>
      <c r="H105" s="2"/>
      <c r="I105" s="55"/>
      <c r="J105" s="34"/>
      <c r="K105" s="4"/>
      <c r="L105" s="4"/>
      <c r="M105" s="4"/>
      <c r="N105" s="4"/>
      <c r="O105" s="4"/>
      <c r="P105" s="4"/>
      <c r="Q105" s="4"/>
      <c r="R105" s="4"/>
      <c r="S105" s="4"/>
      <c r="CE105" s="26">
        <f t="shared" si="2"/>
        <v>0</v>
      </c>
      <c r="CF105" s="26">
        <f t="shared" si="3"/>
        <v>0</v>
      </c>
    </row>
    <row r="106" spans="1:84" ht="14.25" customHeight="1" x14ac:dyDescent="0.25">
      <c r="A106" s="9"/>
      <c r="B106" s="27">
        <v>100</v>
      </c>
      <c r="C106" s="2"/>
      <c r="D106" s="49"/>
      <c r="E106" s="2"/>
      <c r="F106" s="2"/>
      <c r="G106" s="45"/>
      <c r="H106" s="2"/>
      <c r="I106" s="55"/>
      <c r="J106" s="34"/>
      <c r="K106" s="4"/>
      <c r="L106" s="4"/>
      <c r="M106" s="4"/>
      <c r="N106" s="4"/>
      <c r="O106" s="4"/>
      <c r="P106" s="4"/>
      <c r="Q106" s="4"/>
      <c r="R106" s="4"/>
      <c r="S106" s="4"/>
      <c r="CE106" s="26">
        <f t="shared" si="2"/>
        <v>0</v>
      </c>
      <c r="CF106" s="26">
        <f t="shared" si="3"/>
        <v>0</v>
      </c>
    </row>
    <row r="107" spans="1:84" ht="14.25" customHeight="1" x14ac:dyDescent="0.25">
      <c r="A107" s="9"/>
      <c r="B107" s="27">
        <v>101</v>
      </c>
      <c r="C107" s="2"/>
      <c r="D107" s="49"/>
      <c r="E107" s="2"/>
      <c r="F107" s="2"/>
      <c r="G107" s="45"/>
      <c r="H107" s="2"/>
      <c r="I107" s="55"/>
      <c r="J107" s="34"/>
      <c r="K107" s="4"/>
      <c r="L107" s="4"/>
      <c r="M107" s="4"/>
      <c r="N107" s="4"/>
      <c r="O107" s="4"/>
      <c r="P107" s="4"/>
      <c r="Q107" s="4"/>
      <c r="R107" s="4"/>
      <c r="S107" s="4"/>
      <c r="CE107" s="26">
        <f t="shared" si="2"/>
        <v>0</v>
      </c>
      <c r="CF107" s="26">
        <f t="shared" si="3"/>
        <v>0</v>
      </c>
    </row>
    <row r="108" spans="1:84" ht="14.25" customHeight="1" x14ac:dyDescent="0.25">
      <c r="A108" s="9"/>
      <c r="B108" s="27">
        <v>102</v>
      </c>
      <c r="C108" s="2"/>
      <c r="D108" s="49"/>
      <c r="E108" s="2"/>
      <c r="F108" s="2"/>
      <c r="G108" s="45"/>
      <c r="H108" s="2"/>
      <c r="I108" s="55"/>
      <c r="J108" s="34"/>
      <c r="K108" s="4"/>
      <c r="L108" s="4"/>
      <c r="M108" s="4"/>
      <c r="N108" s="4"/>
      <c r="O108" s="4"/>
      <c r="P108" s="4"/>
      <c r="Q108" s="4"/>
      <c r="R108" s="4"/>
      <c r="S108" s="4"/>
      <c r="CE108" s="26">
        <f t="shared" si="2"/>
        <v>0</v>
      </c>
      <c r="CF108" s="26">
        <f t="shared" si="3"/>
        <v>0</v>
      </c>
    </row>
    <row r="109" spans="1:84" ht="14.25" customHeight="1" x14ac:dyDescent="0.25">
      <c r="A109" s="9"/>
      <c r="B109" s="27">
        <v>103</v>
      </c>
      <c r="C109" s="2"/>
      <c r="D109" s="49"/>
      <c r="E109" s="2"/>
      <c r="F109" s="2"/>
      <c r="G109" s="45"/>
      <c r="H109" s="2"/>
      <c r="I109" s="55"/>
      <c r="J109" s="34"/>
      <c r="K109" s="4"/>
      <c r="L109" s="4"/>
      <c r="M109" s="4"/>
      <c r="N109" s="4"/>
      <c r="O109" s="4"/>
      <c r="P109" s="4"/>
      <c r="Q109" s="4"/>
      <c r="R109" s="4"/>
      <c r="S109" s="4"/>
      <c r="CE109" s="26">
        <f t="shared" si="2"/>
        <v>0</v>
      </c>
      <c r="CF109" s="26">
        <f t="shared" si="3"/>
        <v>0</v>
      </c>
    </row>
    <row r="110" spans="1:84" ht="14.25" customHeight="1" x14ac:dyDescent="0.25">
      <c r="A110" s="9"/>
      <c r="B110" s="27">
        <v>104</v>
      </c>
      <c r="C110" s="2"/>
      <c r="D110" s="49"/>
      <c r="E110" s="2"/>
      <c r="F110" s="2"/>
      <c r="G110" s="45"/>
      <c r="H110" s="2"/>
      <c r="I110" s="55"/>
      <c r="J110" s="34"/>
      <c r="K110" s="4"/>
      <c r="L110" s="4"/>
      <c r="M110" s="4"/>
      <c r="N110" s="4"/>
      <c r="O110" s="4"/>
      <c r="P110" s="4"/>
      <c r="Q110" s="4"/>
      <c r="R110" s="4"/>
      <c r="S110" s="4"/>
      <c r="CE110" s="26">
        <f t="shared" si="2"/>
        <v>0</v>
      </c>
      <c r="CF110" s="26">
        <f t="shared" si="3"/>
        <v>0</v>
      </c>
    </row>
    <row r="111" spans="1:84" ht="14.25" customHeight="1" x14ac:dyDescent="0.25">
      <c r="A111" s="9"/>
      <c r="B111" s="27">
        <v>105</v>
      </c>
      <c r="C111" s="2"/>
      <c r="D111" s="49"/>
      <c r="E111" s="2"/>
      <c r="F111" s="2"/>
      <c r="G111" s="45"/>
      <c r="H111" s="2"/>
      <c r="I111" s="55"/>
      <c r="J111" s="34"/>
      <c r="K111" s="4"/>
      <c r="L111" s="4"/>
      <c r="M111" s="4"/>
      <c r="N111" s="4"/>
      <c r="O111" s="4"/>
      <c r="P111" s="4"/>
      <c r="Q111" s="4"/>
      <c r="R111" s="4"/>
      <c r="S111" s="4"/>
      <c r="CE111" s="26">
        <f t="shared" si="2"/>
        <v>0</v>
      </c>
      <c r="CF111" s="26">
        <f t="shared" si="3"/>
        <v>0</v>
      </c>
    </row>
    <row r="112" spans="1:84" ht="14.25" customHeight="1" x14ac:dyDescent="0.25">
      <c r="A112" s="9"/>
      <c r="B112" s="27">
        <v>106</v>
      </c>
      <c r="C112" s="2"/>
      <c r="D112" s="49"/>
      <c r="E112" s="2"/>
      <c r="F112" s="2"/>
      <c r="G112" s="45"/>
      <c r="H112" s="2"/>
      <c r="I112" s="55"/>
      <c r="J112" s="34"/>
      <c r="K112" s="4"/>
      <c r="L112" s="4"/>
      <c r="M112" s="4"/>
      <c r="N112" s="4"/>
      <c r="O112" s="4"/>
      <c r="P112" s="4"/>
      <c r="Q112" s="4"/>
      <c r="R112" s="4"/>
      <c r="S112" s="4"/>
      <c r="CE112" s="26">
        <f t="shared" si="2"/>
        <v>0</v>
      </c>
      <c r="CF112" s="26">
        <f t="shared" si="3"/>
        <v>0</v>
      </c>
    </row>
    <row r="113" spans="1:84" ht="14.25" customHeight="1" x14ac:dyDescent="0.25">
      <c r="A113" s="9"/>
      <c r="B113" s="27">
        <v>107</v>
      </c>
      <c r="C113" s="2"/>
      <c r="D113" s="49"/>
      <c r="E113" s="2"/>
      <c r="F113" s="2"/>
      <c r="G113" s="45"/>
      <c r="H113" s="2"/>
      <c r="I113" s="55"/>
      <c r="J113" s="34"/>
      <c r="K113" s="4"/>
      <c r="L113" s="4"/>
      <c r="M113" s="4"/>
      <c r="N113" s="4"/>
      <c r="O113" s="4"/>
      <c r="P113" s="4"/>
      <c r="Q113" s="4"/>
      <c r="R113" s="4"/>
      <c r="S113" s="4"/>
      <c r="CE113" s="26">
        <f t="shared" si="2"/>
        <v>0</v>
      </c>
      <c r="CF113" s="26">
        <f t="shared" si="3"/>
        <v>0</v>
      </c>
    </row>
    <row r="114" spans="1:84" ht="14.25" customHeight="1" x14ac:dyDescent="0.25">
      <c r="A114" s="9"/>
      <c r="B114" s="27">
        <v>108</v>
      </c>
      <c r="C114" s="2"/>
      <c r="D114" s="49"/>
      <c r="E114" s="2"/>
      <c r="F114" s="2"/>
      <c r="G114" s="45"/>
      <c r="H114" s="2"/>
      <c r="I114" s="55"/>
      <c r="J114" s="34"/>
      <c r="K114" s="4"/>
      <c r="L114" s="4"/>
      <c r="M114" s="4"/>
      <c r="N114" s="4"/>
      <c r="O114" s="4"/>
      <c r="P114" s="4"/>
      <c r="Q114" s="4"/>
      <c r="R114" s="4"/>
      <c r="S114" s="4"/>
      <c r="CE114" s="26">
        <f t="shared" si="2"/>
        <v>0</v>
      </c>
      <c r="CF114" s="26">
        <f t="shared" si="3"/>
        <v>0</v>
      </c>
    </row>
    <row r="115" spans="1:84" ht="14.25" customHeight="1" x14ac:dyDescent="0.25">
      <c r="A115" s="9"/>
      <c r="B115" s="27">
        <v>109</v>
      </c>
      <c r="C115" s="2"/>
      <c r="D115" s="49"/>
      <c r="E115" s="2"/>
      <c r="F115" s="2"/>
      <c r="G115" s="45"/>
      <c r="H115" s="2"/>
      <c r="I115" s="55"/>
      <c r="J115" s="34"/>
      <c r="K115" s="4"/>
      <c r="L115" s="4"/>
      <c r="M115" s="4"/>
      <c r="N115" s="4"/>
      <c r="O115" s="4"/>
      <c r="P115" s="4"/>
      <c r="Q115" s="4"/>
      <c r="R115" s="4"/>
      <c r="S115" s="4"/>
      <c r="CE115" s="26">
        <f t="shared" si="2"/>
        <v>0</v>
      </c>
      <c r="CF115" s="26">
        <f t="shared" si="3"/>
        <v>0</v>
      </c>
    </row>
    <row r="116" spans="1:84" ht="14.25" customHeight="1" x14ac:dyDescent="0.25">
      <c r="A116" s="9"/>
      <c r="B116" s="27">
        <v>110</v>
      </c>
      <c r="C116" s="2"/>
      <c r="D116" s="49"/>
      <c r="E116" s="2"/>
      <c r="F116" s="2"/>
      <c r="G116" s="45"/>
      <c r="H116" s="2"/>
      <c r="I116" s="55"/>
      <c r="J116" s="34"/>
      <c r="K116" s="4"/>
      <c r="L116" s="4"/>
      <c r="M116" s="4"/>
      <c r="N116" s="4"/>
      <c r="O116" s="4"/>
      <c r="P116" s="4"/>
      <c r="Q116" s="4"/>
      <c r="R116" s="4"/>
      <c r="S116" s="4"/>
      <c r="CE116" s="26">
        <f t="shared" si="2"/>
        <v>0</v>
      </c>
      <c r="CF116" s="26">
        <f t="shared" si="3"/>
        <v>0</v>
      </c>
    </row>
    <row r="117" spans="1:84" ht="14.25" customHeight="1" x14ac:dyDescent="0.25">
      <c r="A117" s="9"/>
      <c r="B117" s="27">
        <v>111</v>
      </c>
      <c r="C117" s="2"/>
      <c r="D117" s="49"/>
      <c r="E117" s="2"/>
      <c r="F117" s="2"/>
      <c r="G117" s="45"/>
      <c r="H117" s="2"/>
      <c r="I117" s="55"/>
      <c r="J117" s="34"/>
      <c r="K117" s="4"/>
      <c r="L117" s="4"/>
      <c r="M117" s="4"/>
      <c r="N117" s="4"/>
      <c r="O117" s="4"/>
      <c r="P117" s="4"/>
      <c r="Q117" s="4"/>
      <c r="R117" s="4"/>
      <c r="S117" s="4"/>
      <c r="CE117" s="26">
        <f t="shared" si="2"/>
        <v>0</v>
      </c>
      <c r="CF117" s="26">
        <f t="shared" si="3"/>
        <v>0</v>
      </c>
    </row>
    <row r="118" spans="1:84" ht="14.25" customHeight="1" x14ac:dyDescent="0.25">
      <c r="A118" s="9"/>
      <c r="B118" s="27">
        <v>112</v>
      </c>
      <c r="C118" s="2"/>
      <c r="D118" s="49"/>
      <c r="E118" s="2"/>
      <c r="F118" s="2"/>
      <c r="G118" s="45"/>
      <c r="H118" s="2"/>
      <c r="I118" s="55"/>
      <c r="J118" s="34"/>
      <c r="K118" s="4"/>
      <c r="L118" s="4"/>
      <c r="M118" s="4"/>
      <c r="N118" s="4"/>
      <c r="O118" s="4"/>
      <c r="P118" s="4"/>
      <c r="Q118" s="4"/>
      <c r="R118" s="4"/>
      <c r="S118" s="4"/>
      <c r="CE118" s="26">
        <f t="shared" si="2"/>
        <v>0</v>
      </c>
      <c r="CF118" s="26">
        <f t="shared" si="3"/>
        <v>0</v>
      </c>
    </row>
    <row r="119" spans="1:84" ht="14.25" customHeight="1" x14ac:dyDescent="0.25">
      <c r="A119" s="9"/>
      <c r="B119" s="27">
        <v>113</v>
      </c>
      <c r="C119" s="2"/>
      <c r="D119" s="49"/>
      <c r="E119" s="2"/>
      <c r="F119" s="2"/>
      <c r="G119" s="45"/>
      <c r="H119" s="2"/>
      <c r="I119" s="55"/>
      <c r="J119" s="34"/>
      <c r="K119" s="4"/>
      <c r="L119" s="4"/>
      <c r="M119" s="4"/>
      <c r="N119" s="4"/>
      <c r="O119" s="4"/>
      <c r="P119" s="4"/>
      <c r="Q119" s="4"/>
      <c r="R119" s="4"/>
      <c r="S119" s="4"/>
      <c r="CE119" s="26">
        <f t="shared" si="2"/>
        <v>0</v>
      </c>
      <c r="CF119" s="26">
        <f t="shared" si="3"/>
        <v>0</v>
      </c>
    </row>
    <row r="120" spans="1:84" ht="14.25" customHeight="1" x14ac:dyDescent="0.25">
      <c r="A120" s="9"/>
      <c r="B120" s="27">
        <v>114</v>
      </c>
      <c r="C120" s="2"/>
      <c r="D120" s="49"/>
      <c r="E120" s="2"/>
      <c r="F120" s="2"/>
      <c r="G120" s="45"/>
      <c r="H120" s="2"/>
      <c r="I120" s="55"/>
      <c r="J120" s="34"/>
      <c r="K120" s="4"/>
      <c r="L120" s="4"/>
      <c r="M120" s="4"/>
      <c r="N120" s="4"/>
      <c r="O120" s="4"/>
      <c r="P120" s="4"/>
      <c r="Q120" s="4"/>
      <c r="R120" s="4"/>
      <c r="S120" s="4"/>
      <c r="CE120" s="26">
        <f t="shared" si="2"/>
        <v>0</v>
      </c>
      <c r="CF120" s="26">
        <f t="shared" si="3"/>
        <v>0</v>
      </c>
    </row>
    <row r="121" spans="1:84" ht="14.25" customHeight="1" x14ac:dyDescent="0.25">
      <c r="A121" s="9"/>
      <c r="B121" s="27">
        <v>115</v>
      </c>
      <c r="C121" s="2"/>
      <c r="D121" s="49"/>
      <c r="E121" s="2"/>
      <c r="F121" s="2"/>
      <c r="G121" s="45"/>
      <c r="H121" s="2"/>
      <c r="I121" s="55"/>
      <c r="J121" s="34"/>
      <c r="K121" s="4"/>
      <c r="L121" s="4"/>
      <c r="M121" s="4"/>
      <c r="N121" s="4"/>
      <c r="O121" s="4"/>
      <c r="P121" s="4"/>
      <c r="Q121" s="4"/>
      <c r="R121" s="4"/>
      <c r="S121" s="4"/>
      <c r="CE121" s="26">
        <f t="shared" si="2"/>
        <v>0</v>
      </c>
      <c r="CF121" s="26">
        <f t="shared" si="3"/>
        <v>0</v>
      </c>
    </row>
    <row r="122" spans="1:84" ht="14.25" customHeight="1" x14ac:dyDescent="0.25">
      <c r="A122" s="9"/>
      <c r="B122" s="27">
        <v>116</v>
      </c>
      <c r="C122" s="2"/>
      <c r="D122" s="49"/>
      <c r="E122" s="2"/>
      <c r="F122" s="2"/>
      <c r="G122" s="45"/>
      <c r="H122" s="2"/>
      <c r="I122" s="55"/>
      <c r="J122" s="34"/>
      <c r="K122" s="4"/>
      <c r="L122" s="4"/>
      <c r="M122" s="4"/>
      <c r="N122" s="4"/>
      <c r="O122" s="4"/>
      <c r="P122" s="4"/>
      <c r="Q122" s="4"/>
      <c r="R122" s="4"/>
      <c r="S122" s="4"/>
      <c r="CE122" s="26">
        <f t="shared" si="2"/>
        <v>0</v>
      </c>
      <c r="CF122" s="26">
        <f t="shared" si="3"/>
        <v>0</v>
      </c>
    </row>
    <row r="123" spans="1:84" ht="14.25" customHeight="1" x14ac:dyDescent="0.25">
      <c r="A123" s="9"/>
      <c r="B123" s="27">
        <v>117</v>
      </c>
      <c r="C123" s="2"/>
      <c r="D123" s="49"/>
      <c r="E123" s="2"/>
      <c r="F123" s="2"/>
      <c r="G123" s="45"/>
      <c r="H123" s="2"/>
      <c r="I123" s="55"/>
      <c r="J123" s="34"/>
      <c r="K123" s="4"/>
      <c r="L123" s="4"/>
      <c r="M123" s="4"/>
      <c r="N123" s="4"/>
      <c r="O123" s="4"/>
      <c r="P123" s="4"/>
      <c r="Q123" s="4"/>
      <c r="R123" s="4"/>
      <c r="S123" s="4"/>
      <c r="CE123" s="26">
        <f t="shared" si="2"/>
        <v>0</v>
      </c>
      <c r="CF123" s="26">
        <f t="shared" si="3"/>
        <v>0</v>
      </c>
    </row>
    <row r="124" spans="1:84" ht="14.25" customHeight="1" x14ac:dyDescent="0.25">
      <c r="A124" s="9"/>
      <c r="B124" s="27">
        <v>118</v>
      </c>
      <c r="C124" s="2"/>
      <c r="D124" s="49"/>
      <c r="E124" s="2"/>
      <c r="F124" s="2"/>
      <c r="G124" s="45"/>
      <c r="H124" s="2"/>
      <c r="I124" s="55"/>
      <c r="J124" s="34"/>
      <c r="K124" s="4"/>
      <c r="L124" s="4"/>
      <c r="M124" s="4"/>
      <c r="N124" s="4"/>
      <c r="O124" s="4"/>
      <c r="P124" s="4"/>
      <c r="Q124" s="4"/>
      <c r="R124" s="4"/>
      <c r="S124" s="4"/>
      <c r="CE124" s="26">
        <f t="shared" si="2"/>
        <v>0</v>
      </c>
      <c r="CF124" s="26">
        <f t="shared" si="3"/>
        <v>0</v>
      </c>
    </row>
    <row r="125" spans="1:84" ht="14.25" customHeight="1" x14ac:dyDescent="0.25">
      <c r="A125" s="9"/>
      <c r="B125" s="27">
        <v>119</v>
      </c>
      <c r="C125" s="2"/>
      <c r="D125" s="49"/>
      <c r="E125" s="2"/>
      <c r="F125" s="2"/>
      <c r="G125" s="45"/>
      <c r="H125" s="2"/>
      <c r="I125" s="55"/>
      <c r="J125" s="34"/>
      <c r="K125" s="4"/>
      <c r="L125" s="4"/>
      <c r="M125" s="4"/>
      <c r="N125" s="4"/>
      <c r="O125" s="4"/>
      <c r="P125" s="4"/>
      <c r="Q125" s="4"/>
      <c r="R125" s="4"/>
      <c r="S125" s="4"/>
      <c r="CE125" s="26">
        <f t="shared" si="2"/>
        <v>0</v>
      </c>
      <c r="CF125" s="26">
        <f t="shared" si="3"/>
        <v>0</v>
      </c>
    </row>
    <row r="126" spans="1:84" ht="14.25" customHeight="1" x14ac:dyDescent="0.25">
      <c r="A126" s="9"/>
      <c r="B126" s="27">
        <v>120</v>
      </c>
      <c r="C126" s="2"/>
      <c r="D126" s="49"/>
      <c r="E126" s="2"/>
      <c r="F126" s="2"/>
      <c r="G126" s="45"/>
      <c r="H126" s="2"/>
      <c r="I126" s="55"/>
      <c r="J126" s="34"/>
      <c r="K126" s="4"/>
      <c r="L126" s="4"/>
      <c r="M126" s="4"/>
      <c r="N126" s="4"/>
      <c r="O126" s="4"/>
      <c r="P126" s="4"/>
      <c r="Q126" s="4"/>
      <c r="R126" s="4"/>
      <c r="S126" s="4"/>
      <c r="CE126" s="26">
        <f t="shared" si="2"/>
        <v>0</v>
      </c>
      <c r="CF126" s="26">
        <f t="shared" si="3"/>
        <v>0</v>
      </c>
    </row>
    <row r="127" spans="1:84" ht="14.25" customHeight="1" x14ac:dyDescent="0.25">
      <c r="A127" s="9"/>
      <c r="B127" s="27">
        <v>121</v>
      </c>
      <c r="C127" s="2"/>
      <c r="D127" s="49"/>
      <c r="E127" s="2"/>
      <c r="F127" s="2"/>
      <c r="G127" s="45"/>
      <c r="H127" s="2"/>
      <c r="I127" s="55"/>
      <c r="J127" s="34"/>
      <c r="K127" s="4"/>
      <c r="L127" s="4"/>
      <c r="M127" s="4"/>
      <c r="N127" s="4"/>
      <c r="O127" s="4"/>
      <c r="P127" s="4"/>
      <c r="Q127" s="4"/>
      <c r="R127" s="4"/>
      <c r="S127" s="4"/>
      <c r="CE127" s="26">
        <f t="shared" si="2"/>
        <v>0</v>
      </c>
      <c r="CF127" s="26">
        <f t="shared" si="3"/>
        <v>0</v>
      </c>
    </row>
    <row r="128" spans="1:84" ht="14.25" customHeight="1" x14ac:dyDescent="0.25">
      <c r="A128" s="9"/>
      <c r="B128" s="27">
        <v>122</v>
      </c>
      <c r="C128" s="2"/>
      <c r="D128" s="49"/>
      <c r="E128" s="2"/>
      <c r="F128" s="2"/>
      <c r="G128" s="45"/>
      <c r="H128" s="2"/>
      <c r="I128" s="55"/>
      <c r="J128" s="34"/>
      <c r="K128" s="4"/>
      <c r="L128" s="4"/>
      <c r="M128" s="4"/>
      <c r="N128" s="4"/>
      <c r="O128" s="4"/>
      <c r="P128" s="4"/>
      <c r="Q128" s="4"/>
      <c r="R128" s="4"/>
      <c r="S128" s="4"/>
      <c r="CE128" s="26">
        <f t="shared" si="2"/>
        <v>0</v>
      </c>
      <c r="CF128" s="26">
        <f t="shared" si="3"/>
        <v>0</v>
      </c>
    </row>
    <row r="129" spans="1:84" ht="14.25" customHeight="1" x14ac:dyDescent="0.25">
      <c r="A129" s="9"/>
      <c r="B129" s="27">
        <v>123</v>
      </c>
      <c r="C129" s="2"/>
      <c r="D129" s="49"/>
      <c r="E129" s="2"/>
      <c r="F129" s="2"/>
      <c r="G129" s="45"/>
      <c r="H129" s="2"/>
      <c r="I129" s="55"/>
      <c r="J129" s="34"/>
      <c r="K129" s="4"/>
      <c r="L129" s="4"/>
      <c r="M129" s="4"/>
      <c r="N129" s="4"/>
      <c r="O129" s="4"/>
      <c r="P129" s="4"/>
      <c r="Q129" s="4"/>
      <c r="R129" s="4"/>
      <c r="S129" s="4"/>
      <c r="CE129" s="26">
        <f t="shared" si="2"/>
        <v>0</v>
      </c>
      <c r="CF129" s="26">
        <f t="shared" si="3"/>
        <v>0</v>
      </c>
    </row>
    <row r="130" spans="1:84" ht="14.25" customHeight="1" x14ac:dyDescent="0.25">
      <c r="A130" s="9"/>
      <c r="B130" s="27">
        <v>124</v>
      </c>
      <c r="C130" s="2"/>
      <c r="D130" s="49"/>
      <c r="E130" s="2"/>
      <c r="F130" s="2"/>
      <c r="G130" s="45"/>
      <c r="H130" s="2"/>
      <c r="I130" s="55"/>
      <c r="J130" s="34"/>
      <c r="K130" s="4"/>
      <c r="L130" s="4"/>
      <c r="M130" s="4"/>
      <c r="N130" s="4"/>
      <c r="O130" s="4"/>
      <c r="P130" s="4"/>
      <c r="Q130" s="4"/>
      <c r="R130" s="4"/>
      <c r="S130" s="4"/>
      <c r="CE130" s="26">
        <f t="shared" si="2"/>
        <v>0</v>
      </c>
      <c r="CF130" s="26">
        <f t="shared" si="3"/>
        <v>0</v>
      </c>
    </row>
    <row r="131" spans="1:84" ht="14.25" customHeight="1" x14ac:dyDescent="0.25">
      <c r="A131" s="9"/>
      <c r="B131" s="27">
        <v>125</v>
      </c>
      <c r="C131" s="2"/>
      <c r="D131" s="49"/>
      <c r="E131" s="2"/>
      <c r="F131" s="2"/>
      <c r="G131" s="45"/>
      <c r="H131" s="2"/>
      <c r="I131" s="55"/>
      <c r="J131" s="34"/>
      <c r="K131" s="4"/>
      <c r="L131" s="4"/>
      <c r="M131" s="4"/>
      <c r="N131" s="4"/>
      <c r="O131" s="4"/>
      <c r="P131" s="4"/>
      <c r="Q131" s="4"/>
      <c r="R131" s="4"/>
      <c r="S131" s="4"/>
      <c r="CE131" s="26">
        <f t="shared" si="2"/>
        <v>0</v>
      </c>
      <c r="CF131" s="26">
        <f t="shared" si="3"/>
        <v>0</v>
      </c>
    </row>
    <row r="132" spans="1:84" ht="14.25" customHeight="1" x14ac:dyDescent="0.25">
      <c r="A132" s="9"/>
      <c r="B132" s="27">
        <v>126</v>
      </c>
      <c r="C132" s="2"/>
      <c r="D132" s="49"/>
      <c r="E132" s="2"/>
      <c r="F132" s="2"/>
      <c r="G132" s="45"/>
      <c r="H132" s="2"/>
      <c r="I132" s="55"/>
      <c r="J132" s="34"/>
      <c r="K132" s="4"/>
      <c r="L132" s="4"/>
      <c r="M132" s="4"/>
      <c r="N132" s="4"/>
      <c r="O132" s="4"/>
      <c r="P132" s="4"/>
      <c r="Q132" s="4"/>
      <c r="R132" s="4"/>
      <c r="S132" s="4"/>
      <c r="CE132" s="26">
        <f t="shared" si="2"/>
        <v>0</v>
      </c>
      <c r="CF132" s="26">
        <f t="shared" si="3"/>
        <v>0</v>
      </c>
    </row>
    <row r="133" spans="1:84" ht="14.25" customHeight="1" x14ac:dyDescent="0.25">
      <c r="A133" s="9"/>
      <c r="B133" s="27">
        <v>127</v>
      </c>
      <c r="C133" s="2"/>
      <c r="D133" s="49"/>
      <c r="E133" s="2"/>
      <c r="F133" s="2"/>
      <c r="G133" s="45"/>
      <c r="H133" s="2"/>
      <c r="I133" s="55"/>
      <c r="J133" s="34"/>
      <c r="K133" s="4"/>
      <c r="L133" s="4"/>
      <c r="M133" s="4"/>
      <c r="N133" s="4"/>
      <c r="O133" s="4"/>
      <c r="P133" s="4"/>
      <c r="Q133" s="4"/>
      <c r="R133" s="4"/>
      <c r="S133" s="4"/>
      <c r="CE133" s="26">
        <f t="shared" si="2"/>
        <v>0</v>
      </c>
      <c r="CF133" s="26">
        <f t="shared" si="3"/>
        <v>0</v>
      </c>
    </row>
    <row r="134" spans="1:84" ht="14.25" customHeight="1" x14ac:dyDescent="0.25">
      <c r="A134" s="9"/>
      <c r="B134" s="27">
        <v>128</v>
      </c>
      <c r="C134" s="2"/>
      <c r="D134" s="49"/>
      <c r="E134" s="2"/>
      <c r="F134" s="2"/>
      <c r="G134" s="45"/>
      <c r="H134" s="2"/>
      <c r="I134" s="55"/>
      <c r="J134" s="34"/>
      <c r="K134" s="4"/>
      <c r="L134" s="4"/>
      <c r="M134" s="4"/>
      <c r="N134" s="4"/>
      <c r="O134" s="4"/>
      <c r="P134" s="4"/>
      <c r="Q134" s="4"/>
      <c r="R134" s="4"/>
      <c r="S134" s="4"/>
      <c r="CE134" s="26">
        <f t="shared" si="2"/>
        <v>0</v>
      </c>
      <c r="CF134" s="26">
        <f t="shared" si="3"/>
        <v>0</v>
      </c>
    </row>
    <row r="135" spans="1:84" ht="14.25" customHeight="1" x14ac:dyDescent="0.25">
      <c r="A135" s="9"/>
      <c r="B135" s="27">
        <v>129</v>
      </c>
      <c r="C135" s="2"/>
      <c r="D135" s="49"/>
      <c r="E135" s="2"/>
      <c r="F135" s="2"/>
      <c r="G135" s="45"/>
      <c r="H135" s="2"/>
      <c r="I135" s="55"/>
      <c r="J135" s="34"/>
      <c r="K135" s="4"/>
      <c r="L135" s="4"/>
      <c r="M135" s="4"/>
      <c r="N135" s="4"/>
      <c r="O135" s="4"/>
      <c r="P135" s="4"/>
      <c r="Q135" s="4"/>
      <c r="R135" s="4"/>
      <c r="S135" s="4"/>
      <c r="CE135" s="26">
        <f t="shared" ref="CE135:CE198" si="4">IF(C135&lt;&gt;"",1,0)</f>
        <v>0</v>
      </c>
      <c r="CF135" s="26">
        <f t="shared" ref="CF135:CF198" si="5">IF(CE135=1,IF(E135&lt;&gt;"",IF(E135&lt;400,1,0),0),0)</f>
        <v>0</v>
      </c>
    </row>
    <row r="136" spans="1:84" ht="14.25" customHeight="1" x14ac:dyDescent="0.25">
      <c r="A136" s="9"/>
      <c r="B136" s="27">
        <v>130</v>
      </c>
      <c r="C136" s="2"/>
      <c r="D136" s="49"/>
      <c r="E136" s="2"/>
      <c r="F136" s="2"/>
      <c r="G136" s="45"/>
      <c r="H136" s="2"/>
      <c r="I136" s="55"/>
      <c r="J136" s="34"/>
      <c r="K136" s="4"/>
      <c r="L136" s="4"/>
      <c r="M136" s="4"/>
      <c r="N136" s="4"/>
      <c r="O136" s="4"/>
      <c r="P136" s="4"/>
      <c r="Q136" s="4"/>
      <c r="R136" s="4"/>
      <c r="S136" s="4"/>
      <c r="CE136" s="26">
        <f t="shared" si="4"/>
        <v>0</v>
      </c>
      <c r="CF136" s="26">
        <f t="shared" si="5"/>
        <v>0</v>
      </c>
    </row>
    <row r="137" spans="1:84" ht="14.25" customHeight="1" x14ac:dyDescent="0.25">
      <c r="A137" s="9"/>
      <c r="B137" s="27">
        <v>131</v>
      </c>
      <c r="C137" s="2"/>
      <c r="D137" s="49"/>
      <c r="E137" s="2"/>
      <c r="F137" s="2"/>
      <c r="G137" s="45"/>
      <c r="H137" s="2"/>
      <c r="I137" s="55"/>
      <c r="J137" s="34"/>
      <c r="K137" s="4"/>
      <c r="L137" s="4"/>
      <c r="M137" s="4"/>
      <c r="N137" s="4"/>
      <c r="O137" s="4"/>
      <c r="P137" s="4"/>
      <c r="Q137" s="4"/>
      <c r="R137" s="4"/>
      <c r="S137" s="4"/>
      <c r="CE137" s="26">
        <f t="shared" si="4"/>
        <v>0</v>
      </c>
      <c r="CF137" s="26">
        <f t="shared" si="5"/>
        <v>0</v>
      </c>
    </row>
    <row r="138" spans="1:84" ht="14.25" customHeight="1" x14ac:dyDescent="0.25">
      <c r="A138" s="9"/>
      <c r="B138" s="27">
        <v>132</v>
      </c>
      <c r="C138" s="2"/>
      <c r="D138" s="49"/>
      <c r="E138" s="2"/>
      <c r="F138" s="2"/>
      <c r="G138" s="45"/>
      <c r="H138" s="2"/>
      <c r="I138" s="55"/>
      <c r="J138" s="34"/>
      <c r="K138" s="4"/>
      <c r="L138" s="4"/>
      <c r="M138" s="4"/>
      <c r="N138" s="4"/>
      <c r="O138" s="4"/>
      <c r="P138" s="4"/>
      <c r="Q138" s="4"/>
      <c r="R138" s="4"/>
      <c r="S138" s="4"/>
      <c r="CE138" s="26">
        <f t="shared" si="4"/>
        <v>0</v>
      </c>
      <c r="CF138" s="26">
        <f t="shared" si="5"/>
        <v>0</v>
      </c>
    </row>
    <row r="139" spans="1:84" ht="14.25" customHeight="1" x14ac:dyDescent="0.25">
      <c r="A139" s="9"/>
      <c r="B139" s="27">
        <v>133</v>
      </c>
      <c r="C139" s="2"/>
      <c r="D139" s="49"/>
      <c r="E139" s="2"/>
      <c r="F139" s="2"/>
      <c r="G139" s="45"/>
      <c r="H139" s="2"/>
      <c r="I139" s="55"/>
      <c r="J139" s="34"/>
      <c r="K139" s="4"/>
      <c r="L139" s="4"/>
      <c r="M139" s="4"/>
      <c r="N139" s="4"/>
      <c r="O139" s="4"/>
      <c r="P139" s="4"/>
      <c r="Q139" s="4"/>
      <c r="R139" s="4"/>
      <c r="S139" s="4"/>
      <c r="CE139" s="26">
        <f t="shared" si="4"/>
        <v>0</v>
      </c>
      <c r="CF139" s="26">
        <f t="shared" si="5"/>
        <v>0</v>
      </c>
    </row>
    <row r="140" spans="1:84" ht="14.25" customHeight="1" x14ac:dyDescent="0.25">
      <c r="A140" s="9"/>
      <c r="B140" s="27">
        <v>134</v>
      </c>
      <c r="C140" s="2"/>
      <c r="D140" s="49"/>
      <c r="E140" s="2"/>
      <c r="F140" s="2"/>
      <c r="G140" s="45"/>
      <c r="H140" s="2"/>
      <c r="I140" s="55"/>
      <c r="J140" s="34"/>
      <c r="K140" s="4"/>
      <c r="L140" s="4"/>
      <c r="M140" s="4"/>
      <c r="N140" s="4"/>
      <c r="O140" s="4"/>
      <c r="P140" s="4"/>
      <c r="Q140" s="4"/>
      <c r="R140" s="4"/>
      <c r="S140" s="4"/>
      <c r="CE140" s="26">
        <f t="shared" si="4"/>
        <v>0</v>
      </c>
      <c r="CF140" s="26">
        <f t="shared" si="5"/>
        <v>0</v>
      </c>
    </row>
    <row r="141" spans="1:84" ht="14.25" customHeight="1" x14ac:dyDescent="0.25">
      <c r="A141" s="9"/>
      <c r="B141" s="27">
        <v>135</v>
      </c>
      <c r="C141" s="2"/>
      <c r="D141" s="49"/>
      <c r="E141" s="2"/>
      <c r="F141" s="2"/>
      <c r="G141" s="45"/>
      <c r="H141" s="2"/>
      <c r="I141" s="55"/>
      <c r="J141" s="34"/>
      <c r="K141" s="4"/>
      <c r="L141" s="4"/>
      <c r="M141" s="4"/>
      <c r="N141" s="4"/>
      <c r="O141" s="4"/>
      <c r="P141" s="4"/>
      <c r="Q141" s="4"/>
      <c r="R141" s="4"/>
      <c r="S141" s="4"/>
      <c r="CE141" s="26">
        <f t="shared" si="4"/>
        <v>0</v>
      </c>
      <c r="CF141" s="26">
        <f t="shared" si="5"/>
        <v>0</v>
      </c>
    </row>
    <row r="142" spans="1:84" ht="14.25" customHeight="1" x14ac:dyDescent="0.25">
      <c r="A142" s="9"/>
      <c r="B142" s="27">
        <v>136</v>
      </c>
      <c r="C142" s="2"/>
      <c r="D142" s="49"/>
      <c r="E142" s="2"/>
      <c r="F142" s="2"/>
      <c r="G142" s="45"/>
      <c r="H142" s="2"/>
      <c r="I142" s="55"/>
      <c r="J142" s="34"/>
      <c r="K142" s="4"/>
      <c r="L142" s="4"/>
      <c r="M142" s="4"/>
      <c r="N142" s="4"/>
      <c r="O142" s="4"/>
      <c r="P142" s="4"/>
      <c r="Q142" s="4"/>
      <c r="R142" s="4"/>
      <c r="S142" s="4"/>
      <c r="CE142" s="26">
        <f t="shared" si="4"/>
        <v>0</v>
      </c>
      <c r="CF142" s="26">
        <f t="shared" si="5"/>
        <v>0</v>
      </c>
    </row>
    <row r="143" spans="1:84" ht="14.25" customHeight="1" x14ac:dyDescent="0.25">
      <c r="A143" s="9"/>
      <c r="B143" s="27">
        <v>137</v>
      </c>
      <c r="C143" s="2"/>
      <c r="D143" s="49"/>
      <c r="E143" s="2"/>
      <c r="F143" s="2"/>
      <c r="G143" s="45"/>
      <c r="H143" s="2"/>
      <c r="I143" s="55"/>
      <c r="J143" s="34"/>
      <c r="K143" s="4"/>
      <c r="L143" s="4"/>
      <c r="M143" s="4"/>
      <c r="N143" s="4"/>
      <c r="O143" s="4"/>
      <c r="P143" s="4"/>
      <c r="Q143" s="4"/>
      <c r="R143" s="4"/>
      <c r="S143" s="4"/>
      <c r="CE143" s="26">
        <f t="shared" si="4"/>
        <v>0</v>
      </c>
      <c r="CF143" s="26">
        <f t="shared" si="5"/>
        <v>0</v>
      </c>
    </row>
    <row r="144" spans="1:84" ht="14.25" customHeight="1" x14ac:dyDescent="0.25">
      <c r="A144" s="9"/>
      <c r="B144" s="27">
        <v>138</v>
      </c>
      <c r="C144" s="2"/>
      <c r="D144" s="49"/>
      <c r="E144" s="2"/>
      <c r="F144" s="2"/>
      <c r="G144" s="45"/>
      <c r="H144" s="2"/>
      <c r="I144" s="55"/>
      <c r="J144" s="34"/>
      <c r="K144" s="4"/>
      <c r="L144" s="4"/>
      <c r="M144" s="4"/>
      <c r="N144" s="4"/>
      <c r="O144" s="4"/>
      <c r="P144" s="4"/>
      <c r="Q144" s="4"/>
      <c r="R144" s="4"/>
      <c r="S144" s="4"/>
      <c r="CE144" s="26">
        <f t="shared" si="4"/>
        <v>0</v>
      </c>
      <c r="CF144" s="26">
        <f t="shared" si="5"/>
        <v>0</v>
      </c>
    </row>
    <row r="145" spans="1:84" ht="14.25" customHeight="1" x14ac:dyDescent="0.25">
      <c r="A145" s="9"/>
      <c r="B145" s="27">
        <v>139</v>
      </c>
      <c r="C145" s="2"/>
      <c r="D145" s="49"/>
      <c r="E145" s="2"/>
      <c r="F145" s="2"/>
      <c r="G145" s="45"/>
      <c r="H145" s="2"/>
      <c r="I145" s="55"/>
      <c r="J145" s="34"/>
      <c r="K145" s="4"/>
      <c r="L145" s="4"/>
      <c r="M145" s="4"/>
      <c r="N145" s="4"/>
      <c r="O145" s="4"/>
      <c r="P145" s="4"/>
      <c r="Q145" s="4"/>
      <c r="R145" s="4"/>
      <c r="S145" s="4"/>
      <c r="CE145" s="26">
        <f t="shared" si="4"/>
        <v>0</v>
      </c>
      <c r="CF145" s="26">
        <f t="shared" si="5"/>
        <v>0</v>
      </c>
    </row>
    <row r="146" spans="1:84" ht="14.25" customHeight="1" x14ac:dyDescent="0.25">
      <c r="A146" s="9"/>
      <c r="B146" s="27">
        <v>140</v>
      </c>
      <c r="C146" s="2"/>
      <c r="D146" s="49"/>
      <c r="E146" s="2"/>
      <c r="F146" s="2"/>
      <c r="G146" s="45"/>
      <c r="H146" s="2"/>
      <c r="I146" s="55"/>
      <c r="J146" s="34"/>
      <c r="K146" s="4"/>
      <c r="L146" s="4"/>
      <c r="M146" s="4"/>
      <c r="N146" s="4"/>
      <c r="O146" s="4"/>
      <c r="P146" s="4"/>
      <c r="Q146" s="4"/>
      <c r="R146" s="4"/>
      <c r="S146" s="4"/>
      <c r="CE146" s="26">
        <f t="shared" si="4"/>
        <v>0</v>
      </c>
      <c r="CF146" s="26">
        <f t="shared" si="5"/>
        <v>0</v>
      </c>
    </row>
    <row r="147" spans="1:84" ht="14.25" customHeight="1" x14ac:dyDescent="0.25">
      <c r="A147" s="9"/>
      <c r="B147" s="27">
        <v>141</v>
      </c>
      <c r="C147" s="2"/>
      <c r="D147" s="49"/>
      <c r="E147" s="2"/>
      <c r="F147" s="2"/>
      <c r="G147" s="45"/>
      <c r="H147" s="2"/>
      <c r="I147" s="55"/>
      <c r="J147" s="34"/>
      <c r="K147" s="4"/>
      <c r="L147" s="4"/>
      <c r="M147" s="4"/>
      <c r="N147" s="4"/>
      <c r="O147" s="4"/>
      <c r="P147" s="4"/>
      <c r="Q147" s="4"/>
      <c r="R147" s="4"/>
      <c r="S147" s="4"/>
      <c r="CE147" s="26">
        <f t="shared" si="4"/>
        <v>0</v>
      </c>
      <c r="CF147" s="26">
        <f t="shared" si="5"/>
        <v>0</v>
      </c>
    </row>
    <row r="148" spans="1:84" ht="14.25" customHeight="1" x14ac:dyDescent="0.25">
      <c r="A148" s="9"/>
      <c r="B148" s="27">
        <v>142</v>
      </c>
      <c r="C148" s="2"/>
      <c r="D148" s="49"/>
      <c r="E148" s="2"/>
      <c r="F148" s="2"/>
      <c r="G148" s="45"/>
      <c r="H148" s="2"/>
      <c r="I148" s="55"/>
      <c r="J148" s="34"/>
      <c r="K148" s="4"/>
      <c r="L148" s="4"/>
      <c r="M148" s="4"/>
      <c r="N148" s="4"/>
      <c r="O148" s="4"/>
      <c r="P148" s="4"/>
      <c r="Q148" s="4"/>
      <c r="R148" s="4"/>
      <c r="S148" s="4"/>
      <c r="CE148" s="26">
        <f t="shared" si="4"/>
        <v>0</v>
      </c>
      <c r="CF148" s="26">
        <f t="shared" si="5"/>
        <v>0</v>
      </c>
    </row>
    <row r="149" spans="1:84" ht="14.25" customHeight="1" x14ac:dyDescent="0.25">
      <c r="A149" s="9"/>
      <c r="B149" s="27">
        <v>143</v>
      </c>
      <c r="C149" s="2"/>
      <c r="D149" s="49"/>
      <c r="E149" s="2"/>
      <c r="F149" s="2"/>
      <c r="G149" s="45"/>
      <c r="H149" s="2"/>
      <c r="I149" s="55"/>
      <c r="J149" s="34"/>
      <c r="K149" s="4"/>
      <c r="L149" s="4"/>
      <c r="M149" s="4"/>
      <c r="N149" s="4"/>
      <c r="O149" s="4"/>
      <c r="P149" s="4"/>
      <c r="Q149" s="4"/>
      <c r="R149" s="4"/>
      <c r="S149" s="4"/>
      <c r="CE149" s="26">
        <f t="shared" si="4"/>
        <v>0</v>
      </c>
      <c r="CF149" s="26">
        <f t="shared" si="5"/>
        <v>0</v>
      </c>
    </row>
    <row r="150" spans="1:84" ht="14.25" customHeight="1" x14ac:dyDescent="0.25">
      <c r="A150" s="9"/>
      <c r="B150" s="27">
        <v>144</v>
      </c>
      <c r="C150" s="2"/>
      <c r="D150" s="49"/>
      <c r="E150" s="2"/>
      <c r="F150" s="2"/>
      <c r="G150" s="45"/>
      <c r="H150" s="2"/>
      <c r="I150" s="55"/>
      <c r="J150" s="34"/>
      <c r="K150" s="4"/>
      <c r="L150" s="4"/>
      <c r="M150" s="4"/>
      <c r="N150" s="4"/>
      <c r="O150" s="4"/>
      <c r="P150" s="4"/>
      <c r="Q150" s="4"/>
      <c r="R150" s="4"/>
      <c r="S150" s="4"/>
      <c r="CE150" s="26">
        <f t="shared" si="4"/>
        <v>0</v>
      </c>
      <c r="CF150" s="26">
        <f t="shared" si="5"/>
        <v>0</v>
      </c>
    </row>
    <row r="151" spans="1:84" ht="14.25" customHeight="1" x14ac:dyDescent="0.25">
      <c r="A151" s="9"/>
      <c r="B151" s="27">
        <v>145</v>
      </c>
      <c r="C151" s="2"/>
      <c r="D151" s="49"/>
      <c r="E151" s="2"/>
      <c r="F151" s="2"/>
      <c r="G151" s="45"/>
      <c r="H151" s="2"/>
      <c r="I151" s="55"/>
      <c r="J151" s="34"/>
      <c r="K151" s="4"/>
      <c r="L151" s="4"/>
      <c r="M151" s="4"/>
      <c r="N151" s="4"/>
      <c r="O151" s="4"/>
      <c r="P151" s="4"/>
      <c r="Q151" s="4"/>
      <c r="R151" s="4"/>
      <c r="S151" s="4"/>
      <c r="CE151" s="26">
        <f t="shared" si="4"/>
        <v>0</v>
      </c>
      <c r="CF151" s="26">
        <f t="shared" si="5"/>
        <v>0</v>
      </c>
    </row>
    <row r="152" spans="1:84" ht="14.25" customHeight="1" x14ac:dyDescent="0.25">
      <c r="A152" s="9"/>
      <c r="B152" s="27">
        <v>146</v>
      </c>
      <c r="C152" s="2"/>
      <c r="D152" s="49"/>
      <c r="E152" s="2"/>
      <c r="F152" s="2"/>
      <c r="G152" s="45"/>
      <c r="H152" s="2"/>
      <c r="I152" s="55"/>
      <c r="J152" s="34"/>
      <c r="K152" s="4"/>
      <c r="L152" s="4"/>
      <c r="M152" s="4"/>
      <c r="N152" s="4"/>
      <c r="O152" s="4"/>
      <c r="P152" s="4"/>
      <c r="Q152" s="4"/>
      <c r="R152" s="4"/>
      <c r="S152" s="4"/>
      <c r="CE152" s="26">
        <f t="shared" si="4"/>
        <v>0</v>
      </c>
      <c r="CF152" s="26">
        <f t="shared" si="5"/>
        <v>0</v>
      </c>
    </row>
    <row r="153" spans="1:84" ht="14.25" customHeight="1" x14ac:dyDescent="0.25">
      <c r="A153" s="9"/>
      <c r="B153" s="27">
        <v>147</v>
      </c>
      <c r="C153" s="2"/>
      <c r="D153" s="49"/>
      <c r="E153" s="2"/>
      <c r="F153" s="2"/>
      <c r="G153" s="45"/>
      <c r="H153" s="2"/>
      <c r="I153" s="55"/>
      <c r="J153" s="34"/>
      <c r="K153" s="4"/>
      <c r="L153" s="4"/>
      <c r="M153" s="4"/>
      <c r="N153" s="4"/>
      <c r="O153" s="4"/>
      <c r="P153" s="4"/>
      <c r="Q153" s="4"/>
      <c r="R153" s="4"/>
      <c r="S153" s="4"/>
      <c r="CE153" s="26">
        <f t="shared" si="4"/>
        <v>0</v>
      </c>
      <c r="CF153" s="26">
        <f t="shared" si="5"/>
        <v>0</v>
      </c>
    </row>
    <row r="154" spans="1:84" ht="14.25" customHeight="1" x14ac:dyDescent="0.25">
      <c r="A154" s="9"/>
      <c r="B154" s="27">
        <v>148</v>
      </c>
      <c r="C154" s="2"/>
      <c r="D154" s="49"/>
      <c r="E154" s="2"/>
      <c r="F154" s="2"/>
      <c r="G154" s="45"/>
      <c r="H154" s="2"/>
      <c r="I154" s="55"/>
      <c r="J154" s="34"/>
      <c r="K154" s="4"/>
      <c r="L154" s="4"/>
      <c r="M154" s="4"/>
      <c r="N154" s="4"/>
      <c r="O154" s="4"/>
      <c r="P154" s="4"/>
      <c r="Q154" s="4"/>
      <c r="R154" s="4"/>
      <c r="S154" s="4"/>
      <c r="CE154" s="26">
        <f t="shared" si="4"/>
        <v>0</v>
      </c>
      <c r="CF154" s="26">
        <f t="shared" si="5"/>
        <v>0</v>
      </c>
    </row>
    <row r="155" spans="1:84" ht="14.25" customHeight="1" x14ac:dyDescent="0.25">
      <c r="A155" s="9"/>
      <c r="B155" s="27">
        <v>149</v>
      </c>
      <c r="C155" s="2"/>
      <c r="D155" s="49"/>
      <c r="E155" s="2"/>
      <c r="F155" s="2"/>
      <c r="G155" s="45"/>
      <c r="H155" s="2"/>
      <c r="I155" s="55"/>
      <c r="J155" s="34"/>
      <c r="K155" s="4"/>
      <c r="L155" s="4"/>
      <c r="M155" s="4"/>
      <c r="N155" s="4"/>
      <c r="O155" s="4"/>
      <c r="P155" s="4"/>
      <c r="Q155" s="4"/>
      <c r="R155" s="4"/>
      <c r="S155" s="4"/>
      <c r="CE155" s="26">
        <f t="shared" si="4"/>
        <v>0</v>
      </c>
      <c r="CF155" s="26">
        <f t="shared" si="5"/>
        <v>0</v>
      </c>
    </row>
    <row r="156" spans="1:84" ht="14.25" customHeight="1" x14ac:dyDescent="0.25">
      <c r="A156" s="9"/>
      <c r="B156" s="27">
        <v>150</v>
      </c>
      <c r="C156" s="2"/>
      <c r="D156" s="49"/>
      <c r="E156" s="2"/>
      <c r="F156" s="2"/>
      <c r="G156" s="45"/>
      <c r="H156" s="2"/>
      <c r="I156" s="55"/>
      <c r="J156" s="34"/>
      <c r="K156" s="4"/>
      <c r="L156" s="4"/>
      <c r="M156" s="4"/>
      <c r="N156" s="4"/>
      <c r="O156" s="4"/>
      <c r="P156" s="4"/>
      <c r="Q156" s="4"/>
      <c r="R156" s="4"/>
      <c r="S156" s="4"/>
      <c r="CE156" s="26">
        <f t="shared" si="4"/>
        <v>0</v>
      </c>
      <c r="CF156" s="26">
        <f t="shared" si="5"/>
        <v>0</v>
      </c>
    </row>
    <row r="157" spans="1:84" ht="14.25" customHeight="1" x14ac:dyDescent="0.25">
      <c r="A157" s="9"/>
      <c r="B157" s="27">
        <v>151</v>
      </c>
      <c r="C157" s="2"/>
      <c r="D157" s="49"/>
      <c r="E157" s="2"/>
      <c r="F157" s="2"/>
      <c r="G157" s="45"/>
      <c r="H157" s="2"/>
      <c r="I157" s="55"/>
      <c r="J157" s="34"/>
      <c r="K157" s="4"/>
      <c r="L157" s="4"/>
      <c r="M157" s="4"/>
      <c r="N157" s="4"/>
      <c r="O157" s="4"/>
      <c r="P157" s="4"/>
      <c r="Q157" s="4"/>
      <c r="R157" s="4"/>
      <c r="S157" s="4"/>
      <c r="CE157" s="26">
        <f t="shared" si="4"/>
        <v>0</v>
      </c>
      <c r="CF157" s="26">
        <f t="shared" si="5"/>
        <v>0</v>
      </c>
    </row>
    <row r="158" spans="1:84" ht="14.25" customHeight="1" x14ac:dyDescent="0.25">
      <c r="A158" s="9"/>
      <c r="B158" s="27">
        <v>152</v>
      </c>
      <c r="C158" s="2"/>
      <c r="D158" s="49"/>
      <c r="E158" s="2"/>
      <c r="F158" s="2"/>
      <c r="G158" s="45"/>
      <c r="H158" s="2"/>
      <c r="I158" s="55"/>
      <c r="J158" s="34"/>
      <c r="K158" s="4"/>
      <c r="L158" s="4"/>
      <c r="M158" s="4"/>
      <c r="N158" s="4"/>
      <c r="O158" s="4"/>
      <c r="P158" s="4"/>
      <c r="Q158" s="4"/>
      <c r="R158" s="4"/>
      <c r="S158" s="4"/>
      <c r="CE158" s="26">
        <f t="shared" si="4"/>
        <v>0</v>
      </c>
      <c r="CF158" s="26">
        <f t="shared" si="5"/>
        <v>0</v>
      </c>
    </row>
    <row r="159" spans="1:84" ht="14.25" customHeight="1" x14ac:dyDescent="0.25">
      <c r="A159" s="9"/>
      <c r="B159" s="27">
        <v>153</v>
      </c>
      <c r="C159" s="2"/>
      <c r="D159" s="49"/>
      <c r="E159" s="2"/>
      <c r="F159" s="2"/>
      <c r="G159" s="45"/>
      <c r="H159" s="2"/>
      <c r="I159" s="55"/>
      <c r="J159" s="34"/>
      <c r="K159" s="4"/>
      <c r="L159" s="4"/>
      <c r="M159" s="4"/>
      <c r="N159" s="4"/>
      <c r="O159" s="4"/>
      <c r="P159" s="4"/>
      <c r="Q159" s="4"/>
      <c r="R159" s="4"/>
      <c r="S159" s="4"/>
      <c r="CE159" s="26">
        <f t="shared" si="4"/>
        <v>0</v>
      </c>
      <c r="CF159" s="26">
        <f t="shared" si="5"/>
        <v>0</v>
      </c>
    </row>
    <row r="160" spans="1:84" ht="14.25" customHeight="1" x14ac:dyDescent="0.25">
      <c r="A160" s="9"/>
      <c r="B160" s="27">
        <v>154</v>
      </c>
      <c r="C160" s="2"/>
      <c r="D160" s="49"/>
      <c r="E160" s="2"/>
      <c r="F160" s="2"/>
      <c r="G160" s="45"/>
      <c r="H160" s="2"/>
      <c r="I160" s="55"/>
      <c r="J160" s="34"/>
      <c r="K160" s="4"/>
      <c r="L160" s="4"/>
      <c r="M160" s="4"/>
      <c r="N160" s="4"/>
      <c r="O160" s="4"/>
      <c r="P160" s="4"/>
      <c r="Q160" s="4"/>
      <c r="R160" s="4"/>
      <c r="S160" s="4"/>
      <c r="CE160" s="26">
        <f t="shared" si="4"/>
        <v>0</v>
      </c>
      <c r="CF160" s="26">
        <f t="shared" si="5"/>
        <v>0</v>
      </c>
    </row>
    <row r="161" spans="1:84" ht="14.25" customHeight="1" x14ac:dyDescent="0.25">
      <c r="A161" s="9"/>
      <c r="B161" s="27">
        <v>155</v>
      </c>
      <c r="C161" s="2"/>
      <c r="D161" s="49"/>
      <c r="E161" s="2"/>
      <c r="F161" s="2"/>
      <c r="G161" s="45"/>
      <c r="H161" s="2"/>
      <c r="I161" s="55"/>
      <c r="J161" s="34"/>
      <c r="K161" s="4"/>
      <c r="L161" s="4"/>
      <c r="M161" s="4"/>
      <c r="N161" s="4"/>
      <c r="O161" s="4"/>
      <c r="P161" s="4"/>
      <c r="Q161" s="4"/>
      <c r="R161" s="4"/>
      <c r="S161" s="4"/>
      <c r="CE161" s="26">
        <f t="shared" si="4"/>
        <v>0</v>
      </c>
      <c r="CF161" s="26">
        <f t="shared" si="5"/>
        <v>0</v>
      </c>
    </row>
    <row r="162" spans="1:84" ht="14.25" customHeight="1" x14ac:dyDescent="0.25">
      <c r="A162" s="9"/>
      <c r="B162" s="27">
        <v>156</v>
      </c>
      <c r="C162" s="2"/>
      <c r="D162" s="49"/>
      <c r="E162" s="2"/>
      <c r="F162" s="2"/>
      <c r="G162" s="45"/>
      <c r="H162" s="2"/>
      <c r="I162" s="55"/>
      <c r="J162" s="34"/>
      <c r="K162" s="4"/>
      <c r="L162" s="4"/>
      <c r="M162" s="4"/>
      <c r="N162" s="4"/>
      <c r="O162" s="4"/>
      <c r="P162" s="4"/>
      <c r="Q162" s="4"/>
      <c r="R162" s="4"/>
      <c r="S162" s="4"/>
      <c r="CE162" s="26">
        <f t="shared" si="4"/>
        <v>0</v>
      </c>
      <c r="CF162" s="26">
        <f t="shared" si="5"/>
        <v>0</v>
      </c>
    </row>
    <row r="163" spans="1:84" ht="14.25" customHeight="1" x14ac:dyDescent="0.25">
      <c r="A163" s="9"/>
      <c r="B163" s="27">
        <v>157</v>
      </c>
      <c r="C163" s="2"/>
      <c r="D163" s="49"/>
      <c r="E163" s="2"/>
      <c r="F163" s="2"/>
      <c r="G163" s="45"/>
      <c r="H163" s="2"/>
      <c r="I163" s="55"/>
      <c r="J163" s="34"/>
      <c r="K163" s="4"/>
      <c r="L163" s="4"/>
      <c r="M163" s="4"/>
      <c r="N163" s="4"/>
      <c r="O163" s="4"/>
      <c r="P163" s="4"/>
      <c r="Q163" s="4"/>
      <c r="R163" s="4"/>
      <c r="S163" s="4"/>
      <c r="CE163" s="26">
        <f t="shared" si="4"/>
        <v>0</v>
      </c>
      <c r="CF163" s="26">
        <f t="shared" si="5"/>
        <v>0</v>
      </c>
    </row>
    <row r="164" spans="1:84" ht="14.25" customHeight="1" x14ac:dyDescent="0.25">
      <c r="A164" s="9"/>
      <c r="B164" s="27">
        <v>158</v>
      </c>
      <c r="C164" s="2"/>
      <c r="D164" s="49"/>
      <c r="E164" s="2"/>
      <c r="F164" s="2"/>
      <c r="G164" s="45"/>
      <c r="H164" s="2"/>
      <c r="I164" s="55"/>
      <c r="J164" s="34"/>
      <c r="K164" s="4"/>
      <c r="L164" s="4"/>
      <c r="M164" s="4"/>
      <c r="N164" s="4"/>
      <c r="O164" s="4"/>
      <c r="P164" s="4"/>
      <c r="Q164" s="4"/>
      <c r="R164" s="4"/>
      <c r="S164" s="4"/>
      <c r="CE164" s="26">
        <f t="shared" si="4"/>
        <v>0</v>
      </c>
      <c r="CF164" s="26">
        <f t="shared" si="5"/>
        <v>0</v>
      </c>
    </row>
    <row r="165" spans="1:84" ht="14.25" customHeight="1" x14ac:dyDescent="0.25">
      <c r="A165" s="9"/>
      <c r="B165" s="27">
        <v>159</v>
      </c>
      <c r="C165" s="2"/>
      <c r="D165" s="49"/>
      <c r="E165" s="2"/>
      <c r="F165" s="2"/>
      <c r="G165" s="45"/>
      <c r="H165" s="2"/>
      <c r="I165" s="55"/>
      <c r="J165" s="34"/>
      <c r="K165" s="4"/>
      <c r="L165" s="4"/>
      <c r="M165" s="4"/>
      <c r="N165" s="4"/>
      <c r="O165" s="4"/>
      <c r="P165" s="4"/>
      <c r="Q165" s="4"/>
      <c r="R165" s="4"/>
      <c r="S165" s="4"/>
      <c r="CE165" s="26">
        <f t="shared" si="4"/>
        <v>0</v>
      </c>
      <c r="CF165" s="26">
        <f t="shared" si="5"/>
        <v>0</v>
      </c>
    </row>
    <row r="166" spans="1:84" ht="14.25" customHeight="1" x14ac:dyDescent="0.25">
      <c r="A166" s="9"/>
      <c r="B166" s="27">
        <v>160</v>
      </c>
      <c r="C166" s="2"/>
      <c r="D166" s="49"/>
      <c r="E166" s="2"/>
      <c r="F166" s="2"/>
      <c r="G166" s="45"/>
      <c r="H166" s="2"/>
      <c r="I166" s="55"/>
      <c r="J166" s="34"/>
      <c r="K166" s="4"/>
      <c r="L166" s="4"/>
      <c r="M166" s="4"/>
      <c r="N166" s="4"/>
      <c r="O166" s="4"/>
      <c r="P166" s="4"/>
      <c r="Q166" s="4"/>
      <c r="R166" s="4"/>
      <c r="S166" s="4"/>
      <c r="CE166" s="26">
        <f t="shared" si="4"/>
        <v>0</v>
      </c>
      <c r="CF166" s="26">
        <f t="shared" si="5"/>
        <v>0</v>
      </c>
    </row>
    <row r="167" spans="1:84" ht="14.25" customHeight="1" x14ac:dyDescent="0.25">
      <c r="A167" s="9"/>
      <c r="B167" s="27">
        <v>161</v>
      </c>
      <c r="C167" s="2"/>
      <c r="D167" s="49"/>
      <c r="E167" s="2"/>
      <c r="F167" s="2"/>
      <c r="G167" s="45"/>
      <c r="H167" s="2"/>
      <c r="I167" s="55"/>
      <c r="J167" s="34"/>
      <c r="K167" s="4"/>
      <c r="L167" s="4"/>
      <c r="M167" s="4"/>
      <c r="N167" s="4"/>
      <c r="O167" s="4"/>
      <c r="P167" s="4"/>
      <c r="Q167" s="4"/>
      <c r="R167" s="4"/>
      <c r="S167" s="4"/>
      <c r="CE167" s="26">
        <f t="shared" si="4"/>
        <v>0</v>
      </c>
      <c r="CF167" s="26">
        <f t="shared" si="5"/>
        <v>0</v>
      </c>
    </row>
    <row r="168" spans="1:84" ht="14.25" customHeight="1" x14ac:dyDescent="0.25">
      <c r="A168" s="9"/>
      <c r="B168" s="27">
        <v>162</v>
      </c>
      <c r="C168" s="2"/>
      <c r="D168" s="49"/>
      <c r="E168" s="2"/>
      <c r="F168" s="2"/>
      <c r="G168" s="45"/>
      <c r="H168" s="2"/>
      <c r="I168" s="55"/>
      <c r="J168" s="34"/>
      <c r="K168" s="4"/>
      <c r="L168" s="4"/>
      <c r="M168" s="4"/>
      <c r="N168" s="4"/>
      <c r="O168" s="4"/>
      <c r="P168" s="4"/>
      <c r="Q168" s="4"/>
      <c r="R168" s="4"/>
      <c r="S168" s="4"/>
      <c r="CE168" s="26">
        <f t="shared" si="4"/>
        <v>0</v>
      </c>
      <c r="CF168" s="26">
        <f t="shared" si="5"/>
        <v>0</v>
      </c>
    </row>
    <row r="169" spans="1:84" ht="14.25" customHeight="1" x14ac:dyDescent="0.25">
      <c r="A169" s="9"/>
      <c r="B169" s="27">
        <v>163</v>
      </c>
      <c r="C169" s="2"/>
      <c r="D169" s="49"/>
      <c r="E169" s="2"/>
      <c r="F169" s="2"/>
      <c r="G169" s="45"/>
      <c r="H169" s="2"/>
      <c r="I169" s="55"/>
      <c r="J169" s="34"/>
      <c r="K169" s="4"/>
      <c r="L169" s="4"/>
      <c r="M169" s="4"/>
      <c r="N169" s="4"/>
      <c r="O169" s="4"/>
      <c r="P169" s="4"/>
      <c r="Q169" s="4"/>
      <c r="R169" s="4"/>
      <c r="S169" s="4"/>
      <c r="CE169" s="26">
        <f t="shared" si="4"/>
        <v>0</v>
      </c>
      <c r="CF169" s="26">
        <f t="shared" si="5"/>
        <v>0</v>
      </c>
    </row>
    <row r="170" spans="1:84" ht="14.25" customHeight="1" x14ac:dyDescent="0.25">
      <c r="A170" s="9"/>
      <c r="B170" s="27">
        <v>164</v>
      </c>
      <c r="C170" s="2"/>
      <c r="D170" s="49"/>
      <c r="E170" s="2"/>
      <c r="F170" s="2"/>
      <c r="G170" s="45"/>
      <c r="H170" s="2"/>
      <c r="I170" s="55"/>
      <c r="J170" s="34"/>
      <c r="K170" s="4"/>
      <c r="L170" s="4"/>
      <c r="M170" s="4"/>
      <c r="N170" s="4"/>
      <c r="O170" s="4"/>
      <c r="P170" s="4"/>
      <c r="Q170" s="4"/>
      <c r="R170" s="4"/>
      <c r="S170" s="4"/>
      <c r="CE170" s="26">
        <f t="shared" si="4"/>
        <v>0</v>
      </c>
      <c r="CF170" s="26">
        <f t="shared" si="5"/>
        <v>0</v>
      </c>
    </row>
    <row r="171" spans="1:84" ht="14.25" customHeight="1" x14ac:dyDescent="0.25">
      <c r="A171" s="9"/>
      <c r="B171" s="27">
        <v>165</v>
      </c>
      <c r="C171" s="2"/>
      <c r="D171" s="49"/>
      <c r="E171" s="2"/>
      <c r="F171" s="2"/>
      <c r="G171" s="45"/>
      <c r="H171" s="2"/>
      <c r="I171" s="55"/>
      <c r="J171" s="34"/>
      <c r="K171" s="4"/>
      <c r="L171" s="4"/>
      <c r="M171" s="4"/>
      <c r="N171" s="4"/>
      <c r="O171" s="4"/>
      <c r="P171" s="4"/>
      <c r="Q171" s="4"/>
      <c r="R171" s="4"/>
      <c r="S171" s="4"/>
      <c r="CE171" s="26">
        <f t="shared" si="4"/>
        <v>0</v>
      </c>
      <c r="CF171" s="26">
        <f t="shared" si="5"/>
        <v>0</v>
      </c>
    </row>
    <row r="172" spans="1:84" ht="14.25" customHeight="1" x14ac:dyDescent="0.25">
      <c r="A172" s="9"/>
      <c r="B172" s="27">
        <v>166</v>
      </c>
      <c r="C172" s="2"/>
      <c r="D172" s="49"/>
      <c r="E172" s="2"/>
      <c r="F172" s="2"/>
      <c r="G172" s="45"/>
      <c r="H172" s="2"/>
      <c r="I172" s="55"/>
      <c r="J172" s="34"/>
      <c r="K172" s="4"/>
      <c r="L172" s="4"/>
      <c r="M172" s="4"/>
      <c r="N172" s="4"/>
      <c r="O172" s="4"/>
      <c r="P172" s="4"/>
      <c r="Q172" s="4"/>
      <c r="R172" s="4"/>
      <c r="S172" s="4"/>
      <c r="CE172" s="26">
        <f t="shared" si="4"/>
        <v>0</v>
      </c>
      <c r="CF172" s="26">
        <f t="shared" si="5"/>
        <v>0</v>
      </c>
    </row>
    <row r="173" spans="1:84" ht="14.25" customHeight="1" x14ac:dyDescent="0.25">
      <c r="A173" s="9"/>
      <c r="B173" s="27">
        <v>167</v>
      </c>
      <c r="C173" s="2"/>
      <c r="D173" s="49"/>
      <c r="E173" s="2"/>
      <c r="F173" s="2"/>
      <c r="G173" s="45"/>
      <c r="H173" s="2"/>
      <c r="I173" s="55"/>
      <c r="J173" s="34"/>
      <c r="K173" s="4"/>
      <c r="L173" s="4"/>
      <c r="M173" s="4"/>
      <c r="N173" s="4"/>
      <c r="O173" s="4"/>
      <c r="P173" s="4"/>
      <c r="Q173" s="4"/>
      <c r="R173" s="4"/>
      <c r="S173" s="4"/>
      <c r="CE173" s="26">
        <f t="shared" si="4"/>
        <v>0</v>
      </c>
      <c r="CF173" s="26">
        <f t="shared" si="5"/>
        <v>0</v>
      </c>
    </row>
    <row r="174" spans="1:84" ht="14.25" customHeight="1" x14ac:dyDescent="0.25">
      <c r="A174" s="9"/>
      <c r="B174" s="27">
        <v>168</v>
      </c>
      <c r="C174" s="2"/>
      <c r="D174" s="49"/>
      <c r="E174" s="2"/>
      <c r="F174" s="2"/>
      <c r="G174" s="45"/>
      <c r="H174" s="2"/>
      <c r="I174" s="55"/>
      <c r="J174" s="34"/>
      <c r="K174" s="4"/>
      <c r="L174" s="4"/>
      <c r="M174" s="4"/>
      <c r="N174" s="4"/>
      <c r="O174" s="4"/>
      <c r="P174" s="4"/>
      <c r="Q174" s="4"/>
      <c r="R174" s="4"/>
      <c r="S174" s="4"/>
      <c r="CE174" s="26">
        <f t="shared" si="4"/>
        <v>0</v>
      </c>
      <c r="CF174" s="26">
        <f t="shared" si="5"/>
        <v>0</v>
      </c>
    </row>
    <row r="175" spans="1:84" ht="14.25" customHeight="1" x14ac:dyDescent="0.25">
      <c r="A175" s="9"/>
      <c r="B175" s="27">
        <v>169</v>
      </c>
      <c r="C175" s="2"/>
      <c r="D175" s="49"/>
      <c r="E175" s="2"/>
      <c r="F175" s="2"/>
      <c r="G175" s="45"/>
      <c r="H175" s="2"/>
      <c r="I175" s="55"/>
      <c r="J175" s="34"/>
      <c r="K175" s="4"/>
      <c r="L175" s="4"/>
      <c r="M175" s="4"/>
      <c r="N175" s="4"/>
      <c r="O175" s="4"/>
      <c r="P175" s="4"/>
      <c r="Q175" s="4"/>
      <c r="R175" s="4"/>
      <c r="S175" s="4"/>
      <c r="CE175" s="26">
        <f t="shared" si="4"/>
        <v>0</v>
      </c>
      <c r="CF175" s="26">
        <f t="shared" si="5"/>
        <v>0</v>
      </c>
    </row>
    <row r="176" spans="1:84" ht="14.25" customHeight="1" x14ac:dyDescent="0.25">
      <c r="A176" s="9"/>
      <c r="B176" s="27">
        <v>170</v>
      </c>
      <c r="C176" s="2"/>
      <c r="D176" s="49"/>
      <c r="E176" s="2"/>
      <c r="F176" s="2"/>
      <c r="G176" s="45"/>
      <c r="H176" s="2"/>
      <c r="I176" s="55"/>
      <c r="J176" s="34"/>
      <c r="K176" s="4"/>
      <c r="L176" s="4"/>
      <c r="M176" s="4"/>
      <c r="N176" s="4"/>
      <c r="O176" s="4"/>
      <c r="P176" s="4"/>
      <c r="Q176" s="4"/>
      <c r="R176" s="4"/>
      <c r="S176" s="4"/>
      <c r="CE176" s="26">
        <f t="shared" si="4"/>
        <v>0</v>
      </c>
      <c r="CF176" s="26">
        <f t="shared" si="5"/>
        <v>0</v>
      </c>
    </row>
    <row r="177" spans="1:84" ht="14.25" customHeight="1" x14ac:dyDescent="0.25">
      <c r="A177" s="9"/>
      <c r="B177" s="27">
        <v>171</v>
      </c>
      <c r="C177" s="2"/>
      <c r="D177" s="49"/>
      <c r="E177" s="2"/>
      <c r="F177" s="2"/>
      <c r="G177" s="45"/>
      <c r="H177" s="2"/>
      <c r="I177" s="55"/>
      <c r="J177" s="34"/>
      <c r="K177" s="4"/>
      <c r="L177" s="4"/>
      <c r="M177" s="4"/>
      <c r="N177" s="4"/>
      <c r="O177" s="4"/>
      <c r="P177" s="4"/>
      <c r="Q177" s="4"/>
      <c r="R177" s="4"/>
      <c r="S177" s="4"/>
      <c r="CE177" s="26">
        <f t="shared" si="4"/>
        <v>0</v>
      </c>
      <c r="CF177" s="26">
        <f t="shared" si="5"/>
        <v>0</v>
      </c>
    </row>
    <row r="178" spans="1:84" ht="14.25" customHeight="1" x14ac:dyDescent="0.25">
      <c r="A178" s="9"/>
      <c r="B178" s="27">
        <v>172</v>
      </c>
      <c r="C178" s="2"/>
      <c r="D178" s="49"/>
      <c r="E178" s="2"/>
      <c r="F178" s="2"/>
      <c r="G178" s="45"/>
      <c r="H178" s="2"/>
      <c r="I178" s="55"/>
      <c r="J178" s="34"/>
      <c r="K178" s="4"/>
      <c r="L178" s="4"/>
      <c r="M178" s="4"/>
      <c r="N178" s="4"/>
      <c r="O178" s="4"/>
      <c r="P178" s="4"/>
      <c r="Q178" s="4"/>
      <c r="R178" s="4"/>
      <c r="S178" s="4"/>
      <c r="CE178" s="26">
        <f t="shared" si="4"/>
        <v>0</v>
      </c>
      <c r="CF178" s="26">
        <f t="shared" si="5"/>
        <v>0</v>
      </c>
    </row>
    <row r="179" spans="1:84" ht="14.25" customHeight="1" x14ac:dyDescent="0.25">
      <c r="A179" s="9"/>
      <c r="B179" s="27">
        <v>173</v>
      </c>
      <c r="C179" s="2"/>
      <c r="D179" s="49"/>
      <c r="E179" s="2"/>
      <c r="F179" s="2"/>
      <c r="G179" s="45"/>
      <c r="H179" s="2"/>
      <c r="I179" s="55"/>
      <c r="J179" s="34"/>
      <c r="K179" s="4"/>
      <c r="L179" s="4"/>
      <c r="M179" s="4"/>
      <c r="N179" s="4"/>
      <c r="O179" s="4"/>
      <c r="P179" s="4"/>
      <c r="Q179" s="4"/>
      <c r="R179" s="4"/>
      <c r="S179" s="4"/>
      <c r="CE179" s="26">
        <f t="shared" si="4"/>
        <v>0</v>
      </c>
      <c r="CF179" s="26">
        <f t="shared" si="5"/>
        <v>0</v>
      </c>
    </row>
    <row r="180" spans="1:84" ht="14.25" customHeight="1" x14ac:dyDescent="0.25">
      <c r="A180" s="9"/>
      <c r="B180" s="27">
        <v>174</v>
      </c>
      <c r="C180" s="2"/>
      <c r="D180" s="49"/>
      <c r="E180" s="2"/>
      <c r="F180" s="2"/>
      <c r="G180" s="45"/>
      <c r="H180" s="2"/>
      <c r="I180" s="55"/>
      <c r="J180" s="34"/>
      <c r="K180" s="4"/>
      <c r="L180" s="4"/>
      <c r="M180" s="4"/>
      <c r="N180" s="4"/>
      <c r="O180" s="4"/>
      <c r="P180" s="4"/>
      <c r="Q180" s="4"/>
      <c r="R180" s="4"/>
      <c r="S180" s="4"/>
      <c r="CE180" s="26">
        <f t="shared" si="4"/>
        <v>0</v>
      </c>
      <c r="CF180" s="26">
        <f t="shared" si="5"/>
        <v>0</v>
      </c>
    </row>
    <row r="181" spans="1:84" ht="14.25" customHeight="1" x14ac:dyDescent="0.25">
      <c r="A181" s="9"/>
      <c r="B181" s="27">
        <v>175</v>
      </c>
      <c r="C181" s="2"/>
      <c r="D181" s="49"/>
      <c r="E181" s="2"/>
      <c r="F181" s="2"/>
      <c r="G181" s="45"/>
      <c r="H181" s="2"/>
      <c r="I181" s="55"/>
      <c r="J181" s="34"/>
      <c r="K181" s="4"/>
      <c r="L181" s="4"/>
      <c r="M181" s="4"/>
      <c r="N181" s="4"/>
      <c r="O181" s="4"/>
      <c r="P181" s="4"/>
      <c r="Q181" s="4"/>
      <c r="R181" s="4"/>
      <c r="S181" s="4"/>
      <c r="CE181" s="26">
        <f t="shared" si="4"/>
        <v>0</v>
      </c>
      <c r="CF181" s="26">
        <f t="shared" si="5"/>
        <v>0</v>
      </c>
    </row>
    <row r="182" spans="1:84" ht="14.25" customHeight="1" x14ac:dyDescent="0.25">
      <c r="A182" s="9"/>
      <c r="B182" s="27">
        <v>176</v>
      </c>
      <c r="C182" s="2"/>
      <c r="D182" s="49"/>
      <c r="E182" s="2"/>
      <c r="F182" s="2"/>
      <c r="G182" s="45"/>
      <c r="H182" s="2"/>
      <c r="I182" s="55"/>
      <c r="J182" s="34"/>
      <c r="K182" s="4"/>
      <c r="L182" s="4"/>
      <c r="M182" s="4"/>
      <c r="N182" s="4"/>
      <c r="O182" s="4"/>
      <c r="P182" s="4"/>
      <c r="Q182" s="4"/>
      <c r="R182" s="4"/>
      <c r="S182" s="4"/>
      <c r="CE182" s="26">
        <f t="shared" si="4"/>
        <v>0</v>
      </c>
      <c r="CF182" s="26">
        <f t="shared" si="5"/>
        <v>0</v>
      </c>
    </row>
    <row r="183" spans="1:84" ht="14.25" customHeight="1" x14ac:dyDescent="0.25">
      <c r="A183" s="9"/>
      <c r="B183" s="27">
        <v>177</v>
      </c>
      <c r="C183" s="2"/>
      <c r="D183" s="49"/>
      <c r="E183" s="2"/>
      <c r="F183" s="2"/>
      <c r="G183" s="45"/>
      <c r="H183" s="2"/>
      <c r="I183" s="55"/>
      <c r="J183" s="34"/>
      <c r="K183" s="4"/>
      <c r="L183" s="4"/>
      <c r="M183" s="4"/>
      <c r="N183" s="4"/>
      <c r="O183" s="4"/>
      <c r="P183" s="4"/>
      <c r="Q183" s="4"/>
      <c r="R183" s="4"/>
      <c r="S183" s="4"/>
      <c r="CE183" s="26">
        <f t="shared" si="4"/>
        <v>0</v>
      </c>
      <c r="CF183" s="26">
        <f t="shared" si="5"/>
        <v>0</v>
      </c>
    </row>
    <row r="184" spans="1:84" ht="14.25" customHeight="1" x14ac:dyDescent="0.25">
      <c r="A184" s="9"/>
      <c r="B184" s="27">
        <v>178</v>
      </c>
      <c r="C184" s="2"/>
      <c r="D184" s="49"/>
      <c r="E184" s="2"/>
      <c r="F184" s="2"/>
      <c r="G184" s="45"/>
      <c r="H184" s="2"/>
      <c r="I184" s="55"/>
      <c r="J184" s="34"/>
      <c r="K184" s="4"/>
      <c r="L184" s="4"/>
      <c r="M184" s="4"/>
      <c r="N184" s="4"/>
      <c r="O184" s="4"/>
      <c r="P184" s="4"/>
      <c r="Q184" s="4"/>
      <c r="R184" s="4"/>
      <c r="S184" s="4"/>
      <c r="CE184" s="26">
        <f t="shared" si="4"/>
        <v>0</v>
      </c>
      <c r="CF184" s="26">
        <f t="shared" si="5"/>
        <v>0</v>
      </c>
    </row>
    <row r="185" spans="1:84" ht="14.25" customHeight="1" x14ac:dyDescent="0.25">
      <c r="A185" s="9"/>
      <c r="B185" s="27">
        <v>179</v>
      </c>
      <c r="C185" s="2"/>
      <c r="D185" s="49"/>
      <c r="E185" s="2"/>
      <c r="F185" s="2"/>
      <c r="G185" s="45"/>
      <c r="H185" s="2"/>
      <c r="I185" s="55"/>
      <c r="J185" s="34"/>
      <c r="K185" s="4"/>
      <c r="L185" s="4"/>
      <c r="M185" s="4"/>
      <c r="N185" s="4"/>
      <c r="O185" s="4"/>
      <c r="P185" s="4"/>
      <c r="Q185" s="4"/>
      <c r="R185" s="4"/>
      <c r="S185" s="4"/>
      <c r="CE185" s="26">
        <f t="shared" si="4"/>
        <v>0</v>
      </c>
      <c r="CF185" s="26">
        <f t="shared" si="5"/>
        <v>0</v>
      </c>
    </row>
    <row r="186" spans="1:84" ht="14.25" customHeight="1" x14ac:dyDescent="0.25">
      <c r="A186" s="9"/>
      <c r="B186" s="27">
        <v>180</v>
      </c>
      <c r="C186" s="2"/>
      <c r="D186" s="49"/>
      <c r="E186" s="2"/>
      <c r="F186" s="2"/>
      <c r="G186" s="45"/>
      <c r="H186" s="2"/>
      <c r="I186" s="55"/>
      <c r="J186" s="34"/>
      <c r="K186" s="4"/>
      <c r="L186" s="4"/>
      <c r="M186" s="4"/>
      <c r="N186" s="4"/>
      <c r="O186" s="4"/>
      <c r="P186" s="4"/>
      <c r="Q186" s="4"/>
      <c r="R186" s="4"/>
      <c r="S186" s="4"/>
      <c r="CE186" s="26">
        <f t="shared" si="4"/>
        <v>0</v>
      </c>
      <c r="CF186" s="26">
        <f t="shared" si="5"/>
        <v>0</v>
      </c>
    </row>
    <row r="187" spans="1:84" ht="14.25" customHeight="1" x14ac:dyDescent="0.25">
      <c r="A187" s="9"/>
      <c r="B187" s="27">
        <v>181</v>
      </c>
      <c r="C187" s="2"/>
      <c r="D187" s="49"/>
      <c r="E187" s="2"/>
      <c r="F187" s="2"/>
      <c r="G187" s="45"/>
      <c r="H187" s="2"/>
      <c r="I187" s="55"/>
      <c r="J187" s="34"/>
      <c r="K187" s="4"/>
      <c r="L187" s="4"/>
      <c r="M187" s="4"/>
      <c r="N187" s="4"/>
      <c r="O187" s="4"/>
      <c r="P187" s="4"/>
      <c r="Q187" s="4"/>
      <c r="R187" s="4"/>
      <c r="S187" s="4"/>
      <c r="CE187" s="26">
        <f t="shared" si="4"/>
        <v>0</v>
      </c>
      <c r="CF187" s="26">
        <f t="shared" si="5"/>
        <v>0</v>
      </c>
    </row>
    <row r="188" spans="1:84" ht="14.25" customHeight="1" x14ac:dyDescent="0.25">
      <c r="A188" s="9"/>
      <c r="B188" s="27">
        <v>182</v>
      </c>
      <c r="C188" s="2"/>
      <c r="D188" s="49"/>
      <c r="E188" s="2"/>
      <c r="F188" s="2"/>
      <c r="G188" s="45"/>
      <c r="H188" s="2"/>
      <c r="I188" s="55"/>
      <c r="J188" s="34"/>
      <c r="K188" s="4"/>
      <c r="L188" s="4"/>
      <c r="M188" s="4"/>
      <c r="N188" s="4"/>
      <c r="O188" s="4"/>
      <c r="P188" s="4"/>
      <c r="Q188" s="4"/>
      <c r="R188" s="4"/>
      <c r="S188" s="4"/>
      <c r="CE188" s="26">
        <f t="shared" si="4"/>
        <v>0</v>
      </c>
      <c r="CF188" s="26">
        <f t="shared" si="5"/>
        <v>0</v>
      </c>
    </row>
    <row r="189" spans="1:84" ht="14.25" customHeight="1" x14ac:dyDescent="0.25">
      <c r="A189" s="9"/>
      <c r="B189" s="27">
        <v>183</v>
      </c>
      <c r="C189" s="2"/>
      <c r="D189" s="49"/>
      <c r="E189" s="2"/>
      <c r="F189" s="2"/>
      <c r="G189" s="45"/>
      <c r="H189" s="2"/>
      <c r="I189" s="55"/>
      <c r="J189" s="34"/>
      <c r="K189" s="4"/>
      <c r="L189" s="4"/>
      <c r="M189" s="4"/>
      <c r="N189" s="4"/>
      <c r="O189" s="4"/>
      <c r="P189" s="4"/>
      <c r="Q189" s="4"/>
      <c r="R189" s="4"/>
      <c r="S189" s="4"/>
      <c r="CE189" s="26">
        <f t="shared" si="4"/>
        <v>0</v>
      </c>
      <c r="CF189" s="26">
        <f t="shared" si="5"/>
        <v>0</v>
      </c>
    </row>
    <row r="190" spans="1:84" ht="14.25" customHeight="1" x14ac:dyDescent="0.25">
      <c r="A190" s="9"/>
      <c r="B190" s="27">
        <v>184</v>
      </c>
      <c r="C190" s="2"/>
      <c r="D190" s="49"/>
      <c r="E190" s="2"/>
      <c r="F190" s="2"/>
      <c r="G190" s="45"/>
      <c r="H190" s="2"/>
      <c r="I190" s="55"/>
      <c r="J190" s="34"/>
      <c r="K190" s="4"/>
      <c r="L190" s="4"/>
      <c r="M190" s="4"/>
      <c r="N190" s="4"/>
      <c r="O190" s="4"/>
      <c r="P190" s="4"/>
      <c r="Q190" s="4"/>
      <c r="R190" s="4"/>
      <c r="S190" s="4"/>
      <c r="CE190" s="26">
        <f t="shared" si="4"/>
        <v>0</v>
      </c>
      <c r="CF190" s="26">
        <f t="shared" si="5"/>
        <v>0</v>
      </c>
    </row>
    <row r="191" spans="1:84" ht="14.25" customHeight="1" x14ac:dyDescent="0.25">
      <c r="A191" s="9"/>
      <c r="B191" s="27">
        <v>185</v>
      </c>
      <c r="C191" s="2"/>
      <c r="D191" s="49"/>
      <c r="E191" s="2"/>
      <c r="F191" s="2"/>
      <c r="G191" s="45"/>
      <c r="H191" s="2"/>
      <c r="I191" s="55"/>
      <c r="J191" s="34"/>
      <c r="K191" s="4"/>
      <c r="L191" s="4"/>
      <c r="M191" s="4"/>
      <c r="N191" s="4"/>
      <c r="O191" s="4"/>
      <c r="P191" s="4"/>
      <c r="Q191" s="4"/>
      <c r="R191" s="4"/>
      <c r="S191" s="4"/>
      <c r="CE191" s="26">
        <f t="shared" si="4"/>
        <v>0</v>
      </c>
      <c r="CF191" s="26">
        <f t="shared" si="5"/>
        <v>0</v>
      </c>
    </row>
    <row r="192" spans="1:84" ht="14.25" customHeight="1" x14ac:dyDescent="0.25">
      <c r="A192" s="9"/>
      <c r="B192" s="27">
        <v>186</v>
      </c>
      <c r="C192" s="2"/>
      <c r="D192" s="49"/>
      <c r="E192" s="2"/>
      <c r="F192" s="2"/>
      <c r="G192" s="45"/>
      <c r="H192" s="2"/>
      <c r="I192" s="55"/>
      <c r="J192" s="34"/>
      <c r="K192" s="4"/>
      <c r="L192" s="4"/>
      <c r="M192" s="4"/>
      <c r="N192" s="4"/>
      <c r="O192" s="4"/>
      <c r="P192" s="4"/>
      <c r="Q192" s="4"/>
      <c r="R192" s="4"/>
      <c r="S192" s="4"/>
      <c r="CE192" s="26">
        <f t="shared" si="4"/>
        <v>0</v>
      </c>
      <c r="CF192" s="26">
        <f t="shared" si="5"/>
        <v>0</v>
      </c>
    </row>
    <row r="193" spans="1:84" ht="14.25" customHeight="1" x14ac:dyDescent="0.25">
      <c r="A193" s="9"/>
      <c r="B193" s="27">
        <v>187</v>
      </c>
      <c r="C193" s="2"/>
      <c r="D193" s="49"/>
      <c r="E193" s="2"/>
      <c r="F193" s="2"/>
      <c r="G193" s="45"/>
      <c r="H193" s="2"/>
      <c r="I193" s="55"/>
      <c r="J193" s="34"/>
      <c r="K193" s="4"/>
      <c r="L193" s="4"/>
      <c r="M193" s="4"/>
      <c r="N193" s="4"/>
      <c r="O193" s="4"/>
      <c r="P193" s="4"/>
      <c r="Q193" s="4"/>
      <c r="R193" s="4"/>
      <c r="S193" s="4"/>
      <c r="CE193" s="26">
        <f t="shared" si="4"/>
        <v>0</v>
      </c>
      <c r="CF193" s="26">
        <f t="shared" si="5"/>
        <v>0</v>
      </c>
    </row>
    <row r="194" spans="1:84" ht="14.25" customHeight="1" x14ac:dyDescent="0.25">
      <c r="A194" s="9"/>
      <c r="B194" s="27">
        <v>188</v>
      </c>
      <c r="C194" s="2"/>
      <c r="D194" s="49"/>
      <c r="E194" s="2"/>
      <c r="F194" s="2"/>
      <c r="G194" s="45"/>
      <c r="H194" s="2"/>
      <c r="I194" s="55"/>
      <c r="J194" s="34"/>
      <c r="K194" s="4"/>
      <c r="L194" s="4"/>
      <c r="M194" s="4"/>
      <c r="N194" s="4"/>
      <c r="O194" s="4"/>
      <c r="P194" s="4"/>
      <c r="Q194" s="4"/>
      <c r="R194" s="4"/>
      <c r="S194" s="4"/>
      <c r="CE194" s="26">
        <f t="shared" si="4"/>
        <v>0</v>
      </c>
      <c r="CF194" s="26">
        <f t="shared" si="5"/>
        <v>0</v>
      </c>
    </row>
    <row r="195" spans="1:84" ht="14.25" customHeight="1" x14ac:dyDescent="0.25">
      <c r="A195" s="9"/>
      <c r="B195" s="27">
        <v>189</v>
      </c>
      <c r="C195" s="2"/>
      <c r="D195" s="49"/>
      <c r="E195" s="2"/>
      <c r="F195" s="2"/>
      <c r="G195" s="45"/>
      <c r="H195" s="2"/>
      <c r="I195" s="55"/>
      <c r="J195" s="34"/>
      <c r="K195" s="4"/>
      <c r="L195" s="4"/>
      <c r="M195" s="4"/>
      <c r="N195" s="4"/>
      <c r="O195" s="4"/>
      <c r="P195" s="4"/>
      <c r="Q195" s="4"/>
      <c r="R195" s="4"/>
      <c r="S195" s="4"/>
      <c r="CE195" s="26">
        <f t="shared" si="4"/>
        <v>0</v>
      </c>
      <c r="CF195" s="26">
        <f t="shared" si="5"/>
        <v>0</v>
      </c>
    </row>
    <row r="196" spans="1:84" ht="14.25" customHeight="1" x14ac:dyDescent="0.25">
      <c r="A196" s="9"/>
      <c r="B196" s="27">
        <v>190</v>
      </c>
      <c r="C196" s="2"/>
      <c r="D196" s="49"/>
      <c r="E196" s="2"/>
      <c r="F196" s="2"/>
      <c r="G196" s="45"/>
      <c r="H196" s="2"/>
      <c r="I196" s="55"/>
      <c r="J196" s="34"/>
      <c r="K196" s="4"/>
      <c r="L196" s="4"/>
      <c r="M196" s="4"/>
      <c r="N196" s="4"/>
      <c r="O196" s="4"/>
      <c r="P196" s="4"/>
      <c r="Q196" s="4"/>
      <c r="R196" s="4"/>
      <c r="S196" s="4"/>
      <c r="CE196" s="26">
        <f t="shared" si="4"/>
        <v>0</v>
      </c>
      <c r="CF196" s="26">
        <f t="shared" si="5"/>
        <v>0</v>
      </c>
    </row>
    <row r="197" spans="1:84" ht="14.25" customHeight="1" x14ac:dyDescent="0.25">
      <c r="A197" s="9"/>
      <c r="B197" s="27">
        <v>191</v>
      </c>
      <c r="C197" s="2"/>
      <c r="D197" s="49"/>
      <c r="E197" s="2"/>
      <c r="F197" s="2"/>
      <c r="G197" s="45"/>
      <c r="H197" s="2"/>
      <c r="I197" s="55"/>
      <c r="J197" s="34"/>
      <c r="K197" s="4"/>
      <c r="L197" s="4"/>
      <c r="M197" s="4"/>
      <c r="N197" s="4"/>
      <c r="O197" s="4"/>
      <c r="P197" s="4"/>
      <c r="Q197" s="4"/>
      <c r="R197" s="4"/>
      <c r="S197" s="4"/>
      <c r="CE197" s="26">
        <f t="shared" si="4"/>
        <v>0</v>
      </c>
      <c r="CF197" s="26">
        <f t="shared" si="5"/>
        <v>0</v>
      </c>
    </row>
    <row r="198" spans="1:84" ht="14.25" customHeight="1" x14ac:dyDescent="0.25">
      <c r="A198" s="9"/>
      <c r="B198" s="27">
        <v>192</v>
      </c>
      <c r="C198" s="2"/>
      <c r="D198" s="49"/>
      <c r="E198" s="2"/>
      <c r="F198" s="2"/>
      <c r="G198" s="45"/>
      <c r="H198" s="2"/>
      <c r="I198" s="55"/>
      <c r="J198" s="34"/>
      <c r="K198" s="4"/>
      <c r="L198" s="4"/>
      <c r="M198" s="4"/>
      <c r="N198" s="4"/>
      <c r="O198" s="4"/>
      <c r="P198" s="4"/>
      <c r="Q198" s="4"/>
      <c r="R198" s="4"/>
      <c r="S198" s="4"/>
      <c r="CE198" s="26">
        <f t="shared" si="4"/>
        <v>0</v>
      </c>
      <c r="CF198" s="26">
        <f t="shared" si="5"/>
        <v>0</v>
      </c>
    </row>
    <row r="199" spans="1:84" ht="14.25" customHeight="1" x14ac:dyDescent="0.25">
      <c r="A199" s="9"/>
      <c r="B199" s="27">
        <v>193</v>
      </c>
      <c r="C199" s="2"/>
      <c r="D199" s="49"/>
      <c r="E199" s="2"/>
      <c r="F199" s="2"/>
      <c r="G199" s="45"/>
      <c r="H199" s="2"/>
      <c r="I199" s="55"/>
      <c r="J199" s="34"/>
      <c r="K199" s="4"/>
      <c r="L199" s="4"/>
      <c r="M199" s="4"/>
      <c r="N199" s="4"/>
      <c r="O199" s="4"/>
      <c r="P199" s="4"/>
      <c r="Q199" s="4"/>
      <c r="R199" s="4"/>
      <c r="S199" s="4"/>
      <c r="CE199" s="26">
        <f t="shared" ref="CE199:CE262" si="6">IF(C199&lt;&gt;"",1,0)</f>
        <v>0</v>
      </c>
      <c r="CF199" s="26">
        <f t="shared" ref="CF199:CF262" si="7">IF(CE199=1,IF(E199&lt;&gt;"",IF(E199&lt;400,1,0),0),0)</f>
        <v>0</v>
      </c>
    </row>
    <row r="200" spans="1:84" ht="14.25" customHeight="1" x14ac:dyDescent="0.25">
      <c r="A200" s="9"/>
      <c r="B200" s="27">
        <v>194</v>
      </c>
      <c r="C200" s="2"/>
      <c r="D200" s="49"/>
      <c r="E200" s="2"/>
      <c r="F200" s="2"/>
      <c r="G200" s="45"/>
      <c r="H200" s="2"/>
      <c r="I200" s="55"/>
      <c r="J200" s="34"/>
      <c r="K200" s="4"/>
      <c r="L200" s="4"/>
      <c r="M200" s="4"/>
      <c r="N200" s="4"/>
      <c r="O200" s="4"/>
      <c r="P200" s="4"/>
      <c r="Q200" s="4"/>
      <c r="R200" s="4"/>
      <c r="S200" s="4"/>
      <c r="CE200" s="26">
        <f t="shared" si="6"/>
        <v>0</v>
      </c>
      <c r="CF200" s="26">
        <f t="shared" si="7"/>
        <v>0</v>
      </c>
    </row>
    <row r="201" spans="1:84" ht="14.25" customHeight="1" x14ac:dyDescent="0.25">
      <c r="A201" s="9"/>
      <c r="B201" s="27">
        <v>195</v>
      </c>
      <c r="C201" s="2"/>
      <c r="D201" s="49"/>
      <c r="E201" s="2"/>
      <c r="F201" s="2"/>
      <c r="G201" s="45"/>
      <c r="H201" s="2"/>
      <c r="I201" s="55"/>
      <c r="J201" s="34"/>
      <c r="K201" s="4"/>
      <c r="L201" s="4"/>
      <c r="M201" s="4"/>
      <c r="N201" s="4"/>
      <c r="O201" s="4"/>
      <c r="P201" s="4"/>
      <c r="Q201" s="4"/>
      <c r="R201" s="4"/>
      <c r="S201" s="4"/>
      <c r="CE201" s="26">
        <f t="shared" si="6"/>
        <v>0</v>
      </c>
      <c r="CF201" s="26">
        <f t="shared" si="7"/>
        <v>0</v>
      </c>
    </row>
    <row r="202" spans="1:84" ht="14.25" customHeight="1" x14ac:dyDescent="0.25">
      <c r="A202" s="9"/>
      <c r="B202" s="27">
        <v>196</v>
      </c>
      <c r="C202" s="2"/>
      <c r="D202" s="49"/>
      <c r="E202" s="2"/>
      <c r="F202" s="2"/>
      <c r="G202" s="45"/>
      <c r="H202" s="2"/>
      <c r="I202" s="55"/>
      <c r="J202" s="34"/>
      <c r="K202" s="4"/>
      <c r="L202" s="4"/>
      <c r="M202" s="4"/>
      <c r="N202" s="4"/>
      <c r="O202" s="4"/>
      <c r="P202" s="4"/>
      <c r="Q202" s="4"/>
      <c r="R202" s="4"/>
      <c r="S202" s="4"/>
      <c r="CE202" s="26">
        <f t="shared" si="6"/>
        <v>0</v>
      </c>
      <c r="CF202" s="26">
        <f t="shared" si="7"/>
        <v>0</v>
      </c>
    </row>
    <row r="203" spans="1:84" ht="14.25" customHeight="1" x14ac:dyDescent="0.25">
      <c r="A203" s="9"/>
      <c r="B203" s="27">
        <v>197</v>
      </c>
      <c r="C203" s="2"/>
      <c r="D203" s="49"/>
      <c r="E203" s="2"/>
      <c r="F203" s="2"/>
      <c r="G203" s="45"/>
      <c r="H203" s="2"/>
      <c r="I203" s="55"/>
      <c r="J203" s="34"/>
      <c r="K203" s="4"/>
      <c r="L203" s="4"/>
      <c r="M203" s="4"/>
      <c r="N203" s="4"/>
      <c r="O203" s="4"/>
      <c r="P203" s="4"/>
      <c r="Q203" s="4"/>
      <c r="R203" s="4"/>
      <c r="S203" s="4"/>
      <c r="CE203" s="26">
        <f t="shared" si="6"/>
        <v>0</v>
      </c>
      <c r="CF203" s="26">
        <f t="shared" si="7"/>
        <v>0</v>
      </c>
    </row>
    <row r="204" spans="1:84" ht="14.25" customHeight="1" x14ac:dyDescent="0.25">
      <c r="A204" s="9"/>
      <c r="B204" s="27">
        <v>198</v>
      </c>
      <c r="C204" s="2"/>
      <c r="D204" s="49"/>
      <c r="E204" s="2"/>
      <c r="F204" s="2"/>
      <c r="G204" s="45"/>
      <c r="H204" s="2"/>
      <c r="I204" s="55"/>
      <c r="J204" s="34"/>
      <c r="K204" s="4"/>
      <c r="L204" s="4"/>
      <c r="M204" s="4"/>
      <c r="N204" s="4"/>
      <c r="O204" s="4"/>
      <c r="P204" s="4"/>
      <c r="Q204" s="4"/>
      <c r="R204" s="4"/>
      <c r="S204" s="4"/>
      <c r="CE204" s="26">
        <f t="shared" si="6"/>
        <v>0</v>
      </c>
      <c r="CF204" s="26">
        <f t="shared" si="7"/>
        <v>0</v>
      </c>
    </row>
    <row r="205" spans="1:84" ht="14.25" customHeight="1" x14ac:dyDescent="0.25">
      <c r="A205" s="9"/>
      <c r="B205" s="27">
        <v>199</v>
      </c>
      <c r="C205" s="2"/>
      <c r="D205" s="49"/>
      <c r="E205" s="2"/>
      <c r="F205" s="2"/>
      <c r="G205" s="45"/>
      <c r="H205" s="2"/>
      <c r="I205" s="55"/>
      <c r="J205" s="34"/>
      <c r="K205" s="4"/>
      <c r="L205" s="4"/>
      <c r="M205" s="4"/>
      <c r="N205" s="4"/>
      <c r="O205" s="4"/>
      <c r="P205" s="4"/>
      <c r="Q205" s="4"/>
      <c r="R205" s="4"/>
      <c r="S205" s="4"/>
      <c r="CE205" s="26">
        <f t="shared" si="6"/>
        <v>0</v>
      </c>
      <c r="CF205" s="26">
        <f t="shared" si="7"/>
        <v>0</v>
      </c>
    </row>
    <row r="206" spans="1:84" ht="14.25" customHeight="1" x14ac:dyDescent="0.25">
      <c r="A206" s="9"/>
      <c r="B206" s="27">
        <v>200</v>
      </c>
      <c r="C206" s="2"/>
      <c r="D206" s="49"/>
      <c r="E206" s="2"/>
      <c r="F206" s="2"/>
      <c r="G206" s="45"/>
      <c r="H206" s="2"/>
      <c r="I206" s="55"/>
      <c r="J206" s="34"/>
      <c r="K206" s="4"/>
      <c r="L206" s="4"/>
      <c r="M206" s="4"/>
      <c r="N206" s="4"/>
      <c r="O206" s="4"/>
      <c r="P206" s="4"/>
      <c r="Q206" s="4"/>
      <c r="R206" s="4"/>
      <c r="S206" s="4"/>
      <c r="CE206" s="26">
        <f t="shared" si="6"/>
        <v>0</v>
      </c>
      <c r="CF206" s="26">
        <f t="shared" si="7"/>
        <v>0</v>
      </c>
    </row>
    <row r="207" spans="1:84" ht="14.25" customHeight="1" x14ac:dyDescent="0.25">
      <c r="A207" s="9"/>
      <c r="B207" s="27">
        <v>201</v>
      </c>
      <c r="C207" s="2"/>
      <c r="D207" s="49"/>
      <c r="E207" s="2"/>
      <c r="F207" s="2"/>
      <c r="G207" s="45"/>
      <c r="H207" s="2"/>
      <c r="I207" s="55"/>
      <c r="J207" s="34"/>
      <c r="K207" s="4"/>
      <c r="L207" s="4"/>
      <c r="M207" s="4"/>
      <c r="N207" s="4"/>
      <c r="O207" s="4"/>
      <c r="P207" s="4"/>
      <c r="Q207" s="4"/>
      <c r="R207" s="4"/>
      <c r="S207" s="4"/>
      <c r="CE207" s="26">
        <f t="shared" si="6"/>
        <v>0</v>
      </c>
      <c r="CF207" s="26">
        <f t="shared" si="7"/>
        <v>0</v>
      </c>
    </row>
    <row r="208" spans="1:84" ht="14.25" customHeight="1" x14ac:dyDescent="0.25">
      <c r="A208" s="9"/>
      <c r="B208" s="27">
        <v>202</v>
      </c>
      <c r="C208" s="2"/>
      <c r="D208" s="49"/>
      <c r="E208" s="2"/>
      <c r="F208" s="2"/>
      <c r="G208" s="45"/>
      <c r="H208" s="2"/>
      <c r="I208" s="55"/>
      <c r="J208" s="34"/>
      <c r="K208" s="4"/>
      <c r="L208" s="4"/>
      <c r="M208" s="4"/>
      <c r="N208" s="4"/>
      <c r="O208" s="4"/>
      <c r="P208" s="4"/>
      <c r="Q208" s="4"/>
      <c r="R208" s="4"/>
      <c r="S208" s="4"/>
      <c r="CE208" s="26">
        <f t="shared" si="6"/>
        <v>0</v>
      </c>
      <c r="CF208" s="26">
        <f t="shared" si="7"/>
        <v>0</v>
      </c>
    </row>
    <row r="209" spans="1:84" ht="14.25" customHeight="1" x14ac:dyDescent="0.25">
      <c r="A209" s="9"/>
      <c r="B209" s="27">
        <v>203</v>
      </c>
      <c r="C209" s="2"/>
      <c r="D209" s="49"/>
      <c r="E209" s="2"/>
      <c r="F209" s="2"/>
      <c r="G209" s="45"/>
      <c r="H209" s="2"/>
      <c r="I209" s="55"/>
      <c r="J209" s="34"/>
      <c r="K209" s="4"/>
      <c r="L209" s="4"/>
      <c r="M209" s="4"/>
      <c r="N209" s="4"/>
      <c r="O209" s="4"/>
      <c r="P209" s="4"/>
      <c r="Q209" s="4"/>
      <c r="R209" s="4"/>
      <c r="S209" s="4"/>
      <c r="CE209" s="26">
        <f t="shared" si="6"/>
        <v>0</v>
      </c>
      <c r="CF209" s="26">
        <f t="shared" si="7"/>
        <v>0</v>
      </c>
    </row>
    <row r="210" spans="1:84" ht="14.25" customHeight="1" x14ac:dyDescent="0.25">
      <c r="A210" s="9"/>
      <c r="B210" s="27">
        <v>204</v>
      </c>
      <c r="C210" s="2"/>
      <c r="D210" s="49"/>
      <c r="E210" s="2"/>
      <c r="F210" s="2"/>
      <c r="G210" s="45"/>
      <c r="H210" s="2"/>
      <c r="I210" s="55"/>
      <c r="J210" s="34"/>
      <c r="K210" s="4"/>
      <c r="L210" s="4"/>
      <c r="M210" s="4"/>
      <c r="N210" s="4"/>
      <c r="O210" s="4"/>
      <c r="P210" s="4"/>
      <c r="Q210" s="4"/>
      <c r="R210" s="4"/>
      <c r="S210" s="4"/>
      <c r="CE210" s="26">
        <f t="shared" si="6"/>
        <v>0</v>
      </c>
      <c r="CF210" s="26">
        <f t="shared" si="7"/>
        <v>0</v>
      </c>
    </row>
    <row r="211" spans="1:84" ht="14.25" customHeight="1" x14ac:dyDescent="0.25">
      <c r="A211" s="9"/>
      <c r="B211" s="27">
        <v>205</v>
      </c>
      <c r="C211" s="2"/>
      <c r="D211" s="49"/>
      <c r="E211" s="2"/>
      <c r="F211" s="2"/>
      <c r="G211" s="45"/>
      <c r="H211" s="2"/>
      <c r="I211" s="55"/>
      <c r="J211" s="34"/>
      <c r="K211" s="4"/>
      <c r="L211" s="4"/>
      <c r="M211" s="4"/>
      <c r="N211" s="4"/>
      <c r="O211" s="4"/>
      <c r="P211" s="4"/>
      <c r="Q211" s="4"/>
      <c r="R211" s="4"/>
      <c r="S211" s="4"/>
      <c r="CE211" s="26">
        <f t="shared" si="6"/>
        <v>0</v>
      </c>
      <c r="CF211" s="26">
        <f t="shared" si="7"/>
        <v>0</v>
      </c>
    </row>
    <row r="212" spans="1:84" ht="14.25" customHeight="1" x14ac:dyDescent="0.25">
      <c r="A212" s="9"/>
      <c r="B212" s="27">
        <v>206</v>
      </c>
      <c r="C212" s="2"/>
      <c r="D212" s="49"/>
      <c r="E212" s="2"/>
      <c r="F212" s="2"/>
      <c r="G212" s="45"/>
      <c r="H212" s="2"/>
      <c r="I212" s="55"/>
      <c r="J212" s="34"/>
      <c r="K212" s="4"/>
      <c r="L212" s="4"/>
      <c r="M212" s="4"/>
      <c r="N212" s="4"/>
      <c r="O212" s="4"/>
      <c r="P212" s="4"/>
      <c r="Q212" s="4"/>
      <c r="R212" s="4"/>
      <c r="S212" s="4"/>
      <c r="CE212" s="26">
        <f t="shared" si="6"/>
        <v>0</v>
      </c>
      <c r="CF212" s="26">
        <f t="shared" si="7"/>
        <v>0</v>
      </c>
    </row>
    <row r="213" spans="1:84" ht="14.25" customHeight="1" x14ac:dyDescent="0.25">
      <c r="A213" s="9"/>
      <c r="B213" s="27">
        <v>207</v>
      </c>
      <c r="C213" s="2"/>
      <c r="D213" s="49"/>
      <c r="E213" s="2"/>
      <c r="F213" s="2"/>
      <c r="G213" s="45"/>
      <c r="H213" s="2"/>
      <c r="I213" s="55"/>
      <c r="J213" s="34"/>
      <c r="K213" s="4"/>
      <c r="L213" s="4"/>
      <c r="M213" s="4"/>
      <c r="N213" s="4"/>
      <c r="O213" s="4"/>
      <c r="P213" s="4"/>
      <c r="Q213" s="4"/>
      <c r="R213" s="4"/>
      <c r="S213" s="4"/>
      <c r="CE213" s="26">
        <f t="shared" si="6"/>
        <v>0</v>
      </c>
      <c r="CF213" s="26">
        <f t="shared" si="7"/>
        <v>0</v>
      </c>
    </row>
    <row r="214" spans="1:84" ht="14.25" customHeight="1" x14ac:dyDescent="0.25">
      <c r="A214" s="9"/>
      <c r="B214" s="27">
        <v>208</v>
      </c>
      <c r="C214" s="2"/>
      <c r="D214" s="49"/>
      <c r="E214" s="2"/>
      <c r="F214" s="2"/>
      <c r="G214" s="45"/>
      <c r="H214" s="2"/>
      <c r="I214" s="55"/>
      <c r="J214" s="34"/>
      <c r="K214" s="4"/>
      <c r="L214" s="4"/>
      <c r="M214" s="4"/>
      <c r="N214" s="4"/>
      <c r="O214" s="4"/>
      <c r="P214" s="4"/>
      <c r="Q214" s="4"/>
      <c r="R214" s="4"/>
      <c r="S214" s="4"/>
      <c r="CE214" s="26">
        <f t="shared" si="6"/>
        <v>0</v>
      </c>
      <c r="CF214" s="26">
        <f t="shared" si="7"/>
        <v>0</v>
      </c>
    </row>
    <row r="215" spans="1:84" ht="14.25" customHeight="1" x14ac:dyDescent="0.25">
      <c r="A215" s="9"/>
      <c r="B215" s="27">
        <v>209</v>
      </c>
      <c r="C215" s="2"/>
      <c r="D215" s="49"/>
      <c r="E215" s="2"/>
      <c r="F215" s="2"/>
      <c r="G215" s="45"/>
      <c r="H215" s="2"/>
      <c r="I215" s="55"/>
      <c r="J215" s="34"/>
      <c r="K215" s="4"/>
      <c r="L215" s="4"/>
      <c r="M215" s="4"/>
      <c r="N215" s="4"/>
      <c r="O215" s="4"/>
      <c r="P215" s="4"/>
      <c r="Q215" s="4"/>
      <c r="R215" s="4"/>
      <c r="S215" s="4"/>
      <c r="CE215" s="26">
        <f t="shared" si="6"/>
        <v>0</v>
      </c>
      <c r="CF215" s="26">
        <f t="shared" si="7"/>
        <v>0</v>
      </c>
    </row>
    <row r="216" spans="1:84" ht="14.25" customHeight="1" x14ac:dyDescent="0.25">
      <c r="A216" s="9"/>
      <c r="B216" s="27">
        <v>210</v>
      </c>
      <c r="C216" s="2"/>
      <c r="D216" s="49"/>
      <c r="E216" s="2"/>
      <c r="F216" s="2"/>
      <c r="G216" s="45"/>
      <c r="H216" s="2"/>
      <c r="I216" s="55"/>
      <c r="J216" s="34"/>
      <c r="K216" s="4"/>
      <c r="L216" s="4"/>
      <c r="M216" s="4"/>
      <c r="N216" s="4"/>
      <c r="O216" s="4"/>
      <c r="P216" s="4"/>
      <c r="Q216" s="4"/>
      <c r="R216" s="4"/>
      <c r="S216" s="4"/>
      <c r="CE216" s="26">
        <f t="shared" si="6"/>
        <v>0</v>
      </c>
      <c r="CF216" s="26">
        <f t="shared" si="7"/>
        <v>0</v>
      </c>
    </row>
    <row r="217" spans="1:84" ht="14.25" customHeight="1" x14ac:dyDescent="0.25">
      <c r="A217" s="9"/>
      <c r="B217" s="27">
        <v>211</v>
      </c>
      <c r="C217" s="2"/>
      <c r="D217" s="49"/>
      <c r="E217" s="2"/>
      <c r="F217" s="2"/>
      <c r="G217" s="45"/>
      <c r="H217" s="2"/>
      <c r="I217" s="55"/>
      <c r="J217" s="34"/>
      <c r="K217" s="4"/>
      <c r="L217" s="4"/>
      <c r="M217" s="4"/>
      <c r="N217" s="4"/>
      <c r="O217" s="4"/>
      <c r="P217" s="4"/>
      <c r="Q217" s="4"/>
      <c r="R217" s="4"/>
      <c r="S217" s="4"/>
      <c r="CE217" s="26">
        <f t="shared" si="6"/>
        <v>0</v>
      </c>
      <c r="CF217" s="26">
        <f t="shared" si="7"/>
        <v>0</v>
      </c>
    </row>
    <row r="218" spans="1:84" ht="14.25" customHeight="1" x14ac:dyDescent="0.25">
      <c r="A218" s="9"/>
      <c r="B218" s="27">
        <v>212</v>
      </c>
      <c r="C218" s="2"/>
      <c r="D218" s="49"/>
      <c r="E218" s="2"/>
      <c r="F218" s="2"/>
      <c r="G218" s="45"/>
      <c r="H218" s="2"/>
      <c r="I218" s="55"/>
      <c r="J218" s="34"/>
      <c r="K218" s="4"/>
      <c r="L218" s="4"/>
      <c r="M218" s="4"/>
      <c r="N218" s="4"/>
      <c r="O218" s="4"/>
      <c r="P218" s="4"/>
      <c r="Q218" s="4"/>
      <c r="R218" s="4"/>
      <c r="S218" s="4"/>
      <c r="CE218" s="26">
        <f t="shared" si="6"/>
        <v>0</v>
      </c>
      <c r="CF218" s="26">
        <f t="shared" si="7"/>
        <v>0</v>
      </c>
    </row>
    <row r="219" spans="1:84" ht="14.25" customHeight="1" x14ac:dyDescent="0.25">
      <c r="A219" s="9"/>
      <c r="B219" s="27">
        <v>213</v>
      </c>
      <c r="C219" s="2"/>
      <c r="D219" s="49"/>
      <c r="E219" s="2"/>
      <c r="F219" s="2"/>
      <c r="G219" s="45"/>
      <c r="H219" s="2"/>
      <c r="I219" s="55"/>
      <c r="J219" s="34"/>
      <c r="K219" s="4"/>
      <c r="L219" s="4"/>
      <c r="M219" s="4"/>
      <c r="N219" s="4"/>
      <c r="O219" s="4"/>
      <c r="P219" s="4"/>
      <c r="Q219" s="4"/>
      <c r="R219" s="4"/>
      <c r="S219" s="4"/>
      <c r="CE219" s="26">
        <f t="shared" si="6"/>
        <v>0</v>
      </c>
      <c r="CF219" s="26">
        <f t="shared" si="7"/>
        <v>0</v>
      </c>
    </row>
    <row r="220" spans="1:84" ht="14.25" customHeight="1" x14ac:dyDescent="0.25">
      <c r="A220" s="9"/>
      <c r="B220" s="27">
        <v>214</v>
      </c>
      <c r="C220" s="2"/>
      <c r="D220" s="49"/>
      <c r="E220" s="2"/>
      <c r="F220" s="2"/>
      <c r="G220" s="45"/>
      <c r="H220" s="2"/>
      <c r="I220" s="55"/>
      <c r="J220" s="34"/>
      <c r="K220" s="4"/>
      <c r="L220" s="4"/>
      <c r="M220" s="4"/>
      <c r="N220" s="4"/>
      <c r="O220" s="4"/>
      <c r="P220" s="4"/>
      <c r="Q220" s="4"/>
      <c r="R220" s="4"/>
      <c r="S220" s="4"/>
      <c r="CE220" s="26">
        <f t="shared" si="6"/>
        <v>0</v>
      </c>
      <c r="CF220" s="26">
        <f t="shared" si="7"/>
        <v>0</v>
      </c>
    </row>
    <row r="221" spans="1:84" ht="14.25" customHeight="1" x14ac:dyDescent="0.25">
      <c r="A221" s="9"/>
      <c r="B221" s="27">
        <v>215</v>
      </c>
      <c r="C221" s="2"/>
      <c r="D221" s="49"/>
      <c r="E221" s="2"/>
      <c r="F221" s="2"/>
      <c r="G221" s="45"/>
      <c r="H221" s="2"/>
      <c r="I221" s="55"/>
      <c r="J221" s="34"/>
      <c r="K221" s="4"/>
      <c r="L221" s="4"/>
      <c r="M221" s="4"/>
      <c r="N221" s="4"/>
      <c r="O221" s="4"/>
      <c r="P221" s="4"/>
      <c r="Q221" s="4"/>
      <c r="R221" s="4"/>
      <c r="S221" s="4"/>
      <c r="CE221" s="26">
        <f t="shared" si="6"/>
        <v>0</v>
      </c>
      <c r="CF221" s="26">
        <f t="shared" si="7"/>
        <v>0</v>
      </c>
    </row>
    <row r="222" spans="1:84" ht="14.25" customHeight="1" x14ac:dyDescent="0.25">
      <c r="A222" s="9"/>
      <c r="B222" s="27">
        <v>216</v>
      </c>
      <c r="C222" s="2"/>
      <c r="D222" s="49"/>
      <c r="E222" s="2"/>
      <c r="F222" s="2"/>
      <c r="G222" s="45"/>
      <c r="H222" s="2"/>
      <c r="I222" s="55"/>
      <c r="J222" s="34"/>
      <c r="K222" s="4"/>
      <c r="L222" s="4"/>
      <c r="M222" s="4"/>
      <c r="N222" s="4"/>
      <c r="O222" s="4"/>
      <c r="P222" s="4"/>
      <c r="Q222" s="4"/>
      <c r="R222" s="4"/>
      <c r="S222" s="4"/>
      <c r="CE222" s="26">
        <f t="shared" si="6"/>
        <v>0</v>
      </c>
      <c r="CF222" s="26">
        <f t="shared" si="7"/>
        <v>0</v>
      </c>
    </row>
    <row r="223" spans="1:84" ht="14.25" customHeight="1" x14ac:dyDescent="0.25">
      <c r="A223" s="9"/>
      <c r="B223" s="27">
        <v>217</v>
      </c>
      <c r="C223" s="2"/>
      <c r="D223" s="49"/>
      <c r="E223" s="2"/>
      <c r="F223" s="2"/>
      <c r="G223" s="45"/>
      <c r="H223" s="2"/>
      <c r="I223" s="55"/>
      <c r="J223" s="34"/>
      <c r="K223" s="4"/>
      <c r="L223" s="4"/>
      <c r="M223" s="4"/>
      <c r="N223" s="4"/>
      <c r="O223" s="4"/>
      <c r="P223" s="4"/>
      <c r="Q223" s="4"/>
      <c r="R223" s="4"/>
      <c r="S223" s="4"/>
      <c r="CE223" s="26">
        <f t="shared" si="6"/>
        <v>0</v>
      </c>
      <c r="CF223" s="26">
        <f t="shared" si="7"/>
        <v>0</v>
      </c>
    </row>
    <row r="224" spans="1:84" ht="14.25" customHeight="1" x14ac:dyDescent="0.25">
      <c r="A224" s="9"/>
      <c r="B224" s="27">
        <v>218</v>
      </c>
      <c r="C224" s="2"/>
      <c r="D224" s="49"/>
      <c r="E224" s="2"/>
      <c r="F224" s="2"/>
      <c r="G224" s="45"/>
      <c r="H224" s="2"/>
      <c r="I224" s="55"/>
      <c r="J224" s="34"/>
      <c r="K224" s="4"/>
      <c r="L224" s="4"/>
      <c r="M224" s="4"/>
      <c r="N224" s="4"/>
      <c r="O224" s="4"/>
      <c r="P224" s="4"/>
      <c r="Q224" s="4"/>
      <c r="R224" s="4"/>
      <c r="S224" s="4"/>
      <c r="CE224" s="26">
        <f t="shared" si="6"/>
        <v>0</v>
      </c>
      <c r="CF224" s="26">
        <f t="shared" si="7"/>
        <v>0</v>
      </c>
    </row>
    <row r="225" spans="1:84" ht="14.25" customHeight="1" x14ac:dyDescent="0.25">
      <c r="A225" s="9"/>
      <c r="B225" s="27">
        <v>219</v>
      </c>
      <c r="C225" s="2"/>
      <c r="D225" s="49"/>
      <c r="E225" s="2"/>
      <c r="F225" s="2"/>
      <c r="G225" s="45"/>
      <c r="H225" s="2"/>
      <c r="I225" s="55"/>
      <c r="J225" s="34"/>
      <c r="K225" s="4"/>
      <c r="L225" s="4"/>
      <c r="M225" s="4"/>
      <c r="N225" s="4"/>
      <c r="O225" s="4"/>
      <c r="P225" s="4"/>
      <c r="Q225" s="4"/>
      <c r="R225" s="4"/>
      <c r="S225" s="4"/>
      <c r="CE225" s="26">
        <f t="shared" si="6"/>
        <v>0</v>
      </c>
      <c r="CF225" s="26">
        <f t="shared" si="7"/>
        <v>0</v>
      </c>
    </row>
    <row r="226" spans="1:84" ht="14.25" customHeight="1" x14ac:dyDescent="0.25">
      <c r="A226" s="9"/>
      <c r="B226" s="27">
        <v>220</v>
      </c>
      <c r="C226" s="2"/>
      <c r="D226" s="49"/>
      <c r="E226" s="2"/>
      <c r="F226" s="2"/>
      <c r="G226" s="45"/>
      <c r="H226" s="2"/>
      <c r="I226" s="55"/>
      <c r="J226" s="34"/>
      <c r="K226" s="4"/>
      <c r="L226" s="4"/>
      <c r="M226" s="4"/>
      <c r="N226" s="4"/>
      <c r="O226" s="4"/>
      <c r="P226" s="4"/>
      <c r="Q226" s="4"/>
      <c r="R226" s="4"/>
      <c r="S226" s="4"/>
      <c r="CE226" s="26">
        <f t="shared" si="6"/>
        <v>0</v>
      </c>
      <c r="CF226" s="26">
        <f t="shared" si="7"/>
        <v>0</v>
      </c>
    </row>
    <row r="227" spans="1:84" ht="14.25" customHeight="1" x14ac:dyDescent="0.25">
      <c r="A227" s="9"/>
      <c r="B227" s="27">
        <v>221</v>
      </c>
      <c r="C227" s="2"/>
      <c r="D227" s="49"/>
      <c r="E227" s="2"/>
      <c r="F227" s="2"/>
      <c r="G227" s="45"/>
      <c r="H227" s="2"/>
      <c r="I227" s="55"/>
      <c r="J227" s="34"/>
      <c r="K227" s="4"/>
      <c r="L227" s="4"/>
      <c r="M227" s="4"/>
      <c r="N227" s="4"/>
      <c r="O227" s="4"/>
      <c r="P227" s="4"/>
      <c r="Q227" s="4"/>
      <c r="R227" s="4"/>
      <c r="S227" s="4"/>
      <c r="CE227" s="26">
        <f t="shared" si="6"/>
        <v>0</v>
      </c>
      <c r="CF227" s="26">
        <f t="shared" si="7"/>
        <v>0</v>
      </c>
    </row>
    <row r="228" spans="1:84" ht="14.25" customHeight="1" x14ac:dyDescent="0.25">
      <c r="A228" s="9"/>
      <c r="B228" s="27">
        <v>222</v>
      </c>
      <c r="C228" s="2"/>
      <c r="D228" s="49"/>
      <c r="E228" s="2"/>
      <c r="F228" s="2"/>
      <c r="G228" s="45"/>
      <c r="H228" s="2"/>
      <c r="I228" s="55"/>
      <c r="J228" s="34"/>
      <c r="K228" s="4"/>
      <c r="L228" s="4"/>
      <c r="M228" s="4"/>
      <c r="N228" s="4"/>
      <c r="O228" s="4"/>
      <c r="P228" s="4"/>
      <c r="Q228" s="4"/>
      <c r="R228" s="4"/>
      <c r="S228" s="4"/>
      <c r="CE228" s="26">
        <f t="shared" si="6"/>
        <v>0</v>
      </c>
      <c r="CF228" s="26">
        <f t="shared" si="7"/>
        <v>0</v>
      </c>
    </row>
    <row r="229" spans="1:84" ht="14.25" customHeight="1" x14ac:dyDescent="0.25">
      <c r="A229" s="9"/>
      <c r="B229" s="27">
        <v>223</v>
      </c>
      <c r="C229" s="2"/>
      <c r="D229" s="49"/>
      <c r="E229" s="2"/>
      <c r="F229" s="2"/>
      <c r="G229" s="45"/>
      <c r="H229" s="2"/>
      <c r="I229" s="55"/>
      <c r="J229" s="34"/>
      <c r="K229" s="4"/>
      <c r="L229" s="4"/>
      <c r="M229" s="4"/>
      <c r="N229" s="4"/>
      <c r="O229" s="4"/>
      <c r="P229" s="4"/>
      <c r="Q229" s="4"/>
      <c r="R229" s="4"/>
      <c r="S229" s="4"/>
      <c r="CE229" s="26">
        <f t="shared" si="6"/>
        <v>0</v>
      </c>
      <c r="CF229" s="26">
        <f t="shared" si="7"/>
        <v>0</v>
      </c>
    </row>
    <row r="230" spans="1:84" ht="14.25" customHeight="1" x14ac:dyDescent="0.25">
      <c r="A230" s="9"/>
      <c r="B230" s="27">
        <v>224</v>
      </c>
      <c r="C230" s="2"/>
      <c r="D230" s="49"/>
      <c r="E230" s="2"/>
      <c r="F230" s="2"/>
      <c r="G230" s="45"/>
      <c r="H230" s="2"/>
      <c r="I230" s="55"/>
      <c r="J230" s="34"/>
      <c r="K230" s="4"/>
      <c r="L230" s="4"/>
      <c r="M230" s="4"/>
      <c r="N230" s="4"/>
      <c r="O230" s="4"/>
      <c r="P230" s="4"/>
      <c r="Q230" s="4"/>
      <c r="R230" s="4"/>
      <c r="S230" s="4"/>
      <c r="CE230" s="26">
        <f t="shared" si="6"/>
        <v>0</v>
      </c>
      <c r="CF230" s="26">
        <f t="shared" si="7"/>
        <v>0</v>
      </c>
    </row>
    <row r="231" spans="1:84" ht="14.25" customHeight="1" x14ac:dyDescent="0.25">
      <c r="A231" s="9"/>
      <c r="B231" s="27">
        <v>225</v>
      </c>
      <c r="C231" s="2"/>
      <c r="D231" s="49"/>
      <c r="E231" s="2"/>
      <c r="F231" s="2"/>
      <c r="G231" s="45"/>
      <c r="H231" s="2"/>
      <c r="I231" s="55"/>
      <c r="J231" s="34"/>
      <c r="K231" s="4"/>
      <c r="L231" s="4"/>
      <c r="M231" s="4"/>
      <c r="N231" s="4"/>
      <c r="O231" s="4"/>
      <c r="P231" s="4"/>
      <c r="Q231" s="4"/>
      <c r="R231" s="4"/>
      <c r="S231" s="4"/>
      <c r="CE231" s="26">
        <f t="shared" si="6"/>
        <v>0</v>
      </c>
      <c r="CF231" s="26">
        <f t="shared" si="7"/>
        <v>0</v>
      </c>
    </row>
    <row r="232" spans="1:84" ht="14.25" customHeight="1" x14ac:dyDescent="0.25">
      <c r="A232" s="9"/>
      <c r="B232" s="27">
        <v>226</v>
      </c>
      <c r="C232" s="2"/>
      <c r="D232" s="49"/>
      <c r="E232" s="2"/>
      <c r="F232" s="2"/>
      <c r="G232" s="45"/>
      <c r="H232" s="2"/>
      <c r="I232" s="55"/>
      <c r="J232" s="34"/>
      <c r="K232" s="4"/>
      <c r="L232" s="4"/>
      <c r="M232" s="4"/>
      <c r="N232" s="4"/>
      <c r="O232" s="4"/>
      <c r="P232" s="4"/>
      <c r="Q232" s="4"/>
      <c r="R232" s="4"/>
      <c r="S232" s="4"/>
      <c r="CE232" s="26">
        <f t="shared" si="6"/>
        <v>0</v>
      </c>
      <c r="CF232" s="26">
        <f t="shared" si="7"/>
        <v>0</v>
      </c>
    </row>
    <row r="233" spans="1:84" ht="14.25" customHeight="1" x14ac:dyDescent="0.25">
      <c r="A233" s="9"/>
      <c r="B233" s="27">
        <v>227</v>
      </c>
      <c r="C233" s="2"/>
      <c r="D233" s="49"/>
      <c r="E233" s="2"/>
      <c r="F233" s="2"/>
      <c r="G233" s="45"/>
      <c r="H233" s="2"/>
      <c r="I233" s="55"/>
      <c r="J233" s="34"/>
      <c r="K233" s="4"/>
      <c r="L233" s="4"/>
      <c r="M233" s="4"/>
      <c r="N233" s="4"/>
      <c r="O233" s="4"/>
      <c r="P233" s="4"/>
      <c r="Q233" s="4"/>
      <c r="R233" s="4"/>
      <c r="S233" s="4"/>
      <c r="CE233" s="26">
        <f t="shared" si="6"/>
        <v>0</v>
      </c>
      <c r="CF233" s="26">
        <f t="shared" si="7"/>
        <v>0</v>
      </c>
    </row>
    <row r="234" spans="1:84" ht="14.25" customHeight="1" x14ac:dyDescent="0.25">
      <c r="A234" s="9"/>
      <c r="B234" s="27">
        <v>228</v>
      </c>
      <c r="C234" s="2"/>
      <c r="D234" s="49"/>
      <c r="E234" s="2"/>
      <c r="F234" s="2"/>
      <c r="G234" s="45"/>
      <c r="H234" s="2"/>
      <c r="I234" s="55"/>
      <c r="J234" s="34"/>
      <c r="K234" s="4"/>
      <c r="L234" s="4"/>
      <c r="M234" s="4"/>
      <c r="N234" s="4"/>
      <c r="O234" s="4"/>
      <c r="P234" s="4"/>
      <c r="Q234" s="4"/>
      <c r="R234" s="4"/>
      <c r="S234" s="4"/>
      <c r="CE234" s="26">
        <f t="shared" si="6"/>
        <v>0</v>
      </c>
      <c r="CF234" s="26">
        <f t="shared" si="7"/>
        <v>0</v>
      </c>
    </row>
    <row r="235" spans="1:84" ht="14.25" customHeight="1" x14ac:dyDescent="0.25">
      <c r="A235" s="9"/>
      <c r="B235" s="27">
        <v>229</v>
      </c>
      <c r="C235" s="2"/>
      <c r="D235" s="49"/>
      <c r="E235" s="2"/>
      <c r="F235" s="2"/>
      <c r="G235" s="45"/>
      <c r="H235" s="2"/>
      <c r="I235" s="55"/>
      <c r="J235" s="34"/>
      <c r="K235" s="4"/>
      <c r="L235" s="4"/>
      <c r="M235" s="4"/>
      <c r="N235" s="4"/>
      <c r="O235" s="4"/>
      <c r="P235" s="4"/>
      <c r="Q235" s="4"/>
      <c r="R235" s="4"/>
      <c r="S235" s="4"/>
      <c r="CE235" s="26">
        <f t="shared" si="6"/>
        <v>0</v>
      </c>
      <c r="CF235" s="26">
        <f t="shared" si="7"/>
        <v>0</v>
      </c>
    </row>
    <row r="236" spans="1:84" ht="14.25" customHeight="1" x14ac:dyDescent="0.25">
      <c r="A236" s="9"/>
      <c r="B236" s="27">
        <v>230</v>
      </c>
      <c r="C236" s="2"/>
      <c r="D236" s="49"/>
      <c r="E236" s="2"/>
      <c r="F236" s="2"/>
      <c r="G236" s="45"/>
      <c r="H236" s="2"/>
      <c r="I236" s="55"/>
      <c r="J236" s="34"/>
      <c r="K236" s="4"/>
      <c r="L236" s="4"/>
      <c r="M236" s="4"/>
      <c r="N236" s="4"/>
      <c r="O236" s="4"/>
      <c r="P236" s="4"/>
      <c r="Q236" s="4"/>
      <c r="R236" s="4"/>
      <c r="S236" s="4"/>
      <c r="CE236" s="26">
        <f t="shared" si="6"/>
        <v>0</v>
      </c>
      <c r="CF236" s="26">
        <f t="shared" si="7"/>
        <v>0</v>
      </c>
    </row>
    <row r="237" spans="1:84" ht="14.25" customHeight="1" x14ac:dyDescent="0.25">
      <c r="A237" s="9"/>
      <c r="B237" s="27">
        <v>231</v>
      </c>
      <c r="C237" s="2"/>
      <c r="D237" s="49"/>
      <c r="E237" s="2"/>
      <c r="F237" s="2"/>
      <c r="G237" s="45"/>
      <c r="H237" s="2"/>
      <c r="I237" s="55"/>
      <c r="J237" s="34"/>
      <c r="K237" s="4"/>
      <c r="L237" s="4"/>
      <c r="M237" s="4"/>
      <c r="N237" s="4"/>
      <c r="O237" s="4"/>
      <c r="P237" s="4"/>
      <c r="Q237" s="4"/>
      <c r="R237" s="4"/>
      <c r="S237" s="4"/>
      <c r="CE237" s="26">
        <f t="shared" si="6"/>
        <v>0</v>
      </c>
      <c r="CF237" s="26">
        <f t="shared" si="7"/>
        <v>0</v>
      </c>
    </row>
    <row r="238" spans="1:84" ht="14.25" customHeight="1" x14ac:dyDescent="0.25">
      <c r="A238" s="9"/>
      <c r="B238" s="27">
        <v>232</v>
      </c>
      <c r="C238" s="2"/>
      <c r="D238" s="49"/>
      <c r="E238" s="2"/>
      <c r="F238" s="2"/>
      <c r="G238" s="45"/>
      <c r="H238" s="2"/>
      <c r="I238" s="55"/>
      <c r="J238" s="34"/>
      <c r="K238" s="4"/>
      <c r="L238" s="4"/>
      <c r="M238" s="4"/>
      <c r="N238" s="4"/>
      <c r="O238" s="4"/>
      <c r="P238" s="4"/>
      <c r="Q238" s="4"/>
      <c r="R238" s="4"/>
      <c r="S238" s="4"/>
      <c r="CE238" s="26">
        <f t="shared" si="6"/>
        <v>0</v>
      </c>
      <c r="CF238" s="26">
        <f t="shared" si="7"/>
        <v>0</v>
      </c>
    </row>
    <row r="239" spans="1:84" ht="14.25" customHeight="1" x14ac:dyDescent="0.25">
      <c r="A239" s="9"/>
      <c r="B239" s="27">
        <v>233</v>
      </c>
      <c r="C239" s="2"/>
      <c r="D239" s="49"/>
      <c r="E239" s="2"/>
      <c r="F239" s="2"/>
      <c r="G239" s="45"/>
      <c r="H239" s="2"/>
      <c r="I239" s="55"/>
      <c r="J239" s="34"/>
      <c r="K239" s="4"/>
      <c r="L239" s="4"/>
      <c r="M239" s="4"/>
      <c r="N239" s="4"/>
      <c r="O239" s="4"/>
      <c r="P239" s="4"/>
      <c r="Q239" s="4"/>
      <c r="R239" s="4"/>
      <c r="S239" s="4"/>
      <c r="CE239" s="26">
        <f t="shared" si="6"/>
        <v>0</v>
      </c>
      <c r="CF239" s="26">
        <f t="shared" si="7"/>
        <v>0</v>
      </c>
    </row>
    <row r="240" spans="1:84" ht="14.25" customHeight="1" x14ac:dyDescent="0.25">
      <c r="A240" s="9"/>
      <c r="B240" s="27">
        <v>234</v>
      </c>
      <c r="C240" s="2"/>
      <c r="D240" s="49"/>
      <c r="E240" s="2"/>
      <c r="F240" s="2"/>
      <c r="G240" s="45"/>
      <c r="H240" s="2"/>
      <c r="I240" s="55"/>
      <c r="J240" s="34"/>
      <c r="K240" s="4"/>
      <c r="L240" s="4"/>
      <c r="M240" s="4"/>
      <c r="N240" s="4"/>
      <c r="O240" s="4"/>
      <c r="P240" s="4"/>
      <c r="Q240" s="4"/>
      <c r="R240" s="4"/>
      <c r="S240" s="4"/>
      <c r="CE240" s="26">
        <f t="shared" si="6"/>
        <v>0</v>
      </c>
      <c r="CF240" s="26">
        <f t="shared" si="7"/>
        <v>0</v>
      </c>
    </row>
    <row r="241" spans="1:84" ht="14.25" customHeight="1" x14ac:dyDescent="0.25">
      <c r="A241" s="9"/>
      <c r="B241" s="27">
        <v>235</v>
      </c>
      <c r="C241" s="2"/>
      <c r="D241" s="49"/>
      <c r="E241" s="2"/>
      <c r="F241" s="2"/>
      <c r="G241" s="45"/>
      <c r="H241" s="2"/>
      <c r="I241" s="55"/>
      <c r="J241" s="34"/>
      <c r="K241" s="4"/>
      <c r="L241" s="4"/>
      <c r="M241" s="4"/>
      <c r="N241" s="4"/>
      <c r="O241" s="4"/>
      <c r="P241" s="4"/>
      <c r="Q241" s="4"/>
      <c r="R241" s="4"/>
      <c r="S241" s="4"/>
      <c r="CE241" s="26">
        <f t="shared" si="6"/>
        <v>0</v>
      </c>
      <c r="CF241" s="26">
        <f t="shared" si="7"/>
        <v>0</v>
      </c>
    </row>
    <row r="242" spans="1:84" ht="14.25" customHeight="1" x14ac:dyDescent="0.25">
      <c r="A242" s="9"/>
      <c r="B242" s="27">
        <v>236</v>
      </c>
      <c r="C242" s="2"/>
      <c r="D242" s="49"/>
      <c r="E242" s="2"/>
      <c r="F242" s="2"/>
      <c r="G242" s="45"/>
      <c r="H242" s="2"/>
      <c r="I242" s="55"/>
      <c r="J242" s="34"/>
      <c r="K242" s="4"/>
      <c r="L242" s="4"/>
      <c r="M242" s="4"/>
      <c r="N242" s="4"/>
      <c r="O242" s="4"/>
      <c r="P242" s="4"/>
      <c r="Q242" s="4"/>
      <c r="R242" s="4"/>
      <c r="S242" s="4"/>
      <c r="CE242" s="26">
        <f t="shared" si="6"/>
        <v>0</v>
      </c>
      <c r="CF242" s="26">
        <f t="shared" si="7"/>
        <v>0</v>
      </c>
    </row>
    <row r="243" spans="1:84" ht="14.25" customHeight="1" x14ac:dyDescent="0.25">
      <c r="A243" s="9"/>
      <c r="B243" s="27">
        <v>237</v>
      </c>
      <c r="C243" s="2"/>
      <c r="D243" s="49"/>
      <c r="E243" s="2"/>
      <c r="F243" s="2"/>
      <c r="G243" s="45"/>
      <c r="H243" s="2"/>
      <c r="I243" s="55"/>
      <c r="J243" s="34"/>
      <c r="K243" s="4"/>
      <c r="L243" s="4"/>
      <c r="M243" s="4"/>
      <c r="N243" s="4"/>
      <c r="O243" s="4"/>
      <c r="P243" s="4"/>
      <c r="Q243" s="4"/>
      <c r="R243" s="4"/>
      <c r="S243" s="4"/>
      <c r="CE243" s="26">
        <f t="shared" si="6"/>
        <v>0</v>
      </c>
      <c r="CF243" s="26">
        <f t="shared" si="7"/>
        <v>0</v>
      </c>
    </row>
    <row r="244" spans="1:84" ht="14.25" customHeight="1" x14ac:dyDescent="0.25">
      <c r="A244" s="9"/>
      <c r="B244" s="27">
        <v>238</v>
      </c>
      <c r="C244" s="2"/>
      <c r="D244" s="49"/>
      <c r="E244" s="2"/>
      <c r="F244" s="2"/>
      <c r="G244" s="45"/>
      <c r="H244" s="2"/>
      <c r="I244" s="55"/>
      <c r="J244" s="34"/>
      <c r="K244" s="4"/>
      <c r="L244" s="4"/>
      <c r="M244" s="4"/>
      <c r="N244" s="4"/>
      <c r="O244" s="4"/>
      <c r="P244" s="4"/>
      <c r="Q244" s="4"/>
      <c r="R244" s="4"/>
      <c r="S244" s="4"/>
      <c r="CE244" s="26">
        <f t="shared" si="6"/>
        <v>0</v>
      </c>
      <c r="CF244" s="26">
        <f t="shared" si="7"/>
        <v>0</v>
      </c>
    </row>
    <row r="245" spans="1:84" ht="14.25" customHeight="1" x14ac:dyDescent="0.25">
      <c r="A245" s="9"/>
      <c r="B245" s="27">
        <v>239</v>
      </c>
      <c r="C245" s="2"/>
      <c r="D245" s="49"/>
      <c r="E245" s="2"/>
      <c r="F245" s="2"/>
      <c r="G245" s="45"/>
      <c r="H245" s="2"/>
      <c r="I245" s="55"/>
      <c r="J245" s="34"/>
      <c r="K245" s="4"/>
      <c r="L245" s="4"/>
      <c r="M245" s="4"/>
      <c r="N245" s="4"/>
      <c r="O245" s="4"/>
      <c r="P245" s="4"/>
      <c r="Q245" s="4"/>
      <c r="R245" s="4"/>
      <c r="S245" s="4"/>
      <c r="CE245" s="26">
        <f t="shared" si="6"/>
        <v>0</v>
      </c>
      <c r="CF245" s="26">
        <f t="shared" si="7"/>
        <v>0</v>
      </c>
    </row>
    <row r="246" spans="1:84" ht="14.25" customHeight="1" x14ac:dyDescent="0.25">
      <c r="A246" s="9"/>
      <c r="B246" s="27">
        <v>240</v>
      </c>
      <c r="C246" s="2"/>
      <c r="D246" s="49"/>
      <c r="E246" s="2"/>
      <c r="F246" s="2"/>
      <c r="G246" s="45"/>
      <c r="H246" s="2"/>
      <c r="I246" s="55"/>
      <c r="J246" s="34"/>
      <c r="K246" s="4"/>
      <c r="L246" s="4"/>
      <c r="M246" s="4"/>
      <c r="N246" s="4"/>
      <c r="O246" s="4"/>
      <c r="P246" s="4"/>
      <c r="Q246" s="4"/>
      <c r="R246" s="4"/>
      <c r="S246" s="4"/>
      <c r="CE246" s="26">
        <f t="shared" si="6"/>
        <v>0</v>
      </c>
      <c r="CF246" s="26">
        <f t="shared" si="7"/>
        <v>0</v>
      </c>
    </row>
    <row r="247" spans="1:84" ht="14.25" customHeight="1" x14ac:dyDescent="0.25">
      <c r="A247" s="9"/>
      <c r="B247" s="27">
        <v>241</v>
      </c>
      <c r="C247" s="2"/>
      <c r="D247" s="49"/>
      <c r="E247" s="2"/>
      <c r="F247" s="2"/>
      <c r="G247" s="45"/>
      <c r="H247" s="2"/>
      <c r="I247" s="55"/>
      <c r="J247" s="34"/>
      <c r="K247" s="4"/>
      <c r="L247" s="4"/>
      <c r="M247" s="4"/>
      <c r="N247" s="4"/>
      <c r="O247" s="4"/>
      <c r="P247" s="4"/>
      <c r="Q247" s="4"/>
      <c r="R247" s="4"/>
      <c r="S247" s="4"/>
      <c r="CE247" s="26">
        <f t="shared" si="6"/>
        <v>0</v>
      </c>
      <c r="CF247" s="26">
        <f t="shared" si="7"/>
        <v>0</v>
      </c>
    </row>
    <row r="248" spans="1:84" ht="14.25" customHeight="1" x14ac:dyDescent="0.25">
      <c r="A248" s="9"/>
      <c r="B248" s="27">
        <v>242</v>
      </c>
      <c r="C248" s="2"/>
      <c r="D248" s="49"/>
      <c r="E248" s="2"/>
      <c r="F248" s="2"/>
      <c r="G248" s="45"/>
      <c r="H248" s="2"/>
      <c r="I248" s="55"/>
      <c r="J248" s="34"/>
      <c r="K248" s="4"/>
      <c r="L248" s="4"/>
      <c r="M248" s="4"/>
      <c r="N248" s="4"/>
      <c r="O248" s="4"/>
      <c r="P248" s="4"/>
      <c r="Q248" s="4"/>
      <c r="R248" s="4"/>
      <c r="S248" s="4"/>
      <c r="CE248" s="26">
        <f t="shared" si="6"/>
        <v>0</v>
      </c>
      <c r="CF248" s="26">
        <f t="shared" si="7"/>
        <v>0</v>
      </c>
    </row>
    <row r="249" spans="1:84" ht="14.25" customHeight="1" x14ac:dyDescent="0.25">
      <c r="A249" s="9"/>
      <c r="B249" s="27">
        <v>243</v>
      </c>
      <c r="C249" s="2"/>
      <c r="D249" s="49"/>
      <c r="E249" s="2"/>
      <c r="F249" s="2"/>
      <c r="G249" s="45"/>
      <c r="H249" s="2"/>
      <c r="I249" s="55"/>
      <c r="J249" s="34"/>
      <c r="K249" s="4"/>
      <c r="L249" s="4"/>
      <c r="M249" s="4"/>
      <c r="N249" s="4"/>
      <c r="O249" s="4"/>
      <c r="P249" s="4"/>
      <c r="Q249" s="4"/>
      <c r="R249" s="4"/>
      <c r="S249" s="4"/>
      <c r="CE249" s="26">
        <f t="shared" si="6"/>
        <v>0</v>
      </c>
      <c r="CF249" s="26">
        <f t="shared" si="7"/>
        <v>0</v>
      </c>
    </row>
    <row r="250" spans="1:84" ht="14.25" customHeight="1" x14ac:dyDescent="0.25">
      <c r="A250" s="9"/>
      <c r="B250" s="27">
        <v>244</v>
      </c>
      <c r="C250" s="2"/>
      <c r="D250" s="49"/>
      <c r="E250" s="2"/>
      <c r="F250" s="2"/>
      <c r="G250" s="45"/>
      <c r="H250" s="2"/>
      <c r="I250" s="55"/>
      <c r="J250" s="34"/>
      <c r="K250" s="4"/>
      <c r="L250" s="4"/>
      <c r="M250" s="4"/>
      <c r="N250" s="4"/>
      <c r="O250" s="4"/>
      <c r="P250" s="4"/>
      <c r="Q250" s="4"/>
      <c r="R250" s="4"/>
      <c r="S250" s="4"/>
      <c r="CE250" s="26">
        <f t="shared" si="6"/>
        <v>0</v>
      </c>
      <c r="CF250" s="26">
        <f t="shared" si="7"/>
        <v>0</v>
      </c>
    </row>
    <row r="251" spans="1:84" ht="14.25" customHeight="1" x14ac:dyDescent="0.25">
      <c r="A251" s="9"/>
      <c r="B251" s="27">
        <v>245</v>
      </c>
      <c r="C251" s="2"/>
      <c r="D251" s="49"/>
      <c r="E251" s="2"/>
      <c r="F251" s="2"/>
      <c r="G251" s="45"/>
      <c r="H251" s="2"/>
      <c r="I251" s="55"/>
      <c r="J251" s="34"/>
      <c r="K251" s="4"/>
      <c r="L251" s="4"/>
      <c r="M251" s="4"/>
      <c r="N251" s="4"/>
      <c r="O251" s="4"/>
      <c r="P251" s="4"/>
      <c r="Q251" s="4"/>
      <c r="R251" s="4"/>
      <c r="S251" s="4"/>
      <c r="CE251" s="26">
        <f t="shared" si="6"/>
        <v>0</v>
      </c>
      <c r="CF251" s="26">
        <f t="shared" si="7"/>
        <v>0</v>
      </c>
    </row>
    <row r="252" spans="1:84" ht="14.25" customHeight="1" x14ac:dyDescent="0.25">
      <c r="A252" s="9"/>
      <c r="B252" s="27">
        <v>246</v>
      </c>
      <c r="C252" s="2"/>
      <c r="D252" s="49"/>
      <c r="E252" s="2"/>
      <c r="F252" s="2"/>
      <c r="G252" s="45"/>
      <c r="H252" s="2"/>
      <c r="I252" s="55"/>
      <c r="J252" s="34"/>
      <c r="K252" s="4"/>
      <c r="L252" s="4"/>
      <c r="M252" s="4"/>
      <c r="N252" s="4"/>
      <c r="O252" s="4"/>
      <c r="P252" s="4"/>
      <c r="Q252" s="4"/>
      <c r="R252" s="4"/>
      <c r="S252" s="4"/>
      <c r="CE252" s="26">
        <f t="shared" si="6"/>
        <v>0</v>
      </c>
      <c r="CF252" s="26">
        <f t="shared" si="7"/>
        <v>0</v>
      </c>
    </row>
    <row r="253" spans="1:84" ht="14.25" customHeight="1" x14ac:dyDescent="0.25">
      <c r="A253" s="9"/>
      <c r="B253" s="27">
        <v>247</v>
      </c>
      <c r="C253" s="2"/>
      <c r="D253" s="49"/>
      <c r="E253" s="2"/>
      <c r="F253" s="2"/>
      <c r="G253" s="45"/>
      <c r="H253" s="2"/>
      <c r="I253" s="55"/>
      <c r="J253" s="34"/>
      <c r="K253" s="4"/>
      <c r="L253" s="4"/>
      <c r="M253" s="4"/>
      <c r="N253" s="4"/>
      <c r="O253" s="4"/>
      <c r="P253" s="4"/>
      <c r="Q253" s="4"/>
      <c r="R253" s="4"/>
      <c r="S253" s="4"/>
      <c r="CE253" s="26">
        <f t="shared" si="6"/>
        <v>0</v>
      </c>
      <c r="CF253" s="26">
        <f t="shared" si="7"/>
        <v>0</v>
      </c>
    </row>
    <row r="254" spans="1:84" ht="14.25" customHeight="1" x14ac:dyDescent="0.25">
      <c r="A254" s="9"/>
      <c r="B254" s="27">
        <v>248</v>
      </c>
      <c r="C254" s="2"/>
      <c r="D254" s="49"/>
      <c r="E254" s="2"/>
      <c r="F254" s="2"/>
      <c r="G254" s="45"/>
      <c r="H254" s="2"/>
      <c r="I254" s="55"/>
      <c r="J254" s="34"/>
      <c r="K254" s="4"/>
      <c r="L254" s="4"/>
      <c r="M254" s="4"/>
      <c r="N254" s="4"/>
      <c r="O254" s="4"/>
      <c r="P254" s="4"/>
      <c r="Q254" s="4"/>
      <c r="R254" s="4"/>
      <c r="S254" s="4"/>
      <c r="CE254" s="26">
        <f t="shared" si="6"/>
        <v>0</v>
      </c>
      <c r="CF254" s="26">
        <f t="shared" si="7"/>
        <v>0</v>
      </c>
    </row>
    <row r="255" spans="1:84" ht="14.25" customHeight="1" x14ac:dyDescent="0.25">
      <c r="A255" s="9"/>
      <c r="B255" s="27">
        <v>249</v>
      </c>
      <c r="C255" s="2"/>
      <c r="D255" s="49"/>
      <c r="E255" s="2"/>
      <c r="F255" s="2"/>
      <c r="G255" s="45"/>
      <c r="H255" s="2"/>
      <c r="I255" s="55"/>
      <c r="J255" s="34"/>
      <c r="K255" s="4"/>
      <c r="L255" s="4"/>
      <c r="M255" s="4"/>
      <c r="N255" s="4"/>
      <c r="O255" s="4"/>
      <c r="P255" s="4"/>
      <c r="Q255" s="4"/>
      <c r="R255" s="4"/>
      <c r="S255" s="4"/>
      <c r="CE255" s="26">
        <f t="shared" si="6"/>
        <v>0</v>
      </c>
      <c r="CF255" s="26">
        <f t="shared" si="7"/>
        <v>0</v>
      </c>
    </row>
    <row r="256" spans="1:84" ht="14.25" customHeight="1" x14ac:dyDescent="0.25">
      <c r="A256" s="9"/>
      <c r="B256" s="27">
        <v>250</v>
      </c>
      <c r="C256" s="2"/>
      <c r="D256" s="49"/>
      <c r="E256" s="2"/>
      <c r="F256" s="2"/>
      <c r="G256" s="45"/>
      <c r="H256" s="2"/>
      <c r="I256" s="55"/>
      <c r="J256" s="34"/>
      <c r="K256" s="4"/>
      <c r="L256" s="4"/>
      <c r="M256" s="4"/>
      <c r="N256" s="4"/>
      <c r="O256" s="4"/>
      <c r="P256" s="4"/>
      <c r="Q256" s="4"/>
      <c r="R256" s="4"/>
      <c r="S256" s="4"/>
      <c r="CE256" s="26">
        <f t="shared" si="6"/>
        <v>0</v>
      </c>
      <c r="CF256" s="26">
        <f t="shared" si="7"/>
        <v>0</v>
      </c>
    </row>
    <row r="257" spans="1:84" ht="14.25" customHeight="1" x14ac:dyDescent="0.25">
      <c r="A257" s="9"/>
      <c r="B257" s="27">
        <v>251</v>
      </c>
      <c r="C257" s="2"/>
      <c r="D257" s="49"/>
      <c r="E257" s="2"/>
      <c r="F257" s="2"/>
      <c r="G257" s="45"/>
      <c r="H257" s="2"/>
      <c r="I257" s="55"/>
      <c r="J257" s="34"/>
      <c r="K257" s="4"/>
      <c r="L257" s="4"/>
      <c r="M257" s="4"/>
      <c r="N257" s="4"/>
      <c r="O257" s="4"/>
      <c r="P257" s="4"/>
      <c r="Q257" s="4"/>
      <c r="R257" s="4"/>
      <c r="S257" s="4"/>
      <c r="CE257" s="26">
        <f t="shared" si="6"/>
        <v>0</v>
      </c>
      <c r="CF257" s="26">
        <f t="shared" si="7"/>
        <v>0</v>
      </c>
    </row>
    <row r="258" spans="1:84" ht="14.25" customHeight="1" x14ac:dyDescent="0.25">
      <c r="A258" s="9"/>
      <c r="B258" s="27">
        <v>252</v>
      </c>
      <c r="C258" s="2"/>
      <c r="D258" s="49"/>
      <c r="E258" s="2"/>
      <c r="F258" s="2"/>
      <c r="G258" s="45"/>
      <c r="H258" s="2"/>
      <c r="I258" s="55"/>
      <c r="J258" s="34"/>
      <c r="K258" s="4"/>
      <c r="L258" s="4"/>
      <c r="M258" s="4"/>
      <c r="N258" s="4"/>
      <c r="O258" s="4"/>
      <c r="P258" s="4"/>
      <c r="Q258" s="4"/>
      <c r="R258" s="4"/>
      <c r="S258" s="4"/>
      <c r="CE258" s="26">
        <f t="shared" si="6"/>
        <v>0</v>
      </c>
      <c r="CF258" s="26">
        <f t="shared" si="7"/>
        <v>0</v>
      </c>
    </row>
    <row r="259" spans="1:84" ht="14.25" customHeight="1" x14ac:dyDescent="0.25">
      <c r="A259" s="9"/>
      <c r="B259" s="27">
        <v>253</v>
      </c>
      <c r="C259" s="2"/>
      <c r="D259" s="49"/>
      <c r="E259" s="2"/>
      <c r="F259" s="2"/>
      <c r="G259" s="45"/>
      <c r="H259" s="2"/>
      <c r="I259" s="55"/>
      <c r="J259" s="34"/>
      <c r="K259" s="4"/>
      <c r="L259" s="4"/>
      <c r="M259" s="4"/>
      <c r="N259" s="4"/>
      <c r="O259" s="4"/>
      <c r="P259" s="4"/>
      <c r="Q259" s="4"/>
      <c r="R259" s="4"/>
      <c r="S259" s="4"/>
      <c r="CE259" s="26">
        <f t="shared" si="6"/>
        <v>0</v>
      </c>
      <c r="CF259" s="26">
        <f t="shared" si="7"/>
        <v>0</v>
      </c>
    </row>
    <row r="260" spans="1:84" ht="14.25" customHeight="1" x14ac:dyDescent="0.25">
      <c r="A260" s="9"/>
      <c r="B260" s="27">
        <v>254</v>
      </c>
      <c r="C260" s="2"/>
      <c r="D260" s="49"/>
      <c r="E260" s="2"/>
      <c r="F260" s="2"/>
      <c r="G260" s="45"/>
      <c r="H260" s="2"/>
      <c r="I260" s="55"/>
      <c r="J260" s="34"/>
      <c r="K260" s="4"/>
      <c r="L260" s="4"/>
      <c r="M260" s="4"/>
      <c r="N260" s="4"/>
      <c r="O260" s="4"/>
      <c r="P260" s="4"/>
      <c r="Q260" s="4"/>
      <c r="R260" s="4"/>
      <c r="S260" s="4"/>
      <c r="CE260" s="26">
        <f t="shared" si="6"/>
        <v>0</v>
      </c>
      <c r="CF260" s="26">
        <f t="shared" si="7"/>
        <v>0</v>
      </c>
    </row>
    <row r="261" spans="1:84" ht="14.25" customHeight="1" x14ac:dyDescent="0.25">
      <c r="A261" s="9"/>
      <c r="B261" s="27">
        <v>255</v>
      </c>
      <c r="C261" s="2"/>
      <c r="D261" s="49"/>
      <c r="E261" s="2"/>
      <c r="F261" s="2"/>
      <c r="G261" s="45"/>
      <c r="H261" s="2"/>
      <c r="I261" s="55"/>
      <c r="J261" s="34"/>
      <c r="K261" s="4"/>
      <c r="L261" s="4"/>
      <c r="M261" s="4"/>
      <c r="N261" s="4"/>
      <c r="O261" s="4"/>
      <c r="P261" s="4"/>
      <c r="Q261" s="4"/>
      <c r="R261" s="4"/>
      <c r="S261" s="4"/>
      <c r="CE261" s="26">
        <f t="shared" si="6"/>
        <v>0</v>
      </c>
      <c r="CF261" s="26">
        <f t="shared" si="7"/>
        <v>0</v>
      </c>
    </row>
    <row r="262" spans="1:84" ht="14.25" customHeight="1" x14ac:dyDescent="0.25">
      <c r="A262" s="9"/>
      <c r="B262" s="27">
        <v>256</v>
      </c>
      <c r="C262" s="2"/>
      <c r="D262" s="49"/>
      <c r="E262" s="2"/>
      <c r="F262" s="2"/>
      <c r="G262" s="45"/>
      <c r="H262" s="2"/>
      <c r="I262" s="55"/>
      <c r="J262" s="34"/>
      <c r="K262" s="4"/>
      <c r="L262" s="4"/>
      <c r="M262" s="4"/>
      <c r="N262" s="4"/>
      <c r="O262" s="4"/>
      <c r="P262" s="4"/>
      <c r="Q262" s="4"/>
      <c r="R262" s="4"/>
      <c r="S262" s="4"/>
      <c r="CE262" s="26">
        <f t="shared" si="6"/>
        <v>0</v>
      </c>
      <c r="CF262" s="26">
        <f t="shared" si="7"/>
        <v>0</v>
      </c>
    </row>
    <row r="263" spans="1:84" ht="14.25" customHeight="1" x14ac:dyDescent="0.25">
      <c r="A263" s="9"/>
      <c r="B263" s="27">
        <v>257</v>
      </c>
      <c r="C263" s="2"/>
      <c r="D263" s="49"/>
      <c r="E263" s="2"/>
      <c r="F263" s="2"/>
      <c r="G263" s="45"/>
      <c r="H263" s="2"/>
      <c r="I263" s="55"/>
      <c r="J263" s="34"/>
      <c r="K263" s="4"/>
      <c r="L263" s="4"/>
      <c r="M263" s="4"/>
      <c r="N263" s="4"/>
      <c r="O263" s="4"/>
      <c r="P263" s="4"/>
      <c r="Q263" s="4"/>
      <c r="R263" s="4"/>
      <c r="S263" s="4"/>
      <c r="CE263" s="26">
        <f t="shared" ref="CE263:CE326" si="8">IF(C263&lt;&gt;"",1,0)</f>
        <v>0</v>
      </c>
      <c r="CF263" s="26">
        <f t="shared" ref="CF263:CF326" si="9">IF(CE263=1,IF(E263&lt;&gt;"",IF(E263&lt;400,1,0),0),0)</f>
        <v>0</v>
      </c>
    </row>
    <row r="264" spans="1:84" ht="14.25" customHeight="1" x14ac:dyDescent="0.25">
      <c r="A264" s="9"/>
      <c r="B264" s="27">
        <v>258</v>
      </c>
      <c r="C264" s="2"/>
      <c r="D264" s="49"/>
      <c r="E264" s="2"/>
      <c r="F264" s="2"/>
      <c r="G264" s="45"/>
      <c r="H264" s="2"/>
      <c r="I264" s="55"/>
      <c r="J264" s="34"/>
      <c r="K264" s="4"/>
      <c r="L264" s="4"/>
      <c r="M264" s="4"/>
      <c r="N264" s="4"/>
      <c r="O264" s="4"/>
      <c r="P264" s="4"/>
      <c r="Q264" s="4"/>
      <c r="R264" s="4"/>
      <c r="S264" s="4"/>
      <c r="CE264" s="26">
        <f t="shared" si="8"/>
        <v>0</v>
      </c>
      <c r="CF264" s="26">
        <f t="shared" si="9"/>
        <v>0</v>
      </c>
    </row>
    <row r="265" spans="1:84" ht="14.25" customHeight="1" x14ac:dyDescent="0.25">
      <c r="A265" s="9"/>
      <c r="B265" s="27">
        <v>259</v>
      </c>
      <c r="C265" s="2"/>
      <c r="D265" s="49"/>
      <c r="E265" s="2"/>
      <c r="F265" s="2"/>
      <c r="G265" s="45"/>
      <c r="H265" s="2"/>
      <c r="I265" s="55"/>
      <c r="J265" s="34"/>
      <c r="K265" s="4"/>
      <c r="L265" s="4"/>
      <c r="M265" s="4"/>
      <c r="N265" s="4"/>
      <c r="O265" s="4"/>
      <c r="P265" s="4"/>
      <c r="Q265" s="4"/>
      <c r="R265" s="4"/>
      <c r="S265" s="4"/>
      <c r="CE265" s="26">
        <f t="shared" si="8"/>
        <v>0</v>
      </c>
      <c r="CF265" s="26">
        <f t="shared" si="9"/>
        <v>0</v>
      </c>
    </row>
    <row r="266" spans="1:84" ht="14.25" customHeight="1" x14ac:dyDescent="0.25">
      <c r="A266" s="9"/>
      <c r="B266" s="27">
        <v>260</v>
      </c>
      <c r="C266" s="2"/>
      <c r="D266" s="49"/>
      <c r="E266" s="2"/>
      <c r="F266" s="2"/>
      <c r="G266" s="45"/>
      <c r="H266" s="2"/>
      <c r="I266" s="55"/>
      <c r="J266" s="34"/>
      <c r="K266" s="4"/>
      <c r="L266" s="4"/>
      <c r="M266" s="4"/>
      <c r="N266" s="4"/>
      <c r="O266" s="4"/>
      <c r="P266" s="4"/>
      <c r="Q266" s="4"/>
      <c r="R266" s="4"/>
      <c r="S266" s="4"/>
      <c r="CE266" s="26">
        <f t="shared" si="8"/>
        <v>0</v>
      </c>
      <c r="CF266" s="26">
        <f t="shared" si="9"/>
        <v>0</v>
      </c>
    </row>
    <row r="267" spans="1:84" ht="14.25" customHeight="1" x14ac:dyDescent="0.25">
      <c r="A267" s="9"/>
      <c r="B267" s="27">
        <v>261</v>
      </c>
      <c r="C267" s="2"/>
      <c r="D267" s="49"/>
      <c r="E267" s="2"/>
      <c r="F267" s="2"/>
      <c r="G267" s="45"/>
      <c r="H267" s="2"/>
      <c r="I267" s="55"/>
      <c r="J267" s="34"/>
      <c r="K267" s="4"/>
      <c r="L267" s="4"/>
      <c r="M267" s="4"/>
      <c r="N267" s="4"/>
      <c r="O267" s="4"/>
      <c r="P267" s="4"/>
      <c r="Q267" s="4"/>
      <c r="R267" s="4"/>
      <c r="S267" s="4"/>
      <c r="CE267" s="26">
        <f t="shared" si="8"/>
        <v>0</v>
      </c>
      <c r="CF267" s="26">
        <f t="shared" si="9"/>
        <v>0</v>
      </c>
    </row>
    <row r="268" spans="1:84" ht="14.25" customHeight="1" x14ac:dyDescent="0.25">
      <c r="A268" s="9"/>
      <c r="B268" s="27">
        <v>262</v>
      </c>
      <c r="C268" s="2"/>
      <c r="D268" s="49"/>
      <c r="E268" s="2"/>
      <c r="F268" s="2"/>
      <c r="G268" s="45"/>
      <c r="H268" s="2"/>
      <c r="I268" s="55"/>
      <c r="J268" s="34"/>
      <c r="K268" s="4"/>
      <c r="L268" s="4"/>
      <c r="M268" s="4"/>
      <c r="N268" s="4"/>
      <c r="O268" s="4"/>
      <c r="P268" s="4"/>
      <c r="Q268" s="4"/>
      <c r="R268" s="4"/>
      <c r="S268" s="4"/>
      <c r="CE268" s="26">
        <f t="shared" si="8"/>
        <v>0</v>
      </c>
      <c r="CF268" s="26">
        <f t="shared" si="9"/>
        <v>0</v>
      </c>
    </row>
    <row r="269" spans="1:84" ht="14.25" customHeight="1" x14ac:dyDescent="0.25">
      <c r="A269" s="9"/>
      <c r="B269" s="27">
        <v>263</v>
      </c>
      <c r="C269" s="2"/>
      <c r="D269" s="49"/>
      <c r="E269" s="2"/>
      <c r="F269" s="2"/>
      <c r="G269" s="45"/>
      <c r="H269" s="2"/>
      <c r="I269" s="55"/>
      <c r="J269" s="34"/>
      <c r="K269" s="4"/>
      <c r="L269" s="4"/>
      <c r="M269" s="4"/>
      <c r="N269" s="4"/>
      <c r="O269" s="4"/>
      <c r="P269" s="4"/>
      <c r="Q269" s="4"/>
      <c r="R269" s="4"/>
      <c r="S269" s="4"/>
      <c r="CE269" s="26">
        <f t="shared" si="8"/>
        <v>0</v>
      </c>
      <c r="CF269" s="26">
        <f t="shared" si="9"/>
        <v>0</v>
      </c>
    </row>
    <row r="270" spans="1:84" ht="14.25" customHeight="1" x14ac:dyDescent="0.25">
      <c r="A270" s="9"/>
      <c r="B270" s="27">
        <v>264</v>
      </c>
      <c r="C270" s="2"/>
      <c r="D270" s="49"/>
      <c r="E270" s="2"/>
      <c r="F270" s="2"/>
      <c r="G270" s="45"/>
      <c r="H270" s="2"/>
      <c r="I270" s="55"/>
      <c r="J270" s="34"/>
      <c r="K270" s="4"/>
      <c r="L270" s="4"/>
      <c r="M270" s="4"/>
      <c r="N270" s="4"/>
      <c r="O270" s="4"/>
      <c r="P270" s="4"/>
      <c r="Q270" s="4"/>
      <c r="R270" s="4"/>
      <c r="S270" s="4"/>
      <c r="CE270" s="26">
        <f t="shared" si="8"/>
        <v>0</v>
      </c>
      <c r="CF270" s="26">
        <f t="shared" si="9"/>
        <v>0</v>
      </c>
    </row>
    <row r="271" spans="1:84" ht="14.25" customHeight="1" x14ac:dyDescent="0.25">
      <c r="A271" s="9"/>
      <c r="B271" s="27">
        <v>265</v>
      </c>
      <c r="C271" s="2"/>
      <c r="D271" s="49"/>
      <c r="E271" s="2"/>
      <c r="F271" s="2"/>
      <c r="G271" s="45"/>
      <c r="H271" s="2"/>
      <c r="I271" s="55"/>
      <c r="J271" s="34"/>
      <c r="K271" s="4"/>
      <c r="L271" s="4"/>
      <c r="M271" s="4"/>
      <c r="N271" s="4"/>
      <c r="O271" s="4"/>
      <c r="P271" s="4"/>
      <c r="Q271" s="4"/>
      <c r="R271" s="4"/>
      <c r="S271" s="4"/>
      <c r="CE271" s="26">
        <f t="shared" si="8"/>
        <v>0</v>
      </c>
      <c r="CF271" s="26">
        <f t="shared" si="9"/>
        <v>0</v>
      </c>
    </row>
    <row r="272" spans="1:84" ht="14.25" customHeight="1" x14ac:dyDescent="0.25">
      <c r="A272" s="9"/>
      <c r="B272" s="27">
        <v>266</v>
      </c>
      <c r="C272" s="2"/>
      <c r="D272" s="49"/>
      <c r="E272" s="2"/>
      <c r="F272" s="2"/>
      <c r="G272" s="45"/>
      <c r="H272" s="2"/>
      <c r="I272" s="55"/>
      <c r="J272" s="34"/>
      <c r="K272" s="4"/>
      <c r="L272" s="4"/>
      <c r="M272" s="4"/>
      <c r="N272" s="4"/>
      <c r="O272" s="4"/>
      <c r="P272" s="4"/>
      <c r="Q272" s="4"/>
      <c r="R272" s="4"/>
      <c r="S272" s="4"/>
      <c r="CE272" s="26">
        <f t="shared" si="8"/>
        <v>0</v>
      </c>
      <c r="CF272" s="26">
        <f t="shared" si="9"/>
        <v>0</v>
      </c>
    </row>
    <row r="273" spans="1:84" ht="14.25" customHeight="1" x14ac:dyDescent="0.25">
      <c r="A273" s="9"/>
      <c r="B273" s="27">
        <v>267</v>
      </c>
      <c r="C273" s="2"/>
      <c r="D273" s="49"/>
      <c r="E273" s="2"/>
      <c r="F273" s="2"/>
      <c r="G273" s="45"/>
      <c r="H273" s="2"/>
      <c r="I273" s="55"/>
      <c r="J273" s="34"/>
      <c r="K273" s="4"/>
      <c r="L273" s="4"/>
      <c r="M273" s="4"/>
      <c r="N273" s="4"/>
      <c r="O273" s="4"/>
      <c r="P273" s="4"/>
      <c r="Q273" s="4"/>
      <c r="R273" s="4"/>
      <c r="S273" s="4"/>
      <c r="CE273" s="26">
        <f t="shared" si="8"/>
        <v>0</v>
      </c>
      <c r="CF273" s="26">
        <f t="shared" si="9"/>
        <v>0</v>
      </c>
    </row>
    <row r="274" spans="1:84" ht="14.25" customHeight="1" x14ac:dyDescent="0.25">
      <c r="A274" s="9"/>
      <c r="B274" s="27">
        <v>268</v>
      </c>
      <c r="C274" s="2"/>
      <c r="D274" s="49"/>
      <c r="E274" s="2"/>
      <c r="F274" s="2"/>
      <c r="G274" s="45"/>
      <c r="H274" s="2"/>
      <c r="I274" s="55"/>
      <c r="J274" s="34"/>
      <c r="K274" s="4"/>
      <c r="L274" s="4"/>
      <c r="M274" s="4"/>
      <c r="N274" s="4"/>
      <c r="O274" s="4"/>
      <c r="P274" s="4"/>
      <c r="Q274" s="4"/>
      <c r="R274" s="4"/>
      <c r="S274" s="4"/>
      <c r="CE274" s="26">
        <f t="shared" si="8"/>
        <v>0</v>
      </c>
      <c r="CF274" s="26">
        <f t="shared" si="9"/>
        <v>0</v>
      </c>
    </row>
    <row r="275" spans="1:84" ht="14.25" customHeight="1" x14ac:dyDescent="0.25">
      <c r="A275" s="9"/>
      <c r="B275" s="27">
        <v>269</v>
      </c>
      <c r="C275" s="2"/>
      <c r="D275" s="49"/>
      <c r="E275" s="2"/>
      <c r="F275" s="2"/>
      <c r="G275" s="45"/>
      <c r="H275" s="2"/>
      <c r="I275" s="55"/>
      <c r="J275" s="34"/>
      <c r="K275" s="4"/>
      <c r="L275" s="4"/>
      <c r="M275" s="4"/>
      <c r="N275" s="4"/>
      <c r="O275" s="4"/>
      <c r="P275" s="4"/>
      <c r="Q275" s="4"/>
      <c r="R275" s="4"/>
      <c r="S275" s="4"/>
      <c r="CE275" s="26">
        <f t="shared" si="8"/>
        <v>0</v>
      </c>
      <c r="CF275" s="26">
        <f t="shared" si="9"/>
        <v>0</v>
      </c>
    </row>
    <row r="276" spans="1:84" ht="14.25" customHeight="1" x14ac:dyDescent="0.25">
      <c r="A276" s="9"/>
      <c r="B276" s="27">
        <v>270</v>
      </c>
      <c r="C276" s="2"/>
      <c r="D276" s="49"/>
      <c r="E276" s="2"/>
      <c r="F276" s="2"/>
      <c r="G276" s="45"/>
      <c r="H276" s="2"/>
      <c r="I276" s="55"/>
      <c r="J276" s="34"/>
      <c r="K276" s="4"/>
      <c r="L276" s="4"/>
      <c r="M276" s="4"/>
      <c r="N276" s="4"/>
      <c r="O276" s="4"/>
      <c r="P276" s="4"/>
      <c r="Q276" s="4"/>
      <c r="R276" s="4"/>
      <c r="S276" s="4"/>
      <c r="CE276" s="26">
        <f t="shared" si="8"/>
        <v>0</v>
      </c>
      <c r="CF276" s="26">
        <f t="shared" si="9"/>
        <v>0</v>
      </c>
    </row>
    <row r="277" spans="1:84" ht="14.25" customHeight="1" x14ac:dyDescent="0.25">
      <c r="A277" s="9"/>
      <c r="B277" s="27">
        <v>271</v>
      </c>
      <c r="C277" s="2"/>
      <c r="D277" s="49"/>
      <c r="E277" s="2"/>
      <c r="F277" s="2"/>
      <c r="G277" s="45"/>
      <c r="H277" s="2"/>
      <c r="I277" s="55"/>
      <c r="J277" s="34"/>
      <c r="K277" s="4"/>
      <c r="L277" s="4"/>
      <c r="M277" s="4"/>
      <c r="N277" s="4"/>
      <c r="O277" s="4"/>
      <c r="P277" s="4"/>
      <c r="Q277" s="4"/>
      <c r="R277" s="4"/>
      <c r="S277" s="4"/>
      <c r="CE277" s="26">
        <f t="shared" si="8"/>
        <v>0</v>
      </c>
      <c r="CF277" s="26">
        <f t="shared" si="9"/>
        <v>0</v>
      </c>
    </row>
    <row r="278" spans="1:84" ht="14.25" customHeight="1" x14ac:dyDescent="0.25">
      <c r="A278" s="9"/>
      <c r="B278" s="27">
        <v>272</v>
      </c>
      <c r="C278" s="2"/>
      <c r="D278" s="49"/>
      <c r="E278" s="2"/>
      <c r="F278" s="2"/>
      <c r="G278" s="45"/>
      <c r="H278" s="2"/>
      <c r="I278" s="55"/>
      <c r="J278" s="34"/>
      <c r="K278" s="4"/>
      <c r="L278" s="4"/>
      <c r="M278" s="4"/>
      <c r="N278" s="4"/>
      <c r="O278" s="4"/>
      <c r="P278" s="4"/>
      <c r="Q278" s="4"/>
      <c r="R278" s="4"/>
      <c r="S278" s="4"/>
      <c r="CE278" s="26">
        <f t="shared" si="8"/>
        <v>0</v>
      </c>
      <c r="CF278" s="26">
        <f t="shared" si="9"/>
        <v>0</v>
      </c>
    </row>
    <row r="279" spans="1:84" ht="14.25" customHeight="1" x14ac:dyDescent="0.25">
      <c r="A279" s="9"/>
      <c r="B279" s="27">
        <v>273</v>
      </c>
      <c r="C279" s="2"/>
      <c r="D279" s="49"/>
      <c r="E279" s="2"/>
      <c r="F279" s="2"/>
      <c r="G279" s="45"/>
      <c r="H279" s="2"/>
      <c r="I279" s="55"/>
      <c r="J279" s="34"/>
      <c r="K279" s="4"/>
      <c r="L279" s="4"/>
      <c r="M279" s="4"/>
      <c r="N279" s="4"/>
      <c r="O279" s="4"/>
      <c r="P279" s="4"/>
      <c r="Q279" s="4"/>
      <c r="R279" s="4"/>
      <c r="S279" s="4"/>
      <c r="CE279" s="26">
        <f t="shared" si="8"/>
        <v>0</v>
      </c>
      <c r="CF279" s="26">
        <f t="shared" si="9"/>
        <v>0</v>
      </c>
    </row>
    <row r="280" spans="1:84" ht="14.25" customHeight="1" x14ac:dyDescent="0.25">
      <c r="A280" s="9"/>
      <c r="B280" s="27">
        <v>274</v>
      </c>
      <c r="C280" s="2"/>
      <c r="D280" s="49"/>
      <c r="E280" s="2"/>
      <c r="F280" s="2"/>
      <c r="G280" s="45"/>
      <c r="H280" s="2"/>
      <c r="I280" s="55"/>
      <c r="J280" s="34"/>
      <c r="K280" s="4"/>
      <c r="L280" s="4"/>
      <c r="M280" s="4"/>
      <c r="N280" s="4"/>
      <c r="O280" s="4"/>
      <c r="P280" s="4"/>
      <c r="Q280" s="4"/>
      <c r="R280" s="4"/>
      <c r="S280" s="4"/>
      <c r="CE280" s="26">
        <f t="shared" si="8"/>
        <v>0</v>
      </c>
      <c r="CF280" s="26">
        <f t="shared" si="9"/>
        <v>0</v>
      </c>
    </row>
    <row r="281" spans="1:84" ht="14.25" customHeight="1" x14ac:dyDescent="0.25">
      <c r="A281" s="9"/>
      <c r="B281" s="27">
        <v>275</v>
      </c>
      <c r="C281" s="2"/>
      <c r="D281" s="49"/>
      <c r="E281" s="2"/>
      <c r="F281" s="2"/>
      <c r="G281" s="45"/>
      <c r="H281" s="2"/>
      <c r="I281" s="55"/>
      <c r="J281" s="34"/>
      <c r="K281" s="4"/>
      <c r="L281" s="4"/>
      <c r="M281" s="4"/>
      <c r="N281" s="4"/>
      <c r="O281" s="4"/>
      <c r="P281" s="4"/>
      <c r="Q281" s="4"/>
      <c r="R281" s="4"/>
      <c r="S281" s="4"/>
      <c r="CE281" s="26">
        <f t="shared" si="8"/>
        <v>0</v>
      </c>
      <c r="CF281" s="26">
        <f t="shared" si="9"/>
        <v>0</v>
      </c>
    </row>
    <row r="282" spans="1:84" ht="14.25" customHeight="1" x14ac:dyDescent="0.25">
      <c r="A282" s="9"/>
      <c r="B282" s="27">
        <v>276</v>
      </c>
      <c r="C282" s="2"/>
      <c r="D282" s="49"/>
      <c r="E282" s="2"/>
      <c r="F282" s="2"/>
      <c r="G282" s="45"/>
      <c r="H282" s="2"/>
      <c r="I282" s="55"/>
      <c r="J282" s="34"/>
      <c r="K282" s="4"/>
      <c r="L282" s="4"/>
      <c r="M282" s="4"/>
      <c r="N282" s="4"/>
      <c r="O282" s="4"/>
      <c r="P282" s="4"/>
      <c r="Q282" s="4"/>
      <c r="R282" s="4"/>
      <c r="S282" s="4"/>
      <c r="CE282" s="26">
        <f t="shared" si="8"/>
        <v>0</v>
      </c>
      <c r="CF282" s="26">
        <f t="shared" si="9"/>
        <v>0</v>
      </c>
    </row>
    <row r="283" spans="1:84" ht="14.25" customHeight="1" x14ac:dyDescent="0.25">
      <c r="A283" s="9"/>
      <c r="B283" s="27">
        <v>277</v>
      </c>
      <c r="C283" s="2"/>
      <c r="D283" s="49"/>
      <c r="E283" s="2"/>
      <c r="F283" s="2"/>
      <c r="G283" s="45"/>
      <c r="H283" s="2"/>
      <c r="I283" s="55"/>
      <c r="J283" s="34"/>
      <c r="K283" s="4"/>
      <c r="L283" s="4"/>
      <c r="M283" s="4"/>
      <c r="N283" s="4"/>
      <c r="O283" s="4"/>
      <c r="P283" s="4"/>
      <c r="Q283" s="4"/>
      <c r="R283" s="4"/>
      <c r="S283" s="4"/>
      <c r="CE283" s="26">
        <f t="shared" si="8"/>
        <v>0</v>
      </c>
      <c r="CF283" s="26">
        <f t="shared" si="9"/>
        <v>0</v>
      </c>
    </row>
    <row r="284" spans="1:84" ht="14.25" customHeight="1" x14ac:dyDescent="0.25">
      <c r="A284" s="9"/>
      <c r="B284" s="27">
        <v>278</v>
      </c>
      <c r="C284" s="2"/>
      <c r="D284" s="49"/>
      <c r="E284" s="2"/>
      <c r="F284" s="2"/>
      <c r="G284" s="45"/>
      <c r="H284" s="2"/>
      <c r="I284" s="55"/>
      <c r="J284" s="34"/>
      <c r="K284" s="4"/>
      <c r="L284" s="4"/>
      <c r="M284" s="4"/>
      <c r="N284" s="4"/>
      <c r="O284" s="4"/>
      <c r="P284" s="4"/>
      <c r="Q284" s="4"/>
      <c r="R284" s="4"/>
      <c r="S284" s="4"/>
      <c r="CE284" s="26">
        <f t="shared" si="8"/>
        <v>0</v>
      </c>
      <c r="CF284" s="26">
        <f t="shared" si="9"/>
        <v>0</v>
      </c>
    </row>
    <row r="285" spans="1:84" ht="14.25" customHeight="1" x14ac:dyDescent="0.25">
      <c r="A285" s="9"/>
      <c r="B285" s="27">
        <v>279</v>
      </c>
      <c r="C285" s="2"/>
      <c r="D285" s="49"/>
      <c r="E285" s="2"/>
      <c r="F285" s="2"/>
      <c r="G285" s="45"/>
      <c r="H285" s="2"/>
      <c r="I285" s="55"/>
      <c r="J285" s="34"/>
      <c r="K285" s="4"/>
      <c r="L285" s="4"/>
      <c r="M285" s="4"/>
      <c r="N285" s="4"/>
      <c r="O285" s="4"/>
      <c r="P285" s="4"/>
      <c r="Q285" s="4"/>
      <c r="R285" s="4"/>
      <c r="S285" s="4"/>
      <c r="CE285" s="26">
        <f t="shared" si="8"/>
        <v>0</v>
      </c>
      <c r="CF285" s="26">
        <f t="shared" si="9"/>
        <v>0</v>
      </c>
    </row>
    <row r="286" spans="1:84" ht="14.25" customHeight="1" x14ac:dyDescent="0.25">
      <c r="A286" s="9"/>
      <c r="B286" s="27">
        <v>280</v>
      </c>
      <c r="C286" s="2"/>
      <c r="D286" s="49"/>
      <c r="E286" s="2"/>
      <c r="F286" s="2"/>
      <c r="G286" s="45"/>
      <c r="H286" s="2"/>
      <c r="I286" s="55"/>
      <c r="J286" s="34"/>
      <c r="K286" s="4"/>
      <c r="L286" s="4"/>
      <c r="M286" s="4"/>
      <c r="N286" s="4"/>
      <c r="O286" s="4"/>
      <c r="P286" s="4"/>
      <c r="Q286" s="4"/>
      <c r="R286" s="4"/>
      <c r="S286" s="4"/>
      <c r="CE286" s="26">
        <f t="shared" si="8"/>
        <v>0</v>
      </c>
      <c r="CF286" s="26">
        <f t="shared" si="9"/>
        <v>0</v>
      </c>
    </row>
    <row r="287" spans="1:84" ht="14.25" customHeight="1" x14ac:dyDescent="0.25">
      <c r="A287" s="9"/>
      <c r="B287" s="27">
        <v>281</v>
      </c>
      <c r="C287" s="2"/>
      <c r="D287" s="49"/>
      <c r="E287" s="2"/>
      <c r="F287" s="2"/>
      <c r="G287" s="45"/>
      <c r="H287" s="2"/>
      <c r="I287" s="55"/>
      <c r="J287" s="34"/>
      <c r="K287" s="4"/>
      <c r="L287" s="4"/>
      <c r="M287" s="4"/>
      <c r="N287" s="4"/>
      <c r="O287" s="4"/>
      <c r="P287" s="4"/>
      <c r="Q287" s="4"/>
      <c r="R287" s="4"/>
      <c r="S287" s="4"/>
      <c r="CE287" s="26">
        <f t="shared" si="8"/>
        <v>0</v>
      </c>
      <c r="CF287" s="26">
        <f t="shared" si="9"/>
        <v>0</v>
      </c>
    </row>
    <row r="288" spans="1:84" ht="14.25" customHeight="1" x14ac:dyDescent="0.25">
      <c r="A288" s="9"/>
      <c r="B288" s="27">
        <v>282</v>
      </c>
      <c r="C288" s="2"/>
      <c r="D288" s="49"/>
      <c r="E288" s="2"/>
      <c r="F288" s="2"/>
      <c r="G288" s="45"/>
      <c r="H288" s="2"/>
      <c r="I288" s="55"/>
      <c r="J288" s="34"/>
      <c r="K288" s="4"/>
      <c r="L288" s="4"/>
      <c r="M288" s="4"/>
      <c r="N288" s="4"/>
      <c r="O288" s="4"/>
      <c r="P288" s="4"/>
      <c r="Q288" s="4"/>
      <c r="R288" s="4"/>
      <c r="S288" s="4"/>
      <c r="CE288" s="26">
        <f t="shared" si="8"/>
        <v>0</v>
      </c>
      <c r="CF288" s="26">
        <f t="shared" si="9"/>
        <v>0</v>
      </c>
    </row>
    <row r="289" spans="1:84" ht="14.25" customHeight="1" x14ac:dyDescent="0.25">
      <c r="A289" s="9"/>
      <c r="B289" s="27">
        <v>283</v>
      </c>
      <c r="C289" s="2"/>
      <c r="D289" s="49"/>
      <c r="E289" s="2"/>
      <c r="F289" s="2"/>
      <c r="G289" s="45"/>
      <c r="H289" s="2"/>
      <c r="I289" s="55"/>
      <c r="J289" s="34"/>
      <c r="K289" s="4"/>
      <c r="L289" s="4"/>
      <c r="M289" s="4"/>
      <c r="N289" s="4"/>
      <c r="O289" s="4"/>
      <c r="P289" s="4"/>
      <c r="Q289" s="4"/>
      <c r="R289" s="4"/>
      <c r="S289" s="4"/>
      <c r="CE289" s="26">
        <f t="shared" si="8"/>
        <v>0</v>
      </c>
      <c r="CF289" s="26">
        <f t="shared" si="9"/>
        <v>0</v>
      </c>
    </row>
    <row r="290" spans="1:84" ht="14.25" customHeight="1" x14ac:dyDescent="0.25">
      <c r="A290" s="9"/>
      <c r="B290" s="27">
        <v>284</v>
      </c>
      <c r="C290" s="2"/>
      <c r="D290" s="49"/>
      <c r="E290" s="2"/>
      <c r="F290" s="2"/>
      <c r="G290" s="45"/>
      <c r="H290" s="2"/>
      <c r="I290" s="55"/>
      <c r="J290" s="34"/>
      <c r="K290" s="4"/>
      <c r="L290" s="4"/>
      <c r="M290" s="4"/>
      <c r="N290" s="4"/>
      <c r="O290" s="4"/>
      <c r="P290" s="4"/>
      <c r="Q290" s="4"/>
      <c r="R290" s="4"/>
      <c r="S290" s="4"/>
      <c r="CE290" s="26">
        <f t="shared" si="8"/>
        <v>0</v>
      </c>
      <c r="CF290" s="26">
        <f t="shared" si="9"/>
        <v>0</v>
      </c>
    </row>
    <row r="291" spans="1:84" ht="14.25" customHeight="1" x14ac:dyDescent="0.25">
      <c r="A291" s="9"/>
      <c r="B291" s="27">
        <v>285</v>
      </c>
      <c r="C291" s="2"/>
      <c r="D291" s="49"/>
      <c r="E291" s="2"/>
      <c r="F291" s="2"/>
      <c r="G291" s="45"/>
      <c r="H291" s="2"/>
      <c r="I291" s="55"/>
      <c r="J291" s="34"/>
      <c r="K291" s="4"/>
      <c r="L291" s="4"/>
      <c r="M291" s="4"/>
      <c r="N291" s="4"/>
      <c r="O291" s="4"/>
      <c r="P291" s="4"/>
      <c r="Q291" s="4"/>
      <c r="R291" s="4"/>
      <c r="S291" s="4"/>
      <c r="CE291" s="26">
        <f t="shared" si="8"/>
        <v>0</v>
      </c>
      <c r="CF291" s="26">
        <f t="shared" si="9"/>
        <v>0</v>
      </c>
    </row>
    <row r="292" spans="1:84" ht="14.25" customHeight="1" x14ac:dyDescent="0.25">
      <c r="A292" s="9"/>
      <c r="B292" s="27">
        <v>286</v>
      </c>
      <c r="C292" s="2"/>
      <c r="D292" s="49"/>
      <c r="E292" s="2"/>
      <c r="F292" s="2"/>
      <c r="G292" s="45"/>
      <c r="H292" s="2"/>
      <c r="I292" s="55"/>
      <c r="J292" s="34"/>
      <c r="K292" s="4"/>
      <c r="L292" s="4"/>
      <c r="M292" s="4"/>
      <c r="N292" s="4"/>
      <c r="O292" s="4"/>
      <c r="P292" s="4"/>
      <c r="Q292" s="4"/>
      <c r="R292" s="4"/>
      <c r="S292" s="4"/>
      <c r="CE292" s="26">
        <f t="shared" si="8"/>
        <v>0</v>
      </c>
      <c r="CF292" s="26">
        <f t="shared" si="9"/>
        <v>0</v>
      </c>
    </row>
    <row r="293" spans="1:84" ht="14.25" customHeight="1" x14ac:dyDescent="0.25">
      <c r="A293" s="9"/>
      <c r="B293" s="27">
        <v>287</v>
      </c>
      <c r="C293" s="2"/>
      <c r="D293" s="49"/>
      <c r="E293" s="2"/>
      <c r="F293" s="2"/>
      <c r="G293" s="45"/>
      <c r="H293" s="2"/>
      <c r="I293" s="55"/>
      <c r="J293" s="34"/>
      <c r="K293" s="4"/>
      <c r="L293" s="4"/>
      <c r="M293" s="4"/>
      <c r="N293" s="4"/>
      <c r="O293" s="4"/>
      <c r="P293" s="4"/>
      <c r="Q293" s="4"/>
      <c r="R293" s="4"/>
      <c r="S293" s="4"/>
      <c r="CE293" s="26">
        <f t="shared" si="8"/>
        <v>0</v>
      </c>
      <c r="CF293" s="26">
        <f t="shared" si="9"/>
        <v>0</v>
      </c>
    </row>
    <row r="294" spans="1:84" ht="14.25" customHeight="1" x14ac:dyDescent="0.25">
      <c r="A294" s="9"/>
      <c r="B294" s="27">
        <v>288</v>
      </c>
      <c r="C294" s="2"/>
      <c r="D294" s="49"/>
      <c r="E294" s="2"/>
      <c r="F294" s="2"/>
      <c r="G294" s="45"/>
      <c r="H294" s="2"/>
      <c r="I294" s="55"/>
      <c r="J294" s="34"/>
      <c r="K294" s="4"/>
      <c r="L294" s="4"/>
      <c r="M294" s="4"/>
      <c r="N294" s="4"/>
      <c r="O294" s="4"/>
      <c r="P294" s="4"/>
      <c r="Q294" s="4"/>
      <c r="R294" s="4"/>
      <c r="S294" s="4"/>
      <c r="CE294" s="26">
        <f t="shared" si="8"/>
        <v>0</v>
      </c>
      <c r="CF294" s="26">
        <f t="shared" si="9"/>
        <v>0</v>
      </c>
    </row>
    <row r="295" spans="1:84" ht="14.25" customHeight="1" x14ac:dyDescent="0.25">
      <c r="A295" s="9"/>
      <c r="B295" s="27">
        <v>289</v>
      </c>
      <c r="C295" s="2"/>
      <c r="D295" s="49"/>
      <c r="E295" s="2"/>
      <c r="F295" s="2"/>
      <c r="G295" s="45"/>
      <c r="H295" s="2"/>
      <c r="I295" s="55"/>
      <c r="J295" s="34"/>
      <c r="K295" s="4"/>
      <c r="L295" s="4"/>
      <c r="M295" s="4"/>
      <c r="N295" s="4"/>
      <c r="O295" s="4"/>
      <c r="P295" s="4"/>
      <c r="Q295" s="4"/>
      <c r="R295" s="4"/>
      <c r="S295" s="4"/>
      <c r="CE295" s="26">
        <f t="shared" si="8"/>
        <v>0</v>
      </c>
      <c r="CF295" s="26">
        <f t="shared" si="9"/>
        <v>0</v>
      </c>
    </row>
    <row r="296" spans="1:84" ht="14.25" customHeight="1" x14ac:dyDescent="0.25">
      <c r="A296" s="9"/>
      <c r="B296" s="27">
        <v>290</v>
      </c>
      <c r="C296" s="2"/>
      <c r="D296" s="49"/>
      <c r="E296" s="2"/>
      <c r="F296" s="2"/>
      <c r="G296" s="45"/>
      <c r="H296" s="2"/>
      <c r="I296" s="55"/>
      <c r="J296" s="34"/>
      <c r="K296" s="4"/>
      <c r="L296" s="4"/>
      <c r="M296" s="4"/>
      <c r="N296" s="4"/>
      <c r="O296" s="4"/>
      <c r="P296" s="4"/>
      <c r="Q296" s="4"/>
      <c r="R296" s="4"/>
      <c r="S296" s="4"/>
      <c r="CE296" s="26">
        <f t="shared" si="8"/>
        <v>0</v>
      </c>
      <c r="CF296" s="26">
        <f t="shared" si="9"/>
        <v>0</v>
      </c>
    </row>
    <row r="297" spans="1:84" ht="14.25" customHeight="1" x14ac:dyDescent="0.25">
      <c r="A297" s="9"/>
      <c r="B297" s="27">
        <v>291</v>
      </c>
      <c r="C297" s="2"/>
      <c r="D297" s="49"/>
      <c r="E297" s="2"/>
      <c r="F297" s="2"/>
      <c r="G297" s="45"/>
      <c r="H297" s="2"/>
      <c r="I297" s="55"/>
      <c r="J297" s="34"/>
      <c r="K297" s="4"/>
      <c r="L297" s="4"/>
      <c r="M297" s="4"/>
      <c r="N297" s="4"/>
      <c r="O297" s="4"/>
      <c r="P297" s="4"/>
      <c r="Q297" s="4"/>
      <c r="R297" s="4"/>
      <c r="S297" s="4"/>
      <c r="CE297" s="26">
        <f t="shared" si="8"/>
        <v>0</v>
      </c>
      <c r="CF297" s="26">
        <f t="shared" si="9"/>
        <v>0</v>
      </c>
    </row>
    <row r="298" spans="1:84" ht="14.25" customHeight="1" x14ac:dyDescent="0.25">
      <c r="A298" s="9"/>
      <c r="B298" s="27">
        <v>292</v>
      </c>
      <c r="C298" s="2"/>
      <c r="D298" s="49"/>
      <c r="E298" s="2"/>
      <c r="F298" s="2"/>
      <c r="G298" s="45"/>
      <c r="H298" s="2"/>
      <c r="I298" s="55"/>
      <c r="J298" s="34"/>
      <c r="K298" s="4"/>
      <c r="L298" s="4"/>
      <c r="M298" s="4"/>
      <c r="N298" s="4"/>
      <c r="O298" s="4"/>
      <c r="P298" s="4"/>
      <c r="Q298" s="4"/>
      <c r="R298" s="4"/>
      <c r="S298" s="4"/>
      <c r="CE298" s="26">
        <f t="shared" si="8"/>
        <v>0</v>
      </c>
      <c r="CF298" s="26">
        <f t="shared" si="9"/>
        <v>0</v>
      </c>
    </row>
    <row r="299" spans="1:84" ht="14.25" customHeight="1" x14ac:dyDescent="0.25">
      <c r="A299" s="9"/>
      <c r="B299" s="27">
        <v>293</v>
      </c>
      <c r="C299" s="2"/>
      <c r="D299" s="49"/>
      <c r="E299" s="2"/>
      <c r="F299" s="2"/>
      <c r="G299" s="45"/>
      <c r="H299" s="2"/>
      <c r="I299" s="55"/>
      <c r="J299" s="34"/>
      <c r="K299" s="4"/>
      <c r="L299" s="4"/>
      <c r="M299" s="4"/>
      <c r="N299" s="4"/>
      <c r="O299" s="4"/>
      <c r="P299" s="4"/>
      <c r="Q299" s="4"/>
      <c r="R299" s="4"/>
      <c r="S299" s="4"/>
      <c r="CE299" s="26">
        <f t="shared" si="8"/>
        <v>0</v>
      </c>
      <c r="CF299" s="26">
        <f t="shared" si="9"/>
        <v>0</v>
      </c>
    </row>
    <row r="300" spans="1:84" ht="14.25" customHeight="1" x14ac:dyDescent="0.25">
      <c r="A300" s="9"/>
      <c r="B300" s="27">
        <v>294</v>
      </c>
      <c r="C300" s="2"/>
      <c r="D300" s="49"/>
      <c r="E300" s="2"/>
      <c r="F300" s="2"/>
      <c r="G300" s="45"/>
      <c r="H300" s="2"/>
      <c r="I300" s="55"/>
      <c r="J300" s="34"/>
      <c r="K300" s="4"/>
      <c r="L300" s="4"/>
      <c r="M300" s="4"/>
      <c r="N300" s="4"/>
      <c r="O300" s="4"/>
      <c r="P300" s="4"/>
      <c r="Q300" s="4"/>
      <c r="R300" s="4"/>
      <c r="S300" s="4"/>
      <c r="CE300" s="26">
        <f t="shared" si="8"/>
        <v>0</v>
      </c>
      <c r="CF300" s="26">
        <f t="shared" si="9"/>
        <v>0</v>
      </c>
    </row>
    <row r="301" spans="1:84" ht="14.25" customHeight="1" x14ac:dyDescent="0.25">
      <c r="A301" s="9"/>
      <c r="B301" s="27">
        <v>295</v>
      </c>
      <c r="C301" s="2"/>
      <c r="D301" s="49"/>
      <c r="E301" s="2"/>
      <c r="F301" s="2"/>
      <c r="G301" s="45"/>
      <c r="H301" s="2"/>
      <c r="I301" s="55"/>
      <c r="J301" s="34"/>
      <c r="K301" s="4"/>
      <c r="L301" s="4"/>
      <c r="M301" s="4"/>
      <c r="N301" s="4"/>
      <c r="O301" s="4"/>
      <c r="P301" s="4"/>
      <c r="Q301" s="4"/>
      <c r="R301" s="4"/>
      <c r="S301" s="4"/>
      <c r="CE301" s="26">
        <f t="shared" si="8"/>
        <v>0</v>
      </c>
      <c r="CF301" s="26">
        <f t="shared" si="9"/>
        <v>0</v>
      </c>
    </row>
    <row r="302" spans="1:84" ht="14.25" customHeight="1" x14ac:dyDescent="0.25">
      <c r="A302" s="9"/>
      <c r="B302" s="27">
        <v>296</v>
      </c>
      <c r="C302" s="2"/>
      <c r="D302" s="49"/>
      <c r="E302" s="2"/>
      <c r="F302" s="2"/>
      <c r="G302" s="45"/>
      <c r="H302" s="2"/>
      <c r="I302" s="55"/>
      <c r="J302" s="34"/>
      <c r="K302" s="4"/>
      <c r="L302" s="4"/>
      <c r="M302" s="4"/>
      <c r="N302" s="4"/>
      <c r="O302" s="4"/>
      <c r="P302" s="4"/>
      <c r="Q302" s="4"/>
      <c r="R302" s="4"/>
      <c r="S302" s="4"/>
      <c r="CE302" s="26">
        <f t="shared" si="8"/>
        <v>0</v>
      </c>
      <c r="CF302" s="26">
        <f t="shared" si="9"/>
        <v>0</v>
      </c>
    </row>
    <row r="303" spans="1:84" ht="14.25" customHeight="1" x14ac:dyDescent="0.25">
      <c r="A303" s="9"/>
      <c r="B303" s="27">
        <v>297</v>
      </c>
      <c r="C303" s="2"/>
      <c r="D303" s="49"/>
      <c r="E303" s="2"/>
      <c r="F303" s="2"/>
      <c r="G303" s="45"/>
      <c r="H303" s="2"/>
      <c r="I303" s="55"/>
      <c r="J303" s="34"/>
      <c r="K303" s="4"/>
      <c r="L303" s="4"/>
      <c r="M303" s="4"/>
      <c r="N303" s="4"/>
      <c r="O303" s="4"/>
      <c r="P303" s="4"/>
      <c r="Q303" s="4"/>
      <c r="R303" s="4"/>
      <c r="S303" s="4"/>
      <c r="CE303" s="26">
        <f t="shared" si="8"/>
        <v>0</v>
      </c>
      <c r="CF303" s="26">
        <f t="shared" si="9"/>
        <v>0</v>
      </c>
    </row>
    <row r="304" spans="1:84" ht="14.25" customHeight="1" x14ac:dyDescent="0.25">
      <c r="A304" s="9"/>
      <c r="B304" s="27">
        <v>298</v>
      </c>
      <c r="C304" s="2"/>
      <c r="D304" s="49"/>
      <c r="E304" s="2"/>
      <c r="F304" s="2"/>
      <c r="G304" s="45"/>
      <c r="H304" s="2"/>
      <c r="I304" s="55"/>
      <c r="J304" s="34"/>
      <c r="K304" s="4"/>
      <c r="L304" s="4"/>
      <c r="M304" s="4"/>
      <c r="N304" s="4"/>
      <c r="O304" s="4"/>
      <c r="P304" s="4"/>
      <c r="Q304" s="4"/>
      <c r="R304" s="4"/>
      <c r="S304" s="4"/>
      <c r="CE304" s="26">
        <f t="shared" si="8"/>
        <v>0</v>
      </c>
      <c r="CF304" s="26">
        <f t="shared" si="9"/>
        <v>0</v>
      </c>
    </row>
    <row r="305" spans="1:84" ht="14.25" customHeight="1" x14ac:dyDescent="0.25">
      <c r="A305" s="9"/>
      <c r="B305" s="27">
        <v>299</v>
      </c>
      <c r="C305" s="2"/>
      <c r="D305" s="49"/>
      <c r="E305" s="2"/>
      <c r="F305" s="2"/>
      <c r="G305" s="45"/>
      <c r="H305" s="2"/>
      <c r="I305" s="55"/>
      <c r="J305" s="34"/>
      <c r="K305" s="4"/>
      <c r="L305" s="4"/>
      <c r="M305" s="4"/>
      <c r="N305" s="4"/>
      <c r="O305" s="4"/>
      <c r="P305" s="4"/>
      <c r="Q305" s="4"/>
      <c r="R305" s="4"/>
      <c r="S305" s="4"/>
      <c r="CE305" s="26">
        <f t="shared" si="8"/>
        <v>0</v>
      </c>
      <c r="CF305" s="26">
        <f t="shared" si="9"/>
        <v>0</v>
      </c>
    </row>
    <row r="306" spans="1:84" ht="14.25" customHeight="1" x14ac:dyDescent="0.25">
      <c r="A306" s="9"/>
      <c r="B306" s="27">
        <v>300</v>
      </c>
      <c r="C306" s="2"/>
      <c r="D306" s="49"/>
      <c r="E306" s="2"/>
      <c r="F306" s="2"/>
      <c r="G306" s="45"/>
      <c r="H306" s="2"/>
      <c r="I306" s="55"/>
      <c r="J306" s="34"/>
      <c r="K306" s="4"/>
      <c r="L306" s="4"/>
      <c r="M306" s="4"/>
      <c r="N306" s="4"/>
      <c r="O306" s="4"/>
      <c r="P306" s="4"/>
      <c r="Q306" s="4"/>
      <c r="R306" s="4"/>
      <c r="S306" s="4"/>
      <c r="CE306" s="26">
        <f t="shared" si="8"/>
        <v>0</v>
      </c>
      <c r="CF306" s="26">
        <f t="shared" si="9"/>
        <v>0</v>
      </c>
    </row>
    <row r="307" spans="1:84" ht="14.25" customHeight="1" x14ac:dyDescent="0.25">
      <c r="A307" s="9"/>
      <c r="B307" s="27">
        <v>301</v>
      </c>
      <c r="C307" s="2"/>
      <c r="D307" s="49"/>
      <c r="E307" s="2"/>
      <c r="F307" s="2"/>
      <c r="G307" s="45"/>
      <c r="H307" s="2"/>
      <c r="I307" s="55"/>
      <c r="J307" s="34"/>
      <c r="K307" s="4"/>
      <c r="L307" s="4"/>
      <c r="M307" s="4"/>
      <c r="N307" s="4"/>
      <c r="O307" s="4"/>
      <c r="P307" s="4"/>
      <c r="Q307" s="4"/>
      <c r="R307" s="4"/>
      <c r="S307" s="4"/>
      <c r="CE307" s="26">
        <f t="shared" si="8"/>
        <v>0</v>
      </c>
      <c r="CF307" s="26">
        <f t="shared" si="9"/>
        <v>0</v>
      </c>
    </row>
    <row r="308" spans="1:84" ht="14.25" customHeight="1" x14ac:dyDescent="0.25">
      <c r="A308" s="9"/>
      <c r="B308" s="27">
        <v>302</v>
      </c>
      <c r="C308" s="2"/>
      <c r="D308" s="49"/>
      <c r="E308" s="2"/>
      <c r="F308" s="2"/>
      <c r="G308" s="45"/>
      <c r="H308" s="2"/>
      <c r="I308" s="55"/>
      <c r="J308" s="34"/>
      <c r="K308" s="4"/>
      <c r="L308" s="4"/>
      <c r="M308" s="4"/>
      <c r="N308" s="4"/>
      <c r="O308" s="4"/>
      <c r="P308" s="4"/>
      <c r="Q308" s="4"/>
      <c r="R308" s="4"/>
      <c r="S308" s="4"/>
      <c r="CE308" s="26">
        <f t="shared" si="8"/>
        <v>0</v>
      </c>
      <c r="CF308" s="26">
        <f t="shared" si="9"/>
        <v>0</v>
      </c>
    </row>
    <row r="309" spans="1:84" ht="14.25" customHeight="1" x14ac:dyDescent="0.25">
      <c r="A309" s="9"/>
      <c r="B309" s="27">
        <v>303</v>
      </c>
      <c r="C309" s="2"/>
      <c r="D309" s="49"/>
      <c r="E309" s="2"/>
      <c r="F309" s="2"/>
      <c r="G309" s="45"/>
      <c r="H309" s="2"/>
      <c r="I309" s="55"/>
      <c r="J309" s="34"/>
      <c r="K309" s="4"/>
      <c r="L309" s="4"/>
      <c r="M309" s="4"/>
      <c r="N309" s="4"/>
      <c r="O309" s="4"/>
      <c r="P309" s="4"/>
      <c r="Q309" s="4"/>
      <c r="R309" s="4"/>
      <c r="S309" s="4"/>
      <c r="CE309" s="26">
        <f t="shared" si="8"/>
        <v>0</v>
      </c>
      <c r="CF309" s="26">
        <f t="shared" si="9"/>
        <v>0</v>
      </c>
    </row>
    <row r="310" spans="1:84" ht="14.25" customHeight="1" x14ac:dyDescent="0.25">
      <c r="A310" s="9"/>
      <c r="B310" s="27">
        <v>304</v>
      </c>
      <c r="C310" s="2"/>
      <c r="D310" s="49"/>
      <c r="E310" s="2"/>
      <c r="F310" s="2"/>
      <c r="G310" s="45"/>
      <c r="H310" s="2"/>
      <c r="I310" s="55"/>
      <c r="J310" s="34"/>
      <c r="K310" s="4"/>
      <c r="L310" s="4"/>
      <c r="M310" s="4"/>
      <c r="N310" s="4"/>
      <c r="O310" s="4"/>
      <c r="P310" s="4"/>
      <c r="Q310" s="4"/>
      <c r="R310" s="4"/>
      <c r="S310" s="4"/>
      <c r="CE310" s="26">
        <f t="shared" si="8"/>
        <v>0</v>
      </c>
      <c r="CF310" s="26">
        <f t="shared" si="9"/>
        <v>0</v>
      </c>
    </row>
    <row r="311" spans="1:84" ht="14.25" customHeight="1" x14ac:dyDescent="0.25">
      <c r="A311" s="9"/>
      <c r="B311" s="27">
        <v>305</v>
      </c>
      <c r="C311" s="2"/>
      <c r="D311" s="49"/>
      <c r="E311" s="2"/>
      <c r="F311" s="2"/>
      <c r="G311" s="45"/>
      <c r="H311" s="2"/>
      <c r="I311" s="55"/>
      <c r="J311" s="34"/>
      <c r="K311" s="4"/>
      <c r="L311" s="4"/>
      <c r="M311" s="4"/>
      <c r="N311" s="4"/>
      <c r="O311" s="4"/>
      <c r="P311" s="4"/>
      <c r="Q311" s="4"/>
      <c r="R311" s="4"/>
      <c r="S311" s="4"/>
      <c r="CE311" s="26">
        <f t="shared" si="8"/>
        <v>0</v>
      </c>
      <c r="CF311" s="26">
        <f t="shared" si="9"/>
        <v>0</v>
      </c>
    </row>
    <row r="312" spans="1:84" ht="14.25" customHeight="1" x14ac:dyDescent="0.25">
      <c r="A312" s="9"/>
      <c r="B312" s="27">
        <v>306</v>
      </c>
      <c r="C312" s="2"/>
      <c r="D312" s="49"/>
      <c r="E312" s="2"/>
      <c r="F312" s="2"/>
      <c r="G312" s="45"/>
      <c r="H312" s="2"/>
      <c r="I312" s="55"/>
      <c r="J312" s="34"/>
      <c r="K312" s="4"/>
      <c r="L312" s="4"/>
      <c r="M312" s="4"/>
      <c r="N312" s="4"/>
      <c r="O312" s="4"/>
      <c r="P312" s="4"/>
      <c r="Q312" s="4"/>
      <c r="R312" s="4"/>
      <c r="S312" s="4"/>
      <c r="CE312" s="26">
        <f t="shared" si="8"/>
        <v>0</v>
      </c>
      <c r="CF312" s="26">
        <f t="shared" si="9"/>
        <v>0</v>
      </c>
    </row>
    <row r="313" spans="1:84" ht="14.25" customHeight="1" x14ac:dyDescent="0.25">
      <c r="A313" s="9"/>
      <c r="B313" s="27">
        <v>307</v>
      </c>
      <c r="C313" s="2"/>
      <c r="D313" s="49"/>
      <c r="E313" s="2"/>
      <c r="F313" s="2"/>
      <c r="G313" s="45"/>
      <c r="H313" s="2"/>
      <c r="I313" s="55"/>
      <c r="J313" s="34"/>
      <c r="K313" s="4"/>
      <c r="L313" s="4"/>
      <c r="M313" s="4"/>
      <c r="N313" s="4"/>
      <c r="O313" s="4"/>
      <c r="P313" s="4"/>
      <c r="Q313" s="4"/>
      <c r="R313" s="4"/>
      <c r="S313" s="4"/>
      <c r="CE313" s="26">
        <f t="shared" si="8"/>
        <v>0</v>
      </c>
      <c r="CF313" s="26">
        <f t="shared" si="9"/>
        <v>0</v>
      </c>
    </row>
    <row r="314" spans="1:84" ht="14.25" customHeight="1" x14ac:dyDescent="0.25">
      <c r="A314" s="9"/>
      <c r="B314" s="27">
        <v>308</v>
      </c>
      <c r="C314" s="2"/>
      <c r="D314" s="49"/>
      <c r="E314" s="2"/>
      <c r="F314" s="2"/>
      <c r="G314" s="45"/>
      <c r="H314" s="2"/>
      <c r="I314" s="55"/>
      <c r="J314" s="34"/>
      <c r="K314" s="4"/>
      <c r="L314" s="4"/>
      <c r="M314" s="4"/>
      <c r="N314" s="4"/>
      <c r="O314" s="4"/>
      <c r="P314" s="4"/>
      <c r="Q314" s="4"/>
      <c r="R314" s="4"/>
      <c r="S314" s="4"/>
      <c r="CE314" s="26">
        <f t="shared" si="8"/>
        <v>0</v>
      </c>
      <c r="CF314" s="26">
        <f t="shared" si="9"/>
        <v>0</v>
      </c>
    </row>
    <row r="315" spans="1:84" ht="14.25" customHeight="1" x14ac:dyDescent="0.25">
      <c r="A315" s="9"/>
      <c r="B315" s="27">
        <v>309</v>
      </c>
      <c r="C315" s="2"/>
      <c r="D315" s="49"/>
      <c r="E315" s="2"/>
      <c r="F315" s="2"/>
      <c r="G315" s="45"/>
      <c r="H315" s="2"/>
      <c r="I315" s="55"/>
      <c r="J315" s="34"/>
      <c r="K315" s="4"/>
      <c r="L315" s="4"/>
      <c r="M315" s="4"/>
      <c r="N315" s="4"/>
      <c r="O315" s="4"/>
      <c r="P315" s="4"/>
      <c r="Q315" s="4"/>
      <c r="R315" s="4"/>
      <c r="S315" s="4"/>
      <c r="CE315" s="26">
        <f t="shared" si="8"/>
        <v>0</v>
      </c>
      <c r="CF315" s="26">
        <f t="shared" si="9"/>
        <v>0</v>
      </c>
    </row>
    <row r="316" spans="1:84" ht="14.25" customHeight="1" x14ac:dyDescent="0.25">
      <c r="A316" s="9"/>
      <c r="B316" s="27">
        <v>310</v>
      </c>
      <c r="C316" s="2"/>
      <c r="D316" s="49"/>
      <c r="E316" s="2"/>
      <c r="F316" s="2"/>
      <c r="G316" s="45"/>
      <c r="H316" s="2"/>
      <c r="I316" s="55"/>
      <c r="J316" s="34"/>
      <c r="K316" s="4"/>
      <c r="L316" s="4"/>
      <c r="M316" s="4"/>
      <c r="N316" s="4"/>
      <c r="O316" s="4"/>
      <c r="P316" s="4"/>
      <c r="Q316" s="4"/>
      <c r="R316" s="4"/>
      <c r="S316" s="4"/>
      <c r="CE316" s="26">
        <f t="shared" si="8"/>
        <v>0</v>
      </c>
      <c r="CF316" s="26">
        <f t="shared" si="9"/>
        <v>0</v>
      </c>
    </row>
    <row r="317" spans="1:84" ht="14.25" customHeight="1" x14ac:dyDescent="0.25">
      <c r="A317" s="9"/>
      <c r="B317" s="27">
        <v>311</v>
      </c>
      <c r="C317" s="2"/>
      <c r="D317" s="49"/>
      <c r="E317" s="2"/>
      <c r="F317" s="2"/>
      <c r="G317" s="45"/>
      <c r="H317" s="2"/>
      <c r="I317" s="55"/>
      <c r="J317" s="34"/>
      <c r="K317" s="4"/>
      <c r="L317" s="4"/>
      <c r="M317" s="4"/>
      <c r="N317" s="4"/>
      <c r="O317" s="4"/>
      <c r="P317" s="4"/>
      <c r="Q317" s="4"/>
      <c r="R317" s="4"/>
      <c r="S317" s="4"/>
      <c r="CE317" s="26">
        <f t="shared" si="8"/>
        <v>0</v>
      </c>
      <c r="CF317" s="26">
        <f t="shared" si="9"/>
        <v>0</v>
      </c>
    </row>
    <row r="318" spans="1:84" ht="14.25" customHeight="1" x14ac:dyDescent="0.25">
      <c r="A318" s="9"/>
      <c r="B318" s="27">
        <v>312</v>
      </c>
      <c r="C318" s="2"/>
      <c r="D318" s="49"/>
      <c r="E318" s="2"/>
      <c r="F318" s="2"/>
      <c r="G318" s="45"/>
      <c r="H318" s="2"/>
      <c r="I318" s="55"/>
      <c r="J318" s="34"/>
      <c r="K318" s="4"/>
      <c r="L318" s="4"/>
      <c r="M318" s="4"/>
      <c r="N318" s="4"/>
      <c r="O318" s="4"/>
      <c r="P318" s="4"/>
      <c r="Q318" s="4"/>
      <c r="R318" s="4"/>
      <c r="S318" s="4"/>
      <c r="CE318" s="26">
        <f t="shared" si="8"/>
        <v>0</v>
      </c>
      <c r="CF318" s="26">
        <f t="shared" si="9"/>
        <v>0</v>
      </c>
    </row>
    <row r="319" spans="1:84" ht="14.25" customHeight="1" x14ac:dyDescent="0.25">
      <c r="A319" s="9"/>
      <c r="B319" s="27">
        <v>313</v>
      </c>
      <c r="C319" s="2"/>
      <c r="D319" s="49"/>
      <c r="E319" s="2"/>
      <c r="F319" s="2"/>
      <c r="G319" s="45"/>
      <c r="H319" s="2"/>
      <c r="I319" s="55"/>
      <c r="J319" s="34"/>
      <c r="K319" s="4"/>
      <c r="L319" s="4"/>
      <c r="M319" s="4"/>
      <c r="N319" s="4"/>
      <c r="O319" s="4"/>
      <c r="P319" s="4"/>
      <c r="Q319" s="4"/>
      <c r="R319" s="4"/>
      <c r="S319" s="4"/>
      <c r="CE319" s="26">
        <f t="shared" si="8"/>
        <v>0</v>
      </c>
      <c r="CF319" s="26">
        <f t="shared" si="9"/>
        <v>0</v>
      </c>
    </row>
    <row r="320" spans="1:84" ht="14.25" customHeight="1" x14ac:dyDescent="0.25">
      <c r="A320" s="9"/>
      <c r="B320" s="27">
        <v>314</v>
      </c>
      <c r="C320" s="2"/>
      <c r="D320" s="49"/>
      <c r="E320" s="2"/>
      <c r="F320" s="2"/>
      <c r="G320" s="45"/>
      <c r="H320" s="2"/>
      <c r="I320" s="55"/>
      <c r="J320" s="34"/>
      <c r="K320" s="4"/>
      <c r="L320" s="4"/>
      <c r="M320" s="4"/>
      <c r="N320" s="4"/>
      <c r="O320" s="4"/>
      <c r="P320" s="4"/>
      <c r="Q320" s="4"/>
      <c r="R320" s="4"/>
      <c r="S320" s="4"/>
      <c r="CE320" s="26">
        <f t="shared" si="8"/>
        <v>0</v>
      </c>
      <c r="CF320" s="26">
        <f t="shared" si="9"/>
        <v>0</v>
      </c>
    </row>
    <row r="321" spans="1:84" ht="14.25" customHeight="1" x14ac:dyDescent="0.25">
      <c r="A321" s="9"/>
      <c r="B321" s="27">
        <v>315</v>
      </c>
      <c r="C321" s="2"/>
      <c r="D321" s="49"/>
      <c r="E321" s="2"/>
      <c r="F321" s="2"/>
      <c r="G321" s="45"/>
      <c r="H321" s="2"/>
      <c r="I321" s="55"/>
      <c r="J321" s="34"/>
      <c r="K321" s="4"/>
      <c r="L321" s="4"/>
      <c r="M321" s="4"/>
      <c r="N321" s="4"/>
      <c r="O321" s="4"/>
      <c r="P321" s="4"/>
      <c r="Q321" s="4"/>
      <c r="R321" s="4"/>
      <c r="S321" s="4"/>
      <c r="CE321" s="26">
        <f t="shared" si="8"/>
        <v>0</v>
      </c>
      <c r="CF321" s="26">
        <f t="shared" si="9"/>
        <v>0</v>
      </c>
    </row>
    <row r="322" spans="1:84" ht="14.25" customHeight="1" x14ac:dyDescent="0.25">
      <c r="A322" s="9"/>
      <c r="B322" s="27">
        <v>316</v>
      </c>
      <c r="C322" s="2"/>
      <c r="D322" s="49"/>
      <c r="E322" s="2"/>
      <c r="F322" s="2"/>
      <c r="G322" s="45"/>
      <c r="H322" s="2"/>
      <c r="I322" s="55"/>
      <c r="J322" s="34"/>
      <c r="K322" s="4"/>
      <c r="L322" s="4"/>
      <c r="M322" s="4"/>
      <c r="N322" s="4"/>
      <c r="O322" s="4"/>
      <c r="P322" s="4"/>
      <c r="Q322" s="4"/>
      <c r="R322" s="4"/>
      <c r="S322" s="4"/>
      <c r="CE322" s="26">
        <f t="shared" si="8"/>
        <v>0</v>
      </c>
      <c r="CF322" s="26">
        <f t="shared" si="9"/>
        <v>0</v>
      </c>
    </row>
    <row r="323" spans="1:84" ht="14.25" customHeight="1" x14ac:dyDescent="0.25">
      <c r="A323" s="9"/>
      <c r="B323" s="27">
        <v>317</v>
      </c>
      <c r="C323" s="2"/>
      <c r="D323" s="49"/>
      <c r="E323" s="2"/>
      <c r="F323" s="2"/>
      <c r="G323" s="45"/>
      <c r="H323" s="2"/>
      <c r="I323" s="55"/>
      <c r="J323" s="34"/>
      <c r="K323" s="4"/>
      <c r="L323" s="4"/>
      <c r="M323" s="4"/>
      <c r="N323" s="4"/>
      <c r="O323" s="4"/>
      <c r="P323" s="4"/>
      <c r="Q323" s="4"/>
      <c r="R323" s="4"/>
      <c r="S323" s="4"/>
      <c r="CE323" s="26">
        <f t="shared" si="8"/>
        <v>0</v>
      </c>
      <c r="CF323" s="26">
        <f t="shared" si="9"/>
        <v>0</v>
      </c>
    </row>
    <row r="324" spans="1:84" ht="14.25" customHeight="1" x14ac:dyDescent="0.25">
      <c r="A324" s="9"/>
      <c r="B324" s="27">
        <v>318</v>
      </c>
      <c r="C324" s="2"/>
      <c r="D324" s="49"/>
      <c r="E324" s="2"/>
      <c r="F324" s="2"/>
      <c r="G324" s="45"/>
      <c r="H324" s="2"/>
      <c r="I324" s="55"/>
      <c r="J324" s="34"/>
      <c r="K324" s="4"/>
      <c r="L324" s="4"/>
      <c r="M324" s="4"/>
      <c r="N324" s="4"/>
      <c r="O324" s="4"/>
      <c r="P324" s="4"/>
      <c r="Q324" s="4"/>
      <c r="R324" s="4"/>
      <c r="S324" s="4"/>
      <c r="CE324" s="26">
        <f t="shared" si="8"/>
        <v>0</v>
      </c>
      <c r="CF324" s="26">
        <f t="shared" si="9"/>
        <v>0</v>
      </c>
    </row>
    <row r="325" spans="1:84" ht="14.25" customHeight="1" x14ac:dyDescent="0.25">
      <c r="A325" s="9"/>
      <c r="B325" s="27">
        <v>319</v>
      </c>
      <c r="C325" s="2"/>
      <c r="D325" s="49"/>
      <c r="E325" s="2"/>
      <c r="F325" s="2"/>
      <c r="G325" s="45"/>
      <c r="H325" s="2"/>
      <c r="I325" s="55"/>
      <c r="J325" s="34"/>
      <c r="K325" s="4"/>
      <c r="L325" s="4"/>
      <c r="M325" s="4"/>
      <c r="N325" s="4"/>
      <c r="O325" s="4"/>
      <c r="P325" s="4"/>
      <c r="Q325" s="4"/>
      <c r="R325" s="4"/>
      <c r="S325" s="4"/>
      <c r="CE325" s="26">
        <f t="shared" si="8"/>
        <v>0</v>
      </c>
      <c r="CF325" s="26">
        <f t="shared" si="9"/>
        <v>0</v>
      </c>
    </row>
    <row r="326" spans="1:84" ht="14.25" customHeight="1" x14ac:dyDescent="0.25">
      <c r="A326" s="9"/>
      <c r="B326" s="27">
        <v>320</v>
      </c>
      <c r="C326" s="2"/>
      <c r="D326" s="49"/>
      <c r="E326" s="2"/>
      <c r="F326" s="2"/>
      <c r="G326" s="45"/>
      <c r="H326" s="2"/>
      <c r="I326" s="55"/>
      <c r="J326" s="34"/>
      <c r="K326" s="4"/>
      <c r="L326" s="4"/>
      <c r="M326" s="4"/>
      <c r="N326" s="4"/>
      <c r="O326" s="4"/>
      <c r="P326" s="4"/>
      <c r="Q326" s="4"/>
      <c r="R326" s="4"/>
      <c r="S326" s="4"/>
      <c r="CE326" s="26">
        <f t="shared" si="8"/>
        <v>0</v>
      </c>
      <c r="CF326" s="26">
        <f t="shared" si="9"/>
        <v>0</v>
      </c>
    </row>
    <row r="327" spans="1:84" ht="14.25" customHeight="1" x14ac:dyDescent="0.25">
      <c r="A327" s="9"/>
      <c r="B327" s="27">
        <v>321</v>
      </c>
      <c r="C327" s="2"/>
      <c r="D327" s="49"/>
      <c r="E327" s="2"/>
      <c r="F327" s="2"/>
      <c r="G327" s="45"/>
      <c r="H327" s="2"/>
      <c r="I327" s="55"/>
      <c r="J327" s="34"/>
      <c r="K327" s="4"/>
      <c r="L327" s="4"/>
      <c r="M327" s="4"/>
      <c r="N327" s="4"/>
      <c r="O327" s="4"/>
      <c r="P327" s="4"/>
      <c r="Q327" s="4"/>
      <c r="R327" s="4"/>
      <c r="S327" s="4"/>
      <c r="CE327" s="26">
        <f t="shared" ref="CE327:CE390" si="10">IF(C327&lt;&gt;"",1,0)</f>
        <v>0</v>
      </c>
      <c r="CF327" s="26">
        <f t="shared" ref="CF327:CF390" si="11">IF(CE327=1,IF(E327&lt;&gt;"",IF(E327&lt;400,1,0),0),0)</f>
        <v>0</v>
      </c>
    </row>
    <row r="328" spans="1:84" ht="14.25" customHeight="1" x14ac:dyDescent="0.25">
      <c r="A328" s="9"/>
      <c r="B328" s="27">
        <v>322</v>
      </c>
      <c r="C328" s="2"/>
      <c r="D328" s="49"/>
      <c r="E328" s="2"/>
      <c r="F328" s="2"/>
      <c r="G328" s="45"/>
      <c r="H328" s="2"/>
      <c r="I328" s="55"/>
      <c r="J328" s="34"/>
      <c r="K328" s="4"/>
      <c r="L328" s="4"/>
      <c r="M328" s="4"/>
      <c r="N328" s="4"/>
      <c r="O328" s="4"/>
      <c r="P328" s="4"/>
      <c r="Q328" s="4"/>
      <c r="R328" s="4"/>
      <c r="S328" s="4"/>
      <c r="CE328" s="26">
        <f t="shared" si="10"/>
        <v>0</v>
      </c>
      <c r="CF328" s="26">
        <f t="shared" si="11"/>
        <v>0</v>
      </c>
    </row>
    <row r="329" spans="1:84" ht="14.25" customHeight="1" x14ac:dyDescent="0.25">
      <c r="A329" s="9"/>
      <c r="B329" s="27">
        <v>323</v>
      </c>
      <c r="C329" s="2"/>
      <c r="D329" s="49"/>
      <c r="E329" s="2"/>
      <c r="F329" s="2"/>
      <c r="G329" s="45"/>
      <c r="H329" s="2"/>
      <c r="I329" s="55"/>
      <c r="J329" s="34"/>
      <c r="K329" s="4"/>
      <c r="L329" s="4"/>
      <c r="M329" s="4"/>
      <c r="N329" s="4"/>
      <c r="O329" s="4"/>
      <c r="P329" s="4"/>
      <c r="Q329" s="4"/>
      <c r="R329" s="4"/>
      <c r="S329" s="4"/>
      <c r="CE329" s="26">
        <f t="shared" si="10"/>
        <v>0</v>
      </c>
      <c r="CF329" s="26">
        <f t="shared" si="11"/>
        <v>0</v>
      </c>
    </row>
    <row r="330" spans="1:84" ht="14.25" customHeight="1" x14ac:dyDescent="0.25">
      <c r="A330" s="9"/>
      <c r="B330" s="27">
        <v>324</v>
      </c>
      <c r="C330" s="2"/>
      <c r="D330" s="49"/>
      <c r="E330" s="2"/>
      <c r="F330" s="2"/>
      <c r="G330" s="45"/>
      <c r="H330" s="2"/>
      <c r="I330" s="55"/>
      <c r="J330" s="34"/>
      <c r="K330" s="4"/>
      <c r="L330" s="4"/>
      <c r="M330" s="4"/>
      <c r="N330" s="4"/>
      <c r="O330" s="4"/>
      <c r="P330" s="4"/>
      <c r="Q330" s="4"/>
      <c r="R330" s="4"/>
      <c r="S330" s="4"/>
      <c r="CE330" s="26">
        <f t="shared" si="10"/>
        <v>0</v>
      </c>
      <c r="CF330" s="26">
        <f t="shared" si="11"/>
        <v>0</v>
      </c>
    </row>
    <row r="331" spans="1:84" ht="14.25" customHeight="1" x14ac:dyDescent="0.25">
      <c r="A331" s="9"/>
      <c r="B331" s="27">
        <v>325</v>
      </c>
      <c r="C331" s="2"/>
      <c r="D331" s="49"/>
      <c r="E331" s="2"/>
      <c r="F331" s="2"/>
      <c r="G331" s="45"/>
      <c r="H331" s="2"/>
      <c r="I331" s="55"/>
      <c r="J331" s="34"/>
      <c r="K331" s="4"/>
      <c r="L331" s="4"/>
      <c r="M331" s="4"/>
      <c r="N331" s="4"/>
      <c r="O331" s="4"/>
      <c r="P331" s="4"/>
      <c r="Q331" s="4"/>
      <c r="R331" s="4"/>
      <c r="S331" s="4"/>
      <c r="CE331" s="26">
        <f t="shared" si="10"/>
        <v>0</v>
      </c>
      <c r="CF331" s="26">
        <f t="shared" si="11"/>
        <v>0</v>
      </c>
    </row>
    <row r="332" spans="1:84" ht="14.25" customHeight="1" x14ac:dyDescent="0.25">
      <c r="A332" s="9"/>
      <c r="B332" s="27">
        <v>326</v>
      </c>
      <c r="C332" s="2"/>
      <c r="D332" s="49"/>
      <c r="E332" s="2"/>
      <c r="F332" s="2"/>
      <c r="G332" s="45"/>
      <c r="H332" s="2"/>
      <c r="I332" s="55"/>
      <c r="J332" s="34"/>
      <c r="K332" s="4"/>
      <c r="L332" s="4"/>
      <c r="M332" s="4"/>
      <c r="N332" s="4"/>
      <c r="O332" s="4"/>
      <c r="P332" s="4"/>
      <c r="Q332" s="4"/>
      <c r="R332" s="4"/>
      <c r="S332" s="4"/>
      <c r="CE332" s="26">
        <f t="shared" si="10"/>
        <v>0</v>
      </c>
      <c r="CF332" s="26">
        <f t="shared" si="11"/>
        <v>0</v>
      </c>
    </row>
    <row r="333" spans="1:84" ht="14.25" customHeight="1" x14ac:dyDescent="0.25">
      <c r="A333" s="9"/>
      <c r="B333" s="27">
        <v>327</v>
      </c>
      <c r="C333" s="2"/>
      <c r="D333" s="49"/>
      <c r="E333" s="2"/>
      <c r="F333" s="2"/>
      <c r="G333" s="45"/>
      <c r="H333" s="2"/>
      <c r="I333" s="55"/>
      <c r="J333" s="34"/>
      <c r="K333" s="4"/>
      <c r="L333" s="4"/>
      <c r="M333" s="4"/>
      <c r="N333" s="4"/>
      <c r="O333" s="4"/>
      <c r="P333" s="4"/>
      <c r="Q333" s="4"/>
      <c r="R333" s="4"/>
      <c r="S333" s="4"/>
      <c r="CE333" s="26">
        <f t="shared" si="10"/>
        <v>0</v>
      </c>
      <c r="CF333" s="26">
        <f t="shared" si="11"/>
        <v>0</v>
      </c>
    </row>
    <row r="334" spans="1:84" ht="14.25" customHeight="1" x14ac:dyDescent="0.25">
      <c r="A334" s="9"/>
      <c r="B334" s="27">
        <v>328</v>
      </c>
      <c r="C334" s="2"/>
      <c r="D334" s="49"/>
      <c r="E334" s="2"/>
      <c r="F334" s="2"/>
      <c r="G334" s="45"/>
      <c r="H334" s="2"/>
      <c r="I334" s="55"/>
      <c r="J334" s="34"/>
      <c r="K334" s="4"/>
      <c r="L334" s="4"/>
      <c r="M334" s="4"/>
      <c r="N334" s="4"/>
      <c r="O334" s="4"/>
      <c r="P334" s="4"/>
      <c r="Q334" s="4"/>
      <c r="R334" s="4"/>
      <c r="S334" s="4"/>
      <c r="CE334" s="26">
        <f t="shared" si="10"/>
        <v>0</v>
      </c>
      <c r="CF334" s="26">
        <f t="shared" si="11"/>
        <v>0</v>
      </c>
    </row>
    <row r="335" spans="1:84" ht="14.25" customHeight="1" x14ac:dyDescent="0.25">
      <c r="A335" s="9"/>
      <c r="B335" s="27">
        <v>329</v>
      </c>
      <c r="C335" s="2"/>
      <c r="D335" s="49"/>
      <c r="E335" s="2"/>
      <c r="F335" s="2"/>
      <c r="G335" s="45"/>
      <c r="H335" s="2"/>
      <c r="I335" s="55"/>
      <c r="J335" s="34"/>
      <c r="K335" s="4"/>
      <c r="L335" s="4"/>
      <c r="M335" s="4"/>
      <c r="N335" s="4"/>
      <c r="O335" s="4"/>
      <c r="P335" s="4"/>
      <c r="Q335" s="4"/>
      <c r="R335" s="4"/>
      <c r="S335" s="4"/>
      <c r="CE335" s="26">
        <f t="shared" si="10"/>
        <v>0</v>
      </c>
      <c r="CF335" s="26">
        <f t="shared" si="11"/>
        <v>0</v>
      </c>
    </row>
    <row r="336" spans="1:84" ht="14.25" customHeight="1" x14ac:dyDescent="0.25">
      <c r="A336" s="9"/>
      <c r="B336" s="27">
        <v>330</v>
      </c>
      <c r="C336" s="2"/>
      <c r="D336" s="49"/>
      <c r="E336" s="2"/>
      <c r="F336" s="2"/>
      <c r="G336" s="45"/>
      <c r="H336" s="2"/>
      <c r="I336" s="55"/>
      <c r="J336" s="34"/>
      <c r="K336" s="4"/>
      <c r="L336" s="4"/>
      <c r="M336" s="4"/>
      <c r="N336" s="4"/>
      <c r="O336" s="4"/>
      <c r="P336" s="4"/>
      <c r="Q336" s="4"/>
      <c r="R336" s="4"/>
      <c r="S336" s="4"/>
      <c r="CE336" s="26">
        <f t="shared" si="10"/>
        <v>0</v>
      </c>
      <c r="CF336" s="26">
        <f t="shared" si="11"/>
        <v>0</v>
      </c>
    </row>
    <row r="337" spans="1:84" ht="14.25" customHeight="1" x14ac:dyDescent="0.25">
      <c r="A337" s="9"/>
      <c r="B337" s="27">
        <v>331</v>
      </c>
      <c r="C337" s="2"/>
      <c r="D337" s="49"/>
      <c r="E337" s="2"/>
      <c r="F337" s="2"/>
      <c r="G337" s="45"/>
      <c r="H337" s="2"/>
      <c r="I337" s="55"/>
      <c r="J337" s="34"/>
      <c r="K337" s="4"/>
      <c r="L337" s="4"/>
      <c r="M337" s="4"/>
      <c r="N337" s="4"/>
      <c r="O337" s="4"/>
      <c r="P337" s="4"/>
      <c r="Q337" s="4"/>
      <c r="R337" s="4"/>
      <c r="S337" s="4"/>
      <c r="CE337" s="26">
        <f t="shared" si="10"/>
        <v>0</v>
      </c>
      <c r="CF337" s="26">
        <f t="shared" si="11"/>
        <v>0</v>
      </c>
    </row>
    <row r="338" spans="1:84" ht="14.25" customHeight="1" x14ac:dyDescent="0.25">
      <c r="A338" s="9"/>
      <c r="B338" s="27">
        <v>332</v>
      </c>
      <c r="C338" s="2"/>
      <c r="D338" s="49"/>
      <c r="E338" s="2"/>
      <c r="F338" s="2"/>
      <c r="G338" s="45"/>
      <c r="H338" s="2"/>
      <c r="I338" s="55"/>
      <c r="J338" s="34"/>
      <c r="K338" s="4"/>
      <c r="L338" s="4"/>
      <c r="M338" s="4"/>
      <c r="N338" s="4"/>
      <c r="O338" s="4"/>
      <c r="P338" s="4"/>
      <c r="Q338" s="4"/>
      <c r="R338" s="4"/>
      <c r="S338" s="4"/>
      <c r="CE338" s="26">
        <f t="shared" si="10"/>
        <v>0</v>
      </c>
      <c r="CF338" s="26">
        <f t="shared" si="11"/>
        <v>0</v>
      </c>
    </row>
    <row r="339" spans="1:84" ht="14.25" customHeight="1" x14ac:dyDescent="0.25">
      <c r="A339" s="9"/>
      <c r="B339" s="27">
        <v>333</v>
      </c>
      <c r="C339" s="2"/>
      <c r="D339" s="49"/>
      <c r="E339" s="2"/>
      <c r="F339" s="2"/>
      <c r="G339" s="45"/>
      <c r="H339" s="2"/>
      <c r="I339" s="55"/>
      <c r="J339" s="34"/>
      <c r="K339" s="4"/>
      <c r="L339" s="4"/>
      <c r="M339" s="4"/>
      <c r="N339" s="4"/>
      <c r="O339" s="4"/>
      <c r="P339" s="4"/>
      <c r="Q339" s="4"/>
      <c r="R339" s="4"/>
      <c r="S339" s="4"/>
      <c r="CE339" s="26">
        <f t="shared" si="10"/>
        <v>0</v>
      </c>
      <c r="CF339" s="26">
        <f t="shared" si="11"/>
        <v>0</v>
      </c>
    </row>
    <row r="340" spans="1:84" ht="14.25" customHeight="1" x14ac:dyDescent="0.25">
      <c r="A340" s="9"/>
      <c r="B340" s="27">
        <v>334</v>
      </c>
      <c r="C340" s="2"/>
      <c r="D340" s="49"/>
      <c r="E340" s="2"/>
      <c r="F340" s="2"/>
      <c r="G340" s="45"/>
      <c r="H340" s="2"/>
      <c r="I340" s="55"/>
      <c r="J340" s="34"/>
      <c r="K340" s="4"/>
      <c r="L340" s="4"/>
      <c r="M340" s="4"/>
      <c r="N340" s="4"/>
      <c r="O340" s="4"/>
      <c r="P340" s="4"/>
      <c r="Q340" s="4"/>
      <c r="R340" s="4"/>
      <c r="S340" s="4"/>
      <c r="CE340" s="26">
        <f t="shared" si="10"/>
        <v>0</v>
      </c>
      <c r="CF340" s="26">
        <f t="shared" si="11"/>
        <v>0</v>
      </c>
    </row>
    <row r="341" spans="1:84" ht="14.25" customHeight="1" x14ac:dyDescent="0.25">
      <c r="A341" s="9"/>
      <c r="B341" s="27">
        <v>335</v>
      </c>
      <c r="C341" s="2"/>
      <c r="D341" s="49"/>
      <c r="E341" s="2"/>
      <c r="F341" s="2"/>
      <c r="G341" s="45"/>
      <c r="H341" s="2"/>
      <c r="I341" s="55"/>
      <c r="J341" s="34"/>
      <c r="K341" s="4"/>
      <c r="L341" s="4"/>
      <c r="M341" s="4"/>
      <c r="N341" s="4"/>
      <c r="O341" s="4"/>
      <c r="P341" s="4"/>
      <c r="Q341" s="4"/>
      <c r="R341" s="4"/>
      <c r="S341" s="4"/>
      <c r="CE341" s="26">
        <f t="shared" si="10"/>
        <v>0</v>
      </c>
      <c r="CF341" s="26">
        <f t="shared" si="11"/>
        <v>0</v>
      </c>
    </row>
    <row r="342" spans="1:84" ht="14.25" customHeight="1" x14ac:dyDescent="0.25">
      <c r="A342" s="9"/>
      <c r="B342" s="27">
        <v>336</v>
      </c>
      <c r="C342" s="2"/>
      <c r="D342" s="49"/>
      <c r="E342" s="2"/>
      <c r="F342" s="2"/>
      <c r="G342" s="45"/>
      <c r="H342" s="2"/>
      <c r="I342" s="55"/>
      <c r="J342" s="34"/>
      <c r="K342" s="4"/>
      <c r="L342" s="4"/>
      <c r="M342" s="4"/>
      <c r="N342" s="4"/>
      <c r="O342" s="4"/>
      <c r="P342" s="4"/>
      <c r="Q342" s="4"/>
      <c r="R342" s="4"/>
      <c r="S342" s="4"/>
      <c r="CE342" s="26">
        <f t="shared" si="10"/>
        <v>0</v>
      </c>
      <c r="CF342" s="26">
        <f t="shared" si="11"/>
        <v>0</v>
      </c>
    </row>
    <row r="343" spans="1:84" ht="14.25" customHeight="1" x14ac:dyDescent="0.25">
      <c r="A343" s="9"/>
      <c r="B343" s="27">
        <v>337</v>
      </c>
      <c r="C343" s="2"/>
      <c r="D343" s="49"/>
      <c r="E343" s="2"/>
      <c r="F343" s="2"/>
      <c r="G343" s="45"/>
      <c r="H343" s="2"/>
      <c r="I343" s="55"/>
      <c r="J343" s="34"/>
      <c r="K343" s="4"/>
      <c r="L343" s="4"/>
      <c r="M343" s="4"/>
      <c r="N343" s="4"/>
      <c r="O343" s="4"/>
      <c r="P343" s="4"/>
      <c r="Q343" s="4"/>
      <c r="R343" s="4"/>
      <c r="S343" s="4"/>
      <c r="CE343" s="26">
        <f t="shared" si="10"/>
        <v>0</v>
      </c>
      <c r="CF343" s="26">
        <f t="shared" si="11"/>
        <v>0</v>
      </c>
    </row>
    <row r="344" spans="1:84" ht="14.25" customHeight="1" x14ac:dyDescent="0.25">
      <c r="A344" s="9"/>
      <c r="B344" s="27">
        <v>338</v>
      </c>
      <c r="C344" s="2"/>
      <c r="D344" s="49"/>
      <c r="E344" s="2"/>
      <c r="F344" s="2"/>
      <c r="G344" s="45"/>
      <c r="H344" s="2"/>
      <c r="I344" s="55"/>
      <c r="J344" s="34"/>
      <c r="K344" s="4"/>
      <c r="L344" s="4"/>
      <c r="M344" s="4"/>
      <c r="N344" s="4"/>
      <c r="O344" s="4"/>
      <c r="P344" s="4"/>
      <c r="Q344" s="4"/>
      <c r="R344" s="4"/>
      <c r="S344" s="4"/>
      <c r="CE344" s="26">
        <f t="shared" si="10"/>
        <v>0</v>
      </c>
      <c r="CF344" s="26">
        <f t="shared" si="11"/>
        <v>0</v>
      </c>
    </row>
    <row r="345" spans="1:84" ht="14.25" customHeight="1" x14ac:dyDescent="0.25">
      <c r="A345" s="9"/>
      <c r="B345" s="27">
        <v>339</v>
      </c>
      <c r="C345" s="2"/>
      <c r="D345" s="49"/>
      <c r="E345" s="2"/>
      <c r="F345" s="2"/>
      <c r="G345" s="45"/>
      <c r="H345" s="2"/>
      <c r="I345" s="55"/>
      <c r="J345" s="34"/>
      <c r="K345" s="4"/>
      <c r="L345" s="4"/>
      <c r="M345" s="4"/>
      <c r="N345" s="4"/>
      <c r="O345" s="4"/>
      <c r="P345" s="4"/>
      <c r="Q345" s="4"/>
      <c r="R345" s="4"/>
      <c r="S345" s="4"/>
      <c r="CE345" s="26">
        <f t="shared" si="10"/>
        <v>0</v>
      </c>
      <c r="CF345" s="26">
        <f t="shared" si="11"/>
        <v>0</v>
      </c>
    </row>
    <row r="346" spans="1:84" ht="14.25" customHeight="1" x14ac:dyDescent="0.25">
      <c r="A346" s="9"/>
      <c r="B346" s="27">
        <v>340</v>
      </c>
      <c r="C346" s="2"/>
      <c r="D346" s="49"/>
      <c r="E346" s="2"/>
      <c r="F346" s="2"/>
      <c r="G346" s="45"/>
      <c r="H346" s="2"/>
      <c r="I346" s="55"/>
      <c r="J346" s="34"/>
      <c r="K346" s="4"/>
      <c r="L346" s="4"/>
      <c r="M346" s="4"/>
      <c r="N346" s="4"/>
      <c r="O346" s="4"/>
      <c r="P346" s="4"/>
      <c r="Q346" s="4"/>
      <c r="R346" s="4"/>
      <c r="S346" s="4"/>
      <c r="CE346" s="26">
        <f t="shared" si="10"/>
        <v>0</v>
      </c>
      <c r="CF346" s="26">
        <f t="shared" si="11"/>
        <v>0</v>
      </c>
    </row>
    <row r="347" spans="1:84" ht="14.25" customHeight="1" x14ac:dyDescent="0.25">
      <c r="A347" s="9"/>
      <c r="B347" s="27">
        <v>341</v>
      </c>
      <c r="C347" s="2"/>
      <c r="D347" s="49"/>
      <c r="E347" s="2"/>
      <c r="F347" s="2"/>
      <c r="G347" s="45"/>
      <c r="H347" s="2"/>
      <c r="I347" s="55"/>
      <c r="J347" s="34"/>
      <c r="K347" s="4"/>
      <c r="L347" s="4"/>
      <c r="M347" s="4"/>
      <c r="N347" s="4"/>
      <c r="O347" s="4"/>
      <c r="P347" s="4"/>
      <c r="Q347" s="4"/>
      <c r="R347" s="4"/>
      <c r="S347" s="4"/>
      <c r="CE347" s="26">
        <f t="shared" si="10"/>
        <v>0</v>
      </c>
      <c r="CF347" s="26">
        <f t="shared" si="11"/>
        <v>0</v>
      </c>
    </row>
    <row r="348" spans="1:84" ht="14.25" customHeight="1" x14ac:dyDescent="0.25">
      <c r="A348" s="9"/>
      <c r="B348" s="27">
        <v>342</v>
      </c>
      <c r="C348" s="2"/>
      <c r="D348" s="49"/>
      <c r="E348" s="2"/>
      <c r="F348" s="2"/>
      <c r="G348" s="45"/>
      <c r="H348" s="2"/>
      <c r="I348" s="55"/>
      <c r="J348" s="34"/>
      <c r="K348" s="4"/>
      <c r="L348" s="4"/>
      <c r="M348" s="4"/>
      <c r="N348" s="4"/>
      <c r="O348" s="4"/>
      <c r="P348" s="4"/>
      <c r="Q348" s="4"/>
      <c r="R348" s="4"/>
      <c r="S348" s="4"/>
      <c r="CE348" s="26">
        <f t="shared" si="10"/>
        <v>0</v>
      </c>
      <c r="CF348" s="26">
        <f t="shared" si="11"/>
        <v>0</v>
      </c>
    </row>
    <row r="349" spans="1:84" ht="14.25" customHeight="1" x14ac:dyDescent="0.25">
      <c r="A349" s="9"/>
      <c r="B349" s="27">
        <v>343</v>
      </c>
      <c r="C349" s="2"/>
      <c r="D349" s="49"/>
      <c r="E349" s="2"/>
      <c r="F349" s="2"/>
      <c r="G349" s="45"/>
      <c r="H349" s="2"/>
      <c r="I349" s="55"/>
      <c r="J349" s="34"/>
      <c r="K349" s="4"/>
      <c r="L349" s="4"/>
      <c r="M349" s="4"/>
      <c r="N349" s="4"/>
      <c r="O349" s="4"/>
      <c r="P349" s="4"/>
      <c r="Q349" s="4"/>
      <c r="R349" s="4"/>
      <c r="S349" s="4"/>
      <c r="CE349" s="26">
        <f t="shared" si="10"/>
        <v>0</v>
      </c>
      <c r="CF349" s="26">
        <f t="shared" si="11"/>
        <v>0</v>
      </c>
    </row>
    <row r="350" spans="1:84" ht="14.25" customHeight="1" x14ac:dyDescent="0.25">
      <c r="A350" s="9"/>
      <c r="B350" s="27">
        <v>344</v>
      </c>
      <c r="C350" s="2"/>
      <c r="D350" s="49"/>
      <c r="E350" s="2"/>
      <c r="F350" s="2"/>
      <c r="G350" s="45"/>
      <c r="H350" s="2"/>
      <c r="I350" s="55"/>
      <c r="J350" s="34"/>
      <c r="K350" s="4"/>
      <c r="L350" s="4"/>
      <c r="M350" s="4"/>
      <c r="N350" s="4"/>
      <c r="O350" s="4"/>
      <c r="P350" s="4"/>
      <c r="Q350" s="4"/>
      <c r="R350" s="4"/>
      <c r="S350" s="4"/>
      <c r="CE350" s="26">
        <f t="shared" si="10"/>
        <v>0</v>
      </c>
      <c r="CF350" s="26">
        <f t="shared" si="11"/>
        <v>0</v>
      </c>
    </row>
    <row r="351" spans="1:84" ht="14.25" customHeight="1" x14ac:dyDescent="0.25">
      <c r="A351" s="9"/>
      <c r="B351" s="27">
        <v>345</v>
      </c>
      <c r="C351" s="2"/>
      <c r="D351" s="49"/>
      <c r="E351" s="2"/>
      <c r="F351" s="2"/>
      <c r="G351" s="45"/>
      <c r="H351" s="2"/>
      <c r="I351" s="55"/>
      <c r="J351" s="34"/>
      <c r="K351" s="4"/>
      <c r="L351" s="4"/>
      <c r="M351" s="4"/>
      <c r="N351" s="4"/>
      <c r="O351" s="4"/>
      <c r="P351" s="4"/>
      <c r="Q351" s="4"/>
      <c r="R351" s="4"/>
      <c r="S351" s="4"/>
      <c r="CE351" s="26">
        <f t="shared" si="10"/>
        <v>0</v>
      </c>
      <c r="CF351" s="26">
        <f t="shared" si="11"/>
        <v>0</v>
      </c>
    </row>
    <row r="352" spans="1:84" ht="14.25" customHeight="1" x14ac:dyDescent="0.25">
      <c r="A352" s="9"/>
      <c r="B352" s="27">
        <v>346</v>
      </c>
      <c r="C352" s="2"/>
      <c r="D352" s="49"/>
      <c r="E352" s="2"/>
      <c r="F352" s="2"/>
      <c r="G352" s="45"/>
      <c r="H352" s="2"/>
      <c r="I352" s="55"/>
      <c r="J352" s="34"/>
      <c r="K352" s="4"/>
      <c r="L352" s="4"/>
      <c r="M352" s="4"/>
      <c r="N352" s="4"/>
      <c r="O352" s="4"/>
      <c r="P352" s="4"/>
      <c r="Q352" s="4"/>
      <c r="R352" s="4"/>
      <c r="S352" s="4"/>
      <c r="CE352" s="26">
        <f t="shared" si="10"/>
        <v>0</v>
      </c>
      <c r="CF352" s="26">
        <f t="shared" si="11"/>
        <v>0</v>
      </c>
    </row>
    <row r="353" spans="1:84" ht="14.25" customHeight="1" x14ac:dyDescent="0.25">
      <c r="A353" s="9"/>
      <c r="B353" s="27">
        <v>347</v>
      </c>
      <c r="C353" s="2"/>
      <c r="D353" s="49"/>
      <c r="E353" s="2"/>
      <c r="F353" s="2"/>
      <c r="G353" s="45"/>
      <c r="H353" s="2"/>
      <c r="I353" s="55"/>
      <c r="J353" s="34"/>
      <c r="K353" s="4"/>
      <c r="L353" s="4"/>
      <c r="M353" s="4"/>
      <c r="N353" s="4"/>
      <c r="O353" s="4"/>
      <c r="P353" s="4"/>
      <c r="Q353" s="4"/>
      <c r="R353" s="4"/>
      <c r="S353" s="4"/>
      <c r="CE353" s="26">
        <f t="shared" si="10"/>
        <v>0</v>
      </c>
      <c r="CF353" s="26">
        <f t="shared" si="11"/>
        <v>0</v>
      </c>
    </row>
    <row r="354" spans="1:84" ht="14.25" customHeight="1" x14ac:dyDescent="0.25">
      <c r="A354" s="9"/>
      <c r="B354" s="27">
        <v>348</v>
      </c>
      <c r="C354" s="2"/>
      <c r="D354" s="49"/>
      <c r="E354" s="2"/>
      <c r="F354" s="2"/>
      <c r="G354" s="45"/>
      <c r="H354" s="2"/>
      <c r="I354" s="55"/>
      <c r="J354" s="34"/>
      <c r="K354" s="4"/>
      <c r="L354" s="4"/>
      <c r="M354" s="4"/>
      <c r="N354" s="4"/>
      <c r="O354" s="4"/>
      <c r="P354" s="4"/>
      <c r="Q354" s="4"/>
      <c r="R354" s="4"/>
      <c r="S354" s="4"/>
      <c r="CE354" s="26">
        <f t="shared" si="10"/>
        <v>0</v>
      </c>
      <c r="CF354" s="26">
        <f t="shared" si="11"/>
        <v>0</v>
      </c>
    </row>
    <row r="355" spans="1:84" ht="14.25" customHeight="1" x14ac:dyDescent="0.25">
      <c r="A355" s="9"/>
      <c r="B355" s="27">
        <v>349</v>
      </c>
      <c r="C355" s="2"/>
      <c r="D355" s="49"/>
      <c r="E355" s="2"/>
      <c r="F355" s="2"/>
      <c r="G355" s="45"/>
      <c r="H355" s="2"/>
      <c r="I355" s="55"/>
      <c r="J355" s="34"/>
      <c r="K355" s="4"/>
      <c r="L355" s="4"/>
      <c r="M355" s="4"/>
      <c r="N355" s="4"/>
      <c r="O355" s="4"/>
      <c r="P355" s="4"/>
      <c r="Q355" s="4"/>
      <c r="R355" s="4"/>
      <c r="S355" s="4"/>
      <c r="CE355" s="26">
        <f t="shared" si="10"/>
        <v>0</v>
      </c>
      <c r="CF355" s="26">
        <f t="shared" si="11"/>
        <v>0</v>
      </c>
    </row>
    <row r="356" spans="1:84" ht="14.25" customHeight="1" x14ac:dyDescent="0.25">
      <c r="A356" s="9"/>
      <c r="B356" s="27">
        <v>350</v>
      </c>
      <c r="C356" s="2"/>
      <c r="D356" s="49"/>
      <c r="E356" s="2"/>
      <c r="F356" s="2"/>
      <c r="G356" s="45"/>
      <c r="H356" s="2"/>
      <c r="I356" s="55"/>
      <c r="J356" s="34"/>
      <c r="K356" s="4"/>
      <c r="L356" s="4"/>
      <c r="M356" s="4"/>
      <c r="N356" s="4"/>
      <c r="O356" s="4"/>
      <c r="P356" s="4"/>
      <c r="Q356" s="4"/>
      <c r="R356" s="4"/>
      <c r="S356" s="4"/>
      <c r="CE356" s="26">
        <f t="shared" si="10"/>
        <v>0</v>
      </c>
      <c r="CF356" s="26">
        <f t="shared" si="11"/>
        <v>0</v>
      </c>
    </row>
    <row r="357" spans="1:84" ht="14.25" customHeight="1" x14ac:dyDescent="0.25">
      <c r="A357" s="9"/>
      <c r="B357" s="27">
        <v>351</v>
      </c>
      <c r="C357" s="2"/>
      <c r="D357" s="49"/>
      <c r="E357" s="2"/>
      <c r="F357" s="2"/>
      <c r="G357" s="45"/>
      <c r="H357" s="2"/>
      <c r="I357" s="55"/>
      <c r="J357" s="34"/>
      <c r="K357" s="4"/>
      <c r="L357" s="4"/>
      <c r="M357" s="4"/>
      <c r="N357" s="4"/>
      <c r="O357" s="4"/>
      <c r="P357" s="4"/>
      <c r="Q357" s="4"/>
      <c r="R357" s="4"/>
      <c r="S357" s="4"/>
      <c r="CE357" s="26">
        <f t="shared" si="10"/>
        <v>0</v>
      </c>
      <c r="CF357" s="26">
        <f t="shared" si="11"/>
        <v>0</v>
      </c>
    </row>
    <row r="358" spans="1:84" ht="14.25" customHeight="1" x14ac:dyDescent="0.25">
      <c r="A358" s="9"/>
      <c r="B358" s="27">
        <v>352</v>
      </c>
      <c r="C358" s="2"/>
      <c r="D358" s="49"/>
      <c r="E358" s="2"/>
      <c r="F358" s="2"/>
      <c r="G358" s="45"/>
      <c r="H358" s="2"/>
      <c r="I358" s="55"/>
      <c r="J358" s="34"/>
      <c r="K358" s="4"/>
      <c r="L358" s="4"/>
      <c r="M358" s="4"/>
      <c r="N358" s="4"/>
      <c r="O358" s="4"/>
      <c r="P358" s="4"/>
      <c r="Q358" s="4"/>
      <c r="R358" s="4"/>
      <c r="S358" s="4"/>
      <c r="CE358" s="26">
        <f t="shared" si="10"/>
        <v>0</v>
      </c>
      <c r="CF358" s="26">
        <f t="shared" si="11"/>
        <v>0</v>
      </c>
    </row>
    <row r="359" spans="1:84" ht="14.25" customHeight="1" x14ac:dyDescent="0.25">
      <c r="A359" s="9"/>
      <c r="B359" s="27">
        <v>353</v>
      </c>
      <c r="C359" s="2"/>
      <c r="D359" s="49"/>
      <c r="E359" s="2"/>
      <c r="F359" s="2"/>
      <c r="G359" s="45"/>
      <c r="H359" s="2"/>
      <c r="I359" s="55"/>
      <c r="J359" s="34"/>
      <c r="K359" s="4"/>
      <c r="L359" s="4"/>
      <c r="M359" s="4"/>
      <c r="N359" s="4"/>
      <c r="O359" s="4"/>
      <c r="P359" s="4"/>
      <c r="Q359" s="4"/>
      <c r="R359" s="4"/>
      <c r="S359" s="4"/>
      <c r="CE359" s="26">
        <f t="shared" si="10"/>
        <v>0</v>
      </c>
      <c r="CF359" s="26">
        <f t="shared" si="11"/>
        <v>0</v>
      </c>
    </row>
    <row r="360" spans="1:84" ht="14.25" customHeight="1" x14ac:dyDescent="0.25">
      <c r="A360" s="9"/>
      <c r="B360" s="27">
        <v>354</v>
      </c>
      <c r="C360" s="2"/>
      <c r="D360" s="49"/>
      <c r="E360" s="2"/>
      <c r="F360" s="2"/>
      <c r="G360" s="45"/>
      <c r="H360" s="2"/>
      <c r="I360" s="55"/>
      <c r="J360" s="34"/>
      <c r="K360" s="4"/>
      <c r="L360" s="4"/>
      <c r="M360" s="4"/>
      <c r="N360" s="4"/>
      <c r="O360" s="4"/>
      <c r="P360" s="4"/>
      <c r="Q360" s="4"/>
      <c r="R360" s="4"/>
      <c r="S360" s="4"/>
      <c r="CE360" s="26">
        <f t="shared" si="10"/>
        <v>0</v>
      </c>
      <c r="CF360" s="26">
        <f t="shared" si="11"/>
        <v>0</v>
      </c>
    </row>
    <row r="361" spans="1:84" ht="14.25" customHeight="1" x14ac:dyDescent="0.25">
      <c r="A361" s="9"/>
      <c r="B361" s="27">
        <v>355</v>
      </c>
      <c r="C361" s="2"/>
      <c r="D361" s="49"/>
      <c r="E361" s="2"/>
      <c r="F361" s="2"/>
      <c r="G361" s="45"/>
      <c r="H361" s="2"/>
      <c r="I361" s="55"/>
      <c r="J361" s="34"/>
      <c r="K361" s="4"/>
      <c r="L361" s="4"/>
      <c r="M361" s="4"/>
      <c r="N361" s="4"/>
      <c r="O361" s="4"/>
      <c r="P361" s="4"/>
      <c r="Q361" s="4"/>
      <c r="R361" s="4"/>
      <c r="S361" s="4"/>
      <c r="CE361" s="26">
        <f t="shared" si="10"/>
        <v>0</v>
      </c>
      <c r="CF361" s="26">
        <f t="shared" si="11"/>
        <v>0</v>
      </c>
    </row>
    <row r="362" spans="1:84" ht="14.25" customHeight="1" x14ac:dyDescent="0.25">
      <c r="A362" s="9"/>
      <c r="B362" s="27">
        <v>356</v>
      </c>
      <c r="C362" s="2"/>
      <c r="D362" s="49"/>
      <c r="E362" s="2"/>
      <c r="F362" s="2"/>
      <c r="G362" s="45"/>
      <c r="H362" s="2"/>
      <c r="I362" s="55"/>
      <c r="J362" s="34"/>
      <c r="K362" s="4"/>
      <c r="L362" s="4"/>
      <c r="M362" s="4"/>
      <c r="N362" s="4"/>
      <c r="O362" s="4"/>
      <c r="P362" s="4"/>
      <c r="Q362" s="4"/>
      <c r="R362" s="4"/>
      <c r="S362" s="4"/>
      <c r="CE362" s="26">
        <f t="shared" si="10"/>
        <v>0</v>
      </c>
      <c r="CF362" s="26">
        <f t="shared" si="11"/>
        <v>0</v>
      </c>
    </row>
    <row r="363" spans="1:84" ht="14.25" customHeight="1" x14ac:dyDescent="0.25">
      <c r="A363" s="9"/>
      <c r="B363" s="27">
        <v>357</v>
      </c>
      <c r="C363" s="2"/>
      <c r="D363" s="49"/>
      <c r="E363" s="2"/>
      <c r="F363" s="2"/>
      <c r="G363" s="45"/>
      <c r="H363" s="2"/>
      <c r="I363" s="55"/>
      <c r="J363" s="34"/>
      <c r="K363" s="4"/>
      <c r="L363" s="4"/>
      <c r="M363" s="4"/>
      <c r="N363" s="4"/>
      <c r="O363" s="4"/>
      <c r="P363" s="4"/>
      <c r="Q363" s="4"/>
      <c r="R363" s="4"/>
      <c r="S363" s="4"/>
      <c r="CE363" s="26">
        <f t="shared" si="10"/>
        <v>0</v>
      </c>
      <c r="CF363" s="26">
        <f t="shared" si="11"/>
        <v>0</v>
      </c>
    </row>
    <row r="364" spans="1:84" ht="14.25" customHeight="1" x14ac:dyDescent="0.25">
      <c r="A364" s="9"/>
      <c r="B364" s="27">
        <v>358</v>
      </c>
      <c r="C364" s="2"/>
      <c r="D364" s="49"/>
      <c r="E364" s="2"/>
      <c r="F364" s="2"/>
      <c r="G364" s="45"/>
      <c r="H364" s="2"/>
      <c r="I364" s="55"/>
      <c r="J364" s="34"/>
      <c r="K364" s="4"/>
      <c r="L364" s="4"/>
      <c r="M364" s="4"/>
      <c r="N364" s="4"/>
      <c r="O364" s="4"/>
      <c r="P364" s="4"/>
      <c r="Q364" s="4"/>
      <c r="R364" s="4"/>
      <c r="S364" s="4"/>
      <c r="CE364" s="26">
        <f t="shared" si="10"/>
        <v>0</v>
      </c>
      <c r="CF364" s="26">
        <f t="shared" si="11"/>
        <v>0</v>
      </c>
    </row>
    <row r="365" spans="1:84" ht="14.25" customHeight="1" x14ac:dyDescent="0.25">
      <c r="A365" s="9"/>
      <c r="B365" s="27">
        <v>359</v>
      </c>
      <c r="C365" s="2"/>
      <c r="D365" s="49"/>
      <c r="E365" s="2"/>
      <c r="F365" s="2"/>
      <c r="G365" s="45"/>
      <c r="H365" s="2"/>
      <c r="I365" s="55"/>
      <c r="J365" s="34"/>
      <c r="K365" s="4"/>
      <c r="L365" s="4"/>
      <c r="M365" s="4"/>
      <c r="N365" s="4"/>
      <c r="O365" s="4"/>
      <c r="P365" s="4"/>
      <c r="Q365" s="4"/>
      <c r="R365" s="4"/>
      <c r="S365" s="4"/>
      <c r="CE365" s="26">
        <f t="shared" si="10"/>
        <v>0</v>
      </c>
      <c r="CF365" s="26">
        <f t="shared" si="11"/>
        <v>0</v>
      </c>
    </row>
    <row r="366" spans="1:84" ht="14.25" customHeight="1" x14ac:dyDescent="0.25">
      <c r="A366" s="9"/>
      <c r="B366" s="27">
        <v>360</v>
      </c>
      <c r="C366" s="2"/>
      <c r="D366" s="49"/>
      <c r="E366" s="2"/>
      <c r="F366" s="2"/>
      <c r="G366" s="45"/>
      <c r="H366" s="2"/>
      <c r="I366" s="55"/>
      <c r="J366" s="34"/>
      <c r="K366" s="4"/>
      <c r="L366" s="4"/>
      <c r="M366" s="4"/>
      <c r="N366" s="4"/>
      <c r="O366" s="4"/>
      <c r="P366" s="4"/>
      <c r="Q366" s="4"/>
      <c r="R366" s="4"/>
      <c r="S366" s="4"/>
      <c r="CE366" s="26">
        <f t="shared" si="10"/>
        <v>0</v>
      </c>
      <c r="CF366" s="26">
        <f t="shared" si="11"/>
        <v>0</v>
      </c>
    </row>
    <row r="367" spans="1:84" ht="14.25" customHeight="1" x14ac:dyDescent="0.25">
      <c r="A367" s="9"/>
      <c r="B367" s="27">
        <v>361</v>
      </c>
      <c r="C367" s="2"/>
      <c r="D367" s="49"/>
      <c r="E367" s="2"/>
      <c r="F367" s="2"/>
      <c r="G367" s="45"/>
      <c r="H367" s="2"/>
      <c r="I367" s="55"/>
      <c r="J367" s="34"/>
      <c r="K367" s="4"/>
      <c r="L367" s="4"/>
      <c r="M367" s="4"/>
      <c r="N367" s="4"/>
      <c r="O367" s="4"/>
      <c r="P367" s="4"/>
      <c r="Q367" s="4"/>
      <c r="R367" s="4"/>
      <c r="S367" s="4"/>
      <c r="CE367" s="26">
        <f t="shared" si="10"/>
        <v>0</v>
      </c>
      <c r="CF367" s="26">
        <f t="shared" si="11"/>
        <v>0</v>
      </c>
    </row>
    <row r="368" spans="1:84" ht="14.25" customHeight="1" x14ac:dyDescent="0.25">
      <c r="A368" s="9"/>
      <c r="B368" s="27">
        <v>362</v>
      </c>
      <c r="C368" s="2"/>
      <c r="D368" s="49"/>
      <c r="E368" s="2"/>
      <c r="F368" s="2"/>
      <c r="G368" s="45"/>
      <c r="H368" s="2"/>
      <c r="I368" s="55"/>
      <c r="J368" s="34"/>
      <c r="K368" s="4"/>
      <c r="L368" s="4"/>
      <c r="M368" s="4"/>
      <c r="N368" s="4"/>
      <c r="O368" s="4"/>
      <c r="P368" s="4"/>
      <c r="Q368" s="4"/>
      <c r="R368" s="4"/>
      <c r="S368" s="4"/>
      <c r="CE368" s="26">
        <f t="shared" si="10"/>
        <v>0</v>
      </c>
      <c r="CF368" s="26">
        <f t="shared" si="11"/>
        <v>0</v>
      </c>
    </row>
    <row r="369" spans="1:84" ht="14.25" customHeight="1" x14ac:dyDescent="0.25">
      <c r="A369" s="9"/>
      <c r="B369" s="27">
        <v>363</v>
      </c>
      <c r="C369" s="2"/>
      <c r="D369" s="49"/>
      <c r="E369" s="2"/>
      <c r="F369" s="2"/>
      <c r="G369" s="45"/>
      <c r="H369" s="2"/>
      <c r="I369" s="55"/>
      <c r="J369" s="34"/>
      <c r="K369" s="4"/>
      <c r="L369" s="4"/>
      <c r="M369" s="4"/>
      <c r="N369" s="4"/>
      <c r="O369" s="4"/>
      <c r="P369" s="4"/>
      <c r="Q369" s="4"/>
      <c r="R369" s="4"/>
      <c r="S369" s="4"/>
      <c r="CE369" s="26">
        <f t="shared" si="10"/>
        <v>0</v>
      </c>
      <c r="CF369" s="26">
        <f t="shared" si="11"/>
        <v>0</v>
      </c>
    </row>
    <row r="370" spans="1:84" ht="14.25" customHeight="1" x14ac:dyDescent="0.25">
      <c r="A370" s="9"/>
      <c r="B370" s="27">
        <v>364</v>
      </c>
      <c r="C370" s="2"/>
      <c r="D370" s="49"/>
      <c r="E370" s="2"/>
      <c r="F370" s="2"/>
      <c r="G370" s="45"/>
      <c r="H370" s="2"/>
      <c r="I370" s="55"/>
      <c r="J370" s="34"/>
      <c r="K370" s="4"/>
      <c r="L370" s="4"/>
      <c r="M370" s="4"/>
      <c r="N370" s="4"/>
      <c r="O370" s="4"/>
      <c r="P370" s="4"/>
      <c r="Q370" s="4"/>
      <c r="R370" s="4"/>
      <c r="S370" s="4"/>
      <c r="CE370" s="26">
        <f t="shared" si="10"/>
        <v>0</v>
      </c>
      <c r="CF370" s="26">
        <f t="shared" si="11"/>
        <v>0</v>
      </c>
    </row>
    <row r="371" spans="1:84" ht="14.25" customHeight="1" x14ac:dyDescent="0.25">
      <c r="A371" s="9"/>
      <c r="B371" s="27">
        <v>365</v>
      </c>
      <c r="C371" s="2"/>
      <c r="D371" s="49"/>
      <c r="E371" s="2"/>
      <c r="F371" s="2"/>
      <c r="G371" s="45"/>
      <c r="H371" s="2"/>
      <c r="I371" s="55"/>
      <c r="J371" s="34"/>
      <c r="K371" s="4"/>
      <c r="L371" s="4"/>
      <c r="M371" s="4"/>
      <c r="N371" s="4"/>
      <c r="O371" s="4"/>
      <c r="P371" s="4"/>
      <c r="Q371" s="4"/>
      <c r="R371" s="4"/>
      <c r="S371" s="4"/>
      <c r="CE371" s="26">
        <f t="shared" si="10"/>
        <v>0</v>
      </c>
      <c r="CF371" s="26">
        <f t="shared" si="11"/>
        <v>0</v>
      </c>
    </row>
    <row r="372" spans="1:84" ht="14.25" customHeight="1" x14ac:dyDescent="0.25">
      <c r="A372" s="9"/>
      <c r="B372" s="27">
        <v>366</v>
      </c>
      <c r="C372" s="2"/>
      <c r="D372" s="49"/>
      <c r="E372" s="2"/>
      <c r="F372" s="2"/>
      <c r="G372" s="45"/>
      <c r="H372" s="2"/>
      <c r="I372" s="55"/>
      <c r="J372" s="34"/>
      <c r="K372" s="4"/>
      <c r="L372" s="4"/>
      <c r="M372" s="4"/>
      <c r="N372" s="4"/>
      <c r="O372" s="4"/>
      <c r="P372" s="4"/>
      <c r="Q372" s="4"/>
      <c r="R372" s="4"/>
      <c r="S372" s="4"/>
      <c r="CE372" s="26">
        <f t="shared" si="10"/>
        <v>0</v>
      </c>
      <c r="CF372" s="26">
        <f t="shared" si="11"/>
        <v>0</v>
      </c>
    </row>
    <row r="373" spans="1:84" ht="14.25" customHeight="1" x14ac:dyDescent="0.25">
      <c r="A373" s="9"/>
      <c r="B373" s="27">
        <v>367</v>
      </c>
      <c r="C373" s="2"/>
      <c r="D373" s="49"/>
      <c r="E373" s="2"/>
      <c r="F373" s="2"/>
      <c r="G373" s="45"/>
      <c r="H373" s="2"/>
      <c r="I373" s="55"/>
      <c r="J373" s="34"/>
      <c r="K373" s="4"/>
      <c r="L373" s="4"/>
      <c r="M373" s="4"/>
      <c r="N373" s="4"/>
      <c r="O373" s="4"/>
      <c r="P373" s="4"/>
      <c r="Q373" s="4"/>
      <c r="R373" s="4"/>
      <c r="S373" s="4"/>
      <c r="CE373" s="26">
        <f t="shared" si="10"/>
        <v>0</v>
      </c>
      <c r="CF373" s="26">
        <f t="shared" si="11"/>
        <v>0</v>
      </c>
    </row>
    <row r="374" spans="1:84" ht="14.25" customHeight="1" x14ac:dyDescent="0.25">
      <c r="A374" s="9"/>
      <c r="B374" s="27">
        <v>368</v>
      </c>
      <c r="C374" s="2"/>
      <c r="D374" s="49"/>
      <c r="E374" s="2"/>
      <c r="F374" s="2"/>
      <c r="G374" s="45"/>
      <c r="H374" s="2"/>
      <c r="I374" s="55"/>
      <c r="J374" s="34"/>
      <c r="K374" s="4"/>
      <c r="L374" s="4"/>
      <c r="M374" s="4"/>
      <c r="N374" s="4"/>
      <c r="O374" s="4"/>
      <c r="P374" s="4"/>
      <c r="Q374" s="4"/>
      <c r="R374" s="4"/>
      <c r="S374" s="4"/>
      <c r="CE374" s="26">
        <f t="shared" si="10"/>
        <v>0</v>
      </c>
      <c r="CF374" s="26">
        <f t="shared" si="11"/>
        <v>0</v>
      </c>
    </row>
    <row r="375" spans="1:84" ht="14.25" customHeight="1" x14ac:dyDescent="0.25">
      <c r="A375" s="9"/>
      <c r="B375" s="27">
        <v>369</v>
      </c>
      <c r="C375" s="2"/>
      <c r="D375" s="49"/>
      <c r="E375" s="2"/>
      <c r="F375" s="2"/>
      <c r="G375" s="45"/>
      <c r="H375" s="2"/>
      <c r="I375" s="55"/>
      <c r="J375" s="34"/>
      <c r="K375" s="4"/>
      <c r="L375" s="4"/>
      <c r="M375" s="4"/>
      <c r="N375" s="4"/>
      <c r="O375" s="4"/>
      <c r="P375" s="4"/>
      <c r="Q375" s="4"/>
      <c r="R375" s="4"/>
      <c r="S375" s="4"/>
      <c r="CE375" s="26">
        <f t="shared" si="10"/>
        <v>0</v>
      </c>
      <c r="CF375" s="26">
        <f t="shared" si="11"/>
        <v>0</v>
      </c>
    </row>
    <row r="376" spans="1:84" ht="14.25" customHeight="1" x14ac:dyDescent="0.25">
      <c r="A376" s="9"/>
      <c r="B376" s="27">
        <v>370</v>
      </c>
      <c r="C376" s="2"/>
      <c r="D376" s="49"/>
      <c r="E376" s="2"/>
      <c r="F376" s="2"/>
      <c r="G376" s="45"/>
      <c r="H376" s="2"/>
      <c r="I376" s="55"/>
      <c r="J376" s="34"/>
      <c r="K376" s="4"/>
      <c r="L376" s="4"/>
      <c r="M376" s="4"/>
      <c r="N376" s="4"/>
      <c r="O376" s="4"/>
      <c r="P376" s="4"/>
      <c r="Q376" s="4"/>
      <c r="R376" s="4"/>
      <c r="S376" s="4"/>
      <c r="CE376" s="26">
        <f t="shared" si="10"/>
        <v>0</v>
      </c>
      <c r="CF376" s="26">
        <f t="shared" si="11"/>
        <v>0</v>
      </c>
    </row>
    <row r="377" spans="1:84" ht="14.25" customHeight="1" x14ac:dyDescent="0.25">
      <c r="A377" s="9"/>
      <c r="B377" s="27">
        <v>371</v>
      </c>
      <c r="C377" s="2"/>
      <c r="D377" s="49"/>
      <c r="E377" s="2"/>
      <c r="F377" s="2"/>
      <c r="G377" s="45"/>
      <c r="H377" s="2"/>
      <c r="I377" s="55"/>
      <c r="J377" s="34"/>
      <c r="K377" s="4"/>
      <c r="L377" s="4"/>
      <c r="M377" s="4"/>
      <c r="N377" s="4"/>
      <c r="O377" s="4"/>
      <c r="P377" s="4"/>
      <c r="Q377" s="4"/>
      <c r="R377" s="4"/>
      <c r="S377" s="4"/>
      <c r="CE377" s="26">
        <f t="shared" si="10"/>
        <v>0</v>
      </c>
      <c r="CF377" s="26">
        <f t="shared" si="11"/>
        <v>0</v>
      </c>
    </row>
    <row r="378" spans="1:84" ht="14.25" customHeight="1" x14ac:dyDescent="0.25">
      <c r="A378" s="9"/>
      <c r="B378" s="27">
        <v>372</v>
      </c>
      <c r="C378" s="2"/>
      <c r="D378" s="49"/>
      <c r="E378" s="2"/>
      <c r="F378" s="2"/>
      <c r="G378" s="45"/>
      <c r="H378" s="2"/>
      <c r="I378" s="55"/>
      <c r="J378" s="34"/>
      <c r="K378" s="4"/>
      <c r="L378" s="4"/>
      <c r="M378" s="4"/>
      <c r="N378" s="4"/>
      <c r="O378" s="4"/>
      <c r="P378" s="4"/>
      <c r="Q378" s="4"/>
      <c r="R378" s="4"/>
      <c r="S378" s="4"/>
      <c r="CE378" s="26">
        <f t="shared" si="10"/>
        <v>0</v>
      </c>
      <c r="CF378" s="26">
        <f t="shared" si="11"/>
        <v>0</v>
      </c>
    </row>
    <row r="379" spans="1:84" ht="14.25" customHeight="1" x14ac:dyDescent="0.25">
      <c r="A379" s="9"/>
      <c r="B379" s="27">
        <v>373</v>
      </c>
      <c r="C379" s="2"/>
      <c r="D379" s="49"/>
      <c r="E379" s="2"/>
      <c r="F379" s="2"/>
      <c r="G379" s="45"/>
      <c r="H379" s="2"/>
      <c r="I379" s="55"/>
      <c r="J379" s="34"/>
      <c r="K379" s="4"/>
      <c r="L379" s="4"/>
      <c r="M379" s="4"/>
      <c r="N379" s="4"/>
      <c r="O379" s="4"/>
      <c r="P379" s="4"/>
      <c r="Q379" s="4"/>
      <c r="R379" s="4"/>
      <c r="S379" s="4"/>
      <c r="CE379" s="26">
        <f t="shared" si="10"/>
        <v>0</v>
      </c>
      <c r="CF379" s="26">
        <f t="shared" si="11"/>
        <v>0</v>
      </c>
    </row>
    <row r="380" spans="1:84" ht="14.25" customHeight="1" x14ac:dyDescent="0.25">
      <c r="A380" s="9"/>
      <c r="B380" s="27">
        <v>374</v>
      </c>
      <c r="C380" s="2"/>
      <c r="D380" s="49"/>
      <c r="E380" s="2"/>
      <c r="F380" s="2"/>
      <c r="G380" s="45"/>
      <c r="H380" s="2"/>
      <c r="I380" s="55"/>
      <c r="J380" s="34"/>
      <c r="K380" s="4"/>
      <c r="L380" s="4"/>
      <c r="M380" s="4"/>
      <c r="N380" s="4"/>
      <c r="O380" s="4"/>
      <c r="P380" s="4"/>
      <c r="Q380" s="4"/>
      <c r="R380" s="4"/>
      <c r="S380" s="4"/>
      <c r="CE380" s="26">
        <f t="shared" si="10"/>
        <v>0</v>
      </c>
      <c r="CF380" s="26">
        <f t="shared" si="11"/>
        <v>0</v>
      </c>
    </row>
    <row r="381" spans="1:84" ht="14.25" customHeight="1" x14ac:dyDescent="0.25">
      <c r="A381" s="9"/>
      <c r="B381" s="27">
        <v>375</v>
      </c>
      <c r="C381" s="2"/>
      <c r="D381" s="49"/>
      <c r="E381" s="2"/>
      <c r="F381" s="2"/>
      <c r="G381" s="45"/>
      <c r="H381" s="2"/>
      <c r="I381" s="55"/>
      <c r="J381" s="34"/>
      <c r="K381" s="4"/>
      <c r="L381" s="4"/>
      <c r="M381" s="4"/>
      <c r="N381" s="4"/>
      <c r="O381" s="4"/>
      <c r="P381" s="4"/>
      <c r="Q381" s="4"/>
      <c r="R381" s="4"/>
      <c r="S381" s="4"/>
      <c r="CE381" s="26">
        <f t="shared" si="10"/>
        <v>0</v>
      </c>
      <c r="CF381" s="26">
        <f t="shared" si="11"/>
        <v>0</v>
      </c>
    </row>
    <row r="382" spans="1:84" ht="14.25" customHeight="1" x14ac:dyDescent="0.25">
      <c r="A382" s="9"/>
      <c r="B382" s="27">
        <v>376</v>
      </c>
      <c r="C382" s="2"/>
      <c r="D382" s="49"/>
      <c r="E382" s="2"/>
      <c r="F382" s="2"/>
      <c r="G382" s="45"/>
      <c r="H382" s="2"/>
      <c r="I382" s="55"/>
      <c r="J382" s="34"/>
      <c r="K382" s="4"/>
      <c r="L382" s="4"/>
      <c r="M382" s="4"/>
      <c r="N382" s="4"/>
      <c r="O382" s="4"/>
      <c r="P382" s="4"/>
      <c r="Q382" s="4"/>
      <c r="R382" s="4"/>
      <c r="S382" s="4"/>
      <c r="CE382" s="26">
        <f t="shared" si="10"/>
        <v>0</v>
      </c>
      <c r="CF382" s="26">
        <f t="shared" si="11"/>
        <v>0</v>
      </c>
    </row>
    <row r="383" spans="1:84" ht="14.25" customHeight="1" x14ac:dyDescent="0.25">
      <c r="A383" s="9"/>
      <c r="B383" s="27">
        <v>377</v>
      </c>
      <c r="C383" s="2"/>
      <c r="D383" s="49"/>
      <c r="E383" s="2"/>
      <c r="F383" s="2"/>
      <c r="G383" s="45"/>
      <c r="H383" s="2"/>
      <c r="I383" s="55"/>
      <c r="J383" s="34"/>
      <c r="K383" s="4"/>
      <c r="L383" s="4"/>
      <c r="M383" s="4"/>
      <c r="N383" s="4"/>
      <c r="O383" s="4"/>
      <c r="P383" s="4"/>
      <c r="Q383" s="4"/>
      <c r="R383" s="4"/>
      <c r="S383" s="4"/>
      <c r="CE383" s="26">
        <f t="shared" si="10"/>
        <v>0</v>
      </c>
      <c r="CF383" s="26">
        <f t="shared" si="11"/>
        <v>0</v>
      </c>
    </row>
    <row r="384" spans="1:84" ht="14.25" customHeight="1" x14ac:dyDescent="0.25">
      <c r="A384" s="9"/>
      <c r="B384" s="27">
        <v>378</v>
      </c>
      <c r="C384" s="2"/>
      <c r="D384" s="49"/>
      <c r="E384" s="2"/>
      <c r="F384" s="2"/>
      <c r="G384" s="45"/>
      <c r="H384" s="2"/>
      <c r="I384" s="55"/>
      <c r="J384" s="34"/>
      <c r="K384" s="4"/>
      <c r="L384" s="4"/>
      <c r="M384" s="4"/>
      <c r="N384" s="4"/>
      <c r="O384" s="4"/>
      <c r="P384" s="4"/>
      <c r="Q384" s="4"/>
      <c r="R384" s="4"/>
      <c r="S384" s="4"/>
      <c r="CE384" s="26">
        <f t="shared" si="10"/>
        <v>0</v>
      </c>
      <c r="CF384" s="26">
        <f t="shared" si="11"/>
        <v>0</v>
      </c>
    </row>
    <row r="385" spans="1:84" ht="14.25" customHeight="1" x14ac:dyDescent="0.25">
      <c r="A385" s="9"/>
      <c r="B385" s="27">
        <v>379</v>
      </c>
      <c r="C385" s="2"/>
      <c r="D385" s="49"/>
      <c r="E385" s="2"/>
      <c r="F385" s="2"/>
      <c r="G385" s="45"/>
      <c r="H385" s="2"/>
      <c r="I385" s="55"/>
      <c r="J385" s="34"/>
      <c r="K385" s="4"/>
      <c r="L385" s="4"/>
      <c r="M385" s="4"/>
      <c r="N385" s="4"/>
      <c r="O385" s="4"/>
      <c r="P385" s="4"/>
      <c r="Q385" s="4"/>
      <c r="R385" s="4"/>
      <c r="S385" s="4"/>
      <c r="CE385" s="26">
        <f t="shared" si="10"/>
        <v>0</v>
      </c>
      <c r="CF385" s="26">
        <f t="shared" si="11"/>
        <v>0</v>
      </c>
    </row>
    <row r="386" spans="1:84" ht="14.25" customHeight="1" x14ac:dyDescent="0.25">
      <c r="A386" s="9"/>
      <c r="B386" s="27">
        <v>380</v>
      </c>
      <c r="C386" s="2"/>
      <c r="D386" s="49"/>
      <c r="E386" s="2"/>
      <c r="F386" s="2"/>
      <c r="G386" s="45"/>
      <c r="H386" s="2"/>
      <c r="I386" s="55"/>
      <c r="J386" s="34"/>
      <c r="K386" s="4"/>
      <c r="L386" s="4"/>
      <c r="M386" s="4"/>
      <c r="N386" s="4"/>
      <c r="O386" s="4"/>
      <c r="P386" s="4"/>
      <c r="Q386" s="4"/>
      <c r="R386" s="4"/>
      <c r="S386" s="4"/>
      <c r="CE386" s="26">
        <f t="shared" si="10"/>
        <v>0</v>
      </c>
      <c r="CF386" s="26">
        <f t="shared" si="11"/>
        <v>0</v>
      </c>
    </row>
    <row r="387" spans="1:84" ht="14.25" customHeight="1" x14ac:dyDescent="0.25">
      <c r="A387" s="9"/>
      <c r="B387" s="27">
        <v>381</v>
      </c>
      <c r="C387" s="2"/>
      <c r="D387" s="49"/>
      <c r="E387" s="2"/>
      <c r="F387" s="2"/>
      <c r="G387" s="45"/>
      <c r="H387" s="2"/>
      <c r="I387" s="55"/>
      <c r="J387" s="34"/>
      <c r="K387" s="4"/>
      <c r="L387" s="4"/>
      <c r="M387" s="4"/>
      <c r="N387" s="4"/>
      <c r="O387" s="4"/>
      <c r="P387" s="4"/>
      <c r="Q387" s="4"/>
      <c r="R387" s="4"/>
      <c r="S387" s="4"/>
      <c r="CE387" s="26">
        <f t="shared" si="10"/>
        <v>0</v>
      </c>
      <c r="CF387" s="26">
        <f t="shared" si="11"/>
        <v>0</v>
      </c>
    </row>
    <row r="388" spans="1:84" ht="14.25" customHeight="1" x14ac:dyDescent="0.25">
      <c r="A388" s="9"/>
      <c r="B388" s="27">
        <v>382</v>
      </c>
      <c r="C388" s="2"/>
      <c r="D388" s="49"/>
      <c r="E388" s="2"/>
      <c r="F388" s="2"/>
      <c r="G388" s="45"/>
      <c r="H388" s="2"/>
      <c r="I388" s="55"/>
      <c r="J388" s="34"/>
      <c r="K388" s="4"/>
      <c r="L388" s="4"/>
      <c r="M388" s="4"/>
      <c r="N388" s="4"/>
      <c r="O388" s="4"/>
      <c r="P388" s="4"/>
      <c r="Q388" s="4"/>
      <c r="R388" s="4"/>
      <c r="S388" s="4"/>
      <c r="CE388" s="26">
        <f t="shared" si="10"/>
        <v>0</v>
      </c>
      <c r="CF388" s="26">
        <f t="shared" si="11"/>
        <v>0</v>
      </c>
    </row>
    <row r="389" spans="1:84" ht="14.25" customHeight="1" x14ac:dyDescent="0.25">
      <c r="A389" s="9"/>
      <c r="B389" s="27">
        <v>383</v>
      </c>
      <c r="C389" s="2"/>
      <c r="D389" s="49"/>
      <c r="E389" s="2"/>
      <c r="F389" s="2"/>
      <c r="G389" s="45"/>
      <c r="H389" s="2"/>
      <c r="I389" s="55"/>
      <c r="J389" s="34"/>
      <c r="K389" s="4"/>
      <c r="L389" s="4"/>
      <c r="M389" s="4"/>
      <c r="N389" s="4"/>
      <c r="O389" s="4"/>
      <c r="P389" s="4"/>
      <c r="Q389" s="4"/>
      <c r="R389" s="4"/>
      <c r="S389" s="4"/>
      <c r="CE389" s="26">
        <f t="shared" si="10"/>
        <v>0</v>
      </c>
      <c r="CF389" s="26">
        <f t="shared" si="11"/>
        <v>0</v>
      </c>
    </row>
    <row r="390" spans="1:84" ht="14.25" customHeight="1" x14ac:dyDescent="0.25">
      <c r="A390" s="9"/>
      <c r="B390" s="27">
        <v>384</v>
      </c>
      <c r="C390" s="2"/>
      <c r="D390" s="49"/>
      <c r="E390" s="2"/>
      <c r="F390" s="2"/>
      <c r="G390" s="45"/>
      <c r="H390" s="2"/>
      <c r="I390" s="55"/>
      <c r="J390" s="34"/>
      <c r="K390" s="4"/>
      <c r="L390" s="4"/>
      <c r="M390" s="4"/>
      <c r="N390" s="4"/>
      <c r="O390" s="4"/>
      <c r="P390" s="4"/>
      <c r="Q390" s="4"/>
      <c r="R390" s="4"/>
      <c r="S390" s="4"/>
      <c r="CE390" s="26">
        <f t="shared" si="10"/>
        <v>0</v>
      </c>
      <c r="CF390" s="26">
        <f t="shared" si="11"/>
        <v>0</v>
      </c>
    </row>
    <row r="391" spans="1:84" ht="14.25" customHeight="1" x14ac:dyDescent="0.25">
      <c r="A391" s="9"/>
      <c r="B391" s="27">
        <v>385</v>
      </c>
      <c r="C391" s="2"/>
      <c r="D391" s="49"/>
      <c r="E391" s="2"/>
      <c r="F391" s="2"/>
      <c r="G391" s="45"/>
      <c r="H391" s="2"/>
      <c r="I391" s="55"/>
      <c r="J391" s="34"/>
      <c r="K391" s="4"/>
      <c r="L391" s="4"/>
      <c r="M391" s="4"/>
      <c r="N391" s="4"/>
      <c r="O391" s="4"/>
      <c r="P391" s="4"/>
      <c r="Q391" s="4"/>
      <c r="R391" s="4"/>
      <c r="S391" s="4"/>
      <c r="CE391" s="26">
        <f t="shared" ref="CE391:CE454" si="12">IF(C391&lt;&gt;"",1,0)</f>
        <v>0</v>
      </c>
      <c r="CF391" s="26">
        <f t="shared" ref="CF391:CF454" si="13">IF(CE391=1,IF(E391&lt;&gt;"",IF(E391&lt;400,1,0),0),0)</f>
        <v>0</v>
      </c>
    </row>
    <row r="392" spans="1:84" ht="14.25" customHeight="1" x14ac:dyDescent="0.25">
      <c r="A392" s="9"/>
      <c r="B392" s="27">
        <v>386</v>
      </c>
      <c r="C392" s="2"/>
      <c r="D392" s="49"/>
      <c r="E392" s="2"/>
      <c r="F392" s="2"/>
      <c r="G392" s="45"/>
      <c r="H392" s="2"/>
      <c r="I392" s="55"/>
      <c r="J392" s="34"/>
      <c r="K392" s="4"/>
      <c r="L392" s="4"/>
      <c r="M392" s="4"/>
      <c r="N392" s="4"/>
      <c r="O392" s="4"/>
      <c r="P392" s="4"/>
      <c r="Q392" s="4"/>
      <c r="R392" s="4"/>
      <c r="S392" s="4"/>
      <c r="CE392" s="26">
        <f t="shared" si="12"/>
        <v>0</v>
      </c>
      <c r="CF392" s="26">
        <f t="shared" si="13"/>
        <v>0</v>
      </c>
    </row>
    <row r="393" spans="1:84" ht="14.25" customHeight="1" x14ac:dyDescent="0.25">
      <c r="A393" s="9"/>
      <c r="B393" s="27">
        <v>387</v>
      </c>
      <c r="C393" s="2"/>
      <c r="D393" s="49"/>
      <c r="E393" s="2"/>
      <c r="F393" s="2"/>
      <c r="G393" s="45"/>
      <c r="H393" s="2"/>
      <c r="I393" s="55"/>
      <c r="J393" s="34"/>
      <c r="K393" s="4"/>
      <c r="L393" s="4"/>
      <c r="M393" s="4"/>
      <c r="N393" s="4"/>
      <c r="O393" s="4"/>
      <c r="P393" s="4"/>
      <c r="Q393" s="4"/>
      <c r="R393" s="4"/>
      <c r="S393" s="4"/>
      <c r="CE393" s="26">
        <f t="shared" si="12"/>
        <v>0</v>
      </c>
      <c r="CF393" s="26">
        <f t="shared" si="13"/>
        <v>0</v>
      </c>
    </row>
    <row r="394" spans="1:84" ht="14.25" customHeight="1" x14ac:dyDescent="0.25">
      <c r="A394" s="9"/>
      <c r="B394" s="27">
        <v>388</v>
      </c>
      <c r="C394" s="2"/>
      <c r="D394" s="49"/>
      <c r="E394" s="2"/>
      <c r="F394" s="2"/>
      <c r="G394" s="45"/>
      <c r="H394" s="2"/>
      <c r="I394" s="55"/>
      <c r="J394" s="34"/>
      <c r="K394" s="4"/>
      <c r="L394" s="4"/>
      <c r="M394" s="4"/>
      <c r="N394" s="4"/>
      <c r="O394" s="4"/>
      <c r="P394" s="4"/>
      <c r="Q394" s="4"/>
      <c r="R394" s="4"/>
      <c r="S394" s="4"/>
      <c r="CE394" s="26">
        <f t="shared" si="12"/>
        <v>0</v>
      </c>
      <c r="CF394" s="26">
        <f t="shared" si="13"/>
        <v>0</v>
      </c>
    </row>
    <row r="395" spans="1:84" ht="14.25" customHeight="1" x14ac:dyDescent="0.25">
      <c r="A395" s="9"/>
      <c r="B395" s="27">
        <v>389</v>
      </c>
      <c r="C395" s="2"/>
      <c r="D395" s="49"/>
      <c r="E395" s="2"/>
      <c r="F395" s="2"/>
      <c r="G395" s="45"/>
      <c r="H395" s="2"/>
      <c r="I395" s="55"/>
      <c r="J395" s="34"/>
      <c r="K395" s="4"/>
      <c r="L395" s="4"/>
      <c r="M395" s="4"/>
      <c r="N395" s="4"/>
      <c r="O395" s="4"/>
      <c r="P395" s="4"/>
      <c r="Q395" s="4"/>
      <c r="R395" s="4"/>
      <c r="S395" s="4"/>
      <c r="CE395" s="26">
        <f t="shared" si="12"/>
        <v>0</v>
      </c>
      <c r="CF395" s="26">
        <f t="shared" si="13"/>
        <v>0</v>
      </c>
    </row>
    <row r="396" spans="1:84" ht="14.25" customHeight="1" x14ac:dyDescent="0.25">
      <c r="A396" s="9"/>
      <c r="B396" s="27">
        <v>390</v>
      </c>
      <c r="C396" s="2"/>
      <c r="D396" s="49"/>
      <c r="E396" s="2"/>
      <c r="F396" s="2"/>
      <c r="G396" s="45"/>
      <c r="H396" s="2"/>
      <c r="I396" s="55"/>
      <c r="J396" s="34"/>
      <c r="K396" s="4"/>
      <c r="L396" s="4"/>
      <c r="M396" s="4"/>
      <c r="N396" s="4"/>
      <c r="O396" s="4"/>
      <c r="P396" s="4"/>
      <c r="Q396" s="4"/>
      <c r="R396" s="4"/>
      <c r="S396" s="4"/>
      <c r="CE396" s="26">
        <f t="shared" si="12"/>
        <v>0</v>
      </c>
      <c r="CF396" s="26">
        <f t="shared" si="13"/>
        <v>0</v>
      </c>
    </row>
    <row r="397" spans="1:84" ht="14.25" customHeight="1" x14ac:dyDescent="0.25">
      <c r="A397" s="9"/>
      <c r="B397" s="27">
        <v>391</v>
      </c>
      <c r="C397" s="2"/>
      <c r="D397" s="49"/>
      <c r="E397" s="2"/>
      <c r="F397" s="2"/>
      <c r="G397" s="45"/>
      <c r="H397" s="2"/>
      <c r="I397" s="55"/>
      <c r="J397" s="34"/>
      <c r="K397" s="4"/>
      <c r="L397" s="4"/>
      <c r="M397" s="4"/>
      <c r="N397" s="4"/>
      <c r="O397" s="4"/>
      <c r="P397" s="4"/>
      <c r="Q397" s="4"/>
      <c r="R397" s="4"/>
      <c r="S397" s="4"/>
      <c r="CE397" s="26">
        <f t="shared" si="12"/>
        <v>0</v>
      </c>
      <c r="CF397" s="26">
        <f t="shared" si="13"/>
        <v>0</v>
      </c>
    </row>
    <row r="398" spans="1:84" ht="14.25" customHeight="1" x14ac:dyDescent="0.25">
      <c r="A398" s="9"/>
      <c r="B398" s="27">
        <v>392</v>
      </c>
      <c r="C398" s="2"/>
      <c r="D398" s="49"/>
      <c r="E398" s="2"/>
      <c r="F398" s="2"/>
      <c r="G398" s="45"/>
      <c r="H398" s="2"/>
      <c r="I398" s="55"/>
      <c r="J398" s="34"/>
      <c r="K398" s="4"/>
      <c r="L398" s="4"/>
      <c r="M398" s="4"/>
      <c r="N398" s="4"/>
      <c r="O398" s="4"/>
      <c r="P398" s="4"/>
      <c r="Q398" s="4"/>
      <c r="R398" s="4"/>
      <c r="S398" s="4"/>
      <c r="CE398" s="26">
        <f t="shared" si="12"/>
        <v>0</v>
      </c>
      <c r="CF398" s="26">
        <f t="shared" si="13"/>
        <v>0</v>
      </c>
    </row>
    <row r="399" spans="1:84" ht="14.25" customHeight="1" x14ac:dyDescent="0.25">
      <c r="A399" s="9"/>
      <c r="B399" s="27">
        <v>393</v>
      </c>
      <c r="C399" s="2"/>
      <c r="D399" s="49"/>
      <c r="E399" s="2"/>
      <c r="F399" s="2"/>
      <c r="G399" s="45"/>
      <c r="H399" s="2"/>
      <c r="I399" s="55"/>
      <c r="J399" s="34"/>
      <c r="K399" s="4"/>
      <c r="L399" s="4"/>
      <c r="M399" s="4"/>
      <c r="N399" s="4"/>
      <c r="O399" s="4"/>
      <c r="P399" s="4"/>
      <c r="Q399" s="4"/>
      <c r="R399" s="4"/>
      <c r="S399" s="4"/>
      <c r="CE399" s="26">
        <f t="shared" si="12"/>
        <v>0</v>
      </c>
      <c r="CF399" s="26">
        <f t="shared" si="13"/>
        <v>0</v>
      </c>
    </row>
    <row r="400" spans="1:84" ht="14.25" customHeight="1" x14ac:dyDescent="0.25">
      <c r="A400" s="9"/>
      <c r="B400" s="27">
        <v>394</v>
      </c>
      <c r="C400" s="2"/>
      <c r="D400" s="49"/>
      <c r="E400" s="2"/>
      <c r="F400" s="2"/>
      <c r="G400" s="45"/>
      <c r="H400" s="2"/>
      <c r="I400" s="55"/>
      <c r="J400" s="34"/>
      <c r="K400" s="4"/>
      <c r="L400" s="4"/>
      <c r="M400" s="4"/>
      <c r="N400" s="4"/>
      <c r="O400" s="4"/>
      <c r="P400" s="4"/>
      <c r="Q400" s="4"/>
      <c r="R400" s="4"/>
      <c r="S400" s="4"/>
      <c r="CE400" s="26">
        <f t="shared" si="12"/>
        <v>0</v>
      </c>
      <c r="CF400" s="26">
        <f t="shared" si="13"/>
        <v>0</v>
      </c>
    </row>
    <row r="401" spans="1:84" ht="14.25" customHeight="1" x14ac:dyDescent="0.25">
      <c r="A401" s="9"/>
      <c r="B401" s="27">
        <v>395</v>
      </c>
      <c r="C401" s="2"/>
      <c r="D401" s="49"/>
      <c r="E401" s="2"/>
      <c r="F401" s="2"/>
      <c r="G401" s="45"/>
      <c r="H401" s="2"/>
      <c r="I401" s="55"/>
      <c r="J401" s="34"/>
      <c r="K401" s="4"/>
      <c r="L401" s="4"/>
      <c r="M401" s="4"/>
      <c r="N401" s="4"/>
      <c r="O401" s="4"/>
      <c r="P401" s="4"/>
      <c r="Q401" s="4"/>
      <c r="R401" s="4"/>
      <c r="S401" s="4"/>
      <c r="CE401" s="26">
        <f t="shared" si="12"/>
        <v>0</v>
      </c>
      <c r="CF401" s="26">
        <f t="shared" si="13"/>
        <v>0</v>
      </c>
    </row>
    <row r="402" spans="1:84" ht="14.25" customHeight="1" x14ac:dyDescent="0.25">
      <c r="A402" s="9"/>
      <c r="B402" s="27">
        <v>396</v>
      </c>
      <c r="C402" s="2"/>
      <c r="D402" s="49"/>
      <c r="E402" s="2"/>
      <c r="F402" s="2"/>
      <c r="G402" s="45"/>
      <c r="H402" s="2"/>
      <c r="I402" s="55"/>
      <c r="J402" s="34"/>
      <c r="K402" s="4"/>
      <c r="L402" s="4"/>
      <c r="M402" s="4"/>
      <c r="N402" s="4"/>
      <c r="O402" s="4"/>
      <c r="P402" s="4"/>
      <c r="Q402" s="4"/>
      <c r="R402" s="4"/>
      <c r="S402" s="4"/>
      <c r="CE402" s="26">
        <f t="shared" si="12"/>
        <v>0</v>
      </c>
      <c r="CF402" s="26">
        <f t="shared" si="13"/>
        <v>0</v>
      </c>
    </row>
    <row r="403" spans="1:84" ht="14.25" customHeight="1" x14ac:dyDescent="0.25">
      <c r="A403" s="9"/>
      <c r="B403" s="27">
        <v>397</v>
      </c>
      <c r="C403" s="2"/>
      <c r="D403" s="49"/>
      <c r="E403" s="2"/>
      <c r="F403" s="2"/>
      <c r="G403" s="45"/>
      <c r="H403" s="2"/>
      <c r="I403" s="55"/>
      <c r="J403" s="34"/>
      <c r="K403" s="4"/>
      <c r="L403" s="4"/>
      <c r="M403" s="4"/>
      <c r="N403" s="4"/>
      <c r="O403" s="4"/>
      <c r="P403" s="4"/>
      <c r="Q403" s="4"/>
      <c r="R403" s="4"/>
      <c r="S403" s="4"/>
      <c r="CE403" s="26">
        <f t="shared" si="12"/>
        <v>0</v>
      </c>
      <c r="CF403" s="26">
        <f t="shared" si="13"/>
        <v>0</v>
      </c>
    </row>
    <row r="404" spans="1:84" ht="14.25" customHeight="1" x14ac:dyDescent="0.25">
      <c r="A404" s="9"/>
      <c r="B404" s="27">
        <v>398</v>
      </c>
      <c r="C404" s="2"/>
      <c r="D404" s="49"/>
      <c r="E404" s="2"/>
      <c r="F404" s="2"/>
      <c r="G404" s="45"/>
      <c r="H404" s="2"/>
      <c r="I404" s="55"/>
      <c r="J404" s="34"/>
      <c r="K404" s="4"/>
      <c r="L404" s="4"/>
      <c r="M404" s="4"/>
      <c r="N404" s="4"/>
      <c r="O404" s="4"/>
      <c r="P404" s="4"/>
      <c r="Q404" s="4"/>
      <c r="R404" s="4"/>
      <c r="S404" s="4"/>
      <c r="CE404" s="26">
        <f t="shared" si="12"/>
        <v>0</v>
      </c>
      <c r="CF404" s="26">
        <f t="shared" si="13"/>
        <v>0</v>
      </c>
    </row>
    <row r="405" spans="1:84" ht="14.25" customHeight="1" x14ac:dyDescent="0.25">
      <c r="A405" s="9"/>
      <c r="B405" s="27">
        <v>399</v>
      </c>
      <c r="C405" s="2"/>
      <c r="D405" s="49"/>
      <c r="E405" s="2"/>
      <c r="F405" s="2"/>
      <c r="G405" s="45"/>
      <c r="H405" s="2"/>
      <c r="I405" s="55"/>
      <c r="J405" s="34"/>
      <c r="K405" s="4"/>
      <c r="L405" s="4"/>
      <c r="M405" s="4"/>
      <c r="N405" s="4"/>
      <c r="O405" s="4"/>
      <c r="P405" s="4"/>
      <c r="Q405" s="4"/>
      <c r="R405" s="4"/>
      <c r="S405" s="4"/>
      <c r="CE405" s="26">
        <f t="shared" si="12"/>
        <v>0</v>
      </c>
      <c r="CF405" s="26">
        <f t="shared" si="13"/>
        <v>0</v>
      </c>
    </row>
    <row r="406" spans="1:84" ht="14.25" customHeight="1" x14ac:dyDescent="0.25">
      <c r="A406" s="9"/>
      <c r="B406" s="27">
        <v>400</v>
      </c>
      <c r="C406" s="2"/>
      <c r="D406" s="49"/>
      <c r="E406" s="2"/>
      <c r="F406" s="2"/>
      <c r="G406" s="45"/>
      <c r="H406" s="2"/>
      <c r="I406" s="55"/>
      <c r="J406" s="34"/>
      <c r="K406" s="4"/>
      <c r="L406" s="4"/>
      <c r="M406" s="4"/>
      <c r="N406" s="4"/>
      <c r="O406" s="4"/>
      <c r="P406" s="4"/>
      <c r="Q406" s="4"/>
      <c r="R406" s="4"/>
      <c r="S406" s="4"/>
      <c r="CE406" s="26">
        <f t="shared" si="12"/>
        <v>0</v>
      </c>
      <c r="CF406" s="26">
        <f t="shared" si="13"/>
        <v>0</v>
      </c>
    </row>
    <row r="407" spans="1:84" ht="14.25" customHeight="1" x14ac:dyDescent="0.25">
      <c r="A407" s="9"/>
      <c r="B407" s="27">
        <v>401</v>
      </c>
      <c r="C407" s="2"/>
      <c r="D407" s="49"/>
      <c r="E407" s="2"/>
      <c r="F407" s="2"/>
      <c r="G407" s="45"/>
      <c r="H407" s="2"/>
      <c r="I407" s="55"/>
      <c r="J407" s="34"/>
      <c r="K407" s="4"/>
      <c r="L407" s="4"/>
      <c r="M407" s="4"/>
      <c r="N407" s="4"/>
      <c r="O407" s="4"/>
      <c r="P407" s="4"/>
      <c r="Q407" s="4"/>
      <c r="R407" s="4"/>
      <c r="S407" s="4"/>
      <c r="CE407" s="26">
        <f t="shared" si="12"/>
        <v>0</v>
      </c>
      <c r="CF407" s="26">
        <f t="shared" si="13"/>
        <v>0</v>
      </c>
    </row>
    <row r="408" spans="1:84" ht="14.25" customHeight="1" x14ac:dyDescent="0.25">
      <c r="A408" s="9"/>
      <c r="B408" s="27">
        <v>402</v>
      </c>
      <c r="C408" s="2"/>
      <c r="D408" s="49"/>
      <c r="E408" s="2"/>
      <c r="F408" s="2"/>
      <c r="G408" s="45"/>
      <c r="H408" s="2"/>
      <c r="I408" s="55"/>
      <c r="J408" s="34"/>
      <c r="K408" s="4"/>
      <c r="L408" s="4"/>
      <c r="M408" s="4"/>
      <c r="N408" s="4"/>
      <c r="O408" s="4"/>
      <c r="P408" s="4"/>
      <c r="Q408" s="4"/>
      <c r="R408" s="4"/>
      <c r="S408" s="4"/>
      <c r="CE408" s="26">
        <f t="shared" si="12"/>
        <v>0</v>
      </c>
      <c r="CF408" s="26">
        <f t="shared" si="13"/>
        <v>0</v>
      </c>
    </row>
    <row r="409" spans="1:84" ht="14.25" customHeight="1" x14ac:dyDescent="0.25">
      <c r="A409" s="9"/>
      <c r="B409" s="27">
        <v>403</v>
      </c>
      <c r="C409" s="2"/>
      <c r="D409" s="49"/>
      <c r="E409" s="2"/>
      <c r="F409" s="2"/>
      <c r="G409" s="45"/>
      <c r="H409" s="2"/>
      <c r="I409" s="55"/>
      <c r="J409" s="34"/>
      <c r="K409" s="4"/>
      <c r="L409" s="4"/>
      <c r="M409" s="4"/>
      <c r="N409" s="4"/>
      <c r="O409" s="4"/>
      <c r="P409" s="4"/>
      <c r="Q409" s="4"/>
      <c r="R409" s="4"/>
      <c r="S409" s="4"/>
      <c r="CE409" s="26">
        <f t="shared" si="12"/>
        <v>0</v>
      </c>
      <c r="CF409" s="26">
        <f t="shared" si="13"/>
        <v>0</v>
      </c>
    </row>
    <row r="410" spans="1:84" ht="14.25" customHeight="1" x14ac:dyDescent="0.25">
      <c r="A410" s="9"/>
      <c r="B410" s="27">
        <v>404</v>
      </c>
      <c r="C410" s="2"/>
      <c r="D410" s="49"/>
      <c r="E410" s="2"/>
      <c r="F410" s="2"/>
      <c r="G410" s="45"/>
      <c r="H410" s="2"/>
      <c r="I410" s="55"/>
      <c r="J410" s="34"/>
      <c r="K410" s="4"/>
      <c r="L410" s="4"/>
      <c r="M410" s="4"/>
      <c r="N410" s="4"/>
      <c r="O410" s="4"/>
      <c r="P410" s="4"/>
      <c r="Q410" s="4"/>
      <c r="R410" s="4"/>
      <c r="S410" s="4"/>
      <c r="CE410" s="26">
        <f t="shared" si="12"/>
        <v>0</v>
      </c>
      <c r="CF410" s="26">
        <f t="shared" si="13"/>
        <v>0</v>
      </c>
    </row>
    <row r="411" spans="1:84" ht="14.25" customHeight="1" x14ac:dyDescent="0.25">
      <c r="A411" s="9"/>
      <c r="B411" s="27">
        <v>405</v>
      </c>
      <c r="C411" s="2"/>
      <c r="D411" s="49"/>
      <c r="E411" s="2"/>
      <c r="F411" s="2"/>
      <c r="G411" s="45"/>
      <c r="H411" s="2"/>
      <c r="I411" s="55"/>
      <c r="J411" s="34"/>
      <c r="K411" s="4"/>
      <c r="L411" s="4"/>
      <c r="M411" s="4"/>
      <c r="N411" s="4"/>
      <c r="O411" s="4"/>
      <c r="P411" s="4"/>
      <c r="Q411" s="4"/>
      <c r="R411" s="4"/>
      <c r="S411" s="4"/>
      <c r="CE411" s="26">
        <f t="shared" si="12"/>
        <v>0</v>
      </c>
      <c r="CF411" s="26">
        <f t="shared" si="13"/>
        <v>0</v>
      </c>
    </row>
    <row r="412" spans="1:84" ht="14.25" customHeight="1" x14ac:dyDescent="0.25">
      <c r="A412" s="9"/>
      <c r="B412" s="27">
        <v>406</v>
      </c>
      <c r="C412" s="2"/>
      <c r="D412" s="49"/>
      <c r="E412" s="2"/>
      <c r="F412" s="2"/>
      <c r="G412" s="45"/>
      <c r="H412" s="2"/>
      <c r="I412" s="55"/>
      <c r="J412" s="34"/>
      <c r="K412" s="4"/>
      <c r="L412" s="4"/>
      <c r="M412" s="4"/>
      <c r="N412" s="4"/>
      <c r="O412" s="4"/>
      <c r="P412" s="4"/>
      <c r="Q412" s="4"/>
      <c r="R412" s="4"/>
      <c r="S412" s="4"/>
      <c r="CE412" s="26">
        <f t="shared" si="12"/>
        <v>0</v>
      </c>
      <c r="CF412" s="26">
        <f t="shared" si="13"/>
        <v>0</v>
      </c>
    </row>
    <row r="413" spans="1:84" ht="14.25" customHeight="1" x14ac:dyDescent="0.25">
      <c r="A413" s="9"/>
      <c r="B413" s="27">
        <v>407</v>
      </c>
      <c r="C413" s="2"/>
      <c r="D413" s="49"/>
      <c r="E413" s="2"/>
      <c r="F413" s="2"/>
      <c r="G413" s="45"/>
      <c r="H413" s="2"/>
      <c r="I413" s="55"/>
      <c r="J413" s="34"/>
      <c r="K413" s="4"/>
      <c r="L413" s="4"/>
      <c r="M413" s="4"/>
      <c r="N413" s="4"/>
      <c r="O413" s="4"/>
      <c r="P413" s="4"/>
      <c r="Q413" s="4"/>
      <c r="R413" s="4"/>
      <c r="S413" s="4"/>
      <c r="CE413" s="26">
        <f t="shared" si="12"/>
        <v>0</v>
      </c>
      <c r="CF413" s="26">
        <f t="shared" si="13"/>
        <v>0</v>
      </c>
    </row>
    <row r="414" spans="1:84" ht="14.25" customHeight="1" x14ac:dyDescent="0.25">
      <c r="A414" s="9"/>
      <c r="B414" s="27">
        <v>408</v>
      </c>
      <c r="C414" s="2"/>
      <c r="D414" s="49"/>
      <c r="E414" s="2"/>
      <c r="F414" s="2"/>
      <c r="G414" s="45"/>
      <c r="H414" s="2"/>
      <c r="I414" s="55"/>
      <c r="J414" s="34"/>
      <c r="K414" s="4"/>
      <c r="L414" s="4"/>
      <c r="M414" s="4"/>
      <c r="N414" s="4"/>
      <c r="O414" s="4"/>
      <c r="P414" s="4"/>
      <c r="Q414" s="4"/>
      <c r="R414" s="4"/>
      <c r="S414" s="4"/>
      <c r="CE414" s="26">
        <f t="shared" si="12"/>
        <v>0</v>
      </c>
      <c r="CF414" s="26">
        <f t="shared" si="13"/>
        <v>0</v>
      </c>
    </row>
    <row r="415" spans="1:84" ht="14.25" customHeight="1" x14ac:dyDescent="0.25">
      <c r="A415" s="9"/>
      <c r="B415" s="27">
        <v>409</v>
      </c>
      <c r="C415" s="2"/>
      <c r="D415" s="49"/>
      <c r="E415" s="2"/>
      <c r="F415" s="2"/>
      <c r="G415" s="45"/>
      <c r="H415" s="2"/>
      <c r="I415" s="55"/>
      <c r="J415" s="34"/>
      <c r="K415" s="4"/>
      <c r="L415" s="4"/>
      <c r="M415" s="4"/>
      <c r="N415" s="4"/>
      <c r="O415" s="4"/>
      <c r="P415" s="4"/>
      <c r="Q415" s="4"/>
      <c r="R415" s="4"/>
      <c r="S415" s="4"/>
      <c r="CE415" s="26">
        <f t="shared" si="12"/>
        <v>0</v>
      </c>
      <c r="CF415" s="26">
        <f t="shared" si="13"/>
        <v>0</v>
      </c>
    </row>
    <row r="416" spans="1:84" ht="14.25" customHeight="1" x14ac:dyDescent="0.25">
      <c r="A416" s="9"/>
      <c r="B416" s="27">
        <v>410</v>
      </c>
      <c r="C416" s="2"/>
      <c r="D416" s="49"/>
      <c r="E416" s="2"/>
      <c r="F416" s="2"/>
      <c r="G416" s="45"/>
      <c r="H416" s="2"/>
      <c r="I416" s="55"/>
      <c r="J416" s="34"/>
      <c r="K416" s="4"/>
      <c r="L416" s="4"/>
      <c r="M416" s="4"/>
      <c r="N416" s="4"/>
      <c r="O416" s="4"/>
      <c r="P416" s="4"/>
      <c r="Q416" s="4"/>
      <c r="R416" s="4"/>
      <c r="S416" s="4"/>
      <c r="CE416" s="26">
        <f t="shared" si="12"/>
        <v>0</v>
      </c>
      <c r="CF416" s="26">
        <f t="shared" si="13"/>
        <v>0</v>
      </c>
    </row>
    <row r="417" spans="1:84" ht="14.25" customHeight="1" x14ac:dyDescent="0.25">
      <c r="A417" s="9"/>
      <c r="B417" s="27">
        <v>411</v>
      </c>
      <c r="C417" s="2"/>
      <c r="D417" s="49"/>
      <c r="E417" s="2"/>
      <c r="F417" s="2"/>
      <c r="G417" s="45"/>
      <c r="H417" s="2"/>
      <c r="I417" s="55"/>
      <c r="J417" s="34"/>
      <c r="K417" s="4"/>
      <c r="L417" s="4"/>
      <c r="M417" s="4"/>
      <c r="N417" s="4"/>
      <c r="O417" s="4"/>
      <c r="P417" s="4"/>
      <c r="Q417" s="4"/>
      <c r="R417" s="4"/>
      <c r="S417" s="4"/>
      <c r="CE417" s="26">
        <f t="shared" si="12"/>
        <v>0</v>
      </c>
      <c r="CF417" s="26">
        <f t="shared" si="13"/>
        <v>0</v>
      </c>
    </row>
    <row r="418" spans="1:84" ht="14.25" customHeight="1" x14ac:dyDescent="0.25">
      <c r="A418" s="9"/>
      <c r="B418" s="27">
        <v>412</v>
      </c>
      <c r="C418" s="2"/>
      <c r="D418" s="49"/>
      <c r="E418" s="2"/>
      <c r="F418" s="2"/>
      <c r="G418" s="45"/>
      <c r="H418" s="2"/>
      <c r="I418" s="55"/>
      <c r="J418" s="34"/>
      <c r="K418" s="4"/>
      <c r="L418" s="4"/>
      <c r="M418" s="4"/>
      <c r="N418" s="4"/>
      <c r="O418" s="4"/>
      <c r="P418" s="4"/>
      <c r="Q418" s="4"/>
      <c r="R418" s="4"/>
      <c r="S418" s="4"/>
      <c r="CE418" s="26">
        <f t="shared" si="12"/>
        <v>0</v>
      </c>
      <c r="CF418" s="26">
        <f t="shared" si="13"/>
        <v>0</v>
      </c>
    </row>
    <row r="419" spans="1:84" ht="14.25" customHeight="1" x14ac:dyDescent="0.25">
      <c r="A419" s="9"/>
      <c r="B419" s="27">
        <v>413</v>
      </c>
      <c r="C419" s="2"/>
      <c r="D419" s="49"/>
      <c r="E419" s="2"/>
      <c r="F419" s="2"/>
      <c r="G419" s="45"/>
      <c r="H419" s="2"/>
      <c r="I419" s="55"/>
      <c r="J419" s="34"/>
      <c r="K419" s="4"/>
      <c r="L419" s="4"/>
      <c r="M419" s="4"/>
      <c r="N419" s="4"/>
      <c r="O419" s="4"/>
      <c r="P419" s="4"/>
      <c r="Q419" s="4"/>
      <c r="R419" s="4"/>
      <c r="S419" s="4"/>
      <c r="CE419" s="26">
        <f t="shared" si="12"/>
        <v>0</v>
      </c>
      <c r="CF419" s="26">
        <f t="shared" si="13"/>
        <v>0</v>
      </c>
    </row>
    <row r="420" spans="1:84" ht="14.25" customHeight="1" x14ac:dyDescent="0.25">
      <c r="A420" s="9"/>
      <c r="B420" s="27">
        <v>414</v>
      </c>
      <c r="C420" s="2"/>
      <c r="D420" s="49"/>
      <c r="E420" s="2"/>
      <c r="F420" s="2"/>
      <c r="G420" s="45"/>
      <c r="H420" s="2"/>
      <c r="I420" s="55"/>
      <c r="J420" s="34"/>
      <c r="K420" s="4"/>
      <c r="L420" s="4"/>
      <c r="M420" s="4"/>
      <c r="N420" s="4"/>
      <c r="O420" s="4"/>
      <c r="P420" s="4"/>
      <c r="Q420" s="4"/>
      <c r="R420" s="4"/>
      <c r="S420" s="4"/>
      <c r="CE420" s="26">
        <f t="shared" si="12"/>
        <v>0</v>
      </c>
      <c r="CF420" s="26">
        <f t="shared" si="13"/>
        <v>0</v>
      </c>
    </row>
    <row r="421" spans="1:84" ht="14.25" customHeight="1" x14ac:dyDescent="0.25">
      <c r="A421" s="9"/>
      <c r="B421" s="27">
        <v>415</v>
      </c>
      <c r="C421" s="2"/>
      <c r="D421" s="49"/>
      <c r="E421" s="2"/>
      <c r="F421" s="2"/>
      <c r="G421" s="45"/>
      <c r="H421" s="2"/>
      <c r="I421" s="55"/>
      <c r="J421" s="34"/>
      <c r="K421" s="4"/>
      <c r="L421" s="4"/>
      <c r="M421" s="4"/>
      <c r="N421" s="4"/>
      <c r="O421" s="4"/>
      <c r="P421" s="4"/>
      <c r="Q421" s="4"/>
      <c r="R421" s="4"/>
      <c r="S421" s="4"/>
      <c r="CE421" s="26">
        <f t="shared" si="12"/>
        <v>0</v>
      </c>
      <c r="CF421" s="26">
        <f t="shared" si="13"/>
        <v>0</v>
      </c>
    </row>
    <row r="422" spans="1:84" ht="14.25" customHeight="1" x14ac:dyDescent="0.25">
      <c r="A422" s="9"/>
      <c r="B422" s="27">
        <v>416</v>
      </c>
      <c r="C422" s="2"/>
      <c r="D422" s="49"/>
      <c r="E422" s="2"/>
      <c r="F422" s="2"/>
      <c r="G422" s="45"/>
      <c r="H422" s="2"/>
      <c r="I422" s="55"/>
      <c r="J422" s="34"/>
      <c r="K422" s="4"/>
      <c r="L422" s="4"/>
      <c r="M422" s="4"/>
      <c r="N422" s="4"/>
      <c r="O422" s="4"/>
      <c r="P422" s="4"/>
      <c r="Q422" s="4"/>
      <c r="R422" s="4"/>
      <c r="S422" s="4"/>
      <c r="CE422" s="26">
        <f t="shared" si="12"/>
        <v>0</v>
      </c>
      <c r="CF422" s="26">
        <f t="shared" si="13"/>
        <v>0</v>
      </c>
    </row>
    <row r="423" spans="1:84" ht="14.25" customHeight="1" x14ac:dyDescent="0.25">
      <c r="A423" s="9"/>
      <c r="B423" s="27">
        <v>417</v>
      </c>
      <c r="C423" s="2"/>
      <c r="D423" s="49"/>
      <c r="E423" s="2"/>
      <c r="F423" s="2"/>
      <c r="G423" s="45"/>
      <c r="H423" s="2"/>
      <c r="I423" s="55"/>
      <c r="J423" s="34"/>
      <c r="K423" s="4"/>
      <c r="L423" s="4"/>
      <c r="M423" s="4"/>
      <c r="N423" s="4"/>
      <c r="O423" s="4"/>
      <c r="P423" s="4"/>
      <c r="Q423" s="4"/>
      <c r="R423" s="4"/>
      <c r="S423" s="4"/>
      <c r="CE423" s="26">
        <f t="shared" si="12"/>
        <v>0</v>
      </c>
      <c r="CF423" s="26">
        <f t="shared" si="13"/>
        <v>0</v>
      </c>
    </row>
    <row r="424" spans="1:84" ht="14.25" customHeight="1" x14ac:dyDescent="0.25">
      <c r="A424" s="9"/>
      <c r="B424" s="27">
        <v>418</v>
      </c>
      <c r="C424" s="2"/>
      <c r="D424" s="49"/>
      <c r="E424" s="2"/>
      <c r="F424" s="2"/>
      <c r="G424" s="45"/>
      <c r="H424" s="2"/>
      <c r="I424" s="55"/>
      <c r="J424" s="34"/>
      <c r="K424" s="4"/>
      <c r="L424" s="4"/>
      <c r="M424" s="4"/>
      <c r="N424" s="4"/>
      <c r="O424" s="4"/>
      <c r="P424" s="4"/>
      <c r="Q424" s="4"/>
      <c r="R424" s="4"/>
      <c r="S424" s="4"/>
      <c r="CE424" s="26">
        <f t="shared" si="12"/>
        <v>0</v>
      </c>
      <c r="CF424" s="26">
        <f t="shared" si="13"/>
        <v>0</v>
      </c>
    </row>
    <row r="425" spans="1:84" ht="14.25" customHeight="1" x14ac:dyDescent="0.25">
      <c r="A425" s="9"/>
      <c r="B425" s="27">
        <v>419</v>
      </c>
      <c r="C425" s="2"/>
      <c r="D425" s="49"/>
      <c r="E425" s="2"/>
      <c r="F425" s="2"/>
      <c r="G425" s="45"/>
      <c r="H425" s="2"/>
      <c r="I425" s="55"/>
      <c r="J425" s="34"/>
      <c r="K425" s="4"/>
      <c r="L425" s="4"/>
      <c r="M425" s="4"/>
      <c r="N425" s="4"/>
      <c r="O425" s="4"/>
      <c r="P425" s="4"/>
      <c r="Q425" s="4"/>
      <c r="R425" s="4"/>
      <c r="S425" s="4"/>
      <c r="CE425" s="26">
        <f t="shared" si="12"/>
        <v>0</v>
      </c>
      <c r="CF425" s="26">
        <f t="shared" si="13"/>
        <v>0</v>
      </c>
    </row>
    <row r="426" spans="1:84" ht="14.25" customHeight="1" x14ac:dyDescent="0.25">
      <c r="A426" s="9"/>
      <c r="B426" s="27">
        <v>420</v>
      </c>
      <c r="C426" s="2"/>
      <c r="D426" s="49"/>
      <c r="E426" s="2"/>
      <c r="F426" s="2"/>
      <c r="G426" s="45"/>
      <c r="H426" s="2"/>
      <c r="I426" s="55"/>
      <c r="J426" s="34"/>
      <c r="K426" s="4"/>
      <c r="L426" s="4"/>
      <c r="M426" s="4"/>
      <c r="N426" s="4"/>
      <c r="O426" s="4"/>
      <c r="P426" s="4"/>
      <c r="Q426" s="4"/>
      <c r="R426" s="4"/>
      <c r="S426" s="4"/>
      <c r="CE426" s="26">
        <f t="shared" si="12"/>
        <v>0</v>
      </c>
      <c r="CF426" s="26">
        <f t="shared" si="13"/>
        <v>0</v>
      </c>
    </row>
    <row r="427" spans="1:84" ht="14.25" customHeight="1" x14ac:dyDescent="0.25">
      <c r="A427" s="9"/>
      <c r="B427" s="27">
        <v>421</v>
      </c>
      <c r="C427" s="2"/>
      <c r="D427" s="49"/>
      <c r="E427" s="2"/>
      <c r="F427" s="2"/>
      <c r="G427" s="45"/>
      <c r="H427" s="2"/>
      <c r="I427" s="55"/>
      <c r="J427" s="34"/>
      <c r="K427" s="4"/>
      <c r="L427" s="4"/>
      <c r="M427" s="4"/>
      <c r="N427" s="4"/>
      <c r="O427" s="4"/>
      <c r="P427" s="4"/>
      <c r="Q427" s="4"/>
      <c r="R427" s="4"/>
      <c r="S427" s="4"/>
      <c r="CE427" s="26">
        <f t="shared" si="12"/>
        <v>0</v>
      </c>
      <c r="CF427" s="26">
        <f t="shared" si="13"/>
        <v>0</v>
      </c>
    </row>
    <row r="428" spans="1:84" ht="14.25" customHeight="1" x14ac:dyDescent="0.25">
      <c r="A428" s="9"/>
      <c r="B428" s="27">
        <v>422</v>
      </c>
      <c r="C428" s="2"/>
      <c r="D428" s="49"/>
      <c r="E428" s="2"/>
      <c r="F428" s="2"/>
      <c r="G428" s="45"/>
      <c r="H428" s="2"/>
      <c r="I428" s="55"/>
      <c r="J428" s="34"/>
      <c r="K428" s="4"/>
      <c r="L428" s="4"/>
      <c r="M428" s="4"/>
      <c r="N428" s="4"/>
      <c r="O428" s="4"/>
      <c r="P428" s="4"/>
      <c r="Q428" s="4"/>
      <c r="R428" s="4"/>
      <c r="S428" s="4"/>
      <c r="CE428" s="26">
        <f t="shared" si="12"/>
        <v>0</v>
      </c>
      <c r="CF428" s="26">
        <f t="shared" si="13"/>
        <v>0</v>
      </c>
    </row>
    <row r="429" spans="1:84" ht="14.25" customHeight="1" x14ac:dyDescent="0.25">
      <c r="A429" s="9"/>
      <c r="B429" s="27">
        <v>423</v>
      </c>
      <c r="C429" s="2"/>
      <c r="D429" s="49"/>
      <c r="E429" s="2"/>
      <c r="F429" s="2"/>
      <c r="G429" s="45"/>
      <c r="H429" s="2"/>
      <c r="I429" s="55"/>
      <c r="J429" s="34"/>
      <c r="K429" s="4"/>
      <c r="L429" s="4"/>
      <c r="M429" s="4"/>
      <c r="N429" s="4"/>
      <c r="O429" s="4"/>
      <c r="P429" s="4"/>
      <c r="Q429" s="4"/>
      <c r="R429" s="4"/>
      <c r="S429" s="4"/>
      <c r="CE429" s="26">
        <f t="shared" si="12"/>
        <v>0</v>
      </c>
      <c r="CF429" s="26">
        <f t="shared" si="13"/>
        <v>0</v>
      </c>
    </row>
    <row r="430" spans="1:84" ht="14.25" customHeight="1" x14ac:dyDescent="0.25">
      <c r="A430" s="9"/>
      <c r="B430" s="27">
        <v>424</v>
      </c>
      <c r="C430" s="2"/>
      <c r="D430" s="49"/>
      <c r="E430" s="2"/>
      <c r="F430" s="2"/>
      <c r="G430" s="45"/>
      <c r="H430" s="2"/>
      <c r="I430" s="55"/>
      <c r="J430" s="34"/>
      <c r="K430" s="4"/>
      <c r="L430" s="4"/>
      <c r="M430" s="4"/>
      <c r="N430" s="4"/>
      <c r="O430" s="4"/>
      <c r="P430" s="4"/>
      <c r="Q430" s="4"/>
      <c r="R430" s="4"/>
      <c r="S430" s="4"/>
      <c r="CE430" s="26">
        <f t="shared" si="12"/>
        <v>0</v>
      </c>
      <c r="CF430" s="26">
        <f t="shared" si="13"/>
        <v>0</v>
      </c>
    </row>
    <row r="431" spans="1:84" ht="14.25" customHeight="1" x14ac:dyDescent="0.25">
      <c r="A431" s="9"/>
      <c r="B431" s="27">
        <v>425</v>
      </c>
      <c r="C431" s="2"/>
      <c r="D431" s="49"/>
      <c r="E431" s="2"/>
      <c r="F431" s="2"/>
      <c r="G431" s="45"/>
      <c r="H431" s="2"/>
      <c r="I431" s="55"/>
      <c r="J431" s="34"/>
      <c r="K431" s="4"/>
      <c r="L431" s="4"/>
      <c r="M431" s="4"/>
      <c r="N431" s="4"/>
      <c r="O431" s="4"/>
      <c r="P431" s="4"/>
      <c r="Q431" s="4"/>
      <c r="R431" s="4"/>
      <c r="S431" s="4"/>
      <c r="CE431" s="26">
        <f t="shared" si="12"/>
        <v>0</v>
      </c>
      <c r="CF431" s="26">
        <f t="shared" si="13"/>
        <v>0</v>
      </c>
    </row>
    <row r="432" spans="1:84" ht="14.25" customHeight="1" x14ac:dyDescent="0.25">
      <c r="A432" s="9"/>
      <c r="B432" s="27">
        <v>426</v>
      </c>
      <c r="C432" s="2"/>
      <c r="D432" s="49"/>
      <c r="E432" s="2"/>
      <c r="F432" s="2"/>
      <c r="G432" s="45"/>
      <c r="H432" s="2"/>
      <c r="I432" s="55"/>
      <c r="J432" s="34"/>
      <c r="K432" s="4"/>
      <c r="L432" s="4"/>
      <c r="M432" s="4"/>
      <c r="N432" s="4"/>
      <c r="O432" s="4"/>
      <c r="P432" s="4"/>
      <c r="Q432" s="4"/>
      <c r="R432" s="4"/>
      <c r="S432" s="4"/>
      <c r="CE432" s="26">
        <f t="shared" si="12"/>
        <v>0</v>
      </c>
      <c r="CF432" s="26">
        <f t="shared" si="13"/>
        <v>0</v>
      </c>
    </row>
    <row r="433" spans="1:84" ht="14.25" customHeight="1" x14ac:dyDescent="0.25">
      <c r="A433" s="9"/>
      <c r="B433" s="27">
        <v>427</v>
      </c>
      <c r="C433" s="2"/>
      <c r="D433" s="49"/>
      <c r="E433" s="2"/>
      <c r="F433" s="2"/>
      <c r="G433" s="45"/>
      <c r="H433" s="2"/>
      <c r="I433" s="55"/>
      <c r="J433" s="34"/>
      <c r="K433" s="4"/>
      <c r="L433" s="4"/>
      <c r="M433" s="4"/>
      <c r="N433" s="4"/>
      <c r="O433" s="4"/>
      <c r="P433" s="4"/>
      <c r="Q433" s="4"/>
      <c r="R433" s="4"/>
      <c r="S433" s="4"/>
      <c r="CE433" s="26">
        <f t="shared" si="12"/>
        <v>0</v>
      </c>
      <c r="CF433" s="26">
        <f t="shared" si="13"/>
        <v>0</v>
      </c>
    </row>
    <row r="434" spans="1:84" ht="14.25" customHeight="1" x14ac:dyDescent="0.25">
      <c r="A434" s="9"/>
      <c r="B434" s="27">
        <v>428</v>
      </c>
      <c r="C434" s="2"/>
      <c r="D434" s="49"/>
      <c r="E434" s="2"/>
      <c r="F434" s="2"/>
      <c r="G434" s="45"/>
      <c r="H434" s="2"/>
      <c r="I434" s="55"/>
      <c r="J434" s="34"/>
      <c r="K434" s="4"/>
      <c r="L434" s="4"/>
      <c r="M434" s="4"/>
      <c r="N434" s="4"/>
      <c r="O434" s="4"/>
      <c r="P434" s="4"/>
      <c r="Q434" s="4"/>
      <c r="R434" s="4"/>
      <c r="S434" s="4"/>
      <c r="CE434" s="26">
        <f t="shared" si="12"/>
        <v>0</v>
      </c>
      <c r="CF434" s="26">
        <f t="shared" si="13"/>
        <v>0</v>
      </c>
    </row>
    <row r="435" spans="1:84" ht="14.25" customHeight="1" x14ac:dyDescent="0.25">
      <c r="A435" s="9"/>
      <c r="B435" s="27">
        <v>429</v>
      </c>
      <c r="C435" s="2"/>
      <c r="D435" s="49"/>
      <c r="E435" s="2"/>
      <c r="F435" s="2"/>
      <c r="G435" s="45"/>
      <c r="H435" s="2"/>
      <c r="I435" s="55"/>
      <c r="J435" s="34"/>
      <c r="K435" s="4"/>
      <c r="L435" s="4"/>
      <c r="M435" s="4"/>
      <c r="N435" s="4"/>
      <c r="O435" s="4"/>
      <c r="P435" s="4"/>
      <c r="Q435" s="4"/>
      <c r="R435" s="4"/>
      <c r="S435" s="4"/>
      <c r="CE435" s="26">
        <f t="shared" si="12"/>
        <v>0</v>
      </c>
      <c r="CF435" s="26">
        <f t="shared" si="13"/>
        <v>0</v>
      </c>
    </row>
    <row r="436" spans="1:84" ht="14.25" customHeight="1" x14ac:dyDescent="0.25">
      <c r="A436" s="9"/>
      <c r="B436" s="27">
        <v>430</v>
      </c>
      <c r="C436" s="2"/>
      <c r="D436" s="49"/>
      <c r="E436" s="2"/>
      <c r="F436" s="2"/>
      <c r="G436" s="45"/>
      <c r="H436" s="2"/>
      <c r="I436" s="55"/>
      <c r="J436" s="34"/>
      <c r="K436" s="4"/>
      <c r="L436" s="4"/>
      <c r="M436" s="4"/>
      <c r="N436" s="4"/>
      <c r="O436" s="4"/>
      <c r="P436" s="4"/>
      <c r="Q436" s="4"/>
      <c r="R436" s="4"/>
      <c r="S436" s="4"/>
      <c r="CE436" s="26">
        <f t="shared" si="12"/>
        <v>0</v>
      </c>
      <c r="CF436" s="26">
        <f t="shared" si="13"/>
        <v>0</v>
      </c>
    </row>
    <row r="437" spans="1:84" ht="14.25" customHeight="1" x14ac:dyDescent="0.25">
      <c r="A437" s="9"/>
      <c r="B437" s="27">
        <v>431</v>
      </c>
      <c r="C437" s="2"/>
      <c r="D437" s="49"/>
      <c r="E437" s="2"/>
      <c r="F437" s="2"/>
      <c r="G437" s="45"/>
      <c r="H437" s="2"/>
      <c r="I437" s="55"/>
      <c r="J437" s="34"/>
      <c r="K437" s="4"/>
      <c r="L437" s="4"/>
      <c r="M437" s="4"/>
      <c r="N437" s="4"/>
      <c r="O437" s="4"/>
      <c r="P437" s="4"/>
      <c r="Q437" s="4"/>
      <c r="R437" s="4"/>
      <c r="S437" s="4"/>
      <c r="CE437" s="26">
        <f t="shared" si="12"/>
        <v>0</v>
      </c>
      <c r="CF437" s="26">
        <f t="shared" si="13"/>
        <v>0</v>
      </c>
    </row>
    <row r="438" spans="1:84" ht="14.25" customHeight="1" x14ac:dyDescent="0.25">
      <c r="A438" s="9"/>
      <c r="B438" s="27">
        <v>432</v>
      </c>
      <c r="C438" s="2"/>
      <c r="D438" s="49"/>
      <c r="E438" s="2"/>
      <c r="F438" s="2"/>
      <c r="G438" s="45"/>
      <c r="H438" s="2"/>
      <c r="I438" s="55"/>
      <c r="J438" s="34"/>
      <c r="K438" s="4"/>
      <c r="L438" s="4"/>
      <c r="M438" s="4"/>
      <c r="N438" s="4"/>
      <c r="O438" s="4"/>
      <c r="P438" s="4"/>
      <c r="Q438" s="4"/>
      <c r="R438" s="4"/>
      <c r="S438" s="4"/>
      <c r="CE438" s="26">
        <f t="shared" si="12"/>
        <v>0</v>
      </c>
      <c r="CF438" s="26">
        <f t="shared" si="13"/>
        <v>0</v>
      </c>
    </row>
    <row r="439" spans="1:84" ht="14.25" customHeight="1" x14ac:dyDescent="0.25">
      <c r="A439" s="9"/>
      <c r="B439" s="27">
        <v>433</v>
      </c>
      <c r="C439" s="2"/>
      <c r="D439" s="49"/>
      <c r="E439" s="2"/>
      <c r="F439" s="2"/>
      <c r="G439" s="45"/>
      <c r="H439" s="2"/>
      <c r="I439" s="55"/>
      <c r="J439" s="34"/>
      <c r="K439" s="4"/>
      <c r="L439" s="4"/>
      <c r="M439" s="4"/>
      <c r="N439" s="4"/>
      <c r="O439" s="4"/>
      <c r="P439" s="4"/>
      <c r="Q439" s="4"/>
      <c r="R439" s="4"/>
      <c r="S439" s="4"/>
      <c r="CE439" s="26">
        <f t="shared" si="12"/>
        <v>0</v>
      </c>
      <c r="CF439" s="26">
        <f t="shared" si="13"/>
        <v>0</v>
      </c>
    </row>
    <row r="440" spans="1:84" ht="14.25" customHeight="1" x14ac:dyDescent="0.25">
      <c r="A440" s="9"/>
      <c r="B440" s="27">
        <v>434</v>
      </c>
      <c r="C440" s="2"/>
      <c r="D440" s="49"/>
      <c r="E440" s="2"/>
      <c r="F440" s="2"/>
      <c r="G440" s="45"/>
      <c r="H440" s="2"/>
      <c r="I440" s="55"/>
      <c r="J440" s="34"/>
      <c r="K440" s="4"/>
      <c r="L440" s="4"/>
      <c r="M440" s="4"/>
      <c r="N440" s="4"/>
      <c r="O440" s="4"/>
      <c r="P440" s="4"/>
      <c r="Q440" s="4"/>
      <c r="R440" s="4"/>
      <c r="S440" s="4"/>
      <c r="CE440" s="26">
        <f t="shared" si="12"/>
        <v>0</v>
      </c>
      <c r="CF440" s="26">
        <f t="shared" si="13"/>
        <v>0</v>
      </c>
    </row>
    <row r="441" spans="1:84" ht="14.25" customHeight="1" x14ac:dyDescent="0.25">
      <c r="A441" s="9"/>
      <c r="B441" s="27">
        <v>435</v>
      </c>
      <c r="C441" s="2"/>
      <c r="D441" s="49"/>
      <c r="E441" s="2"/>
      <c r="F441" s="2"/>
      <c r="G441" s="45"/>
      <c r="H441" s="2"/>
      <c r="I441" s="55"/>
      <c r="J441" s="34"/>
      <c r="K441" s="4"/>
      <c r="L441" s="4"/>
      <c r="M441" s="4"/>
      <c r="N441" s="4"/>
      <c r="O441" s="4"/>
      <c r="P441" s="4"/>
      <c r="Q441" s="4"/>
      <c r="R441" s="4"/>
      <c r="S441" s="4"/>
      <c r="CE441" s="26">
        <f t="shared" si="12"/>
        <v>0</v>
      </c>
      <c r="CF441" s="26">
        <f t="shared" si="13"/>
        <v>0</v>
      </c>
    </row>
    <row r="442" spans="1:84" ht="14.25" customHeight="1" x14ac:dyDescent="0.25">
      <c r="A442" s="9"/>
      <c r="B442" s="27">
        <v>436</v>
      </c>
      <c r="C442" s="2"/>
      <c r="D442" s="49"/>
      <c r="E442" s="2"/>
      <c r="F442" s="2"/>
      <c r="G442" s="45"/>
      <c r="H442" s="2"/>
      <c r="I442" s="55"/>
      <c r="J442" s="34"/>
      <c r="K442" s="4"/>
      <c r="L442" s="4"/>
      <c r="M442" s="4"/>
      <c r="N442" s="4"/>
      <c r="O442" s="4"/>
      <c r="P442" s="4"/>
      <c r="Q442" s="4"/>
      <c r="R442" s="4"/>
      <c r="S442" s="4"/>
      <c r="CE442" s="26">
        <f t="shared" si="12"/>
        <v>0</v>
      </c>
      <c r="CF442" s="26">
        <f t="shared" si="13"/>
        <v>0</v>
      </c>
    </row>
    <row r="443" spans="1:84" ht="14.25" customHeight="1" x14ac:dyDescent="0.25">
      <c r="A443" s="9"/>
      <c r="B443" s="27">
        <v>437</v>
      </c>
      <c r="C443" s="2"/>
      <c r="D443" s="49"/>
      <c r="E443" s="2"/>
      <c r="F443" s="2"/>
      <c r="G443" s="45"/>
      <c r="H443" s="2"/>
      <c r="I443" s="55"/>
      <c r="J443" s="34"/>
      <c r="K443" s="4"/>
      <c r="L443" s="4"/>
      <c r="M443" s="4"/>
      <c r="N443" s="4"/>
      <c r="O443" s="4"/>
      <c r="P443" s="4"/>
      <c r="Q443" s="4"/>
      <c r="R443" s="4"/>
      <c r="S443" s="4"/>
      <c r="CE443" s="26">
        <f t="shared" si="12"/>
        <v>0</v>
      </c>
      <c r="CF443" s="26">
        <f t="shared" si="13"/>
        <v>0</v>
      </c>
    </row>
    <row r="444" spans="1:84" ht="14.25" customHeight="1" x14ac:dyDescent="0.25">
      <c r="A444" s="9"/>
      <c r="B444" s="27">
        <v>438</v>
      </c>
      <c r="C444" s="2"/>
      <c r="D444" s="49"/>
      <c r="E444" s="2"/>
      <c r="F444" s="2"/>
      <c r="G444" s="45"/>
      <c r="H444" s="2"/>
      <c r="I444" s="55"/>
      <c r="J444" s="34"/>
      <c r="K444" s="4"/>
      <c r="L444" s="4"/>
      <c r="M444" s="4"/>
      <c r="N444" s="4"/>
      <c r="O444" s="4"/>
      <c r="P444" s="4"/>
      <c r="Q444" s="4"/>
      <c r="R444" s="4"/>
      <c r="S444" s="4"/>
      <c r="CE444" s="26">
        <f t="shared" si="12"/>
        <v>0</v>
      </c>
      <c r="CF444" s="26">
        <f t="shared" si="13"/>
        <v>0</v>
      </c>
    </row>
    <row r="445" spans="1:84" ht="14.25" customHeight="1" x14ac:dyDescent="0.25">
      <c r="A445" s="9"/>
      <c r="B445" s="27">
        <v>439</v>
      </c>
      <c r="C445" s="2"/>
      <c r="D445" s="49"/>
      <c r="E445" s="2"/>
      <c r="F445" s="2"/>
      <c r="G445" s="45"/>
      <c r="H445" s="2"/>
      <c r="I445" s="55"/>
      <c r="J445" s="34"/>
      <c r="K445" s="4"/>
      <c r="L445" s="4"/>
      <c r="M445" s="4"/>
      <c r="N445" s="4"/>
      <c r="O445" s="4"/>
      <c r="P445" s="4"/>
      <c r="Q445" s="4"/>
      <c r="R445" s="4"/>
      <c r="S445" s="4"/>
      <c r="CE445" s="26">
        <f t="shared" si="12"/>
        <v>0</v>
      </c>
      <c r="CF445" s="26">
        <f t="shared" si="13"/>
        <v>0</v>
      </c>
    </row>
    <row r="446" spans="1:84" ht="14.25" customHeight="1" x14ac:dyDescent="0.25">
      <c r="A446" s="9"/>
      <c r="B446" s="27">
        <v>440</v>
      </c>
      <c r="C446" s="2"/>
      <c r="D446" s="49"/>
      <c r="E446" s="2"/>
      <c r="F446" s="2"/>
      <c r="G446" s="45"/>
      <c r="H446" s="2"/>
      <c r="I446" s="55"/>
      <c r="J446" s="34"/>
      <c r="K446" s="4"/>
      <c r="L446" s="4"/>
      <c r="M446" s="4"/>
      <c r="N446" s="4"/>
      <c r="O446" s="4"/>
      <c r="P446" s="4"/>
      <c r="Q446" s="4"/>
      <c r="R446" s="4"/>
      <c r="S446" s="4"/>
      <c r="CE446" s="26">
        <f t="shared" si="12"/>
        <v>0</v>
      </c>
      <c r="CF446" s="26">
        <f t="shared" si="13"/>
        <v>0</v>
      </c>
    </row>
    <row r="447" spans="1:84" ht="14.25" customHeight="1" x14ac:dyDescent="0.25">
      <c r="A447" s="9"/>
      <c r="B447" s="27">
        <v>441</v>
      </c>
      <c r="C447" s="2"/>
      <c r="D447" s="49"/>
      <c r="E447" s="2"/>
      <c r="F447" s="2"/>
      <c r="G447" s="45"/>
      <c r="H447" s="2"/>
      <c r="I447" s="55"/>
      <c r="J447" s="34"/>
      <c r="K447" s="4"/>
      <c r="L447" s="4"/>
      <c r="M447" s="4"/>
      <c r="N447" s="4"/>
      <c r="O447" s="4"/>
      <c r="P447" s="4"/>
      <c r="Q447" s="4"/>
      <c r="R447" s="4"/>
      <c r="S447" s="4"/>
      <c r="CE447" s="26">
        <f t="shared" si="12"/>
        <v>0</v>
      </c>
      <c r="CF447" s="26">
        <f t="shared" si="13"/>
        <v>0</v>
      </c>
    </row>
    <row r="448" spans="1:84" ht="14.25" customHeight="1" x14ac:dyDescent="0.25">
      <c r="A448" s="9"/>
      <c r="B448" s="27">
        <v>442</v>
      </c>
      <c r="C448" s="2"/>
      <c r="D448" s="49"/>
      <c r="E448" s="2"/>
      <c r="F448" s="2"/>
      <c r="G448" s="45"/>
      <c r="H448" s="2"/>
      <c r="I448" s="55"/>
      <c r="J448" s="34"/>
      <c r="K448" s="4"/>
      <c r="L448" s="4"/>
      <c r="M448" s="4"/>
      <c r="N448" s="4"/>
      <c r="O448" s="4"/>
      <c r="P448" s="4"/>
      <c r="Q448" s="4"/>
      <c r="R448" s="4"/>
      <c r="S448" s="4"/>
      <c r="CE448" s="26">
        <f t="shared" si="12"/>
        <v>0</v>
      </c>
      <c r="CF448" s="26">
        <f t="shared" si="13"/>
        <v>0</v>
      </c>
    </row>
    <row r="449" spans="1:84" ht="14.25" customHeight="1" x14ac:dyDescent="0.25">
      <c r="A449" s="9"/>
      <c r="B449" s="27">
        <v>443</v>
      </c>
      <c r="C449" s="2"/>
      <c r="D449" s="49"/>
      <c r="E449" s="2"/>
      <c r="F449" s="2"/>
      <c r="G449" s="45"/>
      <c r="H449" s="2"/>
      <c r="I449" s="55"/>
      <c r="J449" s="34"/>
      <c r="K449" s="4"/>
      <c r="L449" s="4"/>
      <c r="M449" s="4"/>
      <c r="N449" s="4"/>
      <c r="O449" s="4"/>
      <c r="P449" s="4"/>
      <c r="Q449" s="4"/>
      <c r="R449" s="4"/>
      <c r="S449" s="4"/>
      <c r="CE449" s="26">
        <f t="shared" si="12"/>
        <v>0</v>
      </c>
      <c r="CF449" s="26">
        <f t="shared" si="13"/>
        <v>0</v>
      </c>
    </row>
    <row r="450" spans="1:84" ht="14.25" customHeight="1" x14ac:dyDescent="0.25">
      <c r="A450" s="9"/>
      <c r="B450" s="27">
        <v>444</v>
      </c>
      <c r="C450" s="2"/>
      <c r="D450" s="49"/>
      <c r="E450" s="2"/>
      <c r="F450" s="2"/>
      <c r="G450" s="45"/>
      <c r="H450" s="2"/>
      <c r="I450" s="55"/>
      <c r="J450" s="34"/>
      <c r="K450" s="4"/>
      <c r="L450" s="4"/>
      <c r="M450" s="4"/>
      <c r="N450" s="4"/>
      <c r="O450" s="4"/>
      <c r="P450" s="4"/>
      <c r="Q450" s="4"/>
      <c r="R450" s="4"/>
      <c r="S450" s="4"/>
      <c r="CE450" s="26">
        <f t="shared" si="12"/>
        <v>0</v>
      </c>
      <c r="CF450" s="26">
        <f t="shared" si="13"/>
        <v>0</v>
      </c>
    </row>
    <row r="451" spans="1:84" ht="14.25" customHeight="1" x14ac:dyDescent="0.25">
      <c r="A451" s="9"/>
      <c r="B451" s="27">
        <v>445</v>
      </c>
      <c r="C451" s="2"/>
      <c r="D451" s="49"/>
      <c r="E451" s="2"/>
      <c r="F451" s="2"/>
      <c r="G451" s="45"/>
      <c r="H451" s="2"/>
      <c r="I451" s="55"/>
      <c r="J451" s="34"/>
      <c r="K451" s="4"/>
      <c r="L451" s="4"/>
      <c r="M451" s="4"/>
      <c r="N451" s="4"/>
      <c r="O451" s="4"/>
      <c r="P451" s="4"/>
      <c r="Q451" s="4"/>
      <c r="R451" s="4"/>
      <c r="S451" s="4"/>
      <c r="CE451" s="26">
        <f t="shared" si="12"/>
        <v>0</v>
      </c>
      <c r="CF451" s="26">
        <f t="shared" si="13"/>
        <v>0</v>
      </c>
    </row>
    <row r="452" spans="1:84" ht="14.25" customHeight="1" x14ac:dyDescent="0.25">
      <c r="A452" s="9"/>
      <c r="B452" s="27">
        <v>446</v>
      </c>
      <c r="C452" s="2"/>
      <c r="D452" s="49"/>
      <c r="E452" s="2"/>
      <c r="F452" s="2"/>
      <c r="G452" s="45"/>
      <c r="H452" s="2"/>
      <c r="I452" s="55"/>
      <c r="J452" s="34"/>
      <c r="K452" s="4"/>
      <c r="L452" s="4"/>
      <c r="M452" s="4"/>
      <c r="N452" s="4"/>
      <c r="O452" s="4"/>
      <c r="P452" s="4"/>
      <c r="Q452" s="4"/>
      <c r="R452" s="4"/>
      <c r="S452" s="4"/>
      <c r="CE452" s="26">
        <f t="shared" si="12"/>
        <v>0</v>
      </c>
      <c r="CF452" s="26">
        <f t="shared" si="13"/>
        <v>0</v>
      </c>
    </row>
    <row r="453" spans="1:84" ht="14.25" customHeight="1" x14ac:dyDescent="0.25">
      <c r="A453" s="9"/>
      <c r="B453" s="27">
        <v>447</v>
      </c>
      <c r="C453" s="2"/>
      <c r="D453" s="49"/>
      <c r="E453" s="2"/>
      <c r="F453" s="2"/>
      <c r="G453" s="45"/>
      <c r="H453" s="2"/>
      <c r="I453" s="55"/>
      <c r="J453" s="34"/>
      <c r="K453" s="4"/>
      <c r="L453" s="4"/>
      <c r="M453" s="4"/>
      <c r="N453" s="4"/>
      <c r="O453" s="4"/>
      <c r="P453" s="4"/>
      <c r="Q453" s="4"/>
      <c r="R453" s="4"/>
      <c r="S453" s="4"/>
      <c r="CE453" s="26">
        <f t="shared" si="12"/>
        <v>0</v>
      </c>
      <c r="CF453" s="26">
        <f t="shared" si="13"/>
        <v>0</v>
      </c>
    </row>
    <row r="454" spans="1:84" ht="14.25" customHeight="1" x14ac:dyDescent="0.25">
      <c r="A454" s="9"/>
      <c r="B454" s="27">
        <v>448</v>
      </c>
      <c r="C454" s="2"/>
      <c r="D454" s="49"/>
      <c r="E454" s="2"/>
      <c r="F454" s="2"/>
      <c r="G454" s="45"/>
      <c r="H454" s="2"/>
      <c r="I454" s="55"/>
      <c r="J454" s="34"/>
      <c r="K454" s="4"/>
      <c r="L454" s="4"/>
      <c r="M454" s="4"/>
      <c r="N454" s="4"/>
      <c r="O454" s="4"/>
      <c r="P454" s="4"/>
      <c r="Q454" s="4"/>
      <c r="R454" s="4"/>
      <c r="S454" s="4"/>
      <c r="CE454" s="26">
        <f t="shared" si="12"/>
        <v>0</v>
      </c>
      <c r="CF454" s="26">
        <f t="shared" si="13"/>
        <v>0</v>
      </c>
    </row>
    <row r="455" spans="1:84" ht="14.25" customHeight="1" x14ac:dyDescent="0.25">
      <c r="A455" s="9"/>
      <c r="B455" s="27">
        <v>449</v>
      </c>
      <c r="C455" s="2"/>
      <c r="D455" s="49"/>
      <c r="E455" s="2"/>
      <c r="F455" s="2"/>
      <c r="G455" s="45"/>
      <c r="H455" s="2"/>
      <c r="I455" s="55"/>
      <c r="J455" s="34"/>
      <c r="K455" s="4"/>
      <c r="L455" s="4"/>
      <c r="M455" s="4"/>
      <c r="N455" s="4"/>
      <c r="O455" s="4"/>
      <c r="P455" s="4"/>
      <c r="Q455" s="4"/>
      <c r="R455" s="4"/>
      <c r="S455" s="4"/>
      <c r="CE455" s="26">
        <f t="shared" ref="CE455:CE518" si="14">IF(C455&lt;&gt;"",1,0)</f>
        <v>0</v>
      </c>
      <c r="CF455" s="26">
        <f t="shared" ref="CF455:CF518" si="15">IF(CE455=1,IF(E455&lt;&gt;"",IF(E455&lt;400,1,0),0),0)</f>
        <v>0</v>
      </c>
    </row>
    <row r="456" spans="1:84" ht="14.25" customHeight="1" x14ac:dyDescent="0.25">
      <c r="A456" s="9"/>
      <c r="B456" s="27">
        <v>450</v>
      </c>
      <c r="C456" s="2"/>
      <c r="D456" s="49"/>
      <c r="E456" s="2"/>
      <c r="F456" s="2"/>
      <c r="G456" s="45"/>
      <c r="H456" s="2"/>
      <c r="I456" s="55"/>
      <c r="J456" s="34"/>
      <c r="K456" s="4"/>
      <c r="L456" s="4"/>
      <c r="M456" s="4"/>
      <c r="N456" s="4"/>
      <c r="O456" s="4"/>
      <c r="P456" s="4"/>
      <c r="Q456" s="4"/>
      <c r="R456" s="4"/>
      <c r="S456" s="4"/>
      <c r="CE456" s="26">
        <f t="shared" si="14"/>
        <v>0</v>
      </c>
      <c r="CF456" s="26">
        <f t="shared" si="15"/>
        <v>0</v>
      </c>
    </row>
    <row r="457" spans="1:84" ht="14.25" customHeight="1" x14ac:dyDescent="0.25">
      <c r="A457" s="9"/>
      <c r="B457" s="27">
        <v>451</v>
      </c>
      <c r="C457" s="2"/>
      <c r="D457" s="49"/>
      <c r="E457" s="2"/>
      <c r="F457" s="2"/>
      <c r="G457" s="45"/>
      <c r="H457" s="2"/>
      <c r="I457" s="55"/>
      <c r="J457" s="34"/>
      <c r="K457" s="4"/>
      <c r="L457" s="4"/>
      <c r="M457" s="4"/>
      <c r="N457" s="4"/>
      <c r="O457" s="4"/>
      <c r="P457" s="4"/>
      <c r="Q457" s="4"/>
      <c r="R457" s="4"/>
      <c r="S457" s="4"/>
      <c r="CE457" s="26">
        <f t="shared" si="14"/>
        <v>0</v>
      </c>
      <c r="CF457" s="26">
        <f t="shared" si="15"/>
        <v>0</v>
      </c>
    </row>
    <row r="458" spans="1:84" ht="14.25" customHeight="1" x14ac:dyDescent="0.25">
      <c r="A458" s="9"/>
      <c r="B458" s="27">
        <v>452</v>
      </c>
      <c r="C458" s="2"/>
      <c r="D458" s="49"/>
      <c r="E458" s="2"/>
      <c r="F458" s="2"/>
      <c r="G458" s="45"/>
      <c r="H458" s="2"/>
      <c r="I458" s="55"/>
      <c r="J458" s="34"/>
      <c r="K458" s="4"/>
      <c r="L458" s="4"/>
      <c r="M458" s="4"/>
      <c r="N458" s="4"/>
      <c r="O458" s="4"/>
      <c r="P458" s="4"/>
      <c r="Q458" s="4"/>
      <c r="R458" s="4"/>
      <c r="S458" s="4"/>
      <c r="CE458" s="26">
        <f t="shared" si="14"/>
        <v>0</v>
      </c>
      <c r="CF458" s="26">
        <f t="shared" si="15"/>
        <v>0</v>
      </c>
    </row>
    <row r="459" spans="1:84" ht="14.25" customHeight="1" x14ac:dyDescent="0.25">
      <c r="A459" s="9"/>
      <c r="B459" s="27">
        <v>453</v>
      </c>
      <c r="C459" s="2"/>
      <c r="D459" s="49"/>
      <c r="E459" s="2"/>
      <c r="F459" s="2"/>
      <c r="G459" s="45"/>
      <c r="H459" s="2"/>
      <c r="I459" s="55"/>
      <c r="J459" s="34"/>
      <c r="K459" s="4"/>
      <c r="L459" s="4"/>
      <c r="M459" s="4"/>
      <c r="N459" s="4"/>
      <c r="O459" s="4"/>
      <c r="P459" s="4"/>
      <c r="Q459" s="4"/>
      <c r="R459" s="4"/>
      <c r="S459" s="4"/>
      <c r="CE459" s="26">
        <f t="shared" si="14"/>
        <v>0</v>
      </c>
      <c r="CF459" s="26">
        <f t="shared" si="15"/>
        <v>0</v>
      </c>
    </row>
    <row r="460" spans="1:84" ht="14.25" customHeight="1" x14ac:dyDescent="0.25">
      <c r="A460" s="9"/>
      <c r="B460" s="27">
        <v>454</v>
      </c>
      <c r="C460" s="2"/>
      <c r="D460" s="49"/>
      <c r="E460" s="2"/>
      <c r="F460" s="2"/>
      <c r="G460" s="45"/>
      <c r="H460" s="2"/>
      <c r="I460" s="55"/>
      <c r="J460" s="34"/>
      <c r="K460" s="4"/>
      <c r="L460" s="4"/>
      <c r="M460" s="4"/>
      <c r="N460" s="4"/>
      <c r="O460" s="4"/>
      <c r="P460" s="4"/>
      <c r="Q460" s="4"/>
      <c r="R460" s="4"/>
      <c r="S460" s="4"/>
      <c r="CE460" s="26">
        <f t="shared" si="14"/>
        <v>0</v>
      </c>
      <c r="CF460" s="26">
        <f t="shared" si="15"/>
        <v>0</v>
      </c>
    </row>
    <row r="461" spans="1:84" ht="14.25" customHeight="1" x14ac:dyDescent="0.25">
      <c r="A461" s="9"/>
      <c r="B461" s="27">
        <v>455</v>
      </c>
      <c r="C461" s="2"/>
      <c r="D461" s="49"/>
      <c r="E461" s="2"/>
      <c r="F461" s="2"/>
      <c r="G461" s="45"/>
      <c r="H461" s="2"/>
      <c r="I461" s="55"/>
      <c r="J461" s="34"/>
      <c r="K461" s="4"/>
      <c r="L461" s="4"/>
      <c r="M461" s="4"/>
      <c r="N461" s="4"/>
      <c r="O461" s="4"/>
      <c r="P461" s="4"/>
      <c r="Q461" s="4"/>
      <c r="R461" s="4"/>
      <c r="S461" s="4"/>
      <c r="CE461" s="26">
        <f t="shared" si="14"/>
        <v>0</v>
      </c>
      <c r="CF461" s="26">
        <f t="shared" si="15"/>
        <v>0</v>
      </c>
    </row>
    <row r="462" spans="1:84" ht="14.25" customHeight="1" x14ac:dyDescent="0.25">
      <c r="A462" s="9"/>
      <c r="B462" s="27">
        <v>456</v>
      </c>
      <c r="C462" s="2"/>
      <c r="D462" s="49"/>
      <c r="E462" s="2"/>
      <c r="F462" s="2"/>
      <c r="G462" s="45"/>
      <c r="H462" s="2"/>
      <c r="I462" s="55"/>
      <c r="J462" s="34"/>
      <c r="K462" s="4"/>
      <c r="L462" s="4"/>
      <c r="M462" s="4"/>
      <c r="N462" s="4"/>
      <c r="O462" s="4"/>
      <c r="P462" s="4"/>
      <c r="Q462" s="4"/>
      <c r="R462" s="4"/>
      <c r="S462" s="4"/>
      <c r="CE462" s="26">
        <f t="shared" si="14"/>
        <v>0</v>
      </c>
      <c r="CF462" s="26">
        <f t="shared" si="15"/>
        <v>0</v>
      </c>
    </row>
    <row r="463" spans="1:84" ht="14.25" customHeight="1" x14ac:dyDescent="0.25">
      <c r="A463" s="9"/>
      <c r="B463" s="27">
        <v>457</v>
      </c>
      <c r="C463" s="2"/>
      <c r="D463" s="49"/>
      <c r="E463" s="2"/>
      <c r="F463" s="2"/>
      <c r="G463" s="45"/>
      <c r="H463" s="2"/>
      <c r="I463" s="55"/>
      <c r="J463" s="34"/>
      <c r="K463" s="4"/>
      <c r="L463" s="4"/>
      <c r="M463" s="4"/>
      <c r="N463" s="4"/>
      <c r="O463" s="4"/>
      <c r="P463" s="4"/>
      <c r="Q463" s="4"/>
      <c r="R463" s="4"/>
      <c r="S463" s="4"/>
      <c r="CE463" s="26">
        <f t="shared" si="14"/>
        <v>0</v>
      </c>
      <c r="CF463" s="26">
        <f t="shared" si="15"/>
        <v>0</v>
      </c>
    </row>
    <row r="464" spans="1:84" ht="14.25" customHeight="1" x14ac:dyDescent="0.25">
      <c r="A464" s="9"/>
      <c r="B464" s="27">
        <v>458</v>
      </c>
      <c r="C464" s="2"/>
      <c r="D464" s="49"/>
      <c r="E464" s="2"/>
      <c r="F464" s="2"/>
      <c r="G464" s="45"/>
      <c r="H464" s="2"/>
      <c r="I464" s="55"/>
      <c r="J464" s="34"/>
      <c r="K464" s="4"/>
      <c r="L464" s="4"/>
      <c r="M464" s="4"/>
      <c r="N464" s="4"/>
      <c r="O464" s="4"/>
      <c r="P464" s="4"/>
      <c r="Q464" s="4"/>
      <c r="R464" s="4"/>
      <c r="S464" s="4"/>
      <c r="CE464" s="26">
        <f t="shared" si="14"/>
        <v>0</v>
      </c>
      <c r="CF464" s="26">
        <f t="shared" si="15"/>
        <v>0</v>
      </c>
    </row>
    <row r="465" spans="1:84" ht="14.25" customHeight="1" x14ac:dyDescent="0.25">
      <c r="A465" s="9"/>
      <c r="B465" s="27">
        <v>459</v>
      </c>
      <c r="C465" s="2"/>
      <c r="D465" s="49"/>
      <c r="E465" s="2"/>
      <c r="F465" s="2"/>
      <c r="G465" s="45"/>
      <c r="H465" s="2"/>
      <c r="I465" s="55"/>
      <c r="J465" s="34"/>
      <c r="K465" s="4"/>
      <c r="L465" s="4"/>
      <c r="M465" s="4"/>
      <c r="N465" s="4"/>
      <c r="O465" s="4"/>
      <c r="P465" s="4"/>
      <c r="Q465" s="4"/>
      <c r="R465" s="4"/>
      <c r="S465" s="4"/>
      <c r="CE465" s="26">
        <f t="shared" si="14"/>
        <v>0</v>
      </c>
      <c r="CF465" s="26">
        <f t="shared" si="15"/>
        <v>0</v>
      </c>
    </row>
    <row r="466" spans="1:84" ht="14.25" customHeight="1" x14ac:dyDescent="0.25">
      <c r="A466" s="9"/>
      <c r="B466" s="27">
        <v>460</v>
      </c>
      <c r="C466" s="2"/>
      <c r="D466" s="49"/>
      <c r="E466" s="2"/>
      <c r="F466" s="2"/>
      <c r="G466" s="45"/>
      <c r="H466" s="2"/>
      <c r="I466" s="55"/>
      <c r="J466" s="34"/>
      <c r="K466" s="4"/>
      <c r="L466" s="4"/>
      <c r="M466" s="4"/>
      <c r="N466" s="4"/>
      <c r="O466" s="4"/>
      <c r="P466" s="4"/>
      <c r="Q466" s="4"/>
      <c r="R466" s="4"/>
      <c r="S466" s="4"/>
      <c r="CE466" s="26">
        <f t="shared" si="14"/>
        <v>0</v>
      </c>
      <c r="CF466" s="26">
        <f t="shared" si="15"/>
        <v>0</v>
      </c>
    </row>
    <row r="467" spans="1:84" ht="14.25" customHeight="1" x14ac:dyDescent="0.25">
      <c r="A467" s="9"/>
      <c r="B467" s="27">
        <v>461</v>
      </c>
      <c r="C467" s="2"/>
      <c r="D467" s="49"/>
      <c r="E467" s="2"/>
      <c r="F467" s="2"/>
      <c r="G467" s="45"/>
      <c r="H467" s="2"/>
      <c r="I467" s="55"/>
      <c r="J467" s="34"/>
      <c r="K467" s="4"/>
      <c r="L467" s="4"/>
      <c r="M467" s="4"/>
      <c r="N467" s="4"/>
      <c r="O467" s="4"/>
      <c r="P467" s="4"/>
      <c r="Q467" s="4"/>
      <c r="R467" s="4"/>
      <c r="S467" s="4"/>
      <c r="CE467" s="26">
        <f t="shared" si="14"/>
        <v>0</v>
      </c>
      <c r="CF467" s="26">
        <f t="shared" si="15"/>
        <v>0</v>
      </c>
    </row>
    <row r="468" spans="1:84" ht="14.25" customHeight="1" x14ac:dyDescent="0.25">
      <c r="A468" s="9"/>
      <c r="B468" s="27">
        <v>462</v>
      </c>
      <c r="C468" s="2"/>
      <c r="D468" s="49"/>
      <c r="E468" s="2"/>
      <c r="F468" s="2"/>
      <c r="G468" s="45"/>
      <c r="H468" s="2"/>
      <c r="I468" s="55"/>
      <c r="J468" s="34"/>
      <c r="K468" s="4"/>
      <c r="L468" s="4"/>
      <c r="M468" s="4"/>
      <c r="N468" s="4"/>
      <c r="O468" s="4"/>
      <c r="P468" s="4"/>
      <c r="Q468" s="4"/>
      <c r="R468" s="4"/>
      <c r="S468" s="4"/>
      <c r="CE468" s="26">
        <f t="shared" si="14"/>
        <v>0</v>
      </c>
      <c r="CF468" s="26">
        <f t="shared" si="15"/>
        <v>0</v>
      </c>
    </row>
    <row r="469" spans="1:84" ht="14.25" customHeight="1" x14ac:dyDescent="0.25">
      <c r="A469" s="9"/>
      <c r="B469" s="27">
        <v>463</v>
      </c>
      <c r="C469" s="2"/>
      <c r="D469" s="49"/>
      <c r="E469" s="2"/>
      <c r="F469" s="2"/>
      <c r="G469" s="45"/>
      <c r="H469" s="2"/>
      <c r="I469" s="55"/>
      <c r="J469" s="34"/>
      <c r="K469" s="4"/>
      <c r="L469" s="4"/>
      <c r="M469" s="4"/>
      <c r="N469" s="4"/>
      <c r="O469" s="4"/>
      <c r="P469" s="4"/>
      <c r="Q469" s="4"/>
      <c r="R469" s="4"/>
      <c r="S469" s="4"/>
      <c r="CE469" s="26">
        <f t="shared" si="14"/>
        <v>0</v>
      </c>
      <c r="CF469" s="26">
        <f t="shared" si="15"/>
        <v>0</v>
      </c>
    </row>
    <row r="470" spans="1:84" ht="14.25" customHeight="1" x14ac:dyDescent="0.25">
      <c r="A470" s="9"/>
      <c r="B470" s="27">
        <v>464</v>
      </c>
      <c r="C470" s="2"/>
      <c r="D470" s="49"/>
      <c r="E470" s="2"/>
      <c r="F470" s="2"/>
      <c r="G470" s="45"/>
      <c r="H470" s="2"/>
      <c r="I470" s="55"/>
      <c r="J470" s="34"/>
      <c r="K470" s="4"/>
      <c r="L470" s="4"/>
      <c r="M470" s="4"/>
      <c r="N470" s="4"/>
      <c r="O470" s="4"/>
      <c r="P470" s="4"/>
      <c r="Q470" s="4"/>
      <c r="R470" s="4"/>
      <c r="S470" s="4"/>
      <c r="CE470" s="26">
        <f t="shared" si="14"/>
        <v>0</v>
      </c>
      <c r="CF470" s="26">
        <f t="shared" si="15"/>
        <v>0</v>
      </c>
    </row>
    <row r="471" spans="1:84" ht="14.25" customHeight="1" x14ac:dyDescent="0.25">
      <c r="A471" s="9"/>
      <c r="B471" s="27">
        <v>465</v>
      </c>
      <c r="C471" s="2"/>
      <c r="D471" s="49"/>
      <c r="E471" s="2"/>
      <c r="F471" s="2"/>
      <c r="G471" s="45"/>
      <c r="H471" s="2"/>
      <c r="I471" s="55"/>
      <c r="J471" s="34"/>
      <c r="K471" s="4"/>
      <c r="L471" s="4"/>
      <c r="M471" s="4"/>
      <c r="N471" s="4"/>
      <c r="O471" s="4"/>
      <c r="P471" s="4"/>
      <c r="Q471" s="4"/>
      <c r="R471" s="4"/>
      <c r="S471" s="4"/>
      <c r="CE471" s="26">
        <f t="shared" si="14"/>
        <v>0</v>
      </c>
      <c r="CF471" s="26">
        <f t="shared" si="15"/>
        <v>0</v>
      </c>
    </row>
    <row r="472" spans="1:84" ht="14.25" customHeight="1" x14ac:dyDescent="0.25">
      <c r="A472" s="9"/>
      <c r="B472" s="27">
        <v>466</v>
      </c>
      <c r="C472" s="2"/>
      <c r="D472" s="49"/>
      <c r="E472" s="2"/>
      <c r="F472" s="2"/>
      <c r="G472" s="45"/>
      <c r="H472" s="2"/>
      <c r="I472" s="55"/>
      <c r="J472" s="34"/>
      <c r="K472" s="4"/>
      <c r="L472" s="4"/>
      <c r="M472" s="4"/>
      <c r="N472" s="4"/>
      <c r="O472" s="4"/>
      <c r="P472" s="4"/>
      <c r="Q472" s="4"/>
      <c r="R472" s="4"/>
      <c r="S472" s="4"/>
      <c r="CE472" s="26">
        <f t="shared" si="14"/>
        <v>0</v>
      </c>
      <c r="CF472" s="26">
        <f t="shared" si="15"/>
        <v>0</v>
      </c>
    </row>
    <row r="473" spans="1:84" ht="14.25" customHeight="1" x14ac:dyDescent="0.25">
      <c r="A473" s="9"/>
      <c r="B473" s="27">
        <v>467</v>
      </c>
      <c r="C473" s="2"/>
      <c r="D473" s="49"/>
      <c r="E473" s="2"/>
      <c r="F473" s="2"/>
      <c r="G473" s="45"/>
      <c r="H473" s="2"/>
      <c r="I473" s="55"/>
      <c r="J473" s="34"/>
      <c r="K473" s="4"/>
      <c r="L473" s="4"/>
      <c r="M473" s="4"/>
      <c r="N473" s="4"/>
      <c r="O473" s="4"/>
      <c r="P473" s="4"/>
      <c r="Q473" s="4"/>
      <c r="R473" s="4"/>
      <c r="S473" s="4"/>
      <c r="CE473" s="26">
        <f t="shared" si="14"/>
        <v>0</v>
      </c>
      <c r="CF473" s="26">
        <f t="shared" si="15"/>
        <v>0</v>
      </c>
    </row>
    <row r="474" spans="1:84" ht="14.25" customHeight="1" x14ac:dyDescent="0.25">
      <c r="A474" s="9"/>
      <c r="B474" s="27">
        <v>468</v>
      </c>
      <c r="C474" s="2"/>
      <c r="D474" s="49"/>
      <c r="E474" s="2"/>
      <c r="F474" s="2"/>
      <c r="G474" s="45"/>
      <c r="H474" s="2"/>
      <c r="I474" s="55"/>
      <c r="J474" s="34"/>
      <c r="K474" s="4"/>
      <c r="L474" s="4"/>
      <c r="M474" s="4"/>
      <c r="N474" s="4"/>
      <c r="O474" s="4"/>
      <c r="P474" s="4"/>
      <c r="Q474" s="4"/>
      <c r="R474" s="4"/>
      <c r="S474" s="4"/>
      <c r="CE474" s="26">
        <f t="shared" si="14"/>
        <v>0</v>
      </c>
      <c r="CF474" s="26">
        <f t="shared" si="15"/>
        <v>0</v>
      </c>
    </row>
    <row r="475" spans="1:84" ht="14.25" customHeight="1" x14ac:dyDescent="0.25">
      <c r="A475" s="9"/>
      <c r="B475" s="27">
        <v>469</v>
      </c>
      <c r="C475" s="2"/>
      <c r="D475" s="49"/>
      <c r="E475" s="2"/>
      <c r="F475" s="2"/>
      <c r="G475" s="45"/>
      <c r="H475" s="2"/>
      <c r="I475" s="55"/>
      <c r="J475" s="34"/>
      <c r="K475" s="4"/>
      <c r="L475" s="4"/>
      <c r="M475" s="4"/>
      <c r="N475" s="4"/>
      <c r="O475" s="4"/>
      <c r="P475" s="4"/>
      <c r="Q475" s="4"/>
      <c r="R475" s="4"/>
      <c r="S475" s="4"/>
      <c r="CE475" s="26">
        <f t="shared" si="14"/>
        <v>0</v>
      </c>
      <c r="CF475" s="26">
        <f t="shared" si="15"/>
        <v>0</v>
      </c>
    </row>
    <row r="476" spans="1:84" ht="14.25" customHeight="1" x14ac:dyDescent="0.25">
      <c r="A476" s="9"/>
      <c r="B476" s="27">
        <v>470</v>
      </c>
      <c r="C476" s="2"/>
      <c r="D476" s="49"/>
      <c r="E476" s="2"/>
      <c r="F476" s="2"/>
      <c r="G476" s="45"/>
      <c r="H476" s="2"/>
      <c r="I476" s="55"/>
      <c r="J476" s="34"/>
      <c r="K476" s="4"/>
      <c r="L476" s="4"/>
      <c r="M476" s="4"/>
      <c r="N476" s="4"/>
      <c r="O476" s="4"/>
      <c r="P476" s="4"/>
      <c r="Q476" s="4"/>
      <c r="R476" s="4"/>
      <c r="S476" s="4"/>
      <c r="CE476" s="26">
        <f t="shared" si="14"/>
        <v>0</v>
      </c>
      <c r="CF476" s="26">
        <f t="shared" si="15"/>
        <v>0</v>
      </c>
    </row>
    <row r="477" spans="1:84" ht="14.25" customHeight="1" x14ac:dyDescent="0.25">
      <c r="A477" s="9"/>
      <c r="B477" s="27">
        <v>471</v>
      </c>
      <c r="C477" s="2"/>
      <c r="D477" s="49"/>
      <c r="E477" s="2"/>
      <c r="F477" s="2"/>
      <c r="G477" s="45"/>
      <c r="H477" s="2"/>
      <c r="I477" s="55"/>
      <c r="J477" s="34"/>
      <c r="K477" s="4"/>
      <c r="L477" s="4"/>
      <c r="M477" s="4"/>
      <c r="N477" s="4"/>
      <c r="O477" s="4"/>
      <c r="P477" s="4"/>
      <c r="Q477" s="4"/>
      <c r="R477" s="4"/>
      <c r="S477" s="4"/>
      <c r="CE477" s="26">
        <f t="shared" si="14"/>
        <v>0</v>
      </c>
      <c r="CF477" s="26">
        <f t="shared" si="15"/>
        <v>0</v>
      </c>
    </row>
    <row r="478" spans="1:84" ht="14.25" customHeight="1" x14ac:dyDescent="0.25">
      <c r="A478" s="9"/>
      <c r="B478" s="27">
        <v>472</v>
      </c>
      <c r="C478" s="2"/>
      <c r="D478" s="49"/>
      <c r="E478" s="2"/>
      <c r="F478" s="2"/>
      <c r="G478" s="45"/>
      <c r="H478" s="2"/>
      <c r="I478" s="55"/>
      <c r="J478" s="34"/>
      <c r="K478" s="4"/>
      <c r="L478" s="4"/>
      <c r="M478" s="4"/>
      <c r="N478" s="4"/>
      <c r="O478" s="4"/>
      <c r="P478" s="4"/>
      <c r="Q478" s="4"/>
      <c r="R478" s="4"/>
      <c r="S478" s="4"/>
      <c r="CE478" s="26">
        <f t="shared" si="14"/>
        <v>0</v>
      </c>
      <c r="CF478" s="26">
        <f t="shared" si="15"/>
        <v>0</v>
      </c>
    </row>
    <row r="479" spans="1:84" ht="14.25" customHeight="1" x14ac:dyDescent="0.25">
      <c r="A479" s="9"/>
      <c r="B479" s="27">
        <v>473</v>
      </c>
      <c r="C479" s="2"/>
      <c r="D479" s="49"/>
      <c r="E479" s="2"/>
      <c r="F479" s="2"/>
      <c r="G479" s="45"/>
      <c r="H479" s="2"/>
      <c r="I479" s="55"/>
      <c r="J479" s="34"/>
      <c r="K479" s="4"/>
      <c r="L479" s="4"/>
      <c r="M479" s="4"/>
      <c r="N479" s="4"/>
      <c r="O479" s="4"/>
      <c r="P479" s="4"/>
      <c r="Q479" s="4"/>
      <c r="R479" s="4"/>
      <c r="S479" s="4"/>
      <c r="CE479" s="26">
        <f t="shared" si="14"/>
        <v>0</v>
      </c>
      <c r="CF479" s="26">
        <f t="shared" si="15"/>
        <v>0</v>
      </c>
    </row>
    <row r="480" spans="1:84" ht="14.25" customHeight="1" x14ac:dyDescent="0.25">
      <c r="A480" s="9"/>
      <c r="B480" s="27">
        <v>474</v>
      </c>
      <c r="C480" s="2"/>
      <c r="D480" s="49"/>
      <c r="E480" s="2"/>
      <c r="F480" s="2"/>
      <c r="G480" s="45"/>
      <c r="H480" s="2"/>
      <c r="I480" s="55"/>
      <c r="J480" s="34"/>
      <c r="K480" s="4"/>
      <c r="L480" s="4"/>
      <c r="M480" s="4"/>
      <c r="N480" s="4"/>
      <c r="O480" s="4"/>
      <c r="P480" s="4"/>
      <c r="Q480" s="4"/>
      <c r="R480" s="4"/>
      <c r="S480" s="4"/>
      <c r="CE480" s="26">
        <f t="shared" si="14"/>
        <v>0</v>
      </c>
      <c r="CF480" s="26">
        <f t="shared" si="15"/>
        <v>0</v>
      </c>
    </row>
    <row r="481" spans="1:84" ht="14.25" customHeight="1" x14ac:dyDescent="0.25">
      <c r="A481" s="9"/>
      <c r="B481" s="27">
        <v>475</v>
      </c>
      <c r="C481" s="2"/>
      <c r="D481" s="49"/>
      <c r="E481" s="2"/>
      <c r="F481" s="2"/>
      <c r="G481" s="45"/>
      <c r="H481" s="2"/>
      <c r="I481" s="55"/>
      <c r="J481" s="34"/>
      <c r="K481" s="4"/>
      <c r="L481" s="4"/>
      <c r="M481" s="4"/>
      <c r="N481" s="4"/>
      <c r="O481" s="4"/>
      <c r="P481" s="4"/>
      <c r="Q481" s="4"/>
      <c r="R481" s="4"/>
      <c r="S481" s="4"/>
      <c r="CE481" s="26">
        <f t="shared" si="14"/>
        <v>0</v>
      </c>
      <c r="CF481" s="26">
        <f t="shared" si="15"/>
        <v>0</v>
      </c>
    </row>
    <row r="482" spans="1:84" ht="14.25" customHeight="1" x14ac:dyDescent="0.25">
      <c r="A482" s="9"/>
      <c r="B482" s="27">
        <v>476</v>
      </c>
      <c r="C482" s="2"/>
      <c r="D482" s="49"/>
      <c r="E482" s="2"/>
      <c r="F482" s="2"/>
      <c r="G482" s="45"/>
      <c r="H482" s="2"/>
      <c r="I482" s="55"/>
      <c r="J482" s="34"/>
      <c r="K482" s="4"/>
      <c r="L482" s="4"/>
      <c r="M482" s="4"/>
      <c r="N482" s="4"/>
      <c r="O482" s="4"/>
      <c r="P482" s="4"/>
      <c r="Q482" s="4"/>
      <c r="R482" s="4"/>
      <c r="S482" s="4"/>
      <c r="CE482" s="26">
        <f t="shared" si="14"/>
        <v>0</v>
      </c>
      <c r="CF482" s="26">
        <f t="shared" si="15"/>
        <v>0</v>
      </c>
    </row>
    <row r="483" spans="1:84" ht="14.25" customHeight="1" x14ac:dyDescent="0.25">
      <c r="A483" s="9"/>
      <c r="B483" s="27">
        <v>477</v>
      </c>
      <c r="C483" s="2"/>
      <c r="D483" s="49"/>
      <c r="E483" s="2"/>
      <c r="F483" s="2"/>
      <c r="G483" s="45"/>
      <c r="H483" s="2"/>
      <c r="I483" s="55"/>
      <c r="J483" s="34"/>
      <c r="K483" s="4"/>
      <c r="L483" s="4"/>
      <c r="M483" s="4"/>
      <c r="N483" s="4"/>
      <c r="O483" s="4"/>
      <c r="P483" s="4"/>
      <c r="Q483" s="4"/>
      <c r="R483" s="4"/>
      <c r="S483" s="4"/>
      <c r="CE483" s="26">
        <f t="shared" si="14"/>
        <v>0</v>
      </c>
      <c r="CF483" s="26">
        <f t="shared" si="15"/>
        <v>0</v>
      </c>
    </row>
    <row r="484" spans="1:84" ht="14.25" customHeight="1" x14ac:dyDescent="0.25">
      <c r="A484" s="9"/>
      <c r="B484" s="27">
        <v>478</v>
      </c>
      <c r="C484" s="2"/>
      <c r="D484" s="49"/>
      <c r="E484" s="2"/>
      <c r="F484" s="2"/>
      <c r="G484" s="45"/>
      <c r="H484" s="2"/>
      <c r="I484" s="55"/>
      <c r="J484" s="34"/>
      <c r="K484" s="4"/>
      <c r="L484" s="4"/>
      <c r="M484" s="4"/>
      <c r="N484" s="4"/>
      <c r="O484" s="4"/>
      <c r="P484" s="4"/>
      <c r="Q484" s="4"/>
      <c r="R484" s="4"/>
      <c r="S484" s="4"/>
      <c r="CE484" s="26">
        <f t="shared" si="14"/>
        <v>0</v>
      </c>
      <c r="CF484" s="26">
        <f t="shared" si="15"/>
        <v>0</v>
      </c>
    </row>
    <row r="485" spans="1:84" ht="14.25" customHeight="1" x14ac:dyDescent="0.25">
      <c r="A485" s="9"/>
      <c r="B485" s="27">
        <v>479</v>
      </c>
      <c r="C485" s="2"/>
      <c r="D485" s="49"/>
      <c r="E485" s="2"/>
      <c r="F485" s="2"/>
      <c r="G485" s="45"/>
      <c r="H485" s="2"/>
      <c r="I485" s="55"/>
      <c r="J485" s="34"/>
      <c r="K485" s="4"/>
      <c r="L485" s="4"/>
      <c r="M485" s="4"/>
      <c r="N485" s="4"/>
      <c r="O485" s="4"/>
      <c r="P485" s="4"/>
      <c r="Q485" s="4"/>
      <c r="R485" s="4"/>
      <c r="S485" s="4"/>
      <c r="CE485" s="26">
        <f t="shared" si="14"/>
        <v>0</v>
      </c>
      <c r="CF485" s="26">
        <f t="shared" si="15"/>
        <v>0</v>
      </c>
    </row>
    <row r="486" spans="1:84" ht="14.25" customHeight="1" x14ac:dyDescent="0.25">
      <c r="A486" s="9"/>
      <c r="B486" s="27">
        <v>480</v>
      </c>
      <c r="C486" s="2"/>
      <c r="D486" s="49"/>
      <c r="E486" s="2"/>
      <c r="F486" s="2"/>
      <c r="G486" s="45"/>
      <c r="H486" s="2"/>
      <c r="I486" s="55"/>
      <c r="J486" s="34"/>
      <c r="K486" s="4"/>
      <c r="L486" s="4"/>
      <c r="M486" s="4"/>
      <c r="N486" s="4"/>
      <c r="O486" s="4"/>
      <c r="P486" s="4"/>
      <c r="Q486" s="4"/>
      <c r="R486" s="4"/>
      <c r="S486" s="4"/>
      <c r="CE486" s="26">
        <f t="shared" si="14"/>
        <v>0</v>
      </c>
      <c r="CF486" s="26">
        <f t="shared" si="15"/>
        <v>0</v>
      </c>
    </row>
    <row r="487" spans="1:84" ht="14.25" customHeight="1" x14ac:dyDescent="0.25">
      <c r="A487" s="9"/>
      <c r="B487" s="27">
        <v>481</v>
      </c>
      <c r="C487" s="2"/>
      <c r="D487" s="49"/>
      <c r="E487" s="2"/>
      <c r="F487" s="2"/>
      <c r="G487" s="45"/>
      <c r="H487" s="2"/>
      <c r="I487" s="55"/>
      <c r="J487" s="34"/>
      <c r="K487" s="4"/>
      <c r="L487" s="4"/>
      <c r="M487" s="4"/>
      <c r="N487" s="4"/>
      <c r="O487" s="4"/>
      <c r="P487" s="4"/>
      <c r="Q487" s="4"/>
      <c r="R487" s="4"/>
      <c r="S487" s="4"/>
      <c r="CE487" s="26">
        <f t="shared" si="14"/>
        <v>0</v>
      </c>
      <c r="CF487" s="26">
        <f t="shared" si="15"/>
        <v>0</v>
      </c>
    </row>
    <row r="488" spans="1:84" ht="14.25" customHeight="1" x14ac:dyDescent="0.25">
      <c r="A488" s="9"/>
      <c r="B488" s="27">
        <v>482</v>
      </c>
      <c r="C488" s="2"/>
      <c r="D488" s="49"/>
      <c r="E488" s="2"/>
      <c r="F488" s="2"/>
      <c r="G488" s="45"/>
      <c r="H488" s="2"/>
      <c r="I488" s="55"/>
      <c r="J488" s="34"/>
      <c r="K488" s="4"/>
      <c r="L488" s="4"/>
      <c r="M488" s="4"/>
      <c r="N488" s="4"/>
      <c r="O488" s="4"/>
      <c r="P488" s="4"/>
      <c r="Q488" s="4"/>
      <c r="R488" s="4"/>
      <c r="S488" s="4"/>
      <c r="CE488" s="26">
        <f t="shared" si="14"/>
        <v>0</v>
      </c>
      <c r="CF488" s="26">
        <f t="shared" si="15"/>
        <v>0</v>
      </c>
    </row>
    <row r="489" spans="1:84" ht="14.25" customHeight="1" x14ac:dyDescent="0.25">
      <c r="A489" s="9"/>
      <c r="B489" s="27">
        <v>483</v>
      </c>
      <c r="C489" s="2"/>
      <c r="D489" s="49"/>
      <c r="E489" s="2"/>
      <c r="F489" s="2"/>
      <c r="G489" s="45"/>
      <c r="H489" s="2"/>
      <c r="I489" s="55"/>
      <c r="J489" s="34"/>
      <c r="K489" s="4"/>
      <c r="L489" s="4"/>
      <c r="M489" s="4"/>
      <c r="N489" s="4"/>
      <c r="O489" s="4"/>
      <c r="P489" s="4"/>
      <c r="Q489" s="4"/>
      <c r="R489" s="4"/>
      <c r="S489" s="4"/>
      <c r="CE489" s="26">
        <f t="shared" si="14"/>
        <v>0</v>
      </c>
      <c r="CF489" s="26">
        <f t="shared" si="15"/>
        <v>0</v>
      </c>
    </row>
    <row r="490" spans="1:84" ht="14.25" customHeight="1" x14ac:dyDescent="0.25">
      <c r="A490" s="9"/>
      <c r="B490" s="27">
        <v>484</v>
      </c>
      <c r="C490" s="2"/>
      <c r="D490" s="49"/>
      <c r="E490" s="2"/>
      <c r="F490" s="2"/>
      <c r="G490" s="45"/>
      <c r="H490" s="2"/>
      <c r="I490" s="55"/>
      <c r="J490" s="34"/>
      <c r="K490" s="4"/>
      <c r="L490" s="4"/>
      <c r="M490" s="4"/>
      <c r="N490" s="4"/>
      <c r="O490" s="4"/>
      <c r="P490" s="4"/>
      <c r="Q490" s="4"/>
      <c r="R490" s="4"/>
      <c r="S490" s="4"/>
      <c r="CE490" s="26">
        <f t="shared" si="14"/>
        <v>0</v>
      </c>
      <c r="CF490" s="26">
        <f t="shared" si="15"/>
        <v>0</v>
      </c>
    </row>
    <row r="491" spans="1:84" ht="14.25" customHeight="1" x14ac:dyDescent="0.25">
      <c r="A491" s="9"/>
      <c r="B491" s="27">
        <v>485</v>
      </c>
      <c r="C491" s="2"/>
      <c r="D491" s="49"/>
      <c r="E491" s="2"/>
      <c r="F491" s="2"/>
      <c r="G491" s="45"/>
      <c r="H491" s="2"/>
      <c r="I491" s="55"/>
      <c r="J491" s="34"/>
      <c r="K491" s="4"/>
      <c r="L491" s="4"/>
      <c r="M491" s="4"/>
      <c r="N491" s="4"/>
      <c r="O491" s="4"/>
      <c r="P491" s="4"/>
      <c r="Q491" s="4"/>
      <c r="R491" s="4"/>
      <c r="S491" s="4"/>
      <c r="CE491" s="26">
        <f t="shared" si="14"/>
        <v>0</v>
      </c>
      <c r="CF491" s="26">
        <f t="shared" si="15"/>
        <v>0</v>
      </c>
    </row>
    <row r="492" spans="1:84" ht="14.25" customHeight="1" x14ac:dyDescent="0.25">
      <c r="A492" s="9"/>
      <c r="B492" s="27">
        <v>486</v>
      </c>
      <c r="C492" s="2"/>
      <c r="D492" s="49"/>
      <c r="E492" s="2"/>
      <c r="F492" s="2"/>
      <c r="G492" s="45"/>
      <c r="H492" s="2"/>
      <c r="I492" s="55"/>
      <c r="J492" s="34"/>
      <c r="K492" s="4"/>
      <c r="L492" s="4"/>
      <c r="M492" s="4"/>
      <c r="N492" s="4"/>
      <c r="O492" s="4"/>
      <c r="P492" s="4"/>
      <c r="Q492" s="4"/>
      <c r="R492" s="4"/>
      <c r="S492" s="4"/>
      <c r="CE492" s="26">
        <f t="shared" si="14"/>
        <v>0</v>
      </c>
      <c r="CF492" s="26">
        <f t="shared" si="15"/>
        <v>0</v>
      </c>
    </row>
    <row r="493" spans="1:84" ht="14.25" customHeight="1" x14ac:dyDescent="0.25">
      <c r="A493" s="9"/>
      <c r="B493" s="27">
        <v>487</v>
      </c>
      <c r="C493" s="2"/>
      <c r="D493" s="49"/>
      <c r="E493" s="2"/>
      <c r="F493" s="2"/>
      <c r="G493" s="45"/>
      <c r="H493" s="2"/>
      <c r="I493" s="55"/>
      <c r="J493" s="34"/>
      <c r="K493" s="4"/>
      <c r="L493" s="4"/>
      <c r="M493" s="4"/>
      <c r="N493" s="4"/>
      <c r="O493" s="4"/>
      <c r="P493" s="4"/>
      <c r="Q493" s="4"/>
      <c r="R493" s="4"/>
      <c r="S493" s="4"/>
      <c r="CE493" s="26">
        <f t="shared" si="14"/>
        <v>0</v>
      </c>
      <c r="CF493" s="26">
        <f t="shared" si="15"/>
        <v>0</v>
      </c>
    </row>
    <row r="494" spans="1:84" ht="14.25" customHeight="1" x14ac:dyDescent="0.25">
      <c r="A494" s="9"/>
      <c r="B494" s="27">
        <v>488</v>
      </c>
      <c r="C494" s="2"/>
      <c r="D494" s="49"/>
      <c r="E494" s="2"/>
      <c r="F494" s="2"/>
      <c r="G494" s="45"/>
      <c r="H494" s="2"/>
      <c r="I494" s="55"/>
      <c r="J494" s="34"/>
      <c r="K494" s="4"/>
      <c r="L494" s="4"/>
      <c r="M494" s="4"/>
      <c r="N494" s="4"/>
      <c r="O494" s="4"/>
      <c r="P494" s="4"/>
      <c r="Q494" s="4"/>
      <c r="R494" s="4"/>
      <c r="S494" s="4"/>
      <c r="CE494" s="26">
        <f t="shared" si="14"/>
        <v>0</v>
      </c>
      <c r="CF494" s="26">
        <f t="shared" si="15"/>
        <v>0</v>
      </c>
    </row>
    <row r="495" spans="1:84" ht="14.25" customHeight="1" x14ac:dyDescent="0.25">
      <c r="A495" s="9"/>
      <c r="B495" s="27">
        <v>489</v>
      </c>
      <c r="C495" s="2"/>
      <c r="D495" s="49"/>
      <c r="E495" s="2"/>
      <c r="F495" s="2"/>
      <c r="G495" s="45"/>
      <c r="H495" s="2"/>
      <c r="I495" s="55"/>
      <c r="J495" s="34"/>
      <c r="K495" s="4"/>
      <c r="L495" s="4"/>
      <c r="M495" s="4"/>
      <c r="N495" s="4"/>
      <c r="O495" s="4"/>
      <c r="P495" s="4"/>
      <c r="Q495" s="4"/>
      <c r="R495" s="4"/>
      <c r="S495" s="4"/>
      <c r="CE495" s="26">
        <f t="shared" si="14"/>
        <v>0</v>
      </c>
      <c r="CF495" s="26">
        <f t="shared" si="15"/>
        <v>0</v>
      </c>
    </row>
    <row r="496" spans="1:84" ht="14.25" customHeight="1" x14ac:dyDescent="0.25">
      <c r="A496" s="9"/>
      <c r="B496" s="27">
        <v>490</v>
      </c>
      <c r="C496" s="2"/>
      <c r="D496" s="49"/>
      <c r="E496" s="2"/>
      <c r="F496" s="2"/>
      <c r="G496" s="45"/>
      <c r="H496" s="2"/>
      <c r="I496" s="55"/>
      <c r="J496" s="34"/>
      <c r="K496" s="4"/>
      <c r="L496" s="4"/>
      <c r="M496" s="4"/>
      <c r="N496" s="4"/>
      <c r="O496" s="4"/>
      <c r="P496" s="4"/>
      <c r="Q496" s="4"/>
      <c r="R496" s="4"/>
      <c r="S496" s="4"/>
      <c r="CE496" s="26">
        <f t="shared" si="14"/>
        <v>0</v>
      </c>
      <c r="CF496" s="26">
        <f t="shared" si="15"/>
        <v>0</v>
      </c>
    </row>
    <row r="497" spans="1:84" ht="14.25" customHeight="1" x14ac:dyDescent="0.25">
      <c r="A497" s="9"/>
      <c r="B497" s="27">
        <v>491</v>
      </c>
      <c r="C497" s="2"/>
      <c r="D497" s="49"/>
      <c r="E497" s="2"/>
      <c r="F497" s="2"/>
      <c r="G497" s="45"/>
      <c r="H497" s="2"/>
      <c r="I497" s="55"/>
      <c r="J497" s="34"/>
      <c r="K497" s="4"/>
      <c r="L497" s="4"/>
      <c r="M497" s="4"/>
      <c r="N497" s="4"/>
      <c r="O497" s="4"/>
      <c r="P497" s="4"/>
      <c r="Q497" s="4"/>
      <c r="R497" s="4"/>
      <c r="S497" s="4"/>
      <c r="CE497" s="26">
        <f t="shared" si="14"/>
        <v>0</v>
      </c>
      <c r="CF497" s="26">
        <f t="shared" si="15"/>
        <v>0</v>
      </c>
    </row>
    <row r="498" spans="1:84" ht="14.25" customHeight="1" x14ac:dyDescent="0.25">
      <c r="A498" s="9"/>
      <c r="B498" s="27">
        <v>492</v>
      </c>
      <c r="C498" s="2"/>
      <c r="D498" s="49"/>
      <c r="E498" s="2"/>
      <c r="F498" s="2"/>
      <c r="G498" s="45"/>
      <c r="H498" s="2"/>
      <c r="I498" s="55"/>
      <c r="J498" s="34"/>
      <c r="K498" s="4"/>
      <c r="L498" s="4"/>
      <c r="M498" s="4"/>
      <c r="N498" s="4"/>
      <c r="O498" s="4"/>
      <c r="P498" s="4"/>
      <c r="Q498" s="4"/>
      <c r="R498" s="4"/>
      <c r="S498" s="4"/>
      <c r="CE498" s="26">
        <f t="shared" si="14"/>
        <v>0</v>
      </c>
      <c r="CF498" s="26">
        <f t="shared" si="15"/>
        <v>0</v>
      </c>
    </row>
    <row r="499" spans="1:84" ht="14.25" customHeight="1" x14ac:dyDescent="0.25">
      <c r="A499" s="9"/>
      <c r="B499" s="27">
        <v>493</v>
      </c>
      <c r="C499" s="2"/>
      <c r="D499" s="49"/>
      <c r="E499" s="2"/>
      <c r="F499" s="2"/>
      <c r="G499" s="45"/>
      <c r="H499" s="2"/>
      <c r="I499" s="55"/>
      <c r="J499" s="34"/>
      <c r="K499" s="4"/>
      <c r="L499" s="4"/>
      <c r="M499" s="4"/>
      <c r="N499" s="4"/>
      <c r="O499" s="4"/>
      <c r="P499" s="4"/>
      <c r="Q499" s="4"/>
      <c r="R499" s="4"/>
      <c r="S499" s="4"/>
      <c r="CE499" s="26">
        <f t="shared" si="14"/>
        <v>0</v>
      </c>
      <c r="CF499" s="26">
        <f t="shared" si="15"/>
        <v>0</v>
      </c>
    </row>
    <row r="500" spans="1:84" ht="14.25" customHeight="1" x14ac:dyDescent="0.25">
      <c r="A500" s="9"/>
      <c r="B500" s="27">
        <v>494</v>
      </c>
      <c r="C500" s="2"/>
      <c r="D500" s="49"/>
      <c r="E500" s="2"/>
      <c r="F500" s="2"/>
      <c r="G500" s="45"/>
      <c r="H500" s="2"/>
      <c r="I500" s="55"/>
      <c r="J500" s="34"/>
      <c r="K500" s="4"/>
      <c r="L500" s="4"/>
      <c r="M500" s="4"/>
      <c r="N500" s="4"/>
      <c r="O500" s="4"/>
      <c r="P500" s="4"/>
      <c r="Q500" s="4"/>
      <c r="R500" s="4"/>
      <c r="S500" s="4"/>
      <c r="CE500" s="26">
        <f t="shared" si="14"/>
        <v>0</v>
      </c>
      <c r="CF500" s="26">
        <f t="shared" si="15"/>
        <v>0</v>
      </c>
    </row>
    <row r="501" spans="1:84" ht="14.25" customHeight="1" x14ac:dyDescent="0.25">
      <c r="A501" s="9"/>
      <c r="B501" s="27">
        <v>495</v>
      </c>
      <c r="C501" s="2"/>
      <c r="D501" s="49"/>
      <c r="E501" s="2"/>
      <c r="F501" s="2"/>
      <c r="G501" s="45"/>
      <c r="H501" s="2"/>
      <c r="I501" s="55"/>
      <c r="J501" s="34"/>
      <c r="K501" s="4"/>
      <c r="L501" s="4"/>
      <c r="M501" s="4"/>
      <c r="N501" s="4"/>
      <c r="O501" s="4"/>
      <c r="P501" s="4"/>
      <c r="Q501" s="4"/>
      <c r="R501" s="4"/>
      <c r="S501" s="4"/>
      <c r="CE501" s="26">
        <f t="shared" si="14"/>
        <v>0</v>
      </c>
      <c r="CF501" s="26">
        <f t="shared" si="15"/>
        <v>0</v>
      </c>
    </row>
    <row r="502" spans="1:84" ht="14.25" customHeight="1" x14ac:dyDescent="0.25">
      <c r="A502" s="9"/>
      <c r="B502" s="27">
        <v>496</v>
      </c>
      <c r="C502" s="2"/>
      <c r="D502" s="49"/>
      <c r="E502" s="2"/>
      <c r="F502" s="2"/>
      <c r="G502" s="45"/>
      <c r="H502" s="2"/>
      <c r="I502" s="55"/>
      <c r="J502" s="34"/>
      <c r="K502" s="4"/>
      <c r="L502" s="4"/>
      <c r="M502" s="4"/>
      <c r="N502" s="4"/>
      <c r="O502" s="4"/>
      <c r="P502" s="4"/>
      <c r="Q502" s="4"/>
      <c r="R502" s="4"/>
      <c r="S502" s="4"/>
      <c r="CE502" s="26">
        <f t="shared" si="14"/>
        <v>0</v>
      </c>
      <c r="CF502" s="26">
        <f t="shared" si="15"/>
        <v>0</v>
      </c>
    </row>
    <row r="503" spans="1:84" ht="14.25" customHeight="1" x14ac:dyDescent="0.25">
      <c r="A503" s="9"/>
      <c r="B503" s="27">
        <v>497</v>
      </c>
      <c r="C503" s="2"/>
      <c r="D503" s="49"/>
      <c r="E503" s="2"/>
      <c r="F503" s="2"/>
      <c r="G503" s="45"/>
      <c r="H503" s="2"/>
      <c r="I503" s="55"/>
      <c r="J503" s="34"/>
      <c r="K503" s="4"/>
      <c r="L503" s="4"/>
      <c r="M503" s="4"/>
      <c r="N503" s="4"/>
      <c r="O503" s="4"/>
      <c r="P503" s="4"/>
      <c r="Q503" s="4"/>
      <c r="R503" s="4"/>
      <c r="S503" s="4"/>
      <c r="CE503" s="26">
        <f t="shared" si="14"/>
        <v>0</v>
      </c>
      <c r="CF503" s="26">
        <f t="shared" si="15"/>
        <v>0</v>
      </c>
    </row>
    <row r="504" spans="1:84" ht="14.25" customHeight="1" x14ac:dyDescent="0.25">
      <c r="A504" s="9"/>
      <c r="B504" s="27">
        <v>498</v>
      </c>
      <c r="C504" s="2"/>
      <c r="D504" s="49"/>
      <c r="E504" s="2"/>
      <c r="F504" s="2"/>
      <c r="G504" s="45"/>
      <c r="H504" s="2"/>
      <c r="I504" s="55"/>
      <c r="J504" s="34"/>
      <c r="K504" s="4"/>
      <c r="L504" s="4"/>
      <c r="M504" s="4"/>
      <c r="N504" s="4"/>
      <c r="O504" s="4"/>
      <c r="P504" s="4"/>
      <c r="Q504" s="4"/>
      <c r="R504" s="4"/>
      <c r="S504" s="4"/>
      <c r="CE504" s="26">
        <f t="shared" si="14"/>
        <v>0</v>
      </c>
      <c r="CF504" s="26">
        <f t="shared" si="15"/>
        <v>0</v>
      </c>
    </row>
    <row r="505" spans="1:84" ht="14.25" customHeight="1" x14ac:dyDescent="0.25">
      <c r="A505" s="9"/>
      <c r="B505" s="27">
        <v>499</v>
      </c>
      <c r="C505" s="2"/>
      <c r="D505" s="49"/>
      <c r="E505" s="2"/>
      <c r="F505" s="2"/>
      <c r="G505" s="45"/>
      <c r="H505" s="2"/>
      <c r="I505" s="55"/>
      <c r="J505" s="34"/>
      <c r="K505" s="4"/>
      <c r="L505" s="4"/>
      <c r="M505" s="4"/>
      <c r="N505" s="4"/>
      <c r="O505" s="4"/>
      <c r="P505" s="4"/>
      <c r="Q505" s="4"/>
      <c r="R505" s="4"/>
      <c r="S505" s="4"/>
      <c r="CE505" s="26">
        <f t="shared" si="14"/>
        <v>0</v>
      </c>
      <c r="CF505" s="26">
        <f t="shared" si="15"/>
        <v>0</v>
      </c>
    </row>
    <row r="506" spans="1:84" ht="14.25" customHeight="1" x14ac:dyDescent="0.25">
      <c r="A506" s="9"/>
      <c r="B506" s="27">
        <v>500</v>
      </c>
      <c r="C506" s="2"/>
      <c r="D506" s="49"/>
      <c r="E506" s="2"/>
      <c r="F506" s="2"/>
      <c r="G506" s="45"/>
      <c r="H506" s="2"/>
      <c r="I506" s="55"/>
      <c r="J506" s="34"/>
      <c r="K506" s="4"/>
      <c r="L506" s="4"/>
      <c r="M506" s="4"/>
      <c r="N506" s="4"/>
      <c r="O506" s="4"/>
      <c r="P506" s="4"/>
      <c r="Q506" s="4"/>
      <c r="R506" s="4"/>
      <c r="S506" s="4"/>
      <c r="CE506" s="26">
        <f t="shared" si="14"/>
        <v>0</v>
      </c>
      <c r="CF506" s="26">
        <f t="shared" si="15"/>
        <v>0</v>
      </c>
    </row>
    <row r="507" spans="1:84" ht="14.25" customHeight="1" x14ac:dyDescent="0.25">
      <c r="A507" s="9"/>
      <c r="B507" s="27">
        <v>501</v>
      </c>
      <c r="C507" s="2"/>
      <c r="D507" s="49"/>
      <c r="E507" s="2"/>
      <c r="F507" s="2"/>
      <c r="G507" s="45"/>
      <c r="H507" s="2"/>
      <c r="I507" s="55"/>
      <c r="J507" s="34"/>
      <c r="K507" s="4"/>
      <c r="L507" s="4"/>
      <c r="M507" s="4"/>
      <c r="N507" s="4"/>
      <c r="O507" s="4"/>
      <c r="P507" s="4"/>
      <c r="Q507" s="4"/>
      <c r="R507" s="4"/>
      <c r="S507" s="4"/>
      <c r="CE507" s="26">
        <f t="shared" si="14"/>
        <v>0</v>
      </c>
      <c r="CF507" s="26">
        <f t="shared" si="15"/>
        <v>0</v>
      </c>
    </row>
    <row r="508" spans="1:84" ht="14.25" customHeight="1" x14ac:dyDescent="0.25">
      <c r="A508" s="9"/>
      <c r="B508" s="27">
        <v>502</v>
      </c>
      <c r="C508" s="2"/>
      <c r="D508" s="49"/>
      <c r="E508" s="2"/>
      <c r="F508" s="2"/>
      <c r="G508" s="45"/>
      <c r="H508" s="2"/>
      <c r="I508" s="55"/>
      <c r="J508" s="34"/>
      <c r="K508" s="4"/>
      <c r="L508" s="4"/>
      <c r="M508" s="4"/>
      <c r="N508" s="4"/>
      <c r="O508" s="4"/>
      <c r="P508" s="4"/>
      <c r="Q508" s="4"/>
      <c r="R508" s="4"/>
      <c r="S508" s="4"/>
      <c r="CE508" s="26">
        <f t="shared" si="14"/>
        <v>0</v>
      </c>
      <c r="CF508" s="26">
        <f t="shared" si="15"/>
        <v>0</v>
      </c>
    </row>
    <row r="509" spans="1:84" ht="14.25" customHeight="1" x14ac:dyDescent="0.25">
      <c r="A509" s="9"/>
      <c r="B509" s="27">
        <v>503</v>
      </c>
      <c r="C509" s="2"/>
      <c r="D509" s="49"/>
      <c r="E509" s="2"/>
      <c r="F509" s="2"/>
      <c r="G509" s="45"/>
      <c r="H509" s="2"/>
      <c r="I509" s="55"/>
      <c r="J509" s="34"/>
      <c r="K509" s="4"/>
      <c r="L509" s="4"/>
      <c r="M509" s="4"/>
      <c r="N509" s="4"/>
      <c r="O509" s="4"/>
      <c r="P509" s="4"/>
      <c r="Q509" s="4"/>
      <c r="R509" s="4"/>
      <c r="S509" s="4"/>
      <c r="CE509" s="26">
        <f t="shared" si="14"/>
        <v>0</v>
      </c>
      <c r="CF509" s="26">
        <f t="shared" si="15"/>
        <v>0</v>
      </c>
    </row>
    <row r="510" spans="1:84" ht="14.25" customHeight="1" x14ac:dyDescent="0.25">
      <c r="A510" s="9"/>
      <c r="B510" s="27">
        <v>504</v>
      </c>
      <c r="C510" s="2"/>
      <c r="D510" s="49"/>
      <c r="E510" s="2"/>
      <c r="F510" s="2"/>
      <c r="G510" s="45"/>
      <c r="H510" s="2"/>
      <c r="I510" s="55"/>
      <c r="J510" s="34"/>
      <c r="K510" s="4"/>
      <c r="L510" s="4"/>
      <c r="M510" s="4"/>
      <c r="N510" s="4"/>
      <c r="O510" s="4"/>
      <c r="P510" s="4"/>
      <c r="Q510" s="4"/>
      <c r="R510" s="4"/>
      <c r="S510" s="4"/>
      <c r="CE510" s="26">
        <f t="shared" si="14"/>
        <v>0</v>
      </c>
      <c r="CF510" s="26">
        <f t="shared" si="15"/>
        <v>0</v>
      </c>
    </row>
    <row r="511" spans="1:84" ht="14.25" customHeight="1" x14ac:dyDescent="0.25">
      <c r="A511" s="9"/>
      <c r="B511" s="27">
        <v>505</v>
      </c>
      <c r="C511" s="2"/>
      <c r="D511" s="49"/>
      <c r="E511" s="2"/>
      <c r="F511" s="2"/>
      <c r="G511" s="45"/>
      <c r="H511" s="2"/>
      <c r="I511" s="55"/>
      <c r="J511" s="34"/>
      <c r="K511" s="4"/>
      <c r="L511" s="4"/>
      <c r="M511" s="4"/>
      <c r="N511" s="4"/>
      <c r="O511" s="4"/>
      <c r="P511" s="4"/>
      <c r="Q511" s="4"/>
      <c r="R511" s="4"/>
      <c r="S511" s="4"/>
      <c r="CE511" s="26">
        <f t="shared" si="14"/>
        <v>0</v>
      </c>
      <c r="CF511" s="26">
        <f t="shared" si="15"/>
        <v>0</v>
      </c>
    </row>
    <row r="512" spans="1:84" ht="14.25" customHeight="1" x14ac:dyDescent="0.25">
      <c r="A512" s="9"/>
      <c r="B512" s="27">
        <v>506</v>
      </c>
      <c r="C512" s="2"/>
      <c r="D512" s="49"/>
      <c r="E512" s="2"/>
      <c r="F512" s="2"/>
      <c r="G512" s="45"/>
      <c r="H512" s="2"/>
      <c r="I512" s="55"/>
      <c r="J512" s="34"/>
      <c r="K512" s="4"/>
      <c r="L512" s="4"/>
      <c r="M512" s="4"/>
      <c r="N512" s="4"/>
      <c r="O512" s="4"/>
      <c r="P512" s="4"/>
      <c r="Q512" s="4"/>
      <c r="R512" s="4"/>
      <c r="S512" s="4"/>
      <c r="CE512" s="26">
        <f t="shared" si="14"/>
        <v>0</v>
      </c>
      <c r="CF512" s="26">
        <f t="shared" si="15"/>
        <v>0</v>
      </c>
    </row>
    <row r="513" spans="1:84" ht="14.25" customHeight="1" x14ac:dyDescent="0.25">
      <c r="A513" s="9"/>
      <c r="B513" s="27">
        <v>507</v>
      </c>
      <c r="C513" s="2"/>
      <c r="D513" s="49"/>
      <c r="E513" s="2"/>
      <c r="F513" s="2"/>
      <c r="G513" s="45"/>
      <c r="H513" s="2"/>
      <c r="I513" s="55"/>
      <c r="J513" s="34"/>
      <c r="K513" s="4"/>
      <c r="L513" s="4"/>
      <c r="M513" s="4"/>
      <c r="N513" s="4"/>
      <c r="O513" s="4"/>
      <c r="P513" s="4"/>
      <c r="Q513" s="4"/>
      <c r="R513" s="4"/>
      <c r="S513" s="4"/>
      <c r="CE513" s="26">
        <f t="shared" si="14"/>
        <v>0</v>
      </c>
      <c r="CF513" s="26">
        <f t="shared" si="15"/>
        <v>0</v>
      </c>
    </row>
    <row r="514" spans="1:84" ht="14.25" customHeight="1" x14ac:dyDescent="0.25">
      <c r="A514" s="9"/>
      <c r="B514" s="27">
        <v>508</v>
      </c>
      <c r="C514" s="2"/>
      <c r="D514" s="49"/>
      <c r="E514" s="2"/>
      <c r="F514" s="2"/>
      <c r="G514" s="45"/>
      <c r="H514" s="2"/>
      <c r="I514" s="55"/>
      <c r="J514" s="34"/>
      <c r="K514" s="4"/>
      <c r="L514" s="4"/>
      <c r="M514" s="4"/>
      <c r="N514" s="4"/>
      <c r="O514" s="4"/>
      <c r="P514" s="4"/>
      <c r="Q514" s="4"/>
      <c r="R514" s="4"/>
      <c r="S514" s="4"/>
      <c r="CE514" s="26">
        <f t="shared" si="14"/>
        <v>0</v>
      </c>
      <c r="CF514" s="26">
        <f t="shared" si="15"/>
        <v>0</v>
      </c>
    </row>
    <row r="515" spans="1:84" ht="14.25" customHeight="1" x14ac:dyDescent="0.25">
      <c r="A515" s="9"/>
      <c r="B515" s="27">
        <v>509</v>
      </c>
      <c r="C515" s="2"/>
      <c r="D515" s="49"/>
      <c r="E515" s="2"/>
      <c r="F515" s="2"/>
      <c r="G515" s="45"/>
      <c r="H515" s="2"/>
      <c r="I515" s="55"/>
      <c r="J515" s="34"/>
      <c r="K515" s="4"/>
      <c r="L515" s="4"/>
      <c r="M515" s="4"/>
      <c r="N515" s="4"/>
      <c r="O515" s="4"/>
      <c r="P515" s="4"/>
      <c r="Q515" s="4"/>
      <c r="R515" s="4"/>
      <c r="S515" s="4"/>
      <c r="CE515" s="26">
        <f t="shared" si="14"/>
        <v>0</v>
      </c>
      <c r="CF515" s="26">
        <f t="shared" si="15"/>
        <v>0</v>
      </c>
    </row>
    <row r="516" spans="1:84" ht="14.25" customHeight="1" x14ac:dyDescent="0.25">
      <c r="A516" s="9"/>
      <c r="B516" s="27">
        <v>510</v>
      </c>
      <c r="C516" s="2"/>
      <c r="D516" s="49"/>
      <c r="E516" s="2"/>
      <c r="F516" s="2"/>
      <c r="G516" s="45"/>
      <c r="H516" s="2"/>
      <c r="I516" s="55"/>
      <c r="J516" s="34"/>
      <c r="K516" s="4"/>
      <c r="L516" s="4"/>
      <c r="M516" s="4"/>
      <c r="N516" s="4"/>
      <c r="O516" s="4"/>
      <c r="P516" s="4"/>
      <c r="Q516" s="4"/>
      <c r="R516" s="4"/>
      <c r="S516" s="4"/>
      <c r="CE516" s="26">
        <f t="shared" si="14"/>
        <v>0</v>
      </c>
      <c r="CF516" s="26">
        <f t="shared" si="15"/>
        <v>0</v>
      </c>
    </row>
    <row r="517" spans="1:84" ht="14.25" customHeight="1" x14ac:dyDescent="0.25">
      <c r="A517" s="9"/>
      <c r="B517" s="27">
        <v>511</v>
      </c>
      <c r="C517" s="2"/>
      <c r="D517" s="49"/>
      <c r="E517" s="2"/>
      <c r="F517" s="2"/>
      <c r="G517" s="45"/>
      <c r="H517" s="2"/>
      <c r="I517" s="55"/>
      <c r="J517" s="34"/>
      <c r="K517" s="4"/>
      <c r="L517" s="4"/>
      <c r="M517" s="4"/>
      <c r="N517" s="4"/>
      <c r="O517" s="4"/>
      <c r="P517" s="4"/>
      <c r="Q517" s="4"/>
      <c r="R517" s="4"/>
      <c r="S517" s="4"/>
      <c r="CE517" s="26">
        <f t="shared" si="14"/>
        <v>0</v>
      </c>
      <c r="CF517" s="26">
        <f t="shared" si="15"/>
        <v>0</v>
      </c>
    </row>
    <row r="518" spans="1:84" ht="14.25" customHeight="1" x14ac:dyDescent="0.25">
      <c r="A518" s="9"/>
      <c r="B518" s="27">
        <v>512</v>
      </c>
      <c r="C518" s="2"/>
      <c r="D518" s="49"/>
      <c r="E518" s="2"/>
      <c r="F518" s="2"/>
      <c r="G518" s="45"/>
      <c r="H518" s="2"/>
      <c r="I518" s="55"/>
      <c r="J518" s="34"/>
      <c r="K518" s="4"/>
      <c r="L518" s="4"/>
      <c r="M518" s="4"/>
      <c r="N518" s="4"/>
      <c r="O518" s="4"/>
      <c r="P518" s="4"/>
      <c r="Q518" s="4"/>
      <c r="R518" s="4"/>
      <c r="S518" s="4"/>
      <c r="CE518" s="26">
        <f t="shared" si="14"/>
        <v>0</v>
      </c>
      <c r="CF518" s="26">
        <f t="shared" si="15"/>
        <v>0</v>
      </c>
    </row>
    <row r="519" spans="1:84" ht="14.25" customHeight="1" x14ac:dyDescent="0.25">
      <c r="A519" s="9"/>
      <c r="B519" s="27">
        <v>513</v>
      </c>
      <c r="C519" s="2"/>
      <c r="D519" s="49"/>
      <c r="E519" s="2"/>
      <c r="F519" s="2"/>
      <c r="G519" s="45"/>
      <c r="H519" s="2"/>
      <c r="I519" s="55"/>
      <c r="J519" s="34"/>
      <c r="K519" s="4"/>
      <c r="L519" s="4"/>
      <c r="M519" s="4"/>
      <c r="N519" s="4"/>
      <c r="O519" s="4"/>
      <c r="P519" s="4"/>
      <c r="Q519" s="4"/>
      <c r="R519" s="4"/>
      <c r="S519" s="4"/>
      <c r="CE519" s="26">
        <f t="shared" ref="CE519:CE582" si="16">IF(C519&lt;&gt;"",1,0)</f>
        <v>0</v>
      </c>
      <c r="CF519" s="26">
        <f t="shared" ref="CF519:CF582" si="17">IF(CE519=1,IF(E519&lt;&gt;"",IF(E519&lt;400,1,0),0),0)</f>
        <v>0</v>
      </c>
    </row>
    <row r="520" spans="1:84" ht="14.25" customHeight="1" x14ac:dyDescent="0.25">
      <c r="A520" s="9"/>
      <c r="B520" s="27">
        <v>514</v>
      </c>
      <c r="C520" s="2"/>
      <c r="D520" s="49"/>
      <c r="E520" s="2"/>
      <c r="F520" s="2"/>
      <c r="G520" s="45"/>
      <c r="H520" s="2"/>
      <c r="I520" s="55"/>
      <c r="J520" s="34"/>
      <c r="K520" s="4"/>
      <c r="L520" s="4"/>
      <c r="M520" s="4"/>
      <c r="N520" s="4"/>
      <c r="O520" s="4"/>
      <c r="P520" s="4"/>
      <c r="Q520" s="4"/>
      <c r="R520" s="4"/>
      <c r="S520" s="4"/>
      <c r="CE520" s="26">
        <f t="shared" si="16"/>
        <v>0</v>
      </c>
      <c r="CF520" s="26">
        <f t="shared" si="17"/>
        <v>0</v>
      </c>
    </row>
    <row r="521" spans="1:84" ht="14.25" customHeight="1" x14ac:dyDescent="0.25">
      <c r="A521" s="9"/>
      <c r="B521" s="27">
        <v>515</v>
      </c>
      <c r="C521" s="2"/>
      <c r="D521" s="49"/>
      <c r="E521" s="2"/>
      <c r="F521" s="2"/>
      <c r="G521" s="45"/>
      <c r="H521" s="2"/>
      <c r="I521" s="55"/>
      <c r="J521" s="34"/>
      <c r="K521" s="4"/>
      <c r="L521" s="4"/>
      <c r="M521" s="4"/>
      <c r="N521" s="4"/>
      <c r="O521" s="4"/>
      <c r="P521" s="4"/>
      <c r="Q521" s="4"/>
      <c r="R521" s="4"/>
      <c r="S521" s="4"/>
      <c r="CE521" s="26">
        <f t="shared" si="16"/>
        <v>0</v>
      </c>
      <c r="CF521" s="26">
        <f t="shared" si="17"/>
        <v>0</v>
      </c>
    </row>
    <row r="522" spans="1:84" ht="14.25" customHeight="1" x14ac:dyDescent="0.25">
      <c r="A522" s="9"/>
      <c r="B522" s="27">
        <v>516</v>
      </c>
      <c r="C522" s="2"/>
      <c r="D522" s="49"/>
      <c r="E522" s="2"/>
      <c r="F522" s="2"/>
      <c r="G522" s="45"/>
      <c r="H522" s="2"/>
      <c r="I522" s="55"/>
      <c r="J522" s="34"/>
      <c r="K522" s="4"/>
      <c r="L522" s="4"/>
      <c r="M522" s="4"/>
      <c r="N522" s="4"/>
      <c r="O522" s="4"/>
      <c r="P522" s="4"/>
      <c r="Q522" s="4"/>
      <c r="R522" s="4"/>
      <c r="S522" s="4"/>
      <c r="CE522" s="26">
        <f t="shared" si="16"/>
        <v>0</v>
      </c>
      <c r="CF522" s="26">
        <f t="shared" si="17"/>
        <v>0</v>
      </c>
    </row>
    <row r="523" spans="1:84" ht="14.25" customHeight="1" x14ac:dyDescent="0.25">
      <c r="A523" s="9"/>
      <c r="B523" s="27">
        <v>517</v>
      </c>
      <c r="C523" s="2"/>
      <c r="D523" s="49"/>
      <c r="E523" s="2"/>
      <c r="F523" s="2"/>
      <c r="G523" s="45"/>
      <c r="H523" s="2"/>
      <c r="I523" s="55"/>
      <c r="J523" s="34"/>
      <c r="K523" s="4"/>
      <c r="L523" s="4"/>
      <c r="M523" s="4"/>
      <c r="N523" s="4"/>
      <c r="O523" s="4"/>
      <c r="P523" s="4"/>
      <c r="Q523" s="4"/>
      <c r="R523" s="4"/>
      <c r="S523" s="4"/>
      <c r="CE523" s="26">
        <f t="shared" si="16"/>
        <v>0</v>
      </c>
      <c r="CF523" s="26">
        <f t="shared" si="17"/>
        <v>0</v>
      </c>
    </row>
    <row r="524" spans="1:84" ht="14.25" customHeight="1" x14ac:dyDescent="0.25">
      <c r="A524" s="9"/>
      <c r="B524" s="27">
        <v>518</v>
      </c>
      <c r="C524" s="2"/>
      <c r="D524" s="49"/>
      <c r="E524" s="2"/>
      <c r="F524" s="2"/>
      <c r="G524" s="45"/>
      <c r="H524" s="2"/>
      <c r="I524" s="55"/>
      <c r="J524" s="34"/>
      <c r="K524" s="4"/>
      <c r="L524" s="4"/>
      <c r="M524" s="4"/>
      <c r="N524" s="4"/>
      <c r="O524" s="4"/>
      <c r="P524" s="4"/>
      <c r="Q524" s="4"/>
      <c r="R524" s="4"/>
      <c r="S524" s="4"/>
      <c r="CE524" s="26">
        <f t="shared" si="16"/>
        <v>0</v>
      </c>
      <c r="CF524" s="26">
        <f t="shared" si="17"/>
        <v>0</v>
      </c>
    </row>
    <row r="525" spans="1:84" ht="14.25" customHeight="1" x14ac:dyDescent="0.25">
      <c r="A525" s="9"/>
      <c r="B525" s="27">
        <v>519</v>
      </c>
      <c r="C525" s="2"/>
      <c r="D525" s="49"/>
      <c r="E525" s="2"/>
      <c r="F525" s="2"/>
      <c r="G525" s="45"/>
      <c r="H525" s="2"/>
      <c r="I525" s="55"/>
      <c r="J525" s="34"/>
      <c r="K525" s="4"/>
      <c r="L525" s="4"/>
      <c r="M525" s="4"/>
      <c r="N525" s="4"/>
      <c r="O525" s="4"/>
      <c r="P525" s="4"/>
      <c r="Q525" s="4"/>
      <c r="R525" s="4"/>
      <c r="S525" s="4"/>
      <c r="CE525" s="26">
        <f t="shared" si="16"/>
        <v>0</v>
      </c>
      <c r="CF525" s="26">
        <f t="shared" si="17"/>
        <v>0</v>
      </c>
    </row>
    <row r="526" spans="1:84" ht="14.25" customHeight="1" x14ac:dyDescent="0.25">
      <c r="A526" s="9"/>
      <c r="B526" s="27">
        <v>520</v>
      </c>
      <c r="C526" s="2"/>
      <c r="D526" s="49"/>
      <c r="E526" s="2"/>
      <c r="F526" s="2"/>
      <c r="G526" s="45"/>
      <c r="H526" s="2"/>
      <c r="I526" s="55"/>
      <c r="J526" s="34"/>
      <c r="K526" s="4"/>
      <c r="L526" s="4"/>
      <c r="M526" s="4"/>
      <c r="N526" s="4"/>
      <c r="O526" s="4"/>
      <c r="P526" s="4"/>
      <c r="Q526" s="4"/>
      <c r="R526" s="4"/>
      <c r="S526" s="4"/>
      <c r="CE526" s="26">
        <f t="shared" si="16"/>
        <v>0</v>
      </c>
      <c r="CF526" s="26">
        <f t="shared" si="17"/>
        <v>0</v>
      </c>
    </row>
    <row r="527" spans="1:84" ht="14.25" customHeight="1" x14ac:dyDescent="0.25">
      <c r="A527" s="9"/>
      <c r="B527" s="27">
        <v>521</v>
      </c>
      <c r="C527" s="2"/>
      <c r="D527" s="49"/>
      <c r="E527" s="2"/>
      <c r="F527" s="2"/>
      <c r="G527" s="45"/>
      <c r="H527" s="2"/>
      <c r="I527" s="55"/>
      <c r="J527" s="34"/>
      <c r="K527" s="4"/>
      <c r="L527" s="4"/>
      <c r="M527" s="4"/>
      <c r="N527" s="4"/>
      <c r="O527" s="4"/>
      <c r="P527" s="4"/>
      <c r="Q527" s="4"/>
      <c r="R527" s="4"/>
      <c r="S527" s="4"/>
      <c r="CE527" s="26">
        <f t="shared" si="16"/>
        <v>0</v>
      </c>
      <c r="CF527" s="26">
        <f t="shared" si="17"/>
        <v>0</v>
      </c>
    </row>
    <row r="528" spans="1:84" ht="14.25" customHeight="1" x14ac:dyDescent="0.25">
      <c r="A528" s="9"/>
      <c r="B528" s="27">
        <v>522</v>
      </c>
      <c r="C528" s="2"/>
      <c r="D528" s="49"/>
      <c r="E528" s="2"/>
      <c r="F528" s="2"/>
      <c r="G528" s="45"/>
      <c r="H528" s="2"/>
      <c r="I528" s="55"/>
      <c r="J528" s="34"/>
      <c r="K528" s="4"/>
      <c r="L528" s="4"/>
      <c r="M528" s="4"/>
      <c r="N528" s="4"/>
      <c r="O528" s="4"/>
      <c r="P528" s="4"/>
      <c r="Q528" s="4"/>
      <c r="R528" s="4"/>
      <c r="S528" s="4"/>
      <c r="CE528" s="26">
        <f t="shared" si="16"/>
        <v>0</v>
      </c>
      <c r="CF528" s="26">
        <f t="shared" si="17"/>
        <v>0</v>
      </c>
    </row>
    <row r="529" spans="1:84" ht="14.25" customHeight="1" x14ac:dyDescent="0.25">
      <c r="A529" s="9"/>
      <c r="B529" s="27">
        <v>523</v>
      </c>
      <c r="C529" s="2"/>
      <c r="D529" s="49"/>
      <c r="E529" s="2"/>
      <c r="F529" s="2"/>
      <c r="G529" s="45"/>
      <c r="H529" s="2"/>
      <c r="I529" s="55"/>
      <c r="J529" s="34"/>
      <c r="K529" s="4"/>
      <c r="L529" s="4"/>
      <c r="M529" s="4"/>
      <c r="N529" s="4"/>
      <c r="O529" s="4"/>
      <c r="P529" s="4"/>
      <c r="Q529" s="4"/>
      <c r="R529" s="4"/>
      <c r="S529" s="4"/>
      <c r="CE529" s="26">
        <f t="shared" si="16"/>
        <v>0</v>
      </c>
      <c r="CF529" s="26">
        <f t="shared" si="17"/>
        <v>0</v>
      </c>
    </row>
    <row r="530" spans="1:84" ht="14.25" customHeight="1" x14ac:dyDescent="0.25">
      <c r="A530" s="9"/>
      <c r="B530" s="27">
        <v>524</v>
      </c>
      <c r="C530" s="2"/>
      <c r="D530" s="49"/>
      <c r="E530" s="2"/>
      <c r="F530" s="2"/>
      <c r="G530" s="45"/>
      <c r="H530" s="2"/>
      <c r="I530" s="55"/>
      <c r="J530" s="34"/>
      <c r="K530" s="4"/>
      <c r="L530" s="4"/>
      <c r="M530" s="4"/>
      <c r="N530" s="4"/>
      <c r="O530" s="4"/>
      <c r="P530" s="4"/>
      <c r="Q530" s="4"/>
      <c r="R530" s="4"/>
      <c r="S530" s="4"/>
      <c r="CE530" s="26">
        <f t="shared" si="16"/>
        <v>0</v>
      </c>
      <c r="CF530" s="26">
        <f t="shared" si="17"/>
        <v>0</v>
      </c>
    </row>
    <row r="531" spans="1:84" ht="14.25" customHeight="1" x14ac:dyDescent="0.25">
      <c r="A531" s="9"/>
      <c r="B531" s="27">
        <v>525</v>
      </c>
      <c r="C531" s="2"/>
      <c r="D531" s="49"/>
      <c r="E531" s="2"/>
      <c r="F531" s="2"/>
      <c r="G531" s="45"/>
      <c r="H531" s="2"/>
      <c r="I531" s="55"/>
      <c r="J531" s="34"/>
      <c r="K531" s="4"/>
      <c r="L531" s="4"/>
      <c r="M531" s="4"/>
      <c r="N531" s="4"/>
      <c r="O531" s="4"/>
      <c r="P531" s="4"/>
      <c r="Q531" s="4"/>
      <c r="R531" s="4"/>
      <c r="S531" s="4"/>
      <c r="CE531" s="26">
        <f t="shared" si="16"/>
        <v>0</v>
      </c>
      <c r="CF531" s="26">
        <f t="shared" si="17"/>
        <v>0</v>
      </c>
    </row>
    <row r="532" spans="1:84" ht="14.25" customHeight="1" x14ac:dyDescent="0.25">
      <c r="A532" s="9"/>
      <c r="B532" s="27">
        <v>526</v>
      </c>
      <c r="C532" s="2"/>
      <c r="D532" s="49"/>
      <c r="E532" s="2"/>
      <c r="F532" s="2"/>
      <c r="G532" s="45"/>
      <c r="H532" s="2"/>
      <c r="I532" s="55"/>
      <c r="J532" s="34"/>
      <c r="K532" s="4"/>
      <c r="L532" s="4"/>
      <c r="M532" s="4"/>
      <c r="N532" s="4"/>
      <c r="O532" s="4"/>
      <c r="P532" s="4"/>
      <c r="Q532" s="4"/>
      <c r="R532" s="4"/>
      <c r="S532" s="4"/>
      <c r="CE532" s="26">
        <f t="shared" si="16"/>
        <v>0</v>
      </c>
      <c r="CF532" s="26">
        <f t="shared" si="17"/>
        <v>0</v>
      </c>
    </row>
    <row r="533" spans="1:84" ht="14.25" customHeight="1" x14ac:dyDescent="0.25">
      <c r="A533" s="9"/>
      <c r="B533" s="27">
        <v>527</v>
      </c>
      <c r="C533" s="2"/>
      <c r="D533" s="49"/>
      <c r="E533" s="2"/>
      <c r="F533" s="2"/>
      <c r="G533" s="45"/>
      <c r="H533" s="2"/>
      <c r="I533" s="55"/>
      <c r="J533" s="34"/>
      <c r="K533" s="4"/>
      <c r="L533" s="4"/>
      <c r="M533" s="4"/>
      <c r="N533" s="4"/>
      <c r="O533" s="4"/>
      <c r="P533" s="4"/>
      <c r="Q533" s="4"/>
      <c r="R533" s="4"/>
      <c r="S533" s="4"/>
      <c r="CE533" s="26">
        <f t="shared" si="16"/>
        <v>0</v>
      </c>
      <c r="CF533" s="26">
        <f t="shared" si="17"/>
        <v>0</v>
      </c>
    </row>
    <row r="534" spans="1:84" ht="14.25" customHeight="1" x14ac:dyDescent="0.25">
      <c r="A534" s="9"/>
      <c r="B534" s="27">
        <v>528</v>
      </c>
      <c r="C534" s="2"/>
      <c r="D534" s="49"/>
      <c r="E534" s="2"/>
      <c r="F534" s="2"/>
      <c r="G534" s="45"/>
      <c r="H534" s="2"/>
      <c r="I534" s="55"/>
      <c r="J534" s="34"/>
      <c r="K534" s="4"/>
      <c r="L534" s="4"/>
      <c r="M534" s="4"/>
      <c r="N534" s="4"/>
      <c r="O534" s="4"/>
      <c r="P534" s="4"/>
      <c r="Q534" s="4"/>
      <c r="R534" s="4"/>
      <c r="S534" s="4"/>
      <c r="CE534" s="26">
        <f t="shared" si="16"/>
        <v>0</v>
      </c>
      <c r="CF534" s="26">
        <f t="shared" si="17"/>
        <v>0</v>
      </c>
    </row>
    <row r="535" spans="1:84" ht="14.25" customHeight="1" x14ac:dyDescent="0.25">
      <c r="A535" s="9"/>
      <c r="B535" s="27">
        <v>529</v>
      </c>
      <c r="C535" s="2"/>
      <c r="D535" s="49"/>
      <c r="E535" s="2"/>
      <c r="F535" s="2"/>
      <c r="G535" s="45"/>
      <c r="H535" s="2"/>
      <c r="I535" s="55"/>
      <c r="J535" s="34"/>
      <c r="K535" s="4"/>
      <c r="L535" s="4"/>
      <c r="M535" s="4"/>
      <c r="N535" s="4"/>
      <c r="O535" s="4"/>
      <c r="P535" s="4"/>
      <c r="Q535" s="4"/>
      <c r="R535" s="4"/>
      <c r="S535" s="4"/>
      <c r="CE535" s="26">
        <f t="shared" si="16"/>
        <v>0</v>
      </c>
      <c r="CF535" s="26">
        <f t="shared" si="17"/>
        <v>0</v>
      </c>
    </row>
    <row r="536" spans="1:84" ht="14.25" customHeight="1" x14ac:dyDescent="0.25">
      <c r="A536" s="9"/>
      <c r="B536" s="27">
        <v>530</v>
      </c>
      <c r="C536" s="2"/>
      <c r="D536" s="49"/>
      <c r="E536" s="2"/>
      <c r="F536" s="2"/>
      <c r="G536" s="45"/>
      <c r="H536" s="2"/>
      <c r="I536" s="55"/>
      <c r="J536" s="34"/>
      <c r="K536" s="4"/>
      <c r="L536" s="4"/>
      <c r="M536" s="4"/>
      <c r="N536" s="4"/>
      <c r="O536" s="4"/>
      <c r="P536" s="4"/>
      <c r="Q536" s="4"/>
      <c r="R536" s="4"/>
      <c r="S536" s="4"/>
      <c r="CE536" s="26">
        <f t="shared" si="16"/>
        <v>0</v>
      </c>
      <c r="CF536" s="26">
        <f t="shared" si="17"/>
        <v>0</v>
      </c>
    </row>
    <row r="537" spans="1:84" ht="14.25" customHeight="1" x14ac:dyDescent="0.25">
      <c r="A537" s="9"/>
      <c r="B537" s="27">
        <v>531</v>
      </c>
      <c r="C537" s="2"/>
      <c r="D537" s="49"/>
      <c r="E537" s="2"/>
      <c r="F537" s="2"/>
      <c r="G537" s="45"/>
      <c r="H537" s="2"/>
      <c r="I537" s="55"/>
      <c r="J537" s="34"/>
      <c r="K537" s="4"/>
      <c r="L537" s="4"/>
      <c r="M537" s="4"/>
      <c r="N537" s="4"/>
      <c r="O537" s="4"/>
      <c r="P537" s="4"/>
      <c r="Q537" s="4"/>
      <c r="R537" s="4"/>
      <c r="S537" s="4"/>
      <c r="CE537" s="26">
        <f t="shared" si="16"/>
        <v>0</v>
      </c>
      <c r="CF537" s="26">
        <f t="shared" si="17"/>
        <v>0</v>
      </c>
    </row>
    <row r="538" spans="1:84" ht="14.25" customHeight="1" x14ac:dyDescent="0.25">
      <c r="A538" s="9"/>
      <c r="B538" s="27">
        <v>532</v>
      </c>
      <c r="C538" s="2"/>
      <c r="D538" s="49"/>
      <c r="E538" s="2"/>
      <c r="F538" s="2"/>
      <c r="G538" s="45"/>
      <c r="H538" s="2"/>
      <c r="I538" s="55"/>
      <c r="J538" s="34"/>
      <c r="K538" s="4"/>
      <c r="L538" s="4"/>
      <c r="M538" s="4"/>
      <c r="N538" s="4"/>
      <c r="O538" s="4"/>
      <c r="P538" s="4"/>
      <c r="Q538" s="4"/>
      <c r="R538" s="4"/>
      <c r="S538" s="4"/>
      <c r="CE538" s="26">
        <f t="shared" si="16"/>
        <v>0</v>
      </c>
      <c r="CF538" s="26">
        <f t="shared" si="17"/>
        <v>0</v>
      </c>
    </row>
    <row r="539" spans="1:84" ht="14.25" customHeight="1" x14ac:dyDescent="0.25">
      <c r="A539" s="9"/>
      <c r="B539" s="27">
        <v>533</v>
      </c>
      <c r="C539" s="2"/>
      <c r="D539" s="49"/>
      <c r="E539" s="2"/>
      <c r="F539" s="2"/>
      <c r="G539" s="45"/>
      <c r="H539" s="2"/>
      <c r="I539" s="55"/>
      <c r="J539" s="34"/>
      <c r="K539" s="4"/>
      <c r="L539" s="4"/>
      <c r="M539" s="4"/>
      <c r="N539" s="4"/>
      <c r="O539" s="4"/>
      <c r="P539" s="4"/>
      <c r="Q539" s="4"/>
      <c r="R539" s="4"/>
      <c r="S539" s="4"/>
      <c r="CE539" s="26">
        <f t="shared" si="16"/>
        <v>0</v>
      </c>
      <c r="CF539" s="26">
        <f t="shared" si="17"/>
        <v>0</v>
      </c>
    </row>
    <row r="540" spans="1:84" ht="14.25" customHeight="1" x14ac:dyDescent="0.25">
      <c r="A540" s="9"/>
      <c r="B540" s="27">
        <v>534</v>
      </c>
      <c r="C540" s="2"/>
      <c r="D540" s="49"/>
      <c r="E540" s="2"/>
      <c r="F540" s="2"/>
      <c r="G540" s="45"/>
      <c r="H540" s="2"/>
      <c r="I540" s="55"/>
      <c r="J540" s="34"/>
      <c r="K540" s="4"/>
      <c r="L540" s="4"/>
      <c r="M540" s="4"/>
      <c r="N540" s="4"/>
      <c r="O540" s="4"/>
      <c r="P540" s="4"/>
      <c r="Q540" s="4"/>
      <c r="R540" s="4"/>
      <c r="S540" s="4"/>
      <c r="CE540" s="26">
        <f t="shared" si="16"/>
        <v>0</v>
      </c>
      <c r="CF540" s="26">
        <f t="shared" si="17"/>
        <v>0</v>
      </c>
    </row>
    <row r="541" spans="1:84" ht="14.25" customHeight="1" x14ac:dyDescent="0.25">
      <c r="A541" s="9"/>
      <c r="B541" s="27">
        <v>535</v>
      </c>
      <c r="C541" s="2"/>
      <c r="D541" s="49"/>
      <c r="E541" s="2"/>
      <c r="F541" s="2"/>
      <c r="G541" s="45"/>
      <c r="H541" s="2"/>
      <c r="I541" s="55"/>
      <c r="J541" s="34"/>
      <c r="K541" s="4"/>
      <c r="L541" s="4"/>
      <c r="M541" s="4"/>
      <c r="N541" s="4"/>
      <c r="O541" s="4"/>
      <c r="P541" s="4"/>
      <c r="Q541" s="4"/>
      <c r="R541" s="4"/>
      <c r="S541" s="4"/>
      <c r="CE541" s="26">
        <f t="shared" si="16"/>
        <v>0</v>
      </c>
      <c r="CF541" s="26">
        <f t="shared" si="17"/>
        <v>0</v>
      </c>
    </row>
    <row r="542" spans="1:84" ht="14.25" customHeight="1" x14ac:dyDescent="0.25">
      <c r="A542" s="9"/>
      <c r="B542" s="27">
        <v>536</v>
      </c>
      <c r="C542" s="2"/>
      <c r="D542" s="49"/>
      <c r="E542" s="2"/>
      <c r="F542" s="2"/>
      <c r="G542" s="45"/>
      <c r="H542" s="2"/>
      <c r="I542" s="55"/>
      <c r="J542" s="34"/>
      <c r="K542" s="4"/>
      <c r="L542" s="4"/>
      <c r="M542" s="4"/>
      <c r="N542" s="4"/>
      <c r="O542" s="4"/>
      <c r="P542" s="4"/>
      <c r="Q542" s="4"/>
      <c r="R542" s="4"/>
      <c r="S542" s="4"/>
      <c r="CE542" s="26">
        <f t="shared" si="16"/>
        <v>0</v>
      </c>
      <c r="CF542" s="26">
        <f t="shared" si="17"/>
        <v>0</v>
      </c>
    </row>
    <row r="543" spans="1:84" ht="14.25" customHeight="1" x14ac:dyDescent="0.25">
      <c r="A543" s="9"/>
      <c r="B543" s="27">
        <v>537</v>
      </c>
      <c r="C543" s="2"/>
      <c r="D543" s="49"/>
      <c r="E543" s="2"/>
      <c r="F543" s="2"/>
      <c r="G543" s="45"/>
      <c r="H543" s="2"/>
      <c r="I543" s="55"/>
      <c r="J543" s="34"/>
      <c r="K543" s="4"/>
      <c r="L543" s="4"/>
      <c r="M543" s="4"/>
      <c r="N543" s="4"/>
      <c r="O543" s="4"/>
      <c r="P543" s="4"/>
      <c r="Q543" s="4"/>
      <c r="R543" s="4"/>
      <c r="S543" s="4"/>
      <c r="CE543" s="26">
        <f t="shared" si="16"/>
        <v>0</v>
      </c>
      <c r="CF543" s="26">
        <f t="shared" si="17"/>
        <v>0</v>
      </c>
    </row>
    <row r="544" spans="1:84" ht="14.25" customHeight="1" x14ac:dyDescent="0.25">
      <c r="A544" s="9"/>
      <c r="B544" s="27">
        <v>538</v>
      </c>
      <c r="C544" s="2"/>
      <c r="D544" s="49"/>
      <c r="E544" s="2"/>
      <c r="F544" s="2"/>
      <c r="G544" s="45"/>
      <c r="H544" s="2"/>
      <c r="I544" s="55"/>
      <c r="J544" s="34"/>
      <c r="K544" s="4"/>
      <c r="L544" s="4"/>
      <c r="M544" s="4"/>
      <c r="N544" s="4"/>
      <c r="O544" s="4"/>
      <c r="P544" s="4"/>
      <c r="Q544" s="4"/>
      <c r="R544" s="4"/>
      <c r="S544" s="4"/>
      <c r="CE544" s="26">
        <f t="shared" si="16"/>
        <v>0</v>
      </c>
      <c r="CF544" s="26">
        <f t="shared" si="17"/>
        <v>0</v>
      </c>
    </row>
    <row r="545" spans="1:84" ht="14.25" customHeight="1" x14ac:dyDescent="0.25">
      <c r="A545" s="9"/>
      <c r="B545" s="27">
        <v>539</v>
      </c>
      <c r="C545" s="2"/>
      <c r="D545" s="49"/>
      <c r="E545" s="2"/>
      <c r="F545" s="2"/>
      <c r="G545" s="45"/>
      <c r="H545" s="2"/>
      <c r="I545" s="55"/>
      <c r="J545" s="34"/>
      <c r="K545" s="4"/>
      <c r="L545" s="4"/>
      <c r="M545" s="4"/>
      <c r="N545" s="4"/>
      <c r="O545" s="4"/>
      <c r="P545" s="4"/>
      <c r="Q545" s="4"/>
      <c r="R545" s="4"/>
      <c r="S545" s="4"/>
      <c r="CE545" s="26">
        <f t="shared" si="16"/>
        <v>0</v>
      </c>
      <c r="CF545" s="26">
        <f t="shared" si="17"/>
        <v>0</v>
      </c>
    </row>
    <row r="546" spans="1:84" ht="14.25" customHeight="1" x14ac:dyDescent="0.25">
      <c r="A546" s="9"/>
      <c r="B546" s="27">
        <v>540</v>
      </c>
      <c r="C546" s="2"/>
      <c r="D546" s="49"/>
      <c r="E546" s="2"/>
      <c r="F546" s="2"/>
      <c r="G546" s="45"/>
      <c r="H546" s="2"/>
      <c r="I546" s="55"/>
      <c r="J546" s="34"/>
      <c r="K546" s="4"/>
      <c r="L546" s="4"/>
      <c r="M546" s="4"/>
      <c r="N546" s="4"/>
      <c r="O546" s="4"/>
      <c r="P546" s="4"/>
      <c r="Q546" s="4"/>
      <c r="R546" s="4"/>
      <c r="S546" s="4"/>
      <c r="CE546" s="26">
        <f t="shared" si="16"/>
        <v>0</v>
      </c>
      <c r="CF546" s="26">
        <f t="shared" si="17"/>
        <v>0</v>
      </c>
    </row>
    <row r="547" spans="1:84" ht="14.25" customHeight="1" x14ac:dyDescent="0.25">
      <c r="A547" s="9"/>
      <c r="B547" s="27">
        <v>541</v>
      </c>
      <c r="C547" s="2"/>
      <c r="D547" s="49"/>
      <c r="E547" s="2"/>
      <c r="F547" s="2"/>
      <c r="G547" s="45"/>
      <c r="H547" s="2"/>
      <c r="I547" s="55"/>
      <c r="J547" s="34"/>
      <c r="K547" s="4"/>
      <c r="L547" s="4"/>
      <c r="M547" s="4"/>
      <c r="N547" s="4"/>
      <c r="O547" s="4"/>
      <c r="P547" s="4"/>
      <c r="Q547" s="4"/>
      <c r="R547" s="4"/>
      <c r="S547" s="4"/>
      <c r="CE547" s="26">
        <f t="shared" si="16"/>
        <v>0</v>
      </c>
      <c r="CF547" s="26">
        <f t="shared" si="17"/>
        <v>0</v>
      </c>
    </row>
    <row r="548" spans="1:84" ht="14.25" customHeight="1" x14ac:dyDescent="0.25">
      <c r="A548" s="9"/>
      <c r="B548" s="27">
        <v>542</v>
      </c>
      <c r="C548" s="2"/>
      <c r="D548" s="49"/>
      <c r="E548" s="2"/>
      <c r="F548" s="2"/>
      <c r="G548" s="45"/>
      <c r="H548" s="2"/>
      <c r="I548" s="55"/>
      <c r="J548" s="34"/>
      <c r="K548" s="4"/>
      <c r="L548" s="4"/>
      <c r="M548" s="4"/>
      <c r="N548" s="4"/>
      <c r="O548" s="4"/>
      <c r="P548" s="4"/>
      <c r="Q548" s="4"/>
      <c r="R548" s="4"/>
      <c r="S548" s="4"/>
      <c r="CE548" s="26">
        <f t="shared" si="16"/>
        <v>0</v>
      </c>
      <c r="CF548" s="26">
        <f t="shared" si="17"/>
        <v>0</v>
      </c>
    </row>
    <row r="549" spans="1:84" ht="14.25" customHeight="1" x14ac:dyDescent="0.25">
      <c r="A549" s="9"/>
      <c r="B549" s="27">
        <v>543</v>
      </c>
      <c r="C549" s="2"/>
      <c r="D549" s="49"/>
      <c r="E549" s="2"/>
      <c r="F549" s="2"/>
      <c r="G549" s="45"/>
      <c r="H549" s="2"/>
      <c r="I549" s="55"/>
      <c r="J549" s="34"/>
      <c r="K549" s="4"/>
      <c r="L549" s="4"/>
      <c r="M549" s="4"/>
      <c r="N549" s="4"/>
      <c r="O549" s="4"/>
      <c r="P549" s="4"/>
      <c r="Q549" s="4"/>
      <c r="R549" s="4"/>
      <c r="S549" s="4"/>
      <c r="CE549" s="26">
        <f t="shared" si="16"/>
        <v>0</v>
      </c>
      <c r="CF549" s="26">
        <f t="shared" si="17"/>
        <v>0</v>
      </c>
    </row>
    <row r="550" spans="1:84" ht="14.25" customHeight="1" x14ac:dyDescent="0.25">
      <c r="A550" s="9"/>
      <c r="B550" s="27">
        <v>544</v>
      </c>
      <c r="C550" s="2"/>
      <c r="D550" s="49"/>
      <c r="E550" s="2"/>
      <c r="F550" s="2"/>
      <c r="G550" s="45"/>
      <c r="H550" s="2"/>
      <c r="I550" s="55"/>
      <c r="J550" s="34"/>
      <c r="K550" s="4"/>
      <c r="L550" s="4"/>
      <c r="M550" s="4"/>
      <c r="N550" s="4"/>
      <c r="O550" s="4"/>
      <c r="P550" s="4"/>
      <c r="Q550" s="4"/>
      <c r="R550" s="4"/>
      <c r="S550" s="4"/>
      <c r="CE550" s="26">
        <f t="shared" si="16"/>
        <v>0</v>
      </c>
      <c r="CF550" s="26">
        <f t="shared" si="17"/>
        <v>0</v>
      </c>
    </row>
    <row r="551" spans="1:84" ht="14.25" customHeight="1" x14ac:dyDescent="0.25">
      <c r="A551" s="9"/>
      <c r="B551" s="27">
        <v>545</v>
      </c>
      <c r="C551" s="2"/>
      <c r="D551" s="49"/>
      <c r="E551" s="2"/>
      <c r="F551" s="2"/>
      <c r="G551" s="45"/>
      <c r="H551" s="2"/>
      <c r="I551" s="55"/>
      <c r="J551" s="34"/>
      <c r="K551" s="4"/>
      <c r="L551" s="4"/>
      <c r="M551" s="4"/>
      <c r="N551" s="4"/>
      <c r="O551" s="4"/>
      <c r="P551" s="4"/>
      <c r="Q551" s="4"/>
      <c r="R551" s="4"/>
      <c r="S551" s="4"/>
      <c r="CE551" s="26">
        <f t="shared" si="16"/>
        <v>0</v>
      </c>
      <c r="CF551" s="26">
        <f t="shared" si="17"/>
        <v>0</v>
      </c>
    </row>
    <row r="552" spans="1:84" ht="14.25" customHeight="1" x14ac:dyDescent="0.25">
      <c r="A552" s="9"/>
      <c r="B552" s="27">
        <v>546</v>
      </c>
      <c r="C552" s="2"/>
      <c r="D552" s="49"/>
      <c r="E552" s="2"/>
      <c r="F552" s="2"/>
      <c r="G552" s="45"/>
      <c r="H552" s="2"/>
      <c r="I552" s="55"/>
      <c r="J552" s="34"/>
      <c r="K552" s="4"/>
      <c r="L552" s="4"/>
      <c r="M552" s="4"/>
      <c r="N552" s="4"/>
      <c r="O552" s="4"/>
      <c r="P552" s="4"/>
      <c r="Q552" s="4"/>
      <c r="R552" s="4"/>
      <c r="S552" s="4"/>
      <c r="CE552" s="26">
        <f t="shared" si="16"/>
        <v>0</v>
      </c>
      <c r="CF552" s="26">
        <f t="shared" si="17"/>
        <v>0</v>
      </c>
    </row>
    <row r="553" spans="1:84" ht="14.25" customHeight="1" x14ac:dyDescent="0.25">
      <c r="A553" s="9"/>
      <c r="B553" s="27">
        <v>547</v>
      </c>
      <c r="C553" s="2"/>
      <c r="D553" s="49"/>
      <c r="E553" s="2"/>
      <c r="F553" s="2"/>
      <c r="G553" s="45"/>
      <c r="H553" s="2"/>
      <c r="I553" s="55"/>
      <c r="J553" s="34"/>
      <c r="K553" s="4"/>
      <c r="L553" s="4"/>
      <c r="M553" s="4"/>
      <c r="N553" s="4"/>
      <c r="O553" s="4"/>
      <c r="P553" s="4"/>
      <c r="Q553" s="4"/>
      <c r="R553" s="4"/>
      <c r="S553" s="4"/>
      <c r="CE553" s="26">
        <f t="shared" si="16"/>
        <v>0</v>
      </c>
      <c r="CF553" s="26">
        <f t="shared" si="17"/>
        <v>0</v>
      </c>
    </row>
    <row r="554" spans="1:84" ht="14.25" customHeight="1" x14ac:dyDescent="0.25">
      <c r="A554" s="9"/>
      <c r="B554" s="27">
        <v>548</v>
      </c>
      <c r="C554" s="2"/>
      <c r="D554" s="49"/>
      <c r="E554" s="2"/>
      <c r="F554" s="2"/>
      <c r="G554" s="45"/>
      <c r="H554" s="2"/>
      <c r="I554" s="55"/>
      <c r="J554" s="34"/>
      <c r="K554" s="4"/>
      <c r="L554" s="4"/>
      <c r="M554" s="4"/>
      <c r="N554" s="4"/>
      <c r="O554" s="4"/>
      <c r="P554" s="4"/>
      <c r="Q554" s="4"/>
      <c r="R554" s="4"/>
      <c r="S554" s="4"/>
      <c r="CE554" s="26">
        <f t="shared" si="16"/>
        <v>0</v>
      </c>
      <c r="CF554" s="26">
        <f t="shared" si="17"/>
        <v>0</v>
      </c>
    </row>
    <row r="555" spans="1:84" ht="14.25" customHeight="1" x14ac:dyDescent="0.25">
      <c r="A555" s="9"/>
      <c r="B555" s="27">
        <v>549</v>
      </c>
      <c r="C555" s="2"/>
      <c r="D555" s="49"/>
      <c r="E555" s="2"/>
      <c r="F555" s="2"/>
      <c r="G555" s="45"/>
      <c r="H555" s="2"/>
      <c r="I555" s="55"/>
      <c r="J555" s="34"/>
      <c r="K555" s="4"/>
      <c r="L555" s="4"/>
      <c r="M555" s="4"/>
      <c r="N555" s="4"/>
      <c r="O555" s="4"/>
      <c r="P555" s="4"/>
      <c r="Q555" s="4"/>
      <c r="R555" s="4"/>
      <c r="S555" s="4"/>
      <c r="CE555" s="26">
        <f t="shared" si="16"/>
        <v>0</v>
      </c>
      <c r="CF555" s="26">
        <f t="shared" si="17"/>
        <v>0</v>
      </c>
    </row>
    <row r="556" spans="1:84" ht="14.25" customHeight="1" x14ac:dyDescent="0.25">
      <c r="A556" s="9"/>
      <c r="B556" s="27">
        <v>550</v>
      </c>
      <c r="C556" s="2"/>
      <c r="D556" s="49"/>
      <c r="E556" s="2"/>
      <c r="F556" s="2"/>
      <c r="G556" s="45"/>
      <c r="H556" s="2"/>
      <c r="I556" s="55"/>
      <c r="J556" s="34"/>
      <c r="K556" s="4"/>
      <c r="L556" s="4"/>
      <c r="M556" s="4"/>
      <c r="N556" s="4"/>
      <c r="O556" s="4"/>
      <c r="P556" s="4"/>
      <c r="Q556" s="4"/>
      <c r="R556" s="4"/>
      <c r="S556" s="4"/>
      <c r="CE556" s="26">
        <f t="shared" si="16"/>
        <v>0</v>
      </c>
      <c r="CF556" s="26">
        <f t="shared" si="17"/>
        <v>0</v>
      </c>
    </row>
    <row r="557" spans="1:84" ht="14.25" customHeight="1" x14ac:dyDescent="0.25">
      <c r="A557" s="9"/>
      <c r="B557" s="27">
        <v>551</v>
      </c>
      <c r="C557" s="2"/>
      <c r="D557" s="49"/>
      <c r="E557" s="2"/>
      <c r="F557" s="2"/>
      <c r="G557" s="45"/>
      <c r="H557" s="2"/>
      <c r="I557" s="55"/>
      <c r="J557" s="34"/>
      <c r="K557" s="4"/>
      <c r="L557" s="4"/>
      <c r="M557" s="4"/>
      <c r="N557" s="4"/>
      <c r="O557" s="4"/>
      <c r="P557" s="4"/>
      <c r="Q557" s="4"/>
      <c r="R557" s="4"/>
      <c r="S557" s="4"/>
      <c r="CE557" s="26">
        <f t="shared" si="16"/>
        <v>0</v>
      </c>
      <c r="CF557" s="26">
        <f t="shared" si="17"/>
        <v>0</v>
      </c>
    </row>
    <row r="558" spans="1:84" ht="14.25" customHeight="1" x14ac:dyDescent="0.25">
      <c r="A558" s="9"/>
      <c r="B558" s="27">
        <v>552</v>
      </c>
      <c r="C558" s="2"/>
      <c r="D558" s="49"/>
      <c r="E558" s="2"/>
      <c r="F558" s="2"/>
      <c r="G558" s="45"/>
      <c r="H558" s="2"/>
      <c r="I558" s="55"/>
      <c r="J558" s="34"/>
      <c r="K558" s="4"/>
      <c r="L558" s="4"/>
      <c r="M558" s="4"/>
      <c r="N558" s="4"/>
      <c r="O558" s="4"/>
      <c r="P558" s="4"/>
      <c r="Q558" s="4"/>
      <c r="R558" s="4"/>
      <c r="S558" s="4"/>
      <c r="CE558" s="26">
        <f t="shared" si="16"/>
        <v>0</v>
      </c>
      <c r="CF558" s="26">
        <f t="shared" si="17"/>
        <v>0</v>
      </c>
    </row>
    <row r="559" spans="1:84" ht="14.25" customHeight="1" x14ac:dyDescent="0.25">
      <c r="A559" s="9"/>
      <c r="B559" s="27">
        <v>553</v>
      </c>
      <c r="C559" s="2"/>
      <c r="D559" s="49"/>
      <c r="E559" s="2"/>
      <c r="F559" s="2"/>
      <c r="G559" s="45"/>
      <c r="H559" s="2"/>
      <c r="I559" s="55"/>
      <c r="J559" s="34"/>
      <c r="K559" s="4"/>
      <c r="L559" s="4"/>
      <c r="M559" s="4"/>
      <c r="N559" s="4"/>
      <c r="O559" s="4"/>
      <c r="P559" s="4"/>
      <c r="Q559" s="4"/>
      <c r="R559" s="4"/>
      <c r="S559" s="4"/>
      <c r="CE559" s="26">
        <f t="shared" si="16"/>
        <v>0</v>
      </c>
      <c r="CF559" s="26">
        <f t="shared" si="17"/>
        <v>0</v>
      </c>
    </row>
    <row r="560" spans="1:84" ht="14.25" customHeight="1" x14ac:dyDescent="0.25">
      <c r="A560" s="9"/>
      <c r="B560" s="27">
        <v>554</v>
      </c>
      <c r="C560" s="2"/>
      <c r="D560" s="49"/>
      <c r="E560" s="2"/>
      <c r="F560" s="2"/>
      <c r="G560" s="45"/>
      <c r="H560" s="2"/>
      <c r="I560" s="55"/>
      <c r="J560" s="34"/>
      <c r="K560" s="4"/>
      <c r="L560" s="4"/>
      <c r="M560" s="4"/>
      <c r="N560" s="4"/>
      <c r="O560" s="4"/>
      <c r="P560" s="4"/>
      <c r="Q560" s="4"/>
      <c r="R560" s="4"/>
      <c r="S560" s="4"/>
      <c r="CE560" s="26">
        <f t="shared" si="16"/>
        <v>0</v>
      </c>
      <c r="CF560" s="26">
        <f t="shared" si="17"/>
        <v>0</v>
      </c>
    </row>
    <row r="561" spans="1:84" ht="14.25" customHeight="1" x14ac:dyDescent="0.25">
      <c r="A561" s="9"/>
      <c r="B561" s="27">
        <v>555</v>
      </c>
      <c r="C561" s="2"/>
      <c r="D561" s="49"/>
      <c r="E561" s="2"/>
      <c r="F561" s="2"/>
      <c r="G561" s="45"/>
      <c r="H561" s="2"/>
      <c r="I561" s="55"/>
      <c r="J561" s="34"/>
      <c r="K561" s="4"/>
      <c r="L561" s="4"/>
      <c r="M561" s="4"/>
      <c r="N561" s="4"/>
      <c r="O561" s="4"/>
      <c r="P561" s="4"/>
      <c r="Q561" s="4"/>
      <c r="R561" s="4"/>
      <c r="S561" s="4"/>
      <c r="CE561" s="26">
        <f t="shared" si="16"/>
        <v>0</v>
      </c>
      <c r="CF561" s="26">
        <f t="shared" si="17"/>
        <v>0</v>
      </c>
    </row>
    <row r="562" spans="1:84" ht="14.25" customHeight="1" x14ac:dyDescent="0.25">
      <c r="A562" s="9"/>
      <c r="B562" s="27">
        <v>556</v>
      </c>
      <c r="C562" s="2"/>
      <c r="D562" s="49"/>
      <c r="E562" s="2"/>
      <c r="F562" s="2"/>
      <c r="G562" s="45"/>
      <c r="H562" s="2"/>
      <c r="I562" s="55"/>
      <c r="J562" s="34"/>
      <c r="K562" s="4"/>
      <c r="L562" s="4"/>
      <c r="M562" s="4"/>
      <c r="N562" s="4"/>
      <c r="O562" s="4"/>
      <c r="P562" s="4"/>
      <c r="Q562" s="4"/>
      <c r="R562" s="4"/>
      <c r="S562" s="4"/>
      <c r="CE562" s="26">
        <f t="shared" si="16"/>
        <v>0</v>
      </c>
      <c r="CF562" s="26">
        <f t="shared" si="17"/>
        <v>0</v>
      </c>
    </row>
    <row r="563" spans="1:84" ht="14.25" customHeight="1" x14ac:dyDescent="0.25">
      <c r="A563" s="9"/>
      <c r="B563" s="27">
        <v>557</v>
      </c>
      <c r="C563" s="2"/>
      <c r="D563" s="49"/>
      <c r="E563" s="2"/>
      <c r="F563" s="2"/>
      <c r="G563" s="45"/>
      <c r="H563" s="2"/>
      <c r="I563" s="55"/>
      <c r="J563" s="34"/>
      <c r="K563" s="4"/>
      <c r="L563" s="4"/>
      <c r="M563" s="4"/>
      <c r="N563" s="4"/>
      <c r="O563" s="4"/>
      <c r="P563" s="4"/>
      <c r="Q563" s="4"/>
      <c r="R563" s="4"/>
      <c r="S563" s="4"/>
      <c r="CE563" s="26">
        <f t="shared" si="16"/>
        <v>0</v>
      </c>
      <c r="CF563" s="26">
        <f t="shared" si="17"/>
        <v>0</v>
      </c>
    </row>
    <row r="564" spans="1:84" ht="14.25" customHeight="1" x14ac:dyDescent="0.25">
      <c r="A564" s="9"/>
      <c r="B564" s="27">
        <v>558</v>
      </c>
      <c r="C564" s="2"/>
      <c r="D564" s="49"/>
      <c r="E564" s="2"/>
      <c r="F564" s="2"/>
      <c r="G564" s="45"/>
      <c r="H564" s="2"/>
      <c r="I564" s="55"/>
      <c r="J564" s="34"/>
      <c r="K564" s="4"/>
      <c r="L564" s="4"/>
      <c r="M564" s="4"/>
      <c r="N564" s="4"/>
      <c r="O564" s="4"/>
      <c r="P564" s="4"/>
      <c r="Q564" s="4"/>
      <c r="R564" s="4"/>
      <c r="S564" s="4"/>
      <c r="CE564" s="26">
        <f t="shared" si="16"/>
        <v>0</v>
      </c>
      <c r="CF564" s="26">
        <f t="shared" si="17"/>
        <v>0</v>
      </c>
    </row>
    <row r="565" spans="1:84" ht="14.25" customHeight="1" x14ac:dyDescent="0.25">
      <c r="A565" s="9"/>
      <c r="B565" s="27">
        <v>559</v>
      </c>
      <c r="C565" s="2"/>
      <c r="D565" s="49"/>
      <c r="E565" s="2"/>
      <c r="F565" s="2"/>
      <c r="G565" s="45"/>
      <c r="H565" s="2"/>
      <c r="I565" s="55"/>
      <c r="J565" s="34"/>
      <c r="K565" s="4"/>
      <c r="L565" s="4"/>
      <c r="M565" s="4"/>
      <c r="N565" s="4"/>
      <c r="O565" s="4"/>
      <c r="P565" s="4"/>
      <c r="Q565" s="4"/>
      <c r="R565" s="4"/>
      <c r="S565" s="4"/>
      <c r="CE565" s="26">
        <f t="shared" si="16"/>
        <v>0</v>
      </c>
      <c r="CF565" s="26">
        <f t="shared" si="17"/>
        <v>0</v>
      </c>
    </row>
    <row r="566" spans="1:84" ht="14.25" customHeight="1" x14ac:dyDescent="0.25">
      <c r="A566" s="9"/>
      <c r="B566" s="27">
        <v>560</v>
      </c>
      <c r="C566" s="2"/>
      <c r="D566" s="49"/>
      <c r="E566" s="2"/>
      <c r="F566" s="2"/>
      <c r="G566" s="45"/>
      <c r="H566" s="2"/>
      <c r="I566" s="55"/>
      <c r="J566" s="34"/>
      <c r="K566" s="4"/>
      <c r="L566" s="4"/>
      <c r="M566" s="4"/>
      <c r="N566" s="4"/>
      <c r="O566" s="4"/>
      <c r="P566" s="4"/>
      <c r="Q566" s="4"/>
      <c r="R566" s="4"/>
      <c r="S566" s="4"/>
      <c r="CE566" s="26">
        <f t="shared" si="16"/>
        <v>0</v>
      </c>
      <c r="CF566" s="26">
        <f t="shared" si="17"/>
        <v>0</v>
      </c>
    </row>
    <row r="567" spans="1:84" ht="14.25" customHeight="1" x14ac:dyDescent="0.25">
      <c r="A567" s="9"/>
      <c r="B567" s="27">
        <v>561</v>
      </c>
      <c r="C567" s="2"/>
      <c r="D567" s="49"/>
      <c r="E567" s="2"/>
      <c r="F567" s="2"/>
      <c r="G567" s="45"/>
      <c r="H567" s="2"/>
      <c r="I567" s="55"/>
      <c r="J567" s="34"/>
      <c r="K567" s="4"/>
      <c r="L567" s="4"/>
      <c r="M567" s="4"/>
      <c r="N567" s="4"/>
      <c r="O567" s="4"/>
      <c r="P567" s="4"/>
      <c r="Q567" s="4"/>
      <c r="R567" s="4"/>
      <c r="S567" s="4"/>
      <c r="CE567" s="26">
        <f t="shared" si="16"/>
        <v>0</v>
      </c>
      <c r="CF567" s="26">
        <f t="shared" si="17"/>
        <v>0</v>
      </c>
    </row>
    <row r="568" spans="1:84" ht="14.25" customHeight="1" x14ac:dyDescent="0.25">
      <c r="A568" s="9"/>
      <c r="B568" s="27">
        <v>562</v>
      </c>
      <c r="C568" s="2"/>
      <c r="D568" s="49"/>
      <c r="E568" s="2"/>
      <c r="F568" s="2"/>
      <c r="G568" s="45"/>
      <c r="H568" s="2"/>
      <c r="I568" s="55"/>
      <c r="J568" s="34"/>
      <c r="K568" s="4"/>
      <c r="L568" s="4"/>
      <c r="M568" s="4"/>
      <c r="N568" s="4"/>
      <c r="O568" s="4"/>
      <c r="P568" s="4"/>
      <c r="Q568" s="4"/>
      <c r="R568" s="4"/>
      <c r="S568" s="4"/>
      <c r="CE568" s="26">
        <f t="shared" si="16"/>
        <v>0</v>
      </c>
      <c r="CF568" s="26">
        <f t="shared" si="17"/>
        <v>0</v>
      </c>
    </row>
    <row r="569" spans="1:84" ht="14.25" customHeight="1" x14ac:dyDescent="0.25">
      <c r="A569" s="9"/>
      <c r="B569" s="27">
        <v>563</v>
      </c>
      <c r="C569" s="2"/>
      <c r="D569" s="49"/>
      <c r="E569" s="2"/>
      <c r="F569" s="2"/>
      <c r="G569" s="45"/>
      <c r="H569" s="2"/>
      <c r="I569" s="55"/>
      <c r="J569" s="34"/>
      <c r="K569" s="4"/>
      <c r="L569" s="4"/>
      <c r="M569" s="4"/>
      <c r="N569" s="4"/>
      <c r="O569" s="4"/>
      <c r="P569" s="4"/>
      <c r="Q569" s="4"/>
      <c r="R569" s="4"/>
      <c r="S569" s="4"/>
      <c r="CE569" s="26">
        <f t="shared" si="16"/>
        <v>0</v>
      </c>
      <c r="CF569" s="26">
        <f t="shared" si="17"/>
        <v>0</v>
      </c>
    </row>
    <row r="570" spans="1:84" ht="14.25" customHeight="1" x14ac:dyDescent="0.25">
      <c r="A570" s="9"/>
      <c r="B570" s="27">
        <v>564</v>
      </c>
      <c r="C570" s="2"/>
      <c r="D570" s="49"/>
      <c r="E570" s="2"/>
      <c r="F570" s="2"/>
      <c r="G570" s="45"/>
      <c r="H570" s="2"/>
      <c r="I570" s="55"/>
      <c r="J570" s="34"/>
      <c r="K570" s="4"/>
      <c r="L570" s="4"/>
      <c r="M570" s="4"/>
      <c r="N570" s="4"/>
      <c r="O570" s="4"/>
      <c r="P570" s="4"/>
      <c r="Q570" s="4"/>
      <c r="R570" s="4"/>
      <c r="S570" s="4"/>
      <c r="CE570" s="26">
        <f t="shared" si="16"/>
        <v>0</v>
      </c>
      <c r="CF570" s="26">
        <f t="shared" si="17"/>
        <v>0</v>
      </c>
    </row>
    <row r="571" spans="1:84" ht="14.25" customHeight="1" x14ac:dyDescent="0.25">
      <c r="A571" s="9"/>
      <c r="B571" s="27">
        <v>565</v>
      </c>
      <c r="C571" s="2"/>
      <c r="D571" s="49"/>
      <c r="E571" s="2"/>
      <c r="F571" s="2"/>
      <c r="G571" s="45"/>
      <c r="H571" s="2"/>
      <c r="I571" s="55"/>
      <c r="J571" s="34"/>
      <c r="K571" s="4"/>
      <c r="L571" s="4"/>
      <c r="M571" s="4"/>
      <c r="N571" s="4"/>
      <c r="O571" s="4"/>
      <c r="P571" s="4"/>
      <c r="Q571" s="4"/>
      <c r="R571" s="4"/>
      <c r="S571" s="4"/>
      <c r="CE571" s="26">
        <f t="shared" si="16"/>
        <v>0</v>
      </c>
      <c r="CF571" s="26">
        <f t="shared" si="17"/>
        <v>0</v>
      </c>
    </row>
    <row r="572" spans="1:84" ht="14.25" customHeight="1" x14ac:dyDescent="0.25">
      <c r="A572" s="9"/>
      <c r="B572" s="27">
        <v>566</v>
      </c>
      <c r="C572" s="2"/>
      <c r="D572" s="49"/>
      <c r="E572" s="2"/>
      <c r="F572" s="2"/>
      <c r="G572" s="45"/>
      <c r="H572" s="2"/>
      <c r="I572" s="55"/>
      <c r="J572" s="34"/>
      <c r="K572" s="4"/>
      <c r="L572" s="4"/>
      <c r="M572" s="4"/>
      <c r="N572" s="4"/>
      <c r="O572" s="4"/>
      <c r="P572" s="4"/>
      <c r="Q572" s="4"/>
      <c r="R572" s="4"/>
      <c r="S572" s="4"/>
      <c r="CE572" s="26">
        <f t="shared" si="16"/>
        <v>0</v>
      </c>
      <c r="CF572" s="26">
        <f t="shared" si="17"/>
        <v>0</v>
      </c>
    </row>
    <row r="573" spans="1:84" ht="14.25" customHeight="1" x14ac:dyDescent="0.25">
      <c r="A573" s="9"/>
      <c r="B573" s="27">
        <v>567</v>
      </c>
      <c r="C573" s="2"/>
      <c r="D573" s="49"/>
      <c r="E573" s="2"/>
      <c r="F573" s="2"/>
      <c r="G573" s="45"/>
      <c r="H573" s="2"/>
      <c r="I573" s="55"/>
      <c r="J573" s="34"/>
      <c r="K573" s="4"/>
      <c r="L573" s="4"/>
      <c r="M573" s="4"/>
      <c r="N573" s="4"/>
      <c r="O573" s="4"/>
      <c r="P573" s="4"/>
      <c r="Q573" s="4"/>
      <c r="R573" s="4"/>
      <c r="S573" s="4"/>
      <c r="CE573" s="26">
        <f t="shared" si="16"/>
        <v>0</v>
      </c>
      <c r="CF573" s="26">
        <f t="shared" si="17"/>
        <v>0</v>
      </c>
    </row>
    <row r="574" spans="1:84" ht="14.25" customHeight="1" x14ac:dyDescent="0.25">
      <c r="A574" s="9"/>
      <c r="B574" s="27">
        <v>568</v>
      </c>
      <c r="C574" s="2"/>
      <c r="D574" s="49"/>
      <c r="E574" s="2"/>
      <c r="F574" s="2"/>
      <c r="G574" s="45"/>
      <c r="H574" s="2"/>
      <c r="I574" s="55"/>
      <c r="J574" s="34"/>
      <c r="K574" s="4"/>
      <c r="L574" s="4"/>
      <c r="M574" s="4"/>
      <c r="N574" s="4"/>
      <c r="O574" s="4"/>
      <c r="P574" s="4"/>
      <c r="Q574" s="4"/>
      <c r="R574" s="4"/>
      <c r="S574" s="4"/>
      <c r="CE574" s="26">
        <f t="shared" si="16"/>
        <v>0</v>
      </c>
      <c r="CF574" s="26">
        <f t="shared" si="17"/>
        <v>0</v>
      </c>
    </row>
    <row r="575" spans="1:84" ht="14.25" customHeight="1" x14ac:dyDescent="0.25">
      <c r="A575" s="9"/>
      <c r="B575" s="27">
        <v>569</v>
      </c>
      <c r="C575" s="2"/>
      <c r="D575" s="49"/>
      <c r="E575" s="2"/>
      <c r="F575" s="2"/>
      <c r="G575" s="45"/>
      <c r="H575" s="2"/>
      <c r="I575" s="55"/>
      <c r="J575" s="34"/>
      <c r="K575" s="4"/>
      <c r="L575" s="4"/>
      <c r="M575" s="4"/>
      <c r="N575" s="4"/>
      <c r="O575" s="4"/>
      <c r="P575" s="4"/>
      <c r="Q575" s="4"/>
      <c r="R575" s="4"/>
      <c r="S575" s="4"/>
      <c r="CE575" s="26">
        <f t="shared" si="16"/>
        <v>0</v>
      </c>
      <c r="CF575" s="26">
        <f t="shared" si="17"/>
        <v>0</v>
      </c>
    </row>
    <row r="576" spans="1:84" ht="14.25" customHeight="1" x14ac:dyDescent="0.25">
      <c r="A576" s="9"/>
      <c r="B576" s="27">
        <v>570</v>
      </c>
      <c r="C576" s="2"/>
      <c r="D576" s="49"/>
      <c r="E576" s="2"/>
      <c r="F576" s="2"/>
      <c r="G576" s="45"/>
      <c r="H576" s="2"/>
      <c r="I576" s="55"/>
      <c r="J576" s="34"/>
      <c r="K576" s="4"/>
      <c r="L576" s="4"/>
      <c r="M576" s="4"/>
      <c r="N576" s="4"/>
      <c r="O576" s="4"/>
      <c r="P576" s="4"/>
      <c r="Q576" s="4"/>
      <c r="R576" s="4"/>
      <c r="S576" s="4"/>
      <c r="CE576" s="26">
        <f t="shared" si="16"/>
        <v>0</v>
      </c>
      <c r="CF576" s="26">
        <f t="shared" si="17"/>
        <v>0</v>
      </c>
    </row>
    <row r="577" spans="1:84" ht="14.25" customHeight="1" x14ac:dyDescent="0.25">
      <c r="A577" s="9"/>
      <c r="B577" s="27">
        <v>571</v>
      </c>
      <c r="C577" s="2"/>
      <c r="D577" s="49"/>
      <c r="E577" s="2"/>
      <c r="F577" s="2"/>
      <c r="G577" s="45"/>
      <c r="H577" s="2"/>
      <c r="I577" s="55"/>
      <c r="J577" s="34"/>
      <c r="K577" s="4"/>
      <c r="L577" s="4"/>
      <c r="M577" s="4"/>
      <c r="N577" s="4"/>
      <c r="O577" s="4"/>
      <c r="P577" s="4"/>
      <c r="Q577" s="4"/>
      <c r="R577" s="4"/>
      <c r="S577" s="4"/>
      <c r="CE577" s="26">
        <f t="shared" si="16"/>
        <v>0</v>
      </c>
      <c r="CF577" s="26">
        <f t="shared" si="17"/>
        <v>0</v>
      </c>
    </row>
    <row r="578" spans="1:84" ht="14.25" customHeight="1" x14ac:dyDescent="0.25">
      <c r="A578" s="9"/>
      <c r="B578" s="27">
        <v>572</v>
      </c>
      <c r="C578" s="2"/>
      <c r="D578" s="49"/>
      <c r="E578" s="2"/>
      <c r="F578" s="2"/>
      <c r="G578" s="45"/>
      <c r="H578" s="2"/>
      <c r="I578" s="55"/>
      <c r="J578" s="34"/>
      <c r="K578" s="4"/>
      <c r="L578" s="4"/>
      <c r="M578" s="4"/>
      <c r="N578" s="4"/>
      <c r="O578" s="4"/>
      <c r="P578" s="4"/>
      <c r="Q578" s="4"/>
      <c r="R578" s="4"/>
      <c r="S578" s="4"/>
      <c r="CE578" s="26">
        <f t="shared" si="16"/>
        <v>0</v>
      </c>
      <c r="CF578" s="26">
        <f t="shared" si="17"/>
        <v>0</v>
      </c>
    </row>
    <row r="579" spans="1:84" ht="14.25" customHeight="1" x14ac:dyDescent="0.25">
      <c r="A579" s="9"/>
      <c r="B579" s="27">
        <v>573</v>
      </c>
      <c r="C579" s="2"/>
      <c r="D579" s="49"/>
      <c r="E579" s="2"/>
      <c r="F579" s="2"/>
      <c r="G579" s="45"/>
      <c r="H579" s="2"/>
      <c r="I579" s="55"/>
      <c r="J579" s="34"/>
      <c r="K579" s="4"/>
      <c r="L579" s="4"/>
      <c r="M579" s="4"/>
      <c r="N579" s="4"/>
      <c r="O579" s="4"/>
      <c r="P579" s="4"/>
      <c r="Q579" s="4"/>
      <c r="R579" s="4"/>
      <c r="S579" s="4"/>
      <c r="CE579" s="26">
        <f t="shared" si="16"/>
        <v>0</v>
      </c>
      <c r="CF579" s="26">
        <f t="shared" si="17"/>
        <v>0</v>
      </c>
    </row>
    <row r="580" spans="1:84" ht="14.25" customHeight="1" x14ac:dyDescent="0.25">
      <c r="A580" s="9"/>
      <c r="B580" s="27">
        <v>574</v>
      </c>
      <c r="C580" s="2"/>
      <c r="D580" s="49"/>
      <c r="E580" s="2"/>
      <c r="F580" s="2"/>
      <c r="G580" s="45"/>
      <c r="H580" s="2"/>
      <c r="I580" s="55"/>
      <c r="J580" s="34"/>
      <c r="K580" s="4"/>
      <c r="L580" s="4"/>
      <c r="M580" s="4"/>
      <c r="N580" s="4"/>
      <c r="O580" s="4"/>
      <c r="P580" s="4"/>
      <c r="Q580" s="4"/>
      <c r="R580" s="4"/>
      <c r="S580" s="4"/>
      <c r="CE580" s="26">
        <f t="shared" si="16"/>
        <v>0</v>
      </c>
      <c r="CF580" s="26">
        <f t="shared" si="17"/>
        <v>0</v>
      </c>
    </row>
    <row r="581" spans="1:84" ht="14.25" customHeight="1" x14ac:dyDescent="0.25">
      <c r="A581" s="9"/>
      <c r="B581" s="27">
        <v>575</v>
      </c>
      <c r="C581" s="2"/>
      <c r="D581" s="49"/>
      <c r="E581" s="2"/>
      <c r="F581" s="2"/>
      <c r="G581" s="45"/>
      <c r="H581" s="2"/>
      <c r="I581" s="55"/>
      <c r="J581" s="34"/>
      <c r="K581" s="4"/>
      <c r="L581" s="4"/>
      <c r="M581" s="4"/>
      <c r="N581" s="4"/>
      <c r="O581" s="4"/>
      <c r="P581" s="4"/>
      <c r="Q581" s="4"/>
      <c r="R581" s="4"/>
      <c r="S581" s="4"/>
      <c r="CE581" s="26">
        <f t="shared" si="16"/>
        <v>0</v>
      </c>
      <c r="CF581" s="26">
        <f t="shared" si="17"/>
        <v>0</v>
      </c>
    </row>
    <row r="582" spans="1:84" ht="14.25" customHeight="1" x14ac:dyDescent="0.25">
      <c r="A582" s="9"/>
      <c r="B582" s="27">
        <v>576</v>
      </c>
      <c r="C582" s="2"/>
      <c r="D582" s="49"/>
      <c r="E582" s="2"/>
      <c r="F582" s="2"/>
      <c r="G582" s="45"/>
      <c r="H582" s="2"/>
      <c r="I582" s="55"/>
      <c r="J582" s="34"/>
      <c r="K582" s="4"/>
      <c r="L582" s="4"/>
      <c r="M582" s="4"/>
      <c r="N582" s="4"/>
      <c r="O582" s="4"/>
      <c r="P582" s="4"/>
      <c r="Q582" s="4"/>
      <c r="R582" s="4"/>
      <c r="S582" s="4"/>
      <c r="CE582" s="26">
        <f t="shared" si="16"/>
        <v>0</v>
      </c>
      <c r="CF582" s="26">
        <f t="shared" si="17"/>
        <v>0</v>
      </c>
    </row>
    <row r="583" spans="1:84" ht="14.25" customHeight="1" x14ac:dyDescent="0.25">
      <c r="A583" s="9"/>
      <c r="B583" s="27">
        <v>577</v>
      </c>
      <c r="C583" s="2"/>
      <c r="D583" s="49"/>
      <c r="E583" s="2"/>
      <c r="F583" s="2"/>
      <c r="G583" s="45"/>
      <c r="H583" s="2"/>
      <c r="I583" s="55"/>
      <c r="J583" s="34"/>
      <c r="K583" s="4"/>
      <c r="L583" s="4"/>
      <c r="M583" s="4"/>
      <c r="N583" s="4"/>
      <c r="O583" s="4"/>
      <c r="P583" s="4"/>
      <c r="Q583" s="4"/>
      <c r="R583" s="4"/>
      <c r="S583" s="4"/>
      <c r="CE583" s="26">
        <f t="shared" ref="CE583:CE646" si="18">IF(C583&lt;&gt;"",1,0)</f>
        <v>0</v>
      </c>
      <c r="CF583" s="26">
        <f t="shared" ref="CF583:CF646" si="19">IF(CE583=1,IF(E583&lt;&gt;"",IF(E583&lt;400,1,0),0),0)</f>
        <v>0</v>
      </c>
    </row>
    <row r="584" spans="1:84" ht="14.25" customHeight="1" x14ac:dyDescent="0.25">
      <c r="A584" s="9"/>
      <c r="B584" s="27">
        <v>578</v>
      </c>
      <c r="C584" s="2"/>
      <c r="D584" s="49"/>
      <c r="E584" s="2"/>
      <c r="F584" s="2"/>
      <c r="G584" s="45"/>
      <c r="H584" s="2"/>
      <c r="I584" s="55"/>
      <c r="J584" s="34"/>
      <c r="K584" s="4"/>
      <c r="L584" s="4"/>
      <c r="M584" s="4"/>
      <c r="N584" s="4"/>
      <c r="O584" s="4"/>
      <c r="P584" s="4"/>
      <c r="Q584" s="4"/>
      <c r="R584" s="4"/>
      <c r="S584" s="4"/>
      <c r="CE584" s="26">
        <f t="shared" si="18"/>
        <v>0</v>
      </c>
      <c r="CF584" s="26">
        <f t="shared" si="19"/>
        <v>0</v>
      </c>
    </row>
    <row r="585" spans="1:84" ht="14.25" customHeight="1" x14ac:dyDescent="0.25">
      <c r="A585" s="9"/>
      <c r="B585" s="27">
        <v>579</v>
      </c>
      <c r="C585" s="2"/>
      <c r="D585" s="49"/>
      <c r="E585" s="2"/>
      <c r="F585" s="2"/>
      <c r="G585" s="45"/>
      <c r="H585" s="2"/>
      <c r="I585" s="55"/>
      <c r="J585" s="34"/>
      <c r="K585" s="4"/>
      <c r="L585" s="4"/>
      <c r="M585" s="4"/>
      <c r="N585" s="4"/>
      <c r="O585" s="4"/>
      <c r="P585" s="4"/>
      <c r="Q585" s="4"/>
      <c r="R585" s="4"/>
      <c r="S585" s="4"/>
      <c r="CE585" s="26">
        <f t="shared" si="18"/>
        <v>0</v>
      </c>
      <c r="CF585" s="26">
        <f t="shared" si="19"/>
        <v>0</v>
      </c>
    </row>
    <row r="586" spans="1:84" ht="14.25" customHeight="1" x14ac:dyDescent="0.25">
      <c r="A586" s="9"/>
      <c r="B586" s="27">
        <v>580</v>
      </c>
      <c r="C586" s="2"/>
      <c r="D586" s="49"/>
      <c r="E586" s="2"/>
      <c r="F586" s="2"/>
      <c r="G586" s="45"/>
      <c r="H586" s="2"/>
      <c r="I586" s="55"/>
      <c r="J586" s="34"/>
      <c r="K586" s="4"/>
      <c r="L586" s="4"/>
      <c r="M586" s="4"/>
      <c r="N586" s="4"/>
      <c r="O586" s="4"/>
      <c r="P586" s="4"/>
      <c r="Q586" s="4"/>
      <c r="R586" s="4"/>
      <c r="S586" s="4"/>
      <c r="CE586" s="26">
        <f t="shared" si="18"/>
        <v>0</v>
      </c>
      <c r="CF586" s="26">
        <f t="shared" si="19"/>
        <v>0</v>
      </c>
    </row>
    <row r="587" spans="1:84" ht="14.25" customHeight="1" x14ac:dyDescent="0.25">
      <c r="A587" s="9"/>
      <c r="B587" s="27">
        <v>581</v>
      </c>
      <c r="C587" s="2"/>
      <c r="D587" s="49"/>
      <c r="E587" s="2"/>
      <c r="F587" s="2"/>
      <c r="G587" s="45"/>
      <c r="H587" s="2"/>
      <c r="I587" s="55"/>
      <c r="J587" s="34"/>
      <c r="K587" s="4"/>
      <c r="L587" s="4"/>
      <c r="M587" s="4"/>
      <c r="N587" s="4"/>
      <c r="O587" s="4"/>
      <c r="P587" s="4"/>
      <c r="Q587" s="4"/>
      <c r="R587" s="4"/>
      <c r="S587" s="4"/>
      <c r="CE587" s="26">
        <f t="shared" si="18"/>
        <v>0</v>
      </c>
      <c r="CF587" s="26">
        <f t="shared" si="19"/>
        <v>0</v>
      </c>
    </row>
    <row r="588" spans="1:84" ht="14.25" customHeight="1" x14ac:dyDescent="0.25">
      <c r="A588" s="9"/>
      <c r="B588" s="27">
        <v>582</v>
      </c>
      <c r="C588" s="2"/>
      <c r="D588" s="49"/>
      <c r="E588" s="2"/>
      <c r="F588" s="2"/>
      <c r="G588" s="45"/>
      <c r="H588" s="2"/>
      <c r="I588" s="55"/>
      <c r="J588" s="34"/>
      <c r="K588" s="4"/>
      <c r="L588" s="4"/>
      <c r="M588" s="4"/>
      <c r="N588" s="4"/>
      <c r="O588" s="4"/>
      <c r="P588" s="4"/>
      <c r="Q588" s="4"/>
      <c r="R588" s="4"/>
      <c r="S588" s="4"/>
      <c r="CE588" s="26">
        <f t="shared" si="18"/>
        <v>0</v>
      </c>
      <c r="CF588" s="26">
        <f t="shared" si="19"/>
        <v>0</v>
      </c>
    </row>
    <row r="589" spans="1:84" ht="14.25" customHeight="1" x14ac:dyDescent="0.25">
      <c r="A589" s="9"/>
      <c r="B589" s="27">
        <v>583</v>
      </c>
      <c r="C589" s="2"/>
      <c r="D589" s="49"/>
      <c r="E589" s="2"/>
      <c r="F589" s="2"/>
      <c r="G589" s="45"/>
      <c r="H589" s="2"/>
      <c r="I589" s="55"/>
      <c r="J589" s="34"/>
      <c r="K589" s="4"/>
      <c r="L589" s="4"/>
      <c r="M589" s="4"/>
      <c r="N589" s="4"/>
      <c r="O589" s="4"/>
      <c r="P589" s="4"/>
      <c r="Q589" s="4"/>
      <c r="R589" s="4"/>
      <c r="S589" s="4"/>
      <c r="CE589" s="26">
        <f t="shared" si="18"/>
        <v>0</v>
      </c>
      <c r="CF589" s="26">
        <f t="shared" si="19"/>
        <v>0</v>
      </c>
    </row>
    <row r="590" spans="1:84" ht="14.25" customHeight="1" x14ac:dyDescent="0.25">
      <c r="A590" s="9"/>
      <c r="B590" s="27">
        <v>584</v>
      </c>
      <c r="C590" s="2"/>
      <c r="D590" s="49"/>
      <c r="E590" s="2"/>
      <c r="F590" s="2"/>
      <c r="G590" s="45"/>
      <c r="H590" s="2"/>
      <c r="I590" s="55"/>
      <c r="J590" s="34"/>
      <c r="K590" s="4"/>
      <c r="L590" s="4"/>
      <c r="M590" s="4"/>
      <c r="N590" s="4"/>
      <c r="O590" s="4"/>
      <c r="P590" s="4"/>
      <c r="Q590" s="4"/>
      <c r="R590" s="4"/>
      <c r="S590" s="4"/>
      <c r="CE590" s="26">
        <f t="shared" si="18"/>
        <v>0</v>
      </c>
      <c r="CF590" s="26">
        <f t="shared" si="19"/>
        <v>0</v>
      </c>
    </row>
    <row r="591" spans="1:84" ht="14.25" customHeight="1" x14ac:dyDescent="0.25">
      <c r="A591" s="9"/>
      <c r="B591" s="27">
        <v>585</v>
      </c>
      <c r="C591" s="2"/>
      <c r="D591" s="49"/>
      <c r="E591" s="2"/>
      <c r="F591" s="2"/>
      <c r="G591" s="45"/>
      <c r="H591" s="2"/>
      <c r="I591" s="55"/>
      <c r="J591" s="34"/>
      <c r="K591" s="4"/>
      <c r="L591" s="4"/>
      <c r="M591" s="4"/>
      <c r="N591" s="4"/>
      <c r="O591" s="4"/>
      <c r="P591" s="4"/>
      <c r="Q591" s="4"/>
      <c r="R591" s="4"/>
      <c r="S591" s="4"/>
      <c r="CE591" s="26">
        <f t="shared" si="18"/>
        <v>0</v>
      </c>
      <c r="CF591" s="26">
        <f t="shared" si="19"/>
        <v>0</v>
      </c>
    </row>
    <row r="592" spans="1:84" ht="14.25" customHeight="1" x14ac:dyDescent="0.25">
      <c r="A592" s="9"/>
      <c r="B592" s="27">
        <v>586</v>
      </c>
      <c r="C592" s="2"/>
      <c r="D592" s="49"/>
      <c r="E592" s="2"/>
      <c r="F592" s="2"/>
      <c r="G592" s="45"/>
      <c r="H592" s="2"/>
      <c r="I592" s="55"/>
      <c r="J592" s="34"/>
      <c r="K592" s="4"/>
      <c r="L592" s="4"/>
      <c r="M592" s="4"/>
      <c r="N592" s="4"/>
      <c r="O592" s="4"/>
      <c r="P592" s="4"/>
      <c r="Q592" s="4"/>
      <c r="R592" s="4"/>
      <c r="S592" s="4"/>
      <c r="CE592" s="26">
        <f t="shared" si="18"/>
        <v>0</v>
      </c>
      <c r="CF592" s="26">
        <f t="shared" si="19"/>
        <v>0</v>
      </c>
    </row>
    <row r="593" spans="1:84" ht="14.25" customHeight="1" x14ac:dyDescent="0.25">
      <c r="A593" s="9"/>
      <c r="B593" s="27">
        <v>587</v>
      </c>
      <c r="C593" s="2"/>
      <c r="D593" s="49"/>
      <c r="E593" s="2"/>
      <c r="F593" s="2"/>
      <c r="G593" s="45"/>
      <c r="H593" s="2"/>
      <c r="I593" s="55"/>
      <c r="J593" s="34"/>
      <c r="K593" s="4"/>
      <c r="L593" s="4"/>
      <c r="M593" s="4"/>
      <c r="N593" s="4"/>
      <c r="O593" s="4"/>
      <c r="P593" s="4"/>
      <c r="Q593" s="4"/>
      <c r="R593" s="4"/>
      <c r="S593" s="4"/>
      <c r="CE593" s="26">
        <f t="shared" si="18"/>
        <v>0</v>
      </c>
      <c r="CF593" s="26">
        <f t="shared" si="19"/>
        <v>0</v>
      </c>
    </row>
    <row r="594" spans="1:84" ht="14.25" customHeight="1" x14ac:dyDescent="0.25">
      <c r="A594" s="9"/>
      <c r="B594" s="27">
        <v>588</v>
      </c>
      <c r="C594" s="2"/>
      <c r="D594" s="49"/>
      <c r="E594" s="2"/>
      <c r="F594" s="2"/>
      <c r="G594" s="45"/>
      <c r="H594" s="2"/>
      <c r="I594" s="55"/>
      <c r="J594" s="34"/>
      <c r="K594" s="4"/>
      <c r="L594" s="4"/>
      <c r="M594" s="4"/>
      <c r="N594" s="4"/>
      <c r="O594" s="4"/>
      <c r="P594" s="4"/>
      <c r="Q594" s="4"/>
      <c r="R594" s="4"/>
      <c r="S594" s="4"/>
      <c r="CE594" s="26">
        <f t="shared" si="18"/>
        <v>0</v>
      </c>
      <c r="CF594" s="26">
        <f t="shared" si="19"/>
        <v>0</v>
      </c>
    </row>
    <row r="595" spans="1:84" ht="14.25" customHeight="1" x14ac:dyDescent="0.25">
      <c r="A595" s="9"/>
      <c r="B595" s="27">
        <v>589</v>
      </c>
      <c r="C595" s="2"/>
      <c r="D595" s="49"/>
      <c r="E595" s="2"/>
      <c r="F595" s="2"/>
      <c r="G595" s="45"/>
      <c r="H595" s="2"/>
      <c r="I595" s="55"/>
      <c r="J595" s="34"/>
      <c r="K595" s="4"/>
      <c r="L595" s="4"/>
      <c r="M595" s="4"/>
      <c r="N595" s="4"/>
      <c r="O595" s="4"/>
      <c r="P595" s="4"/>
      <c r="Q595" s="4"/>
      <c r="R595" s="4"/>
      <c r="S595" s="4"/>
      <c r="CE595" s="26">
        <f t="shared" si="18"/>
        <v>0</v>
      </c>
      <c r="CF595" s="26">
        <f t="shared" si="19"/>
        <v>0</v>
      </c>
    </row>
    <row r="596" spans="1:84" ht="14.25" customHeight="1" x14ac:dyDescent="0.25">
      <c r="A596" s="9"/>
      <c r="B596" s="27">
        <v>590</v>
      </c>
      <c r="C596" s="2"/>
      <c r="D596" s="49"/>
      <c r="E596" s="2"/>
      <c r="F596" s="2"/>
      <c r="G596" s="45"/>
      <c r="H596" s="2"/>
      <c r="I596" s="55"/>
      <c r="J596" s="34"/>
      <c r="K596" s="4"/>
      <c r="L596" s="4"/>
      <c r="M596" s="4"/>
      <c r="N596" s="4"/>
      <c r="O596" s="4"/>
      <c r="P596" s="4"/>
      <c r="Q596" s="4"/>
      <c r="R596" s="4"/>
      <c r="S596" s="4"/>
      <c r="CE596" s="26">
        <f t="shared" si="18"/>
        <v>0</v>
      </c>
      <c r="CF596" s="26">
        <f t="shared" si="19"/>
        <v>0</v>
      </c>
    </row>
    <row r="597" spans="1:84" ht="14.25" customHeight="1" x14ac:dyDescent="0.25">
      <c r="A597" s="9"/>
      <c r="B597" s="27">
        <v>591</v>
      </c>
      <c r="C597" s="2"/>
      <c r="D597" s="49"/>
      <c r="E597" s="2"/>
      <c r="F597" s="2"/>
      <c r="G597" s="45"/>
      <c r="H597" s="2"/>
      <c r="I597" s="55"/>
      <c r="J597" s="34"/>
      <c r="K597" s="4"/>
      <c r="L597" s="4"/>
      <c r="M597" s="4"/>
      <c r="N597" s="4"/>
      <c r="O597" s="4"/>
      <c r="P597" s="4"/>
      <c r="Q597" s="4"/>
      <c r="R597" s="4"/>
      <c r="S597" s="4"/>
      <c r="CE597" s="26">
        <f t="shared" si="18"/>
        <v>0</v>
      </c>
      <c r="CF597" s="26">
        <f t="shared" si="19"/>
        <v>0</v>
      </c>
    </row>
    <row r="598" spans="1:84" ht="14.25" customHeight="1" x14ac:dyDescent="0.25">
      <c r="A598" s="9"/>
      <c r="B598" s="27">
        <v>592</v>
      </c>
      <c r="C598" s="2"/>
      <c r="D598" s="49"/>
      <c r="E598" s="2"/>
      <c r="F598" s="2"/>
      <c r="G598" s="45"/>
      <c r="H598" s="2"/>
      <c r="I598" s="55"/>
      <c r="J598" s="34"/>
      <c r="K598" s="4"/>
      <c r="L598" s="4"/>
      <c r="M598" s="4"/>
      <c r="N598" s="4"/>
      <c r="O598" s="4"/>
      <c r="P598" s="4"/>
      <c r="Q598" s="4"/>
      <c r="R598" s="4"/>
      <c r="S598" s="4"/>
      <c r="CE598" s="26">
        <f t="shared" si="18"/>
        <v>0</v>
      </c>
      <c r="CF598" s="26">
        <f t="shared" si="19"/>
        <v>0</v>
      </c>
    </row>
    <row r="599" spans="1:84" ht="14.25" customHeight="1" x14ac:dyDescent="0.25">
      <c r="A599" s="9"/>
      <c r="B599" s="27">
        <v>593</v>
      </c>
      <c r="C599" s="2"/>
      <c r="D599" s="49"/>
      <c r="E599" s="2"/>
      <c r="F599" s="2"/>
      <c r="G599" s="45"/>
      <c r="H599" s="2"/>
      <c r="I599" s="55"/>
      <c r="J599" s="34"/>
      <c r="K599" s="4"/>
      <c r="L599" s="4"/>
      <c r="M599" s="4"/>
      <c r="N599" s="4"/>
      <c r="O599" s="4"/>
      <c r="P599" s="4"/>
      <c r="Q599" s="4"/>
      <c r="R599" s="4"/>
      <c r="S599" s="4"/>
      <c r="CE599" s="26">
        <f t="shared" si="18"/>
        <v>0</v>
      </c>
      <c r="CF599" s="26">
        <f t="shared" si="19"/>
        <v>0</v>
      </c>
    </row>
    <row r="600" spans="1:84" ht="14.25" customHeight="1" x14ac:dyDescent="0.25">
      <c r="A600" s="9"/>
      <c r="B600" s="27">
        <v>594</v>
      </c>
      <c r="C600" s="2"/>
      <c r="D600" s="49"/>
      <c r="E600" s="2"/>
      <c r="F600" s="2"/>
      <c r="G600" s="45"/>
      <c r="H600" s="2"/>
      <c r="I600" s="55"/>
      <c r="J600" s="34"/>
      <c r="K600" s="4"/>
      <c r="L600" s="4"/>
      <c r="M600" s="4"/>
      <c r="N600" s="4"/>
      <c r="O600" s="4"/>
      <c r="P600" s="4"/>
      <c r="Q600" s="4"/>
      <c r="R600" s="4"/>
      <c r="S600" s="4"/>
      <c r="CE600" s="26">
        <f t="shared" si="18"/>
        <v>0</v>
      </c>
      <c r="CF600" s="26">
        <f t="shared" si="19"/>
        <v>0</v>
      </c>
    </row>
    <row r="601" spans="1:84" ht="14.25" customHeight="1" x14ac:dyDescent="0.25">
      <c r="A601" s="9"/>
      <c r="B601" s="27">
        <v>595</v>
      </c>
      <c r="C601" s="2"/>
      <c r="D601" s="49"/>
      <c r="E601" s="2"/>
      <c r="F601" s="2"/>
      <c r="G601" s="45"/>
      <c r="H601" s="2"/>
      <c r="I601" s="55"/>
      <c r="J601" s="34"/>
      <c r="K601" s="4"/>
      <c r="L601" s="4"/>
      <c r="M601" s="4"/>
      <c r="N601" s="4"/>
      <c r="O601" s="4"/>
      <c r="P601" s="4"/>
      <c r="Q601" s="4"/>
      <c r="R601" s="4"/>
      <c r="S601" s="4"/>
      <c r="CE601" s="26">
        <f t="shared" si="18"/>
        <v>0</v>
      </c>
      <c r="CF601" s="26">
        <f t="shared" si="19"/>
        <v>0</v>
      </c>
    </row>
    <row r="602" spans="1:84" ht="14.25" customHeight="1" x14ac:dyDescent="0.25">
      <c r="A602" s="9"/>
      <c r="B602" s="27">
        <v>596</v>
      </c>
      <c r="C602" s="2"/>
      <c r="D602" s="49"/>
      <c r="E602" s="2"/>
      <c r="F602" s="2"/>
      <c r="G602" s="45"/>
      <c r="H602" s="2"/>
      <c r="I602" s="55"/>
      <c r="J602" s="34"/>
      <c r="K602" s="4"/>
      <c r="L602" s="4"/>
      <c r="M602" s="4"/>
      <c r="N602" s="4"/>
      <c r="O602" s="4"/>
      <c r="P602" s="4"/>
      <c r="Q602" s="4"/>
      <c r="R602" s="4"/>
      <c r="S602" s="4"/>
      <c r="CE602" s="26">
        <f t="shared" si="18"/>
        <v>0</v>
      </c>
      <c r="CF602" s="26">
        <f t="shared" si="19"/>
        <v>0</v>
      </c>
    </row>
    <row r="603" spans="1:84" ht="14.25" customHeight="1" x14ac:dyDescent="0.25">
      <c r="A603" s="9"/>
      <c r="B603" s="27">
        <v>597</v>
      </c>
      <c r="C603" s="2"/>
      <c r="D603" s="49"/>
      <c r="E603" s="2"/>
      <c r="F603" s="2"/>
      <c r="G603" s="45"/>
      <c r="H603" s="2"/>
      <c r="I603" s="55"/>
      <c r="J603" s="34"/>
      <c r="K603" s="4"/>
      <c r="L603" s="4"/>
      <c r="M603" s="4"/>
      <c r="N603" s="4"/>
      <c r="O603" s="4"/>
      <c r="P603" s="4"/>
      <c r="Q603" s="4"/>
      <c r="R603" s="4"/>
      <c r="S603" s="4"/>
      <c r="CE603" s="26">
        <f t="shared" si="18"/>
        <v>0</v>
      </c>
      <c r="CF603" s="26">
        <f t="shared" si="19"/>
        <v>0</v>
      </c>
    </row>
    <row r="604" spans="1:84" ht="14.25" customHeight="1" x14ac:dyDescent="0.25">
      <c r="A604" s="9"/>
      <c r="B604" s="27">
        <v>598</v>
      </c>
      <c r="C604" s="2"/>
      <c r="D604" s="49"/>
      <c r="E604" s="2"/>
      <c r="F604" s="2"/>
      <c r="G604" s="45"/>
      <c r="H604" s="2"/>
      <c r="I604" s="55"/>
      <c r="J604" s="34"/>
      <c r="K604" s="4"/>
      <c r="L604" s="4"/>
      <c r="M604" s="4"/>
      <c r="N604" s="4"/>
      <c r="O604" s="4"/>
      <c r="P604" s="4"/>
      <c r="Q604" s="4"/>
      <c r="R604" s="4"/>
      <c r="S604" s="4"/>
      <c r="CE604" s="26">
        <f t="shared" si="18"/>
        <v>0</v>
      </c>
      <c r="CF604" s="26">
        <f t="shared" si="19"/>
        <v>0</v>
      </c>
    </row>
    <row r="605" spans="1:84" ht="14.25" customHeight="1" x14ac:dyDescent="0.25">
      <c r="A605" s="9"/>
      <c r="B605" s="27">
        <v>599</v>
      </c>
      <c r="C605" s="2"/>
      <c r="D605" s="49"/>
      <c r="E605" s="2"/>
      <c r="F605" s="2"/>
      <c r="G605" s="45"/>
      <c r="H605" s="2"/>
      <c r="I605" s="55"/>
      <c r="J605" s="34"/>
      <c r="K605" s="4"/>
      <c r="L605" s="4"/>
      <c r="M605" s="4"/>
      <c r="N605" s="4"/>
      <c r="O605" s="4"/>
      <c r="P605" s="4"/>
      <c r="Q605" s="4"/>
      <c r="R605" s="4"/>
      <c r="S605" s="4"/>
      <c r="CE605" s="26">
        <f t="shared" si="18"/>
        <v>0</v>
      </c>
      <c r="CF605" s="26">
        <f t="shared" si="19"/>
        <v>0</v>
      </c>
    </row>
    <row r="606" spans="1:84" ht="14.25" customHeight="1" x14ac:dyDescent="0.25">
      <c r="A606" s="9"/>
      <c r="B606" s="27">
        <v>600</v>
      </c>
      <c r="C606" s="2"/>
      <c r="D606" s="49"/>
      <c r="E606" s="2"/>
      <c r="F606" s="2"/>
      <c r="G606" s="45"/>
      <c r="H606" s="2"/>
      <c r="I606" s="55"/>
      <c r="J606" s="34"/>
      <c r="K606" s="4"/>
      <c r="L606" s="4"/>
      <c r="M606" s="4"/>
      <c r="N606" s="4"/>
      <c r="O606" s="4"/>
      <c r="P606" s="4"/>
      <c r="Q606" s="4"/>
      <c r="R606" s="4"/>
      <c r="S606" s="4"/>
      <c r="CE606" s="26">
        <f t="shared" si="18"/>
        <v>0</v>
      </c>
      <c r="CF606" s="26">
        <f t="shared" si="19"/>
        <v>0</v>
      </c>
    </row>
    <row r="607" spans="1:84" ht="14.25" customHeight="1" x14ac:dyDescent="0.25">
      <c r="A607" s="9"/>
      <c r="B607" s="27">
        <v>601</v>
      </c>
      <c r="C607" s="2"/>
      <c r="D607" s="49"/>
      <c r="E607" s="2"/>
      <c r="F607" s="2"/>
      <c r="G607" s="45"/>
      <c r="H607" s="2"/>
      <c r="I607" s="55"/>
      <c r="J607" s="34"/>
      <c r="K607" s="4"/>
      <c r="L607" s="4"/>
      <c r="M607" s="4"/>
      <c r="N607" s="4"/>
      <c r="O607" s="4"/>
      <c r="P607" s="4"/>
      <c r="Q607" s="4"/>
      <c r="R607" s="4"/>
      <c r="S607" s="4"/>
      <c r="CE607" s="26">
        <f t="shared" si="18"/>
        <v>0</v>
      </c>
      <c r="CF607" s="26">
        <f t="shared" si="19"/>
        <v>0</v>
      </c>
    </row>
    <row r="608" spans="1:84" ht="14.25" customHeight="1" x14ac:dyDescent="0.25">
      <c r="A608" s="9"/>
      <c r="B608" s="27">
        <v>602</v>
      </c>
      <c r="C608" s="2"/>
      <c r="D608" s="49"/>
      <c r="E608" s="2"/>
      <c r="F608" s="2"/>
      <c r="G608" s="45"/>
      <c r="H608" s="2"/>
      <c r="I608" s="55"/>
      <c r="J608" s="34"/>
      <c r="K608" s="4"/>
      <c r="L608" s="4"/>
      <c r="M608" s="4"/>
      <c r="N608" s="4"/>
      <c r="O608" s="4"/>
      <c r="P608" s="4"/>
      <c r="Q608" s="4"/>
      <c r="R608" s="4"/>
      <c r="S608" s="4"/>
      <c r="CE608" s="26">
        <f t="shared" si="18"/>
        <v>0</v>
      </c>
      <c r="CF608" s="26">
        <f t="shared" si="19"/>
        <v>0</v>
      </c>
    </row>
    <row r="609" spans="1:84" ht="14.25" customHeight="1" x14ac:dyDescent="0.25">
      <c r="A609" s="9"/>
      <c r="B609" s="27">
        <v>603</v>
      </c>
      <c r="C609" s="2"/>
      <c r="D609" s="49"/>
      <c r="E609" s="2"/>
      <c r="F609" s="2"/>
      <c r="G609" s="45"/>
      <c r="H609" s="2"/>
      <c r="I609" s="55"/>
      <c r="J609" s="34"/>
      <c r="K609" s="4"/>
      <c r="L609" s="4"/>
      <c r="M609" s="4"/>
      <c r="N609" s="4"/>
      <c r="O609" s="4"/>
      <c r="P609" s="4"/>
      <c r="Q609" s="4"/>
      <c r="R609" s="4"/>
      <c r="S609" s="4"/>
      <c r="CE609" s="26">
        <f t="shared" si="18"/>
        <v>0</v>
      </c>
      <c r="CF609" s="26">
        <f t="shared" si="19"/>
        <v>0</v>
      </c>
    </row>
    <row r="610" spans="1:84" ht="14.25" customHeight="1" x14ac:dyDescent="0.25">
      <c r="A610" s="9"/>
      <c r="B610" s="27">
        <v>604</v>
      </c>
      <c r="C610" s="2"/>
      <c r="D610" s="49"/>
      <c r="E610" s="2"/>
      <c r="F610" s="2"/>
      <c r="G610" s="45"/>
      <c r="H610" s="2"/>
      <c r="I610" s="55"/>
      <c r="J610" s="34"/>
      <c r="K610" s="4"/>
      <c r="L610" s="4"/>
      <c r="M610" s="4"/>
      <c r="N610" s="4"/>
      <c r="O610" s="4"/>
      <c r="P610" s="4"/>
      <c r="Q610" s="4"/>
      <c r="R610" s="4"/>
      <c r="S610" s="4"/>
      <c r="CE610" s="26">
        <f t="shared" si="18"/>
        <v>0</v>
      </c>
      <c r="CF610" s="26">
        <f t="shared" si="19"/>
        <v>0</v>
      </c>
    </row>
    <row r="611" spans="1:84" ht="14.25" customHeight="1" x14ac:dyDescent="0.25">
      <c r="A611" s="9"/>
      <c r="B611" s="27">
        <v>605</v>
      </c>
      <c r="C611" s="2"/>
      <c r="D611" s="49"/>
      <c r="E611" s="2"/>
      <c r="F611" s="2"/>
      <c r="G611" s="45"/>
      <c r="H611" s="2"/>
      <c r="I611" s="55"/>
      <c r="J611" s="34"/>
      <c r="K611" s="4"/>
      <c r="L611" s="4"/>
      <c r="M611" s="4"/>
      <c r="N611" s="4"/>
      <c r="O611" s="4"/>
      <c r="P611" s="4"/>
      <c r="Q611" s="4"/>
      <c r="R611" s="4"/>
      <c r="S611" s="4"/>
      <c r="CE611" s="26">
        <f t="shared" si="18"/>
        <v>0</v>
      </c>
      <c r="CF611" s="26">
        <f t="shared" si="19"/>
        <v>0</v>
      </c>
    </row>
    <row r="612" spans="1:84" ht="14.25" customHeight="1" x14ac:dyDescent="0.25">
      <c r="A612" s="9"/>
      <c r="B612" s="27">
        <v>606</v>
      </c>
      <c r="C612" s="2"/>
      <c r="D612" s="49"/>
      <c r="E612" s="2"/>
      <c r="F612" s="2"/>
      <c r="G612" s="45"/>
      <c r="H612" s="2"/>
      <c r="I612" s="55"/>
      <c r="J612" s="34"/>
      <c r="K612" s="4"/>
      <c r="L612" s="4"/>
      <c r="M612" s="4"/>
      <c r="N612" s="4"/>
      <c r="O612" s="4"/>
      <c r="P612" s="4"/>
      <c r="Q612" s="4"/>
      <c r="R612" s="4"/>
      <c r="S612" s="4"/>
      <c r="CE612" s="26">
        <f t="shared" si="18"/>
        <v>0</v>
      </c>
      <c r="CF612" s="26">
        <f t="shared" si="19"/>
        <v>0</v>
      </c>
    </row>
    <row r="613" spans="1:84" ht="14.25" customHeight="1" x14ac:dyDescent="0.25">
      <c r="A613" s="9"/>
      <c r="B613" s="27">
        <v>607</v>
      </c>
      <c r="C613" s="2"/>
      <c r="D613" s="49"/>
      <c r="E613" s="2"/>
      <c r="F613" s="2"/>
      <c r="G613" s="45"/>
      <c r="H613" s="2"/>
      <c r="I613" s="55"/>
      <c r="J613" s="34"/>
      <c r="K613" s="4"/>
      <c r="L613" s="4"/>
      <c r="M613" s="4"/>
      <c r="N613" s="4"/>
      <c r="O613" s="4"/>
      <c r="P613" s="4"/>
      <c r="Q613" s="4"/>
      <c r="R613" s="4"/>
      <c r="S613" s="4"/>
      <c r="CE613" s="26">
        <f t="shared" si="18"/>
        <v>0</v>
      </c>
      <c r="CF613" s="26">
        <f t="shared" si="19"/>
        <v>0</v>
      </c>
    </row>
    <row r="614" spans="1:84" ht="14.25" customHeight="1" x14ac:dyDescent="0.25">
      <c r="A614" s="9"/>
      <c r="B614" s="27">
        <v>608</v>
      </c>
      <c r="C614" s="2"/>
      <c r="D614" s="49"/>
      <c r="E614" s="2"/>
      <c r="F614" s="2"/>
      <c r="G614" s="45"/>
      <c r="H614" s="2"/>
      <c r="I614" s="55"/>
      <c r="J614" s="34"/>
      <c r="K614" s="4"/>
      <c r="L614" s="4"/>
      <c r="M614" s="4"/>
      <c r="N614" s="4"/>
      <c r="O614" s="4"/>
      <c r="P614" s="4"/>
      <c r="Q614" s="4"/>
      <c r="R614" s="4"/>
      <c r="S614" s="4"/>
      <c r="CE614" s="26">
        <f t="shared" si="18"/>
        <v>0</v>
      </c>
      <c r="CF614" s="26">
        <f t="shared" si="19"/>
        <v>0</v>
      </c>
    </row>
    <row r="615" spans="1:84" ht="14.25" customHeight="1" x14ac:dyDescent="0.25">
      <c r="A615" s="9"/>
      <c r="B615" s="27">
        <v>609</v>
      </c>
      <c r="C615" s="2"/>
      <c r="D615" s="49"/>
      <c r="E615" s="2"/>
      <c r="F615" s="2"/>
      <c r="G615" s="45"/>
      <c r="H615" s="2"/>
      <c r="I615" s="55"/>
      <c r="J615" s="34"/>
      <c r="K615" s="4"/>
      <c r="L615" s="4"/>
      <c r="M615" s="4"/>
      <c r="N615" s="4"/>
      <c r="O615" s="4"/>
      <c r="P615" s="4"/>
      <c r="Q615" s="4"/>
      <c r="R615" s="4"/>
      <c r="S615" s="4"/>
      <c r="CE615" s="26">
        <f t="shared" si="18"/>
        <v>0</v>
      </c>
      <c r="CF615" s="26">
        <f t="shared" si="19"/>
        <v>0</v>
      </c>
    </row>
    <row r="616" spans="1:84" ht="14.25" customHeight="1" x14ac:dyDescent="0.25">
      <c r="A616" s="9"/>
      <c r="B616" s="27">
        <v>610</v>
      </c>
      <c r="C616" s="2"/>
      <c r="D616" s="49"/>
      <c r="E616" s="2"/>
      <c r="F616" s="2"/>
      <c r="G616" s="45"/>
      <c r="H616" s="2"/>
      <c r="I616" s="55"/>
      <c r="J616" s="34"/>
      <c r="K616" s="4"/>
      <c r="L616" s="4"/>
      <c r="M616" s="4"/>
      <c r="N616" s="4"/>
      <c r="O616" s="4"/>
      <c r="P616" s="4"/>
      <c r="Q616" s="4"/>
      <c r="R616" s="4"/>
      <c r="S616" s="4"/>
      <c r="CE616" s="26">
        <f t="shared" si="18"/>
        <v>0</v>
      </c>
      <c r="CF616" s="26">
        <f t="shared" si="19"/>
        <v>0</v>
      </c>
    </row>
    <row r="617" spans="1:84" ht="14.25" customHeight="1" x14ac:dyDescent="0.25">
      <c r="A617" s="9"/>
      <c r="B617" s="27">
        <v>611</v>
      </c>
      <c r="C617" s="2"/>
      <c r="D617" s="49"/>
      <c r="E617" s="2"/>
      <c r="F617" s="2"/>
      <c r="G617" s="45"/>
      <c r="H617" s="2"/>
      <c r="I617" s="55"/>
      <c r="J617" s="34"/>
      <c r="K617" s="4"/>
      <c r="L617" s="4"/>
      <c r="M617" s="4"/>
      <c r="N617" s="4"/>
      <c r="O617" s="4"/>
      <c r="P617" s="4"/>
      <c r="Q617" s="4"/>
      <c r="R617" s="4"/>
      <c r="S617" s="4"/>
      <c r="CE617" s="26">
        <f t="shared" si="18"/>
        <v>0</v>
      </c>
      <c r="CF617" s="26">
        <f t="shared" si="19"/>
        <v>0</v>
      </c>
    </row>
    <row r="618" spans="1:84" ht="14.25" customHeight="1" x14ac:dyDescent="0.25">
      <c r="A618" s="9"/>
      <c r="B618" s="27">
        <v>612</v>
      </c>
      <c r="C618" s="2"/>
      <c r="D618" s="49"/>
      <c r="E618" s="2"/>
      <c r="F618" s="2"/>
      <c r="G618" s="45"/>
      <c r="H618" s="2"/>
      <c r="I618" s="55"/>
      <c r="J618" s="34"/>
      <c r="K618" s="4"/>
      <c r="L618" s="4"/>
      <c r="M618" s="4"/>
      <c r="N618" s="4"/>
      <c r="O618" s="4"/>
      <c r="P618" s="4"/>
      <c r="Q618" s="4"/>
      <c r="R618" s="4"/>
      <c r="S618" s="4"/>
      <c r="CE618" s="26">
        <f t="shared" si="18"/>
        <v>0</v>
      </c>
      <c r="CF618" s="26">
        <f t="shared" si="19"/>
        <v>0</v>
      </c>
    </row>
    <row r="619" spans="1:84" ht="14.25" customHeight="1" x14ac:dyDescent="0.25">
      <c r="A619" s="9"/>
      <c r="B619" s="27">
        <v>613</v>
      </c>
      <c r="C619" s="2"/>
      <c r="D619" s="49"/>
      <c r="E619" s="2"/>
      <c r="F619" s="2"/>
      <c r="G619" s="45"/>
      <c r="H619" s="2"/>
      <c r="I619" s="55"/>
      <c r="J619" s="34"/>
      <c r="K619" s="4"/>
      <c r="L619" s="4"/>
      <c r="M619" s="4"/>
      <c r="N619" s="4"/>
      <c r="O619" s="4"/>
      <c r="P619" s="4"/>
      <c r="Q619" s="4"/>
      <c r="R619" s="4"/>
      <c r="S619" s="4"/>
      <c r="CE619" s="26">
        <f t="shared" si="18"/>
        <v>0</v>
      </c>
      <c r="CF619" s="26">
        <f t="shared" si="19"/>
        <v>0</v>
      </c>
    </row>
    <row r="620" spans="1:84" ht="14.25" customHeight="1" x14ac:dyDescent="0.25">
      <c r="A620" s="9"/>
      <c r="B620" s="27">
        <v>614</v>
      </c>
      <c r="C620" s="2"/>
      <c r="D620" s="49"/>
      <c r="E620" s="2"/>
      <c r="F620" s="2"/>
      <c r="G620" s="45"/>
      <c r="H620" s="2"/>
      <c r="I620" s="55"/>
      <c r="J620" s="34"/>
      <c r="K620" s="4"/>
      <c r="L620" s="4"/>
      <c r="M620" s="4"/>
      <c r="N620" s="4"/>
      <c r="O620" s="4"/>
      <c r="P620" s="4"/>
      <c r="Q620" s="4"/>
      <c r="R620" s="4"/>
      <c r="S620" s="4"/>
      <c r="CE620" s="26">
        <f t="shared" si="18"/>
        <v>0</v>
      </c>
      <c r="CF620" s="26">
        <f t="shared" si="19"/>
        <v>0</v>
      </c>
    </row>
    <row r="621" spans="1:84" ht="14.25" customHeight="1" x14ac:dyDescent="0.25">
      <c r="A621" s="9"/>
      <c r="B621" s="27">
        <v>615</v>
      </c>
      <c r="C621" s="2"/>
      <c r="D621" s="49"/>
      <c r="E621" s="2"/>
      <c r="F621" s="2"/>
      <c r="G621" s="45"/>
      <c r="H621" s="2"/>
      <c r="I621" s="55"/>
      <c r="J621" s="34"/>
      <c r="K621" s="4"/>
      <c r="L621" s="4"/>
      <c r="M621" s="4"/>
      <c r="N621" s="4"/>
      <c r="O621" s="4"/>
      <c r="P621" s="4"/>
      <c r="Q621" s="4"/>
      <c r="R621" s="4"/>
      <c r="S621" s="4"/>
      <c r="CE621" s="26">
        <f t="shared" si="18"/>
        <v>0</v>
      </c>
      <c r="CF621" s="26">
        <f t="shared" si="19"/>
        <v>0</v>
      </c>
    </row>
    <row r="622" spans="1:84" ht="14.25" customHeight="1" x14ac:dyDescent="0.25">
      <c r="A622" s="9"/>
      <c r="B622" s="27">
        <v>616</v>
      </c>
      <c r="C622" s="2"/>
      <c r="D622" s="49"/>
      <c r="E622" s="2"/>
      <c r="F622" s="2"/>
      <c r="G622" s="45"/>
      <c r="H622" s="2"/>
      <c r="I622" s="55"/>
      <c r="J622" s="34"/>
      <c r="K622" s="4"/>
      <c r="L622" s="4"/>
      <c r="M622" s="4"/>
      <c r="N622" s="4"/>
      <c r="O622" s="4"/>
      <c r="P622" s="4"/>
      <c r="Q622" s="4"/>
      <c r="R622" s="4"/>
      <c r="S622" s="4"/>
      <c r="CE622" s="26">
        <f t="shared" si="18"/>
        <v>0</v>
      </c>
      <c r="CF622" s="26">
        <f t="shared" si="19"/>
        <v>0</v>
      </c>
    </row>
    <row r="623" spans="1:84" ht="14.25" customHeight="1" x14ac:dyDescent="0.25">
      <c r="A623" s="9"/>
      <c r="B623" s="27">
        <v>617</v>
      </c>
      <c r="C623" s="2"/>
      <c r="D623" s="49"/>
      <c r="E623" s="2"/>
      <c r="F623" s="2"/>
      <c r="G623" s="45"/>
      <c r="H623" s="2"/>
      <c r="I623" s="55"/>
      <c r="J623" s="34"/>
      <c r="K623" s="4"/>
      <c r="L623" s="4"/>
      <c r="M623" s="4"/>
      <c r="N623" s="4"/>
      <c r="O623" s="4"/>
      <c r="P623" s="4"/>
      <c r="Q623" s="4"/>
      <c r="R623" s="4"/>
      <c r="S623" s="4"/>
      <c r="CE623" s="26">
        <f t="shared" si="18"/>
        <v>0</v>
      </c>
      <c r="CF623" s="26">
        <f t="shared" si="19"/>
        <v>0</v>
      </c>
    </row>
    <row r="624" spans="1:84" ht="14.25" customHeight="1" x14ac:dyDescent="0.25">
      <c r="A624" s="9"/>
      <c r="B624" s="27">
        <v>618</v>
      </c>
      <c r="C624" s="2"/>
      <c r="D624" s="49"/>
      <c r="E624" s="2"/>
      <c r="F624" s="2"/>
      <c r="G624" s="45"/>
      <c r="H624" s="2"/>
      <c r="I624" s="55"/>
      <c r="J624" s="34"/>
      <c r="K624" s="4"/>
      <c r="L624" s="4"/>
      <c r="M624" s="4"/>
      <c r="N624" s="4"/>
      <c r="O624" s="4"/>
      <c r="P624" s="4"/>
      <c r="Q624" s="4"/>
      <c r="R624" s="4"/>
      <c r="S624" s="4"/>
      <c r="CE624" s="26">
        <f t="shared" si="18"/>
        <v>0</v>
      </c>
      <c r="CF624" s="26">
        <f t="shared" si="19"/>
        <v>0</v>
      </c>
    </row>
    <row r="625" spans="1:84" ht="14.25" customHeight="1" x14ac:dyDescent="0.25">
      <c r="A625" s="9"/>
      <c r="B625" s="27">
        <v>619</v>
      </c>
      <c r="C625" s="2"/>
      <c r="D625" s="49"/>
      <c r="E625" s="2"/>
      <c r="F625" s="2"/>
      <c r="G625" s="45"/>
      <c r="H625" s="2"/>
      <c r="I625" s="55"/>
      <c r="J625" s="34"/>
      <c r="K625" s="4"/>
      <c r="L625" s="4"/>
      <c r="M625" s="4"/>
      <c r="N625" s="4"/>
      <c r="O625" s="4"/>
      <c r="P625" s="4"/>
      <c r="Q625" s="4"/>
      <c r="R625" s="4"/>
      <c r="S625" s="4"/>
      <c r="CE625" s="26">
        <f t="shared" si="18"/>
        <v>0</v>
      </c>
      <c r="CF625" s="26">
        <f t="shared" si="19"/>
        <v>0</v>
      </c>
    </row>
    <row r="626" spans="1:84" ht="14.25" customHeight="1" x14ac:dyDescent="0.25">
      <c r="A626" s="9"/>
      <c r="B626" s="27">
        <v>620</v>
      </c>
      <c r="C626" s="2"/>
      <c r="D626" s="49"/>
      <c r="E626" s="2"/>
      <c r="F626" s="2"/>
      <c r="G626" s="45"/>
      <c r="H626" s="2"/>
      <c r="I626" s="55"/>
      <c r="J626" s="34"/>
      <c r="K626" s="4"/>
      <c r="L626" s="4"/>
      <c r="M626" s="4"/>
      <c r="N626" s="4"/>
      <c r="O626" s="4"/>
      <c r="P626" s="4"/>
      <c r="Q626" s="4"/>
      <c r="R626" s="4"/>
      <c r="S626" s="4"/>
      <c r="CE626" s="26">
        <f t="shared" si="18"/>
        <v>0</v>
      </c>
      <c r="CF626" s="26">
        <f t="shared" si="19"/>
        <v>0</v>
      </c>
    </row>
    <row r="627" spans="1:84" ht="14.25" customHeight="1" x14ac:dyDescent="0.25">
      <c r="A627" s="9"/>
      <c r="B627" s="27">
        <v>621</v>
      </c>
      <c r="C627" s="2"/>
      <c r="D627" s="49"/>
      <c r="E627" s="2"/>
      <c r="F627" s="2"/>
      <c r="G627" s="45"/>
      <c r="H627" s="2"/>
      <c r="I627" s="55"/>
      <c r="J627" s="34"/>
      <c r="K627" s="4"/>
      <c r="L627" s="4"/>
      <c r="M627" s="4"/>
      <c r="N627" s="4"/>
      <c r="O627" s="4"/>
      <c r="P627" s="4"/>
      <c r="Q627" s="4"/>
      <c r="R627" s="4"/>
      <c r="S627" s="4"/>
      <c r="CE627" s="26">
        <f t="shared" si="18"/>
        <v>0</v>
      </c>
      <c r="CF627" s="26">
        <f t="shared" si="19"/>
        <v>0</v>
      </c>
    </row>
    <row r="628" spans="1:84" ht="14.25" customHeight="1" x14ac:dyDescent="0.25">
      <c r="A628" s="9"/>
      <c r="B628" s="27">
        <v>622</v>
      </c>
      <c r="C628" s="2"/>
      <c r="D628" s="49"/>
      <c r="E628" s="2"/>
      <c r="F628" s="2"/>
      <c r="G628" s="45"/>
      <c r="H628" s="2"/>
      <c r="I628" s="55"/>
      <c r="J628" s="34"/>
      <c r="K628" s="4"/>
      <c r="L628" s="4"/>
      <c r="M628" s="4"/>
      <c r="N628" s="4"/>
      <c r="O628" s="4"/>
      <c r="P628" s="4"/>
      <c r="Q628" s="4"/>
      <c r="R628" s="4"/>
      <c r="S628" s="4"/>
      <c r="CE628" s="26">
        <f t="shared" si="18"/>
        <v>0</v>
      </c>
      <c r="CF628" s="26">
        <f t="shared" si="19"/>
        <v>0</v>
      </c>
    </row>
    <row r="629" spans="1:84" ht="14.25" customHeight="1" x14ac:dyDescent="0.25">
      <c r="A629" s="9"/>
      <c r="B629" s="27">
        <v>623</v>
      </c>
      <c r="C629" s="2"/>
      <c r="D629" s="49"/>
      <c r="E629" s="2"/>
      <c r="F629" s="2"/>
      <c r="G629" s="45"/>
      <c r="H629" s="2"/>
      <c r="I629" s="55"/>
      <c r="J629" s="34"/>
      <c r="K629" s="4"/>
      <c r="L629" s="4"/>
      <c r="M629" s="4"/>
      <c r="N629" s="4"/>
      <c r="O629" s="4"/>
      <c r="P629" s="4"/>
      <c r="Q629" s="4"/>
      <c r="R629" s="4"/>
      <c r="S629" s="4"/>
      <c r="CE629" s="26">
        <f t="shared" si="18"/>
        <v>0</v>
      </c>
      <c r="CF629" s="26">
        <f t="shared" si="19"/>
        <v>0</v>
      </c>
    </row>
    <row r="630" spans="1:84" ht="14.25" customHeight="1" x14ac:dyDescent="0.25">
      <c r="A630" s="9"/>
      <c r="B630" s="27">
        <v>624</v>
      </c>
      <c r="C630" s="2"/>
      <c r="D630" s="49"/>
      <c r="E630" s="2"/>
      <c r="F630" s="2"/>
      <c r="G630" s="45"/>
      <c r="H630" s="2"/>
      <c r="I630" s="55"/>
      <c r="J630" s="34"/>
      <c r="K630" s="4"/>
      <c r="L630" s="4"/>
      <c r="M630" s="4"/>
      <c r="N630" s="4"/>
      <c r="O630" s="4"/>
      <c r="P630" s="4"/>
      <c r="Q630" s="4"/>
      <c r="R630" s="4"/>
      <c r="S630" s="4"/>
      <c r="CE630" s="26">
        <f t="shared" si="18"/>
        <v>0</v>
      </c>
      <c r="CF630" s="26">
        <f t="shared" si="19"/>
        <v>0</v>
      </c>
    </row>
    <row r="631" spans="1:84" ht="14.25" customHeight="1" x14ac:dyDescent="0.25">
      <c r="A631" s="9"/>
      <c r="B631" s="27">
        <v>625</v>
      </c>
      <c r="C631" s="2"/>
      <c r="D631" s="49"/>
      <c r="E631" s="2"/>
      <c r="F631" s="2"/>
      <c r="G631" s="45"/>
      <c r="H631" s="2"/>
      <c r="I631" s="55"/>
      <c r="J631" s="34"/>
      <c r="K631" s="4"/>
      <c r="L631" s="4"/>
      <c r="M631" s="4"/>
      <c r="N631" s="4"/>
      <c r="O631" s="4"/>
      <c r="P631" s="4"/>
      <c r="Q631" s="4"/>
      <c r="R631" s="4"/>
      <c r="S631" s="4"/>
      <c r="CE631" s="26">
        <f t="shared" si="18"/>
        <v>0</v>
      </c>
      <c r="CF631" s="26">
        <f t="shared" si="19"/>
        <v>0</v>
      </c>
    </row>
    <row r="632" spans="1:84" ht="14.25" customHeight="1" x14ac:dyDescent="0.25">
      <c r="A632" s="9"/>
      <c r="B632" s="27">
        <v>626</v>
      </c>
      <c r="C632" s="2"/>
      <c r="D632" s="49"/>
      <c r="E632" s="2"/>
      <c r="F632" s="2"/>
      <c r="G632" s="45"/>
      <c r="H632" s="2"/>
      <c r="I632" s="55"/>
      <c r="J632" s="34"/>
      <c r="K632" s="4"/>
      <c r="L632" s="4"/>
      <c r="M632" s="4"/>
      <c r="N632" s="4"/>
      <c r="O632" s="4"/>
      <c r="P632" s="4"/>
      <c r="Q632" s="4"/>
      <c r="R632" s="4"/>
      <c r="S632" s="4"/>
      <c r="CE632" s="26">
        <f t="shared" si="18"/>
        <v>0</v>
      </c>
      <c r="CF632" s="26">
        <f t="shared" si="19"/>
        <v>0</v>
      </c>
    </row>
    <row r="633" spans="1:84" ht="14.25" customHeight="1" x14ac:dyDescent="0.25">
      <c r="A633" s="9"/>
      <c r="B633" s="27">
        <v>627</v>
      </c>
      <c r="C633" s="2"/>
      <c r="D633" s="49"/>
      <c r="E633" s="2"/>
      <c r="F633" s="2"/>
      <c r="G633" s="45"/>
      <c r="H633" s="2"/>
      <c r="I633" s="55"/>
      <c r="J633" s="34"/>
      <c r="K633" s="4"/>
      <c r="L633" s="4"/>
      <c r="M633" s="4"/>
      <c r="N633" s="4"/>
      <c r="O633" s="4"/>
      <c r="P633" s="4"/>
      <c r="Q633" s="4"/>
      <c r="R633" s="4"/>
      <c r="S633" s="4"/>
      <c r="CE633" s="26">
        <f t="shared" si="18"/>
        <v>0</v>
      </c>
      <c r="CF633" s="26">
        <f t="shared" si="19"/>
        <v>0</v>
      </c>
    </row>
    <row r="634" spans="1:84" ht="14.25" customHeight="1" x14ac:dyDescent="0.25">
      <c r="A634" s="9"/>
      <c r="B634" s="27">
        <v>628</v>
      </c>
      <c r="C634" s="2"/>
      <c r="D634" s="49"/>
      <c r="E634" s="2"/>
      <c r="F634" s="2"/>
      <c r="G634" s="45"/>
      <c r="H634" s="2"/>
      <c r="I634" s="55"/>
      <c r="J634" s="34"/>
      <c r="K634" s="4"/>
      <c r="L634" s="4"/>
      <c r="M634" s="4"/>
      <c r="N634" s="4"/>
      <c r="O634" s="4"/>
      <c r="P634" s="4"/>
      <c r="Q634" s="4"/>
      <c r="R634" s="4"/>
      <c r="S634" s="4"/>
      <c r="CE634" s="26">
        <f t="shared" si="18"/>
        <v>0</v>
      </c>
      <c r="CF634" s="26">
        <f t="shared" si="19"/>
        <v>0</v>
      </c>
    </row>
    <row r="635" spans="1:84" ht="14.25" customHeight="1" x14ac:dyDescent="0.25">
      <c r="A635" s="9"/>
      <c r="B635" s="27">
        <v>629</v>
      </c>
      <c r="C635" s="2"/>
      <c r="D635" s="49"/>
      <c r="E635" s="2"/>
      <c r="F635" s="2"/>
      <c r="G635" s="45"/>
      <c r="H635" s="2"/>
      <c r="I635" s="55"/>
      <c r="J635" s="34"/>
      <c r="K635" s="4"/>
      <c r="L635" s="4"/>
      <c r="M635" s="4"/>
      <c r="N635" s="4"/>
      <c r="O635" s="4"/>
      <c r="P635" s="4"/>
      <c r="Q635" s="4"/>
      <c r="R635" s="4"/>
      <c r="S635" s="4"/>
      <c r="CE635" s="26">
        <f t="shared" si="18"/>
        <v>0</v>
      </c>
      <c r="CF635" s="26">
        <f t="shared" si="19"/>
        <v>0</v>
      </c>
    </row>
    <row r="636" spans="1:84" ht="14.25" customHeight="1" x14ac:dyDescent="0.25">
      <c r="A636" s="9"/>
      <c r="B636" s="27">
        <v>630</v>
      </c>
      <c r="C636" s="2"/>
      <c r="D636" s="49"/>
      <c r="E636" s="2"/>
      <c r="F636" s="2"/>
      <c r="G636" s="45"/>
      <c r="H636" s="2"/>
      <c r="I636" s="55"/>
      <c r="J636" s="34"/>
      <c r="K636" s="4"/>
      <c r="L636" s="4"/>
      <c r="M636" s="4"/>
      <c r="N636" s="4"/>
      <c r="O636" s="4"/>
      <c r="P636" s="4"/>
      <c r="Q636" s="4"/>
      <c r="R636" s="4"/>
      <c r="S636" s="4"/>
      <c r="CE636" s="26">
        <f t="shared" si="18"/>
        <v>0</v>
      </c>
      <c r="CF636" s="26">
        <f t="shared" si="19"/>
        <v>0</v>
      </c>
    </row>
    <row r="637" spans="1:84" ht="14.25" customHeight="1" x14ac:dyDescent="0.25">
      <c r="A637" s="9"/>
      <c r="B637" s="27">
        <v>631</v>
      </c>
      <c r="C637" s="2"/>
      <c r="D637" s="49"/>
      <c r="E637" s="2"/>
      <c r="F637" s="2"/>
      <c r="G637" s="45"/>
      <c r="H637" s="2"/>
      <c r="I637" s="55"/>
      <c r="J637" s="34"/>
      <c r="K637" s="4"/>
      <c r="L637" s="4"/>
      <c r="M637" s="4"/>
      <c r="N637" s="4"/>
      <c r="O637" s="4"/>
      <c r="P637" s="4"/>
      <c r="Q637" s="4"/>
      <c r="R637" s="4"/>
      <c r="S637" s="4"/>
      <c r="CE637" s="26">
        <f t="shared" si="18"/>
        <v>0</v>
      </c>
      <c r="CF637" s="26">
        <f t="shared" si="19"/>
        <v>0</v>
      </c>
    </row>
    <row r="638" spans="1:84" ht="14.25" customHeight="1" x14ac:dyDescent="0.25">
      <c r="A638" s="9"/>
      <c r="B638" s="27">
        <v>632</v>
      </c>
      <c r="C638" s="2"/>
      <c r="D638" s="49"/>
      <c r="E638" s="2"/>
      <c r="F638" s="2"/>
      <c r="G638" s="45"/>
      <c r="H638" s="2"/>
      <c r="I638" s="55"/>
      <c r="J638" s="34"/>
      <c r="K638" s="4"/>
      <c r="L638" s="4"/>
      <c r="M638" s="4"/>
      <c r="N638" s="4"/>
      <c r="O638" s="4"/>
      <c r="P638" s="4"/>
      <c r="Q638" s="4"/>
      <c r="R638" s="4"/>
      <c r="S638" s="4"/>
      <c r="CE638" s="26">
        <f t="shared" si="18"/>
        <v>0</v>
      </c>
      <c r="CF638" s="26">
        <f t="shared" si="19"/>
        <v>0</v>
      </c>
    </row>
    <row r="639" spans="1:84" ht="14.25" customHeight="1" x14ac:dyDescent="0.25">
      <c r="A639" s="9"/>
      <c r="B639" s="27">
        <v>633</v>
      </c>
      <c r="C639" s="2"/>
      <c r="D639" s="49"/>
      <c r="E639" s="2"/>
      <c r="F639" s="2"/>
      <c r="G639" s="45"/>
      <c r="H639" s="2"/>
      <c r="I639" s="55"/>
      <c r="J639" s="34"/>
      <c r="K639" s="4"/>
      <c r="L639" s="4"/>
      <c r="M639" s="4"/>
      <c r="N639" s="4"/>
      <c r="O639" s="4"/>
      <c r="P639" s="4"/>
      <c r="Q639" s="4"/>
      <c r="R639" s="4"/>
      <c r="S639" s="4"/>
      <c r="CE639" s="26">
        <f t="shared" si="18"/>
        <v>0</v>
      </c>
      <c r="CF639" s="26">
        <f t="shared" si="19"/>
        <v>0</v>
      </c>
    </row>
    <row r="640" spans="1:84" ht="14.25" customHeight="1" x14ac:dyDescent="0.25">
      <c r="A640" s="9"/>
      <c r="B640" s="27">
        <v>634</v>
      </c>
      <c r="C640" s="2"/>
      <c r="D640" s="49"/>
      <c r="E640" s="2"/>
      <c r="F640" s="2"/>
      <c r="G640" s="45"/>
      <c r="H640" s="2"/>
      <c r="I640" s="55"/>
      <c r="J640" s="34"/>
      <c r="K640" s="4"/>
      <c r="L640" s="4"/>
      <c r="M640" s="4"/>
      <c r="N640" s="4"/>
      <c r="O640" s="4"/>
      <c r="P640" s="4"/>
      <c r="Q640" s="4"/>
      <c r="R640" s="4"/>
      <c r="S640" s="4"/>
      <c r="CE640" s="26">
        <f t="shared" si="18"/>
        <v>0</v>
      </c>
      <c r="CF640" s="26">
        <f t="shared" si="19"/>
        <v>0</v>
      </c>
    </row>
    <row r="641" spans="1:84" ht="14.25" customHeight="1" x14ac:dyDescent="0.25">
      <c r="A641" s="9"/>
      <c r="B641" s="27">
        <v>635</v>
      </c>
      <c r="C641" s="2"/>
      <c r="D641" s="49"/>
      <c r="E641" s="2"/>
      <c r="F641" s="2"/>
      <c r="G641" s="45"/>
      <c r="H641" s="2"/>
      <c r="I641" s="55"/>
      <c r="J641" s="34"/>
      <c r="K641" s="4"/>
      <c r="L641" s="4"/>
      <c r="M641" s="4"/>
      <c r="N641" s="4"/>
      <c r="O641" s="4"/>
      <c r="P641" s="4"/>
      <c r="Q641" s="4"/>
      <c r="R641" s="4"/>
      <c r="S641" s="4"/>
      <c r="CE641" s="26">
        <f t="shared" si="18"/>
        <v>0</v>
      </c>
      <c r="CF641" s="26">
        <f t="shared" si="19"/>
        <v>0</v>
      </c>
    </row>
    <row r="642" spans="1:84" ht="14.25" customHeight="1" x14ac:dyDescent="0.25">
      <c r="A642" s="9"/>
      <c r="B642" s="27">
        <v>636</v>
      </c>
      <c r="C642" s="2"/>
      <c r="D642" s="49"/>
      <c r="E642" s="2"/>
      <c r="F642" s="2"/>
      <c r="G642" s="45"/>
      <c r="H642" s="2"/>
      <c r="I642" s="55"/>
      <c r="J642" s="34"/>
      <c r="K642" s="4"/>
      <c r="L642" s="4"/>
      <c r="M642" s="4"/>
      <c r="N642" s="4"/>
      <c r="O642" s="4"/>
      <c r="P642" s="4"/>
      <c r="Q642" s="4"/>
      <c r="R642" s="4"/>
      <c r="S642" s="4"/>
      <c r="CE642" s="26">
        <f t="shared" si="18"/>
        <v>0</v>
      </c>
      <c r="CF642" s="26">
        <f t="shared" si="19"/>
        <v>0</v>
      </c>
    </row>
    <row r="643" spans="1:84" ht="14.25" customHeight="1" x14ac:dyDescent="0.25">
      <c r="A643" s="9"/>
      <c r="B643" s="27">
        <v>637</v>
      </c>
      <c r="C643" s="2"/>
      <c r="D643" s="49"/>
      <c r="E643" s="2"/>
      <c r="F643" s="2"/>
      <c r="G643" s="45"/>
      <c r="H643" s="2"/>
      <c r="I643" s="55"/>
      <c r="J643" s="34"/>
      <c r="K643" s="4"/>
      <c r="L643" s="4"/>
      <c r="M643" s="4"/>
      <c r="N643" s="4"/>
      <c r="O643" s="4"/>
      <c r="P643" s="4"/>
      <c r="Q643" s="4"/>
      <c r="R643" s="4"/>
      <c r="S643" s="4"/>
      <c r="CE643" s="26">
        <f t="shared" si="18"/>
        <v>0</v>
      </c>
      <c r="CF643" s="26">
        <f t="shared" si="19"/>
        <v>0</v>
      </c>
    </row>
    <row r="644" spans="1:84" ht="14.25" customHeight="1" x14ac:dyDescent="0.25">
      <c r="A644" s="9"/>
      <c r="B644" s="27">
        <v>638</v>
      </c>
      <c r="C644" s="2"/>
      <c r="D644" s="49"/>
      <c r="E644" s="2"/>
      <c r="F644" s="2"/>
      <c r="G644" s="45"/>
      <c r="H644" s="2"/>
      <c r="I644" s="55"/>
      <c r="J644" s="34"/>
      <c r="K644" s="4"/>
      <c r="L644" s="4"/>
      <c r="M644" s="4"/>
      <c r="N644" s="4"/>
      <c r="O644" s="4"/>
      <c r="P644" s="4"/>
      <c r="Q644" s="4"/>
      <c r="R644" s="4"/>
      <c r="S644" s="4"/>
      <c r="CE644" s="26">
        <f t="shared" si="18"/>
        <v>0</v>
      </c>
      <c r="CF644" s="26">
        <f t="shared" si="19"/>
        <v>0</v>
      </c>
    </row>
    <row r="645" spans="1:84" ht="14.25" customHeight="1" x14ac:dyDescent="0.25">
      <c r="A645" s="9"/>
      <c r="B645" s="27">
        <v>639</v>
      </c>
      <c r="C645" s="2"/>
      <c r="D645" s="49"/>
      <c r="E645" s="2"/>
      <c r="F645" s="2"/>
      <c r="G645" s="45"/>
      <c r="H645" s="2"/>
      <c r="I645" s="55"/>
      <c r="J645" s="34"/>
      <c r="K645" s="4"/>
      <c r="L645" s="4"/>
      <c r="M645" s="4"/>
      <c r="N645" s="4"/>
      <c r="O645" s="4"/>
      <c r="P645" s="4"/>
      <c r="Q645" s="4"/>
      <c r="R645" s="4"/>
      <c r="S645" s="4"/>
      <c r="CE645" s="26">
        <f t="shared" si="18"/>
        <v>0</v>
      </c>
      <c r="CF645" s="26">
        <f t="shared" si="19"/>
        <v>0</v>
      </c>
    </row>
    <row r="646" spans="1:84" ht="14.25" customHeight="1" x14ac:dyDescent="0.25">
      <c r="A646" s="9"/>
      <c r="B646" s="27">
        <v>640</v>
      </c>
      <c r="C646" s="2"/>
      <c r="D646" s="49"/>
      <c r="E646" s="2"/>
      <c r="F646" s="2"/>
      <c r="G646" s="45"/>
      <c r="H646" s="2"/>
      <c r="I646" s="55"/>
      <c r="J646" s="34"/>
      <c r="K646" s="4"/>
      <c r="L646" s="4"/>
      <c r="M646" s="4"/>
      <c r="N646" s="4"/>
      <c r="O646" s="4"/>
      <c r="P646" s="4"/>
      <c r="Q646" s="4"/>
      <c r="R646" s="4"/>
      <c r="S646" s="4"/>
      <c r="CE646" s="26">
        <f t="shared" si="18"/>
        <v>0</v>
      </c>
      <c r="CF646" s="26">
        <f t="shared" si="19"/>
        <v>0</v>
      </c>
    </row>
    <row r="647" spans="1:84" ht="14.25" customHeight="1" x14ac:dyDescent="0.25">
      <c r="A647" s="9"/>
      <c r="B647" s="27">
        <v>641</v>
      </c>
      <c r="C647" s="2"/>
      <c r="D647" s="49"/>
      <c r="E647" s="2"/>
      <c r="F647" s="2"/>
      <c r="G647" s="45"/>
      <c r="H647" s="2"/>
      <c r="I647" s="55"/>
      <c r="J647" s="34"/>
      <c r="K647" s="4"/>
      <c r="L647" s="4"/>
      <c r="M647" s="4"/>
      <c r="N647" s="4"/>
      <c r="O647" s="4"/>
      <c r="P647" s="4"/>
      <c r="Q647" s="4"/>
      <c r="R647" s="4"/>
      <c r="S647" s="4"/>
      <c r="CE647" s="26">
        <f t="shared" ref="CE647:CE710" si="20">IF(C647&lt;&gt;"",1,0)</f>
        <v>0</v>
      </c>
      <c r="CF647" s="26">
        <f t="shared" ref="CF647:CF710" si="21">IF(CE647=1,IF(E647&lt;&gt;"",IF(E647&lt;400,1,0),0),0)</f>
        <v>0</v>
      </c>
    </row>
    <row r="648" spans="1:84" ht="14.25" customHeight="1" x14ac:dyDescent="0.25">
      <c r="A648" s="9"/>
      <c r="B648" s="27">
        <v>642</v>
      </c>
      <c r="C648" s="2"/>
      <c r="D648" s="49"/>
      <c r="E648" s="2"/>
      <c r="F648" s="2"/>
      <c r="G648" s="45"/>
      <c r="H648" s="2"/>
      <c r="I648" s="55"/>
      <c r="J648" s="34"/>
      <c r="K648" s="4"/>
      <c r="L648" s="4"/>
      <c r="M648" s="4"/>
      <c r="N648" s="4"/>
      <c r="O648" s="4"/>
      <c r="P648" s="4"/>
      <c r="Q648" s="4"/>
      <c r="R648" s="4"/>
      <c r="S648" s="4"/>
      <c r="CE648" s="26">
        <f t="shared" si="20"/>
        <v>0</v>
      </c>
      <c r="CF648" s="26">
        <f t="shared" si="21"/>
        <v>0</v>
      </c>
    </row>
    <row r="649" spans="1:84" ht="14.25" customHeight="1" x14ac:dyDescent="0.25">
      <c r="A649" s="9"/>
      <c r="B649" s="27">
        <v>643</v>
      </c>
      <c r="C649" s="2"/>
      <c r="D649" s="49"/>
      <c r="E649" s="2"/>
      <c r="F649" s="2"/>
      <c r="G649" s="45"/>
      <c r="H649" s="2"/>
      <c r="I649" s="55"/>
      <c r="J649" s="34"/>
      <c r="K649" s="4"/>
      <c r="L649" s="4"/>
      <c r="M649" s="4"/>
      <c r="N649" s="4"/>
      <c r="O649" s="4"/>
      <c r="P649" s="4"/>
      <c r="Q649" s="4"/>
      <c r="R649" s="4"/>
      <c r="S649" s="4"/>
      <c r="CE649" s="26">
        <f t="shared" si="20"/>
        <v>0</v>
      </c>
      <c r="CF649" s="26">
        <f t="shared" si="21"/>
        <v>0</v>
      </c>
    </row>
    <row r="650" spans="1:84" ht="14.25" customHeight="1" x14ac:dyDescent="0.25">
      <c r="A650" s="9"/>
      <c r="B650" s="27">
        <v>644</v>
      </c>
      <c r="C650" s="2"/>
      <c r="D650" s="49"/>
      <c r="E650" s="2"/>
      <c r="F650" s="2"/>
      <c r="G650" s="45"/>
      <c r="H650" s="2"/>
      <c r="I650" s="55"/>
      <c r="J650" s="34"/>
      <c r="K650" s="4"/>
      <c r="L650" s="4"/>
      <c r="M650" s="4"/>
      <c r="N650" s="4"/>
      <c r="O650" s="4"/>
      <c r="P650" s="4"/>
      <c r="Q650" s="4"/>
      <c r="R650" s="4"/>
      <c r="S650" s="4"/>
      <c r="CE650" s="26">
        <f t="shared" si="20"/>
        <v>0</v>
      </c>
      <c r="CF650" s="26">
        <f t="shared" si="21"/>
        <v>0</v>
      </c>
    </row>
    <row r="651" spans="1:84" ht="14.25" customHeight="1" x14ac:dyDescent="0.25">
      <c r="A651" s="9"/>
      <c r="B651" s="27">
        <v>645</v>
      </c>
      <c r="C651" s="2"/>
      <c r="D651" s="49"/>
      <c r="E651" s="2"/>
      <c r="F651" s="2"/>
      <c r="G651" s="45"/>
      <c r="H651" s="2"/>
      <c r="I651" s="55"/>
      <c r="J651" s="34"/>
      <c r="K651" s="4"/>
      <c r="L651" s="4"/>
      <c r="M651" s="4"/>
      <c r="N651" s="4"/>
      <c r="O651" s="4"/>
      <c r="P651" s="4"/>
      <c r="Q651" s="4"/>
      <c r="R651" s="4"/>
      <c r="S651" s="4"/>
      <c r="CE651" s="26">
        <f t="shared" si="20"/>
        <v>0</v>
      </c>
      <c r="CF651" s="26">
        <f t="shared" si="21"/>
        <v>0</v>
      </c>
    </row>
    <row r="652" spans="1:84" ht="14.25" customHeight="1" x14ac:dyDescent="0.25">
      <c r="A652" s="9"/>
      <c r="B652" s="27">
        <v>646</v>
      </c>
      <c r="C652" s="2"/>
      <c r="D652" s="49"/>
      <c r="E652" s="2"/>
      <c r="F652" s="2"/>
      <c r="G652" s="45"/>
      <c r="H652" s="2"/>
      <c r="I652" s="55"/>
      <c r="J652" s="34"/>
      <c r="K652" s="4"/>
      <c r="L652" s="4"/>
      <c r="M652" s="4"/>
      <c r="N652" s="4"/>
      <c r="O652" s="4"/>
      <c r="P652" s="4"/>
      <c r="Q652" s="4"/>
      <c r="R652" s="4"/>
      <c r="S652" s="4"/>
      <c r="CE652" s="26">
        <f t="shared" si="20"/>
        <v>0</v>
      </c>
      <c r="CF652" s="26">
        <f t="shared" si="21"/>
        <v>0</v>
      </c>
    </row>
    <row r="653" spans="1:84" ht="14.25" customHeight="1" x14ac:dyDescent="0.25">
      <c r="A653" s="9"/>
      <c r="B653" s="27">
        <v>647</v>
      </c>
      <c r="C653" s="2"/>
      <c r="D653" s="49"/>
      <c r="E653" s="2"/>
      <c r="F653" s="2"/>
      <c r="G653" s="45"/>
      <c r="H653" s="2"/>
      <c r="I653" s="55"/>
      <c r="J653" s="34"/>
      <c r="K653" s="4"/>
      <c r="L653" s="4"/>
      <c r="M653" s="4"/>
      <c r="N653" s="4"/>
      <c r="O653" s="4"/>
      <c r="P653" s="4"/>
      <c r="Q653" s="4"/>
      <c r="R653" s="4"/>
      <c r="S653" s="4"/>
      <c r="CE653" s="26">
        <f t="shared" si="20"/>
        <v>0</v>
      </c>
      <c r="CF653" s="26">
        <f t="shared" si="21"/>
        <v>0</v>
      </c>
    </row>
    <row r="654" spans="1:84" ht="14.25" customHeight="1" x14ac:dyDescent="0.25">
      <c r="A654" s="9"/>
      <c r="B654" s="27">
        <v>648</v>
      </c>
      <c r="C654" s="2"/>
      <c r="D654" s="49"/>
      <c r="E654" s="2"/>
      <c r="F654" s="2"/>
      <c r="G654" s="45"/>
      <c r="H654" s="2"/>
      <c r="I654" s="55"/>
      <c r="J654" s="34"/>
      <c r="K654" s="4"/>
      <c r="L654" s="4"/>
      <c r="M654" s="4"/>
      <c r="N654" s="4"/>
      <c r="O654" s="4"/>
      <c r="P654" s="4"/>
      <c r="Q654" s="4"/>
      <c r="R654" s="4"/>
      <c r="S654" s="4"/>
      <c r="CE654" s="26">
        <f t="shared" si="20"/>
        <v>0</v>
      </c>
      <c r="CF654" s="26">
        <f t="shared" si="21"/>
        <v>0</v>
      </c>
    </row>
    <row r="655" spans="1:84" ht="14.25" customHeight="1" x14ac:dyDescent="0.25">
      <c r="A655" s="9"/>
      <c r="B655" s="27">
        <v>649</v>
      </c>
      <c r="C655" s="2"/>
      <c r="D655" s="49"/>
      <c r="E655" s="2"/>
      <c r="F655" s="2"/>
      <c r="G655" s="45"/>
      <c r="H655" s="2"/>
      <c r="I655" s="55"/>
      <c r="J655" s="34"/>
      <c r="K655" s="4"/>
      <c r="L655" s="4"/>
      <c r="M655" s="4"/>
      <c r="N655" s="4"/>
      <c r="O655" s="4"/>
      <c r="P655" s="4"/>
      <c r="Q655" s="4"/>
      <c r="R655" s="4"/>
      <c r="S655" s="4"/>
      <c r="CE655" s="26">
        <f t="shared" si="20"/>
        <v>0</v>
      </c>
      <c r="CF655" s="26">
        <f t="shared" si="21"/>
        <v>0</v>
      </c>
    </row>
    <row r="656" spans="1:84" ht="14.25" customHeight="1" x14ac:dyDescent="0.25">
      <c r="A656" s="9"/>
      <c r="B656" s="27">
        <v>650</v>
      </c>
      <c r="C656" s="2"/>
      <c r="D656" s="49"/>
      <c r="E656" s="2"/>
      <c r="F656" s="2"/>
      <c r="G656" s="45"/>
      <c r="H656" s="2"/>
      <c r="I656" s="55"/>
      <c r="J656" s="34"/>
      <c r="K656" s="4"/>
      <c r="L656" s="4"/>
      <c r="M656" s="4"/>
      <c r="N656" s="4"/>
      <c r="O656" s="4"/>
      <c r="P656" s="4"/>
      <c r="Q656" s="4"/>
      <c r="R656" s="4"/>
      <c r="S656" s="4"/>
      <c r="CE656" s="26">
        <f t="shared" si="20"/>
        <v>0</v>
      </c>
      <c r="CF656" s="26">
        <f t="shared" si="21"/>
        <v>0</v>
      </c>
    </row>
    <row r="657" spans="1:84" ht="14.25" customHeight="1" x14ac:dyDescent="0.25">
      <c r="A657" s="9"/>
      <c r="B657" s="27">
        <v>651</v>
      </c>
      <c r="C657" s="2"/>
      <c r="D657" s="49"/>
      <c r="E657" s="2"/>
      <c r="F657" s="2"/>
      <c r="G657" s="45"/>
      <c r="H657" s="2"/>
      <c r="I657" s="55"/>
      <c r="J657" s="34"/>
      <c r="K657" s="4"/>
      <c r="L657" s="4"/>
      <c r="M657" s="4"/>
      <c r="N657" s="4"/>
      <c r="O657" s="4"/>
      <c r="P657" s="4"/>
      <c r="Q657" s="4"/>
      <c r="R657" s="4"/>
      <c r="S657" s="4"/>
      <c r="CE657" s="26">
        <f t="shared" si="20"/>
        <v>0</v>
      </c>
      <c r="CF657" s="26">
        <f t="shared" si="21"/>
        <v>0</v>
      </c>
    </row>
    <row r="658" spans="1:84" ht="14.25" customHeight="1" x14ac:dyDescent="0.25">
      <c r="A658" s="9"/>
      <c r="B658" s="27">
        <v>652</v>
      </c>
      <c r="C658" s="2"/>
      <c r="D658" s="49"/>
      <c r="E658" s="2"/>
      <c r="F658" s="2"/>
      <c r="G658" s="45"/>
      <c r="H658" s="2"/>
      <c r="I658" s="55"/>
      <c r="J658" s="34"/>
      <c r="K658" s="4"/>
      <c r="L658" s="4"/>
      <c r="M658" s="4"/>
      <c r="N658" s="4"/>
      <c r="O658" s="4"/>
      <c r="P658" s="4"/>
      <c r="Q658" s="4"/>
      <c r="R658" s="4"/>
      <c r="S658" s="4"/>
      <c r="CE658" s="26">
        <f t="shared" si="20"/>
        <v>0</v>
      </c>
      <c r="CF658" s="26">
        <f t="shared" si="21"/>
        <v>0</v>
      </c>
    </row>
    <row r="659" spans="1:84" ht="14.25" customHeight="1" x14ac:dyDescent="0.25">
      <c r="A659" s="9"/>
      <c r="B659" s="27">
        <v>653</v>
      </c>
      <c r="C659" s="2"/>
      <c r="D659" s="49"/>
      <c r="E659" s="2"/>
      <c r="F659" s="2"/>
      <c r="G659" s="45"/>
      <c r="H659" s="2"/>
      <c r="I659" s="55"/>
      <c r="J659" s="34"/>
      <c r="K659" s="4"/>
      <c r="L659" s="4"/>
      <c r="M659" s="4"/>
      <c r="N659" s="4"/>
      <c r="O659" s="4"/>
      <c r="P659" s="4"/>
      <c r="Q659" s="4"/>
      <c r="R659" s="4"/>
      <c r="S659" s="4"/>
      <c r="CE659" s="26">
        <f t="shared" si="20"/>
        <v>0</v>
      </c>
      <c r="CF659" s="26">
        <f t="shared" si="21"/>
        <v>0</v>
      </c>
    </row>
    <row r="660" spans="1:84" ht="14.25" customHeight="1" x14ac:dyDescent="0.25">
      <c r="A660" s="9"/>
      <c r="B660" s="27">
        <v>654</v>
      </c>
      <c r="C660" s="2"/>
      <c r="D660" s="49"/>
      <c r="E660" s="2"/>
      <c r="F660" s="2"/>
      <c r="G660" s="45"/>
      <c r="H660" s="2"/>
      <c r="I660" s="55"/>
      <c r="J660" s="34"/>
      <c r="K660" s="4"/>
      <c r="L660" s="4"/>
      <c r="M660" s="4"/>
      <c r="N660" s="4"/>
      <c r="O660" s="4"/>
      <c r="P660" s="4"/>
      <c r="Q660" s="4"/>
      <c r="R660" s="4"/>
      <c r="S660" s="4"/>
      <c r="CE660" s="26">
        <f t="shared" si="20"/>
        <v>0</v>
      </c>
      <c r="CF660" s="26">
        <f t="shared" si="21"/>
        <v>0</v>
      </c>
    </row>
    <row r="661" spans="1:84" ht="14.25" customHeight="1" x14ac:dyDescent="0.25">
      <c r="A661" s="9"/>
      <c r="B661" s="27">
        <v>655</v>
      </c>
      <c r="C661" s="2"/>
      <c r="D661" s="49"/>
      <c r="E661" s="2"/>
      <c r="F661" s="2"/>
      <c r="G661" s="45"/>
      <c r="H661" s="2"/>
      <c r="I661" s="55"/>
      <c r="J661" s="34"/>
      <c r="K661" s="4"/>
      <c r="L661" s="4"/>
      <c r="M661" s="4"/>
      <c r="N661" s="4"/>
      <c r="O661" s="4"/>
      <c r="P661" s="4"/>
      <c r="Q661" s="4"/>
      <c r="R661" s="4"/>
      <c r="S661" s="4"/>
      <c r="CE661" s="26">
        <f t="shared" si="20"/>
        <v>0</v>
      </c>
      <c r="CF661" s="26">
        <f t="shared" si="21"/>
        <v>0</v>
      </c>
    </row>
    <row r="662" spans="1:84" ht="14.25" customHeight="1" x14ac:dyDescent="0.25">
      <c r="A662" s="9"/>
      <c r="B662" s="27">
        <v>656</v>
      </c>
      <c r="C662" s="2"/>
      <c r="D662" s="49"/>
      <c r="E662" s="2"/>
      <c r="F662" s="2"/>
      <c r="G662" s="45"/>
      <c r="H662" s="2"/>
      <c r="I662" s="55"/>
      <c r="J662" s="34"/>
      <c r="K662" s="4"/>
      <c r="L662" s="4"/>
      <c r="M662" s="4"/>
      <c r="N662" s="4"/>
      <c r="O662" s="4"/>
      <c r="P662" s="4"/>
      <c r="Q662" s="4"/>
      <c r="R662" s="4"/>
      <c r="S662" s="4"/>
      <c r="CE662" s="26">
        <f t="shared" si="20"/>
        <v>0</v>
      </c>
      <c r="CF662" s="26">
        <f t="shared" si="21"/>
        <v>0</v>
      </c>
    </row>
    <row r="663" spans="1:84" ht="14.25" customHeight="1" x14ac:dyDescent="0.25">
      <c r="A663" s="9"/>
      <c r="B663" s="27">
        <v>657</v>
      </c>
      <c r="C663" s="2"/>
      <c r="D663" s="49"/>
      <c r="E663" s="2"/>
      <c r="F663" s="2"/>
      <c r="G663" s="45"/>
      <c r="H663" s="2"/>
      <c r="I663" s="55"/>
      <c r="J663" s="34"/>
      <c r="K663" s="4"/>
      <c r="L663" s="4"/>
      <c r="M663" s="4"/>
      <c r="N663" s="4"/>
      <c r="O663" s="4"/>
      <c r="P663" s="4"/>
      <c r="Q663" s="4"/>
      <c r="R663" s="4"/>
      <c r="S663" s="4"/>
      <c r="CE663" s="26">
        <f t="shared" si="20"/>
        <v>0</v>
      </c>
      <c r="CF663" s="26">
        <f t="shared" si="21"/>
        <v>0</v>
      </c>
    </row>
    <row r="664" spans="1:84" ht="14.25" customHeight="1" x14ac:dyDescent="0.25">
      <c r="A664" s="9"/>
      <c r="B664" s="27">
        <v>658</v>
      </c>
      <c r="C664" s="2"/>
      <c r="D664" s="49"/>
      <c r="E664" s="2"/>
      <c r="F664" s="2"/>
      <c r="G664" s="45"/>
      <c r="H664" s="2"/>
      <c r="I664" s="55"/>
      <c r="J664" s="34"/>
      <c r="K664" s="4"/>
      <c r="L664" s="4"/>
      <c r="M664" s="4"/>
      <c r="N664" s="4"/>
      <c r="O664" s="4"/>
      <c r="P664" s="4"/>
      <c r="Q664" s="4"/>
      <c r="R664" s="4"/>
      <c r="S664" s="4"/>
      <c r="CE664" s="26">
        <f t="shared" si="20"/>
        <v>0</v>
      </c>
      <c r="CF664" s="26">
        <f t="shared" si="21"/>
        <v>0</v>
      </c>
    </row>
    <row r="665" spans="1:84" ht="14.25" customHeight="1" x14ac:dyDescent="0.25">
      <c r="A665" s="9"/>
      <c r="B665" s="27">
        <v>659</v>
      </c>
      <c r="C665" s="2"/>
      <c r="D665" s="49"/>
      <c r="E665" s="2"/>
      <c r="F665" s="2"/>
      <c r="G665" s="45"/>
      <c r="H665" s="2"/>
      <c r="I665" s="55"/>
      <c r="J665" s="34"/>
      <c r="K665" s="4"/>
      <c r="L665" s="4"/>
      <c r="M665" s="4"/>
      <c r="N665" s="4"/>
      <c r="O665" s="4"/>
      <c r="P665" s="4"/>
      <c r="Q665" s="4"/>
      <c r="R665" s="4"/>
      <c r="S665" s="4"/>
      <c r="CE665" s="26">
        <f t="shared" si="20"/>
        <v>0</v>
      </c>
      <c r="CF665" s="26">
        <f t="shared" si="21"/>
        <v>0</v>
      </c>
    </row>
    <row r="666" spans="1:84" ht="14.25" customHeight="1" x14ac:dyDescent="0.25">
      <c r="A666" s="9"/>
      <c r="B666" s="27">
        <v>660</v>
      </c>
      <c r="C666" s="2"/>
      <c r="D666" s="49"/>
      <c r="E666" s="2"/>
      <c r="F666" s="2"/>
      <c r="G666" s="45"/>
      <c r="H666" s="2"/>
      <c r="I666" s="55"/>
      <c r="J666" s="34"/>
      <c r="K666" s="4"/>
      <c r="L666" s="4"/>
      <c r="M666" s="4"/>
      <c r="N666" s="4"/>
      <c r="O666" s="4"/>
      <c r="P666" s="4"/>
      <c r="Q666" s="4"/>
      <c r="R666" s="4"/>
      <c r="S666" s="4"/>
      <c r="CE666" s="26">
        <f t="shared" si="20"/>
        <v>0</v>
      </c>
      <c r="CF666" s="26">
        <f t="shared" si="21"/>
        <v>0</v>
      </c>
    </row>
    <row r="667" spans="1:84" ht="14.25" customHeight="1" x14ac:dyDescent="0.25">
      <c r="A667" s="9"/>
      <c r="B667" s="27">
        <v>661</v>
      </c>
      <c r="C667" s="2"/>
      <c r="D667" s="49"/>
      <c r="E667" s="2"/>
      <c r="F667" s="2"/>
      <c r="G667" s="45"/>
      <c r="H667" s="2"/>
      <c r="I667" s="55"/>
      <c r="J667" s="34"/>
      <c r="K667" s="4"/>
      <c r="L667" s="4"/>
      <c r="M667" s="4"/>
      <c r="N667" s="4"/>
      <c r="O667" s="4"/>
      <c r="P667" s="4"/>
      <c r="Q667" s="4"/>
      <c r="R667" s="4"/>
      <c r="S667" s="4"/>
      <c r="CE667" s="26">
        <f t="shared" si="20"/>
        <v>0</v>
      </c>
      <c r="CF667" s="26">
        <f t="shared" si="21"/>
        <v>0</v>
      </c>
    </row>
    <row r="668" spans="1:84" ht="14.25" customHeight="1" x14ac:dyDescent="0.25">
      <c r="A668" s="9"/>
      <c r="B668" s="27">
        <v>662</v>
      </c>
      <c r="C668" s="2"/>
      <c r="D668" s="49"/>
      <c r="E668" s="2"/>
      <c r="F668" s="2"/>
      <c r="G668" s="45"/>
      <c r="H668" s="2"/>
      <c r="I668" s="55"/>
      <c r="J668" s="34"/>
      <c r="K668" s="4"/>
      <c r="L668" s="4"/>
      <c r="M668" s="4"/>
      <c r="N668" s="4"/>
      <c r="O668" s="4"/>
      <c r="P668" s="4"/>
      <c r="Q668" s="4"/>
      <c r="R668" s="4"/>
      <c r="S668" s="4"/>
      <c r="CE668" s="26">
        <f t="shared" si="20"/>
        <v>0</v>
      </c>
      <c r="CF668" s="26">
        <f t="shared" si="21"/>
        <v>0</v>
      </c>
    </row>
    <row r="669" spans="1:84" ht="14.25" customHeight="1" x14ac:dyDescent="0.25">
      <c r="A669" s="9"/>
      <c r="B669" s="27">
        <v>663</v>
      </c>
      <c r="C669" s="2"/>
      <c r="D669" s="49"/>
      <c r="E669" s="2"/>
      <c r="F669" s="2"/>
      <c r="G669" s="45"/>
      <c r="H669" s="2"/>
      <c r="I669" s="55"/>
      <c r="J669" s="34"/>
      <c r="K669" s="4"/>
      <c r="L669" s="4"/>
      <c r="M669" s="4"/>
      <c r="N669" s="4"/>
      <c r="O669" s="4"/>
      <c r="P669" s="4"/>
      <c r="Q669" s="4"/>
      <c r="R669" s="4"/>
      <c r="S669" s="4"/>
      <c r="CE669" s="26">
        <f t="shared" si="20"/>
        <v>0</v>
      </c>
      <c r="CF669" s="26">
        <f t="shared" si="21"/>
        <v>0</v>
      </c>
    </row>
    <row r="670" spans="1:84" ht="14.25" customHeight="1" x14ac:dyDescent="0.25">
      <c r="A670" s="9"/>
      <c r="B670" s="27">
        <v>664</v>
      </c>
      <c r="C670" s="2"/>
      <c r="D670" s="49"/>
      <c r="E670" s="2"/>
      <c r="F670" s="2"/>
      <c r="G670" s="45"/>
      <c r="H670" s="2"/>
      <c r="I670" s="55"/>
      <c r="J670" s="34"/>
      <c r="K670" s="4"/>
      <c r="L670" s="4"/>
      <c r="M670" s="4"/>
      <c r="N670" s="4"/>
      <c r="O670" s="4"/>
      <c r="P670" s="4"/>
      <c r="Q670" s="4"/>
      <c r="R670" s="4"/>
      <c r="S670" s="4"/>
      <c r="CE670" s="26">
        <f t="shared" si="20"/>
        <v>0</v>
      </c>
      <c r="CF670" s="26">
        <f t="shared" si="21"/>
        <v>0</v>
      </c>
    </row>
    <row r="671" spans="1:84" ht="14.25" customHeight="1" x14ac:dyDescent="0.25">
      <c r="A671" s="9"/>
      <c r="B671" s="27">
        <v>665</v>
      </c>
      <c r="C671" s="2"/>
      <c r="D671" s="49"/>
      <c r="E671" s="2"/>
      <c r="F671" s="2"/>
      <c r="G671" s="45"/>
      <c r="H671" s="2"/>
      <c r="I671" s="55"/>
      <c r="J671" s="34"/>
      <c r="K671" s="4"/>
      <c r="L671" s="4"/>
      <c r="M671" s="4"/>
      <c r="N671" s="4"/>
      <c r="O671" s="4"/>
      <c r="P671" s="4"/>
      <c r="Q671" s="4"/>
      <c r="R671" s="4"/>
      <c r="S671" s="4"/>
      <c r="CE671" s="26">
        <f t="shared" si="20"/>
        <v>0</v>
      </c>
      <c r="CF671" s="26">
        <f t="shared" si="21"/>
        <v>0</v>
      </c>
    </row>
    <row r="672" spans="1:84" ht="14.25" customHeight="1" x14ac:dyDescent="0.25">
      <c r="A672" s="9"/>
      <c r="B672" s="27">
        <v>666</v>
      </c>
      <c r="C672" s="2"/>
      <c r="D672" s="49"/>
      <c r="E672" s="2"/>
      <c r="F672" s="2"/>
      <c r="G672" s="45"/>
      <c r="H672" s="2"/>
      <c r="I672" s="55"/>
      <c r="J672" s="34"/>
      <c r="K672" s="4"/>
      <c r="L672" s="4"/>
      <c r="M672" s="4"/>
      <c r="N672" s="4"/>
      <c r="O672" s="4"/>
      <c r="P672" s="4"/>
      <c r="Q672" s="4"/>
      <c r="R672" s="4"/>
      <c r="S672" s="4"/>
      <c r="CE672" s="26">
        <f t="shared" si="20"/>
        <v>0</v>
      </c>
      <c r="CF672" s="26">
        <f t="shared" si="21"/>
        <v>0</v>
      </c>
    </row>
    <row r="673" spans="1:84" ht="14.25" customHeight="1" x14ac:dyDescent="0.25">
      <c r="A673" s="9"/>
      <c r="B673" s="27">
        <v>667</v>
      </c>
      <c r="C673" s="2"/>
      <c r="D673" s="49"/>
      <c r="E673" s="2"/>
      <c r="F673" s="2"/>
      <c r="G673" s="45"/>
      <c r="H673" s="2"/>
      <c r="I673" s="55"/>
      <c r="J673" s="34"/>
      <c r="K673" s="4"/>
      <c r="L673" s="4"/>
      <c r="M673" s="4"/>
      <c r="N673" s="4"/>
      <c r="O673" s="4"/>
      <c r="P673" s="4"/>
      <c r="Q673" s="4"/>
      <c r="R673" s="4"/>
      <c r="S673" s="4"/>
      <c r="CE673" s="26">
        <f t="shared" si="20"/>
        <v>0</v>
      </c>
      <c r="CF673" s="26">
        <f t="shared" si="21"/>
        <v>0</v>
      </c>
    </row>
    <row r="674" spans="1:84" ht="14.25" customHeight="1" x14ac:dyDescent="0.25">
      <c r="A674" s="9"/>
      <c r="B674" s="27">
        <v>668</v>
      </c>
      <c r="C674" s="2"/>
      <c r="D674" s="49"/>
      <c r="E674" s="2"/>
      <c r="F674" s="2"/>
      <c r="G674" s="45"/>
      <c r="H674" s="2"/>
      <c r="I674" s="55"/>
      <c r="J674" s="34"/>
      <c r="K674" s="4"/>
      <c r="L674" s="4"/>
      <c r="M674" s="4"/>
      <c r="N674" s="4"/>
      <c r="O674" s="4"/>
      <c r="P674" s="4"/>
      <c r="Q674" s="4"/>
      <c r="R674" s="4"/>
      <c r="S674" s="4"/>
      <c r="CE674" s="26">
        <f t="shared" si="20"/>
        <v>0</v>
      </c>
      <c r="CF674" s="26">
        <f t="shared" si="21"/>
        <v>0</v>
      </c>
    </row>
    <row r="675" spans="1:84" ht="14.25" customHeight="1" x14ac:dyDescent="0.25">
      <c r="A675" s="9"/>
      <c r="B675" s="27">
        <v>669</v>
      </c>
      <c r="C675" s="2"/>
      <c r="D675" s="49"/>
      <c r="E675" s="2"/>
      <c r="F675" s="2"/>
      <c r="G675" s="45"/>
      <c r="H675" s="2"/>
      <c r="I675" s="55"/>
      <c r="J675" s="34"/>
      <c r="K675" s="4"/>
      <c r="L675" s="4"/>
      <c r="M675" s="4"/>
      <c r="N675" s="4"/>
      <c r="O675" s="4"/>
      <c r="P675" s="4"/>
      <c r="Q675" s="4"/>
      <c r="R675" s="4"/>
      <c r="S675" s="4"/>
      <c r="CE675" s="26">
        <f t="shared" si="20"/>
        <v>0</v>
      </c>
      <c r="CF675" s="26">
        <f t="shared" si="21"/>
        <v>0</v>
      </c>
    </row>
    <row r="676" spans="1:84" ht="14.25" customHeight="1" x14ac:dyDescent="0.25">
      <c r="A676" s="9"/>
      <c r="B676" s="27">
        <v>670</v>
      </c>
      <c r="C676" s="2"/>
      <c r="D676" s="49"/>
      <c r="E676" s="2"/>
      <c r="F676" s="2"/>
      <c r="G676" s="45"/>
      <c r="H676" s="2"/>
      <c r="I676" s="55"/>
      <c r="J676" s="34"/>
      <c r="K676" s="4"/>
      <c r="L676" s="4"/>
      <c r="M676" s="4"/>
      <c r="N676" s="4"/>
      <c r="O676" s="4"/>
      <c r="P676" s="4"/>
      <c r="Q676" s="4"/>
      <c r="R676" s="4"/>
      <c r="S676" s="4"/>
      <c r="CE676" s="26">
        <f t="shared" si="20"/>
        <v>0</v>
      </c>
      <c r="CF676" s="26">
        <f t="shared" si="21"/>
        <v>0</v>
      </c>
    </row>
    <row r="677" spans="1:84" ht="14.25" customHeight="1" x14ac:dyDescent="0.25">
      <c r="A677" s="9"/>
      <c r="B677" s="27">
        <v>671</v>
      </c>
      <c r="C677" s="2"/>
      <c r="D677" s="49"/>
      <c r="E677" s="2"/>
      <c r="F677" s="2"/>
      <c r="G677" s="45"/>
      <c r="H677" s="2"/>
      <c r="I677" s="55"/>
      <c r="J677" s="34"/>
      <c r="K677" s="4"/>
      <c r="L677" s="4"/>
      <c r="M677" s="4"/>
      <c r="N677" s="4"/>
      <c r="O677" s="4"/>
      <c r="P677" s="4"/>
      <c r="Q677" s="4"/>
      <c r="R677" s="4"/>
      <c r="S677" s="4"/>
      <c r="CE677" s="26">
        <f t="shared" si="20"/>
        <v>0</v>
      </c>
      <c r="CF677" s="26">
        <f t="shared" si="21"/>
        <v>0</v>
      </c>
    </row>
    <row r="678" spans="1:84" ht="14.25" customHeight="1" x14ac:dyDescent="0.25">
      <c r="A678" s="9"/>
      <c r="B678" s="27">
        <v>672</v>
      </c>
      <c r="C678" s="2"/>
      <c r="D678" s="49"/>
      <c r="E678" s="2"/>
      <c r="F678" s="2"/>
      <c r="G678" s="45"/>
      <c r="H678" s="2"/>
      <c r="I678" s="55"/>
      <c r="J678" s="34"/>
      <c r="K678" s="4"/>
      <c r="L678" s="4"/>
      <c r="M678" s="4"/>
      <c r="N678" s="4"/>
      <c r="O678" s="4"/>
      <c r="P678" s="4"/>
      <c r="Q678" s="4"/>
      <c r="R678" s="4"/>
      <c r="S678" s="4"/>
      <c r="CE678" s="26">
        <f t="shared" si="20"/>
        <v>0</v>
      </c>
      <c r="CF678" s="26">
        <f t="shared" si="21"/>
        <v>0</v>
      </c>
    </row>
    <row r="679" spans="1:84" ht="14.25" customHeight="1" x14ac:dyDescent="0.25">
      <c r="A679" s="9"/>
      <c r="B679" s="27">
        <v>673</v>
      </c>
      <c r="C679" s="2"/>
      <c r="D679" s="49"/>
      <c r="E679" s="2"/>
      <c r="F679" s="2"/>
      <c r="G679" s="45"/>
      <c r="H679" s="2"/>
      <c r="I679" s="55"/>
      <c r="J679" s="34"/>
      <c r="K679" s="4"/>
      <c r="L679" s="4"/>
      <c r="M679" s="4"/>
      <c r="N679" s="4"/>
      <c r="O679" s="4"/>
      <c r="P679" s="4"/>
      <c r="Q679" s="4"/>
      <c r="R679" s="4"/>
      <c r="S679" s="4"/>
      <c r="CE679" s="26">
        <f t="shared" si="20"/>
        <v>0</v>
      </c>
      <c r="CF679" s="26">
        <f t="shared" si="21"/>
        <v>0</v>
      </c>
    </row>
    <row r="680" spans="1:84" ht="14.25" customHeight="1" x14ac:dyDescent="0.25">
      <c r="A680" s="9"/>
      <c r="B680" s="27">
        <v>674</v>
      </c>
      <c r="C680" s="2"/>
      <c r="D680" s="49"/>
      <c r="E680" s="2"/>
      <c r="F680" s="2"/>
      <c r="G680" s="45"/>
      <c r="H680" s="2"/>
      <c r="I680" s="55"/>
      <c r="J680" s="34"/>
      <c r="K680" s="4"/>
      <c r="L680" s="4"/>
      <c r="M680" s="4"/>
      <c r="N680" s="4"/>
      <c r="O680" s="4"/>
      <c r="P680" s="4"/>
      <c r="Q680" s="4"/>
      <c r="R680" s="4"/>
      <c r="S680" s="4"/>
      <c r="CE680" s="26">
        <f t="shared" si="20"/>
        <v>0</v>
      </c>
      <c r="CF680" s="26">
        <f t="shared" si="21"/>
        <v>0</v>
      </c>
    </row>
    <row r="681" spans="1:84" ht="14.25" customHeight="1" x14ac:dyDescent="0.25">
      <c r="A681" s="9"/>
      <c r="B681" s="27">
        <v>675</v>
      </c>
      <c r="C681" s="2"/>
      <c r="D681" s="49"/>
      <c r="E681" s="2"/>
      <c r="F681" s="2"/>
      <c r="G681" s="45"/>
      <c r="H681" s="2"/>
      <c r="I681" s="55"/>
      <c r="J681" s="34"/>
      <c r="K681" s="4"/>
      <c r="L681" s="4"/>
      <c r="M681" s="4"/>
      <c r="N681" s="4"/>
      <c r="O681" s="4"/>
      <c r="P681" s="4"/>
      <c r="Q681" s="4"/>
      <c r="R681" s="4"/>
      <c r="S681" s="4"/>
      <c r="CE681" s="26">
        <f t="shared" si="20"/>
        <v>0</v>
      </c>
      <c r="CF681" s="26">
        <f t="shared" si="21"/>
        <v>0</v>
      </c>
    </row>
    <row r="682" spans="1:84" ht="14.25" customHeight="1" x14ac:dyDescent="0.25">
      <c r="A682" s="9"/>
      <c r="B682" s="27">
        <v>676</v>
      </c>
      <c r="C682" s="2"/>
      <c r="D682" s="49"/>
      <c r="E682" s="2"/>
      <c r="F682" s="2"/>
      <c r="G682" s="45"/>
      <c r="H682" s="2"/>
      <c r="I682" s="55"/>
      <c r="J682" s="34"/>
      <c r="K682" s="4"/>
      <c r="L682" s="4"/>
      <c r="M682" s="4"/>
      <c r="N682" s="4"/>
      <c r="O682" s="4"/>
      <c r="P682" s="4"/>
      <c r="Q682" s="4"/>
      <c r="R682" s="4"/>
      <c r="S682" s="4"/>
      <c r="CE682" s="26">
        <f t="shared" si="20"/>
        <v>0</v>
      </c>
      <c r="CF682" s="26">
        <f t="shared" si="21"/>
        <v>0</v>
      </c>
    </row>
    <row r="683" spans="1:84" ht="14.25" customHeight="1" x14ac:dyDescent="0.25">
      <c r="A683" s="9"/>
      <c r="B683" s="27">
        <v>677</v>
      </c>
      <c r="C683" s="2"/>
      <c r="D683" s="49"/>
      <c r="E683" s="2"/>
      <c r="F683" s="2"/>
      <c r="G683" s="45"/>
      <c r="H683" s="2"/>
      <c r="I683" s="55"/>
      <c r="J683" s="34"/>
      <c r="K683" s="4"/>
      <c r="L683" s="4"/>
      <c r="M683" s="4"/>
      <c r="N683" s="4"/>
      <c r="O683" s="4"/>
      <c r="P683" s="4"/>
      <c r="Q683" s="4"/>
      <c r="R683" s="4"/>
      <c r="S683" s="4"/>
      <c r="CE683" s="26">
        <f t="shared" si="20"/>
        <v>0</v>
      </c>
      <c r="CF683" s="26">
        <f t="shared" si="21"/>
        <v>0</v>
      </c>
    </row>
    <row r="684" spans="1:84" ht="14.25" customHeight="1" x14ac:dyDescent="0.25">
      <c r="A684" s="9"/>
      <c r="B684" s="27">
        <v>678</v>
      </c>
      <c r="C684" s="2"/>
      <c r="D684" s="49"/>
      <c r="E684" s="2"/>
      <c r="F684" s="2"/>
      <c r="G684" s="45"/>
      <c r="H684" s="2"/>
      <c r="I684" s="55"/>
      <c r="J684" s="34"/>
      <c r="K684" s="4"/>
      <c r="L684" s="4"/>
      <c r="M684" s="4"/>
      <c r="N684" s="4"/>
      <c r="O684" s="4"/>
      <c r="P684" s="4"/>
      <c r="Q684" s="4"/>
      <c r="R684" s="4"/>
      <c r="S684" s="4"/>
      <c r="CE684" s="26">
        <f t="shared" si="20"/>
        <v>0</v>
      </c>
      <c r="CF684" s="26">
        <f t="shared" si="21"/>
        <v>0</v>
      </c>
    </row>
    <row r="685" spans="1:84" ht="14.25" customHeight="1" x14ac:dyDescent="0.25">
      <c r="A685" s="9"/>
      <c r="B685" s="27">
        <v>679</v>
      </c>
      <c r="C685" s="2"/>
      <c r="D685" s="49"/>
      <c r="E685" s="2"/>
      <c r="F685" s="2"/>
      <c r="G685" s="45"/>
      <c r="H685" s="2"/>
      <c r="I685" s="55"/>
      <c r="J685" s="34"/>
      <c r="K685" s="4"/>
      <c r="L685" s="4"/>
      <c r="M685" s="4"/>
      <c r="N685" s="4"/>
      <c r="O685" s="4"/>
      <c r="P685" s="4"/>
      <c r="Q685" s="4"/>
      <c r="R685" s="4"/>
      <c r="S685" s="4"/>
      <c r="CE685" s="26">
        <f t="shared" si="20"/>
        <v>0</v>
      </c>
      <c r="CF685" s="26">
        <f t="shared" si="21"/>
        <v>0</v>
      </c>
    </row>
    <row r="686" spans="1:84" ht="14.25" customHeight="1" x14ac:dyDescent="0.25">
      <c r="A686" s="9"/>
      <c r="B686" s="27">
        <v>680</v>
      </c>
      <c r="C686" s="2"/>
      <c r="D686" s="49"/>
      <c r="E686" s="2"/>
      <c r="F686" s="2"/>
      <c r="G686" s="45"/>
      <c r="H686" s="2"/>
      <c r="I686" s="55"/>
      <c r="J686" s="34"/>
      <c r="K686" s="4"/>
      <c r="L686" s="4"/>
      <c r="M686" s="4"/>
      <c r="N686" s="4"/>
      <c r="O686" s="4"/>
      <c r="P686" s="4"/>
      <c r="Q686" s="4"/>
      <c r="R686" s="4"/>
      <c r="S686" s="4"/>
      <c r="CE686" s="26">
        <f t="shared" si="20"/>
        <v>0</v>
      </c>
      <c r="CF686" s="26">
        <f t="shared" si="21"/>
        <v>0</v>
      </c>
    </row>
    <row r="687" spans="1:84" ht="14.25" customHeight="1" x14ac:dyDescent="0.25">
      <c r="A687" s="9"/>
      <c r="B687" s="27">
        <v>681</v>
      </c>
      <c r="C687" s="2"/>
      <c r="D687" s="49"/>
      <c r="E687" s="2"/>
      <c r="F687" s="2"/>
      <c r="G687" s="45"/>
      <c r="H687" s="2"/>
      <c r="I687" s="55"/>
      <c r="J687" s="34"/>
      <c r="K687" s="4"/>
      <c r="L687" s="4"/>
      <c r="M687" s="4"/>
      <c r="N687" s="4"/>
      <c r="O687" s="4"/>
      <c r="P687" s="4"/>
      <c r="Q687" s="4"/>
      <c r="R687" s="4"/>
      <c r="S687" s="4"/>
      <c r="CE687" s="26">
        <f t="shared" si="20"/>
        <v>0</v>
      </c>
      <c r="CF687" s="26">
        <f t="shared" si="21"/>
        <v>0</v>
      </c>
    </row>
    <row r="688" spans="1:84" ht="14.25" customHeight="1" x14ac:dyDescent="0.25">
      <c r="A688" s="9"/>
      <c r="B688" s="27">
        <v>682</v>
      </c>
      <c r="C688" s="2"/>
      <c r="D688" s="49"/>
      <c r="E688" s="2"/>
      <c r="F688" s="2"/>
      <c r="G688" s="45"/>
      <c r="H688" s="2"/>
      <c r="I688" s="55"/>
      <c r="J688" s="34"/>
      <c r="K688" s="4"/>
      <c r="L688" s="4"/>
      <c r="M688" s="4"/>
      <c r="N688" s="4"/>
      <c r="O688" s="4"/>
      <c r="P688" s="4"/>
      <c r="Q688" s="4"/>
      <c r="R688" s="4"/>
      <c r="S688" s="4"/>
      <c r="CE688" s="26">
        <f t="shared" si="20"/>
        <v>0</v>
      </c>
      <c r="CF688" s="26">
        <f t="shared" si="21"/>
        <v>0</v>
      </c>
    </row>
    <row r="689" spans="1:84" ht="14.25" customHeight="1" x14ac:dyDescent="0.25">
      <c r="A689" s="9"/>
      <c r="B689" s="27">
        <v>683</v>
      </c>
      <c r="C689" s="2"/>
      <c r="D689" s="49"/>
      <c r="E689" s="2"/>
      <c r="F689" s="2"/>
      <c r="G689" s="45"/>
      <c r="H689" s="2"/>
      <c r="I689" s="55"/>
      <c r="J689" s="34"/>
      <c r="K689" s="4"/>
      <c r="L689" s="4"/>
      <c r="M689" s="4"/>
      <c r="N689" s="4"/>
      <c r="O689" s="4"/>
      <c r="P689" s="4"/>
      <c r="Q689" s="4"/>
      <c r="R689" s="4"/>
      <c r="S689" s="4"/>
      <c r="CE689" s="26">
        <f t="shared" si="20"/>
        <v>0</v>
      </c>
      <c r="CF689" s="26">
        <f t="shared" si="21"/>
        <v>0</v>
      </c>
    </row>
    <row r="690" spans="1:84" ht="14.25" customHeight="1" x14ac:dyDescent="0.25">
      <c r="A690" s="9"/>
      <c r="B690" s="27">
        <v>684</v>
      </c>
      <c r="C690" s="2"/>
      <c r="D690" s="49"/>
      <c r="E690" s="2"/>
      <c r="F690" s="2"/>
      <c r="G690" s="45"/>
      <c r="H690" s="2"/>
      <c r="I690" s="55"/>
      <c r="J690" s="34"/>
      <c r="K690" s="4"/>
      <c r="L690" s="4"/>
      <c r="M690" s="4"/>
      <c r="N690" s="4"/>
      <c r="O690" s="4"/>
      <c r="P690" s="4"/>
      <c r="Q690" s="4"/>
      <c r="R690" s="4"/>
      <c r="S690" s="4"/>
      <c r="CE690" s="26">
        <f t="shared" si="20"/>
        <v>0</v>
      </c>
      <c r="CF690" s="26">
        <f t="shared" si="21"/>
        <v>0</v>
      </c>
    </row>
    <row r="691" spans="1:84" ht="14.25" customHeight="1" x14ac:dyDescent="0.25">
      <c r="A691" s="9"/>
      <c r="B691" s="27">
        <v>685</v>
      </c>
      <c r="C691" s="2"/>
      <c r="D691" s="49"/>
      <c r="E691" s="2"/>
      <c r="F691" s="2"/>
      <c r="G691" s="45"/>
      <c r="H691" s="2"/>
      <c r="I691" s="55"/>
      <c r="J691" s="34"/>
      <c r="K691" s="4"/>
      <c r="L691" s="4"/>
      <c r="M691" s="4"/>
      <c r="N691" s="4"/>
      <c r="O691" s="4"/>
      <c r="P691" s="4"/>
      <c r="Q691" s="4"/>
      <c r="R691" s="4"/>
      <c r="S691" s="4"/>
      <c r="CE691" s="26">
        <f t="shared" si="20"/>
        <v>0</v>
      </c>
      <c r="CF691" s="26">
        <f t="shared" si="21"/>
        <v>0</v>
      </c>
    </row>
    <row r="692" spans="1:84" ht="14.25" customHeight="1" x14ac:dyDescent="0.25">
      <c r="A692" s="9"/>
      <c r="B692" s="27">
        <v>686</v>
      </c>
      <c r="C692" s="2"/>
      <c r="D692" s="49"/>
      <c r="E692" s="2"/>
      <c r="F692" s="2"/>
      <c r="G692" s="45"/>
      <c r="H692" s="2"/>
      <c r="I692" s="55"/>
      <c r="J692" s="34"/>
      <c r="K692" s="4"/>
      <c r="L692" s="4"/>
      <c r="M692" s="4"/>
      <c r="N692" s="4"/>
      <c r="O692" s="4"/>
      <c r="P692" s="4"/>
      <c r="Q692" s="4"/>
      <c r="R692" s="4"/>
      <c r="S692" s="4"/>
      <c r="CE692" s="26">
        <f t="shared" si="20"/>
        <v>0</v>
      </c>
      <c r="CF692" s="26">
        <f t="shared" si="21"/>
        <v>0</v>
      </c>
    </row>
    <row r="693" spans="1:84" ht="14.25" customHeight="1" x14ac:dyDescent="0.25">
      <c r="A693" s="9"/>
      <c r="B693" s="27">
        <v>687</v>
      </c>
      <c r="C693" s="2"/>
      <c r="D693" s="49"/>
      <c r="E693" s="2"/>
      <c r="F693" s="2"/>
      <c r="G693" s="45"/>
      <c r="H693" s="2"/>
      <c r="I693" s="55"/>
      <c r="J693" s="34"/>
      <c r="K693" s="4"/>
      <c r="L693" s="4"/>
      <c r="M693" s="4"/>
      <c r="N693" s="4"/>
      <c r="O693" s="4"/>
      <c r="P693" s="4"/>
      <c r="Q693" s="4"/>
      <c r="R693" s="4"/>
      <c r="S693" s="4"/>
      <c r="CE693" s="26">
        <f t="shared" si="20"/>
        <v>0</v>
      </c>
      <c r="CF693" s="26">
        <f t="shared" si="21"/>
        <v>0</v>
      </c>
    </row>
    <row r="694" spans="1:84" ht="14.25" customHeight="1" x14ac:dyDescent="0.25">
      <c r="A694" s="9"/>
      <c r="B694" s="27">
        <v>688</v>
      </c>
      <c r="C694" s="2"/>
      <c r="D694" s="49"/>
      <c r="E694" s="2"/>
      <c r="F694" s="2"/>
      <c r="G694" s="45"/>
      <c r="H694" s="2"/>
      <c r="I694" s="55"/>
      <c r="J694" s="34"/>
      <c r="K694" s="4"/>
      <c r="L694" s="4"/>
      <c r="M694" s="4"/>
      <c r="N694" s="4"/>
      <c r="O694" s="4"/>
      <c r="P694" s="4"/>
      <c r="Q694" s="4"/>
      <c r="R694" s="4"/>
      <c r="S694" s="4"/>
      <c r="CE694" s="26">
        <f t="shared" si="20"/>
        <v>0</v>
      </c>
      <c r="CF694" s="26">
        <f t="shared" si="21"/>
        <v>0</v>
      </c>
    </row>
    <row r="695" spans="1:84" ht="14.25" customHeight="1" x14ac:dyDescent="0.25">
      <c r="A695" s="9"/>
      <c r="B695" s="27">
        <v>689</v>
      </c>
      <c r="C695" s="2"/>
      <c r="D695" s="49"/>
      <c r="E695" s="2"/>
      <c r="F695" s="2"/>
      <c r="G695" s="45"/>
      <c r="H695" s="2"/>
      <c r="I695" s="55"/>
      <c r="J695" s="34"/>
      <c r="K695" s="4"/>
      <c r="L695" s="4"/>
      <c r="M695" s="4"/>
      <c r="N695" s="4"/>
      <c r="O695" s="4"/>
      <c r="P695" s="4"/>
      <c r="Q695" s="4"/>
      <c r="R695" s="4"/>
      <c r="S695" s="4"/>
      <c r="CE695" s="26">
        <f t="shared" si="20"/>
        <v>0</v>
      </c>
      <c r="CF695" s="26">
        <f t="shared" si="21"/>
        <v>0</v>
      </c>
    </row>
    <row r="696" spans="1:84" ht="14.25" customHeight="1" x14ac:dyDescent="0.25">
      <c r="A696" s="9"/>
      <c r="B696" s="27">
        <v>690</v>
      </c>
      <c r="C696" s="2"/>
      <c r="D696" s="49"/>
      <c r="E696" s="2"/>
      <c r="F696" s="2"/>
      <c r="G696" s="45"/>
      <c r="H696" s="2"/>
      <c r="I696" s="55"/>
      <c r="J696" s="34"/>
      <c r="K696" s="4"/>
      <c r="L696" s="4"/>
      <c r="M696" s="4"/>
      <c r="N696" s="4"/>
      <c r="O696" s="4"/>
      <c r="P696" s="4"/>
      <c r="Q696" s="4"/>
      <c r="R696" s="4"/>
      <c r="S696" s="4"/>
      <c r="CE696" s="26">
        <f t="shared" si="20"/>
        <v>0</v>
      </c>
      <c r="CF696" s="26">
        <f t="shared" si="21"/>
        <v>0</v>
      </c>
    </row>
    <row r="697" spans="1:84" ht="14.25" customHeight="1" x14ac:dyDescent="0.25">
      <c r="A697" s="9"/>
      <c r="B697" s="27">
        <v>691</v>
      </c>
      <c r="C697" s="2"/>
      <c r="D697" s="49"/>
      <c r="E697" s="2"/>
      <c r="F697" s="2"/>
      <c r="G697" s="45"/>
      <c r="H697" s="2"/>
      <c r="I697" s="55"/>
      <c r="J697" s="34"/>
      <c r="K697" s="4"/>
      <c r="L697" s="4"/>
      <c r="M697" s="4"/>
      <c r="N697" s="4"/>
      <c r="O697" s="4"/>
      <c r="P697" s="4"/>
      <c r="Q697" s="4"/>
      <c r="R697" s="4"/>
      <c r="S697" s="4"/>
      <c r="CE697" s="26">
        <f t="shared" si="20"/>
        <v>0</v>
      </c>
      <c r="CF697" s="26">
        <f t="shared" si="21"/>
        <v>0</v>
      </c>
    </row>
    <row r="698" spans="1:84" ht="14.25" customHeight="1" x14ac:dyDescent="0.25">
      <c r="A698" s="9"/>
      <c r="B698" s="27">
        <v>692</v>
      </c>
      <c r="C698" s="2"/>
      <c r="D698" s="49"/>
      <c r="E698" s="2"/>
      <c r="F698" s="2"/>
      <c r="G698" s="45"/>
      <c r="H698" s="2"/>
      <c r="I698" s="55"/>
      <c r="J698" s="34"/>
      <c r="K698" s="4"/>
      <c r="L698" s="4"/>
      <c r="M698" s="4"/>
      <c r="N698" s="4"/>
      <c r="O698" s="4"/>
      <c r="P698" s="4"/>
      <c r="Q698" s="4"/>
      <c r="R698" s="4"/>
      <c r="S698" s="4"/>
      <c r="CE698" s="26">
        <f t="shared" si="20"/>
        <v>0</v>
      </c>
      <c r="CF698" s="26">
        <f t="shared" si="21"/>
        <v>0</v>
      </c>
    </row>
    <row r="699" spans="1:84" ht="14.25" customHeight="1" x14ac:dyDescent="0.25">
      <c r="A699" s="9"/>
      <c r="B699" s="27">
        <v>693</v>
      </c>
      <c r="C699" s="2"/>
      <c r="D699" s="49"/>
      <c r="E699" s="2"/>
      <c r="F699" s="2"/>
      <c r="G699" s="45"/>
      <c r="H699" s="2"/>
      <c r="I699" s="55"/>
      <c r="J699" s="34"/>
      <c r="K699" s="4"/>
      <c r="L699" s="4"/>
      <c r="M699" s="4"/>
      <c r="N699" s="4"/>
      <c r="O699" s="4"/>
      <c r="P699" s="4"/>
      <c r="Q699" s="4"/>
      <c r="R699" s="4"/>
      <c r="S699" s="4"/>
      <c r="CE699" s="26">
        <f t="shared" si="20"/>
        <v>0</v>
      </c>
      <c r="CF699" s="26">
        <f t="shared" si="21"/>
        <v>0</v>
      </c>
    </row>
    <row r="700" spans="1:84" ht="14.25" customHeight="1" x14ac:dyDescent="0.25">
      <c r="A700" s="9"/>
      <c r="B700" s="27">
        <v>694</v>
      </c>
      <c r="C700" s="2"/>
      <c r="D700" s="49"/>
      <c r="E700" s="2"/>
      <c r="F700" s="2"/>
      <c r="G700" s="45"/>
      <c r="H700" s="2"/>
      <c r="I700" s="55"/>
      <c r="J700" s="34"/>
      <c r="K700" s="4"/>
      <c r="L700" s="4"/>
      <c r="M700" s="4"/>
      <c r="N700" s="4"/>
      <c r="O700" s="4"/>
      <c r="P700" s="4"/>
      <c r="Q700" s="4"/>
      <c r="R700" s="4"/>
      <c r="S700" s="4"/>
      <c r="CE700" s="26">
        <f t="shared" si="20"/>
        <v>0</v>
      </c>
      <c r="CF700" s="26">
        <f t="shared" si="21"/>
        <v>0</v>
      </c>
    </row>
    <row r="701" spans="1:84" ht="14.25" customHeight="1" x14ac:dyDescent="0.25">
      <c r="A701" s="9"/>
      <c r="B701" s="27">
        <v>695</v>
      </c>
      <c r="C701" s="2"/>
      <c r="D701" s="49"/>
      <c r="E701" s="2"/>
      <c r="F701" s="2"/>
      <c r="G701" s="45"/>
      <c r="H701" s="2"/>
      <c r="I701" s="55"/>
      <c r="J701" s="34"/>
      <c r="K701" s="4"/>
      <c r="L701" s="4"/>
      <c r="M701" s="4"/>
      <c r="N701" s="4"/>
      <c r="O701" s="4"/>
      <c r="P701" s="4"/>
      <c r="Q701" s="4"/>
      <c r="R701" s="4"/>
      <c r="S701" s="4"/>
      <c r="CE701" s="26">
        <f t="shared" si="20"/>
        <v>0</v>
      </c>
      <c r="CF701" s="26">
        <f t="shared" si="21"/>
        <v>0</v>
      </c>
    </row>
    <row r="702" spans="1:84" ht="14.25" customHeight="1" x14ac:dyDescent="0.25">
      <c r="A702" s="9"/>
      <c r="B702" s="27">
        <v>696</v>
      </c>
      <c r="C702" s="2"/>
      <c r="D702" s="49"/>
      <c r="E702" s="2"/>
      <c r="F702" s="2"/>
      <c r="G702" s="45"/>
      <c r="H702" s="2"/>
      <c r="I702" s="55"/>
      <c r="J702" s="34"/>
      <c r="K702" s="4"/>
      <c r="L702" s="4"/>
      <c r="M702" s="4"/>
      <c r="N702" s="4"/>
      <c r="O702" s="4"/>
      <c r="P702" s="4"/>
      <c r="Q702" s="4"/>
      <c r="R702" s="4"/>
      <c r="S702" s="4"/>
      <c r="CE702" s="26">
        <f t="shared" si="20"/>
        <v>0</v>
      </c>
      <c r="CF702" s="26">
        <f t="shared" si="21"/>
        <v>0</v>
      </c>
    </row>
    <row r="703" spans="1:84" ht="14.25" customHeight="1" x14ac:dyDescent="0.25">
      <c r="A703" s="9"/>
      <c r="B703" s="27">
        <v>697</v>
      </c>
      <c r="C703" s="2"/>
      <c r="D703" s="49"/>
      <c r="E703" s="2"/>
      <c r="F703" s="2"/>
      <c r="G703" s="45"/>
      <c r="H703" s="2"/>
      <c r="I703" s="55"/>
      <c r="J703" s="34"/>
      <c r="K703" s="4"/>
      <c r="L703" s="4"/>
      <c r="M703" s="4"/>
      <c r="N703" s="4"/>
      <c r="O703" s="4"/>
      <c r="P703" s="4"/>
      <c r="Q703" s="4"/>
      <c r="R703" s="4"/>
      <c r="S703" s="4"/>
      <c r="CE703" s="26">
        <f t="shared" si="20"/>
        <v>0</v>
      </c>
      <c r="CF703" s="26">
        <f t="shared" si="21"/>
        <v>0</v>
      </c>
    </row>
    <row r="704" spans="1:84" ht="14.25" customHeight="1" x14ac:dyDescent="0.25">
      <c r="A704" s="9"/>
      <c r="B704" s="27">
        <v>698</v>
      </c>
      <c r="C704" s="2"/>
      <c r="D704" s="49"/>
      <c r="E704" s="2"/>
      <c r="F704" s="2"/>
      <c r="G704" s="45"/>
      <c r="H704" s="2"/>
      <c r="I704" s="55"/>
      <c r="J704" s="34"/>
      <c r="K704" s="4"/>
      <c r="L704" s="4"/>
      <c r="M704" s="4"/>
      <c r="N704" s="4"/>
      <c r="O704" s="4"/>
      <c r="P704" s="4"/>
      <c r="Q704" s="4"/>
      <c r="R704" s="4"/>
      <c r="S704" s="4"/>
      <c r="CE704" s="26">
        <f t="shared" si="20"/>
        <v>0</v>
      </c>
      <c r="CF704" s="26">
        <f t="shared" si="21"/>
        <v>0</v>
      </c>
    </row>
    <row r="705" spans="1:84" ht="14.25" customHeight="1" x14ac:dyDescent="0.25">
      <c r="A705" s="9"/>
      <c r="B705" s="27">
        <v>699</v>
      </c>
      <c r="C705" s="2"/>
      <c r="D705" s="49"/>
      <c r="E705" s="2"/>
      <c r="F705" s="2"/>
      <c r="G705" s="45"/>
      <c r="H705" s="2"/>
      <c r="I705" s="55"/>
      <c r="J705" s="34"/>
      <c r="K705" s="4"/>
      <c r="L705" s="4"/>
      <c r="M705" s="4"/>
      <c r="N705" s="4"/>
      <c r="O705" s="4"/>
      <c r="P705" s="4"/>
      <c r="Q705" s="4"/>
      <c r="R705" s="4"/>
      <c r="S705" s="4"/>
      <c r="CE705" s="26">
        <f t="shared" si="20"/>
        <v>0</v>
      </c>
      <c r="CF705" s="26">
        <f t="shared" si="21"/>
        <v>0</v>
      </c>
    </row>
    <row r="706" spans="1:84" ht="14.25" customHeight="1" x14ac:dyDescent="0.25">
      <c r="A706" s="9"/>
      <c r="B706" s="27">
        <v>700</v>
      </c>
      <c r="C706" s="2"/>
      <c r="D706" s="49"/>
      <c r="E706" s="2"/>
      <c r="F706" s="2"/>
      <c r="G706" s="45"/>
      <c r="H706" s="2"/>
      <c r="I706" s="55"/>
      <c r="J706" s="34"/>
      <c r="K706" s="4"/>
      <c r="L706" s="4"/>
      <c r="M706" s="4"/>
      <c r="N706" s="4"/>
      <c r="O706" s="4"/>
      <c r="P706" s="4"/>
      <c r="Q706" s="4"/>
      <c r="R706" s="4"/>
      <c r="S706" s="4"/>
      <c r="CE706" s="26">
        <f t="shared" si="20"/>
        <v>0</v>
      </c>
      <c r="CF706" s="26">
        <f t="shared" si="21"/>
        <v>0</v>
      </c>
    </row>
    <row r="707" spans="1:84" ht="14.25" customHeight="1" x14ac:dyDescent="0.25">
      <c r="A707" s="9"/>
      <c r="B707" s="27">
        <v>701</v>
      </c>
      <c r="C707" s="2"/>
      <c r="D707" s="49"/>
      <c r="E707" s="2"/>
      <c r="F707" s="2"/>
      <c r="G707" s="45"/>
      <c r="H707" s="2"/>
      <c r="I707" s="55"/>
      <c r="J707" s="34"/>
      <c r="K707" s="4"/>
      <c r="L707" s="4"/>
      <c r="M707" s="4"/>
      <c r="N707" s="4"/>
      <c r="O707" s="4"/>
      <c r="P707" s="4"/>
      <c r="Q707" s="4"/>
      <c r="R707" s="4"/>
      <c r="S707" s="4"/>
      <c r="CE707" s="26">
        <f t="shared" si="20"/>
        <v>0</v>
      </c>
      <c r="CF707" s="26">
        <f t="shared" si="21"/>
        <v>0</v>
      </c>
    </row>
    <row r="708" spans="1:84" ht="14.25" customHeight="1" x14ac:dyDescent="0.25">
      <c r="A708" s="9"/>
      <c r="B708" s="27">
        <v>702</v>
      </c>
      <c r="C708" s="2"/>
      <c r="D708" s="49"/>
      <c r="E708" s="2"/>
      <c r="F708" s="2"/>
      <c r="G708" s="45"/>
      <c r="H708" s="2"/>
      <c r="I708" s="55"/>
      <c r="J708" s="34"/>
      <c r="K708" s="4"/>
      <c r="L708" s="4"/>
      <c r="M708" s="4"/>
      <c r="N708" s="4"/>
      <c r="O708" s="4"/>
      <c r="P708" s="4"/>
      <c r="Q708" s="4"/>
      <c r="R708" s="4"/>
      <c r="S708" s="4"/>
      <c r="CE708" s="26">
        <f t="shared" si="20"/>
        <v>0</v>
      </c>
      <c r="CF708" s="26">
        <f t="shared" si="21"/>
        <v>0</v>
      </c>
    </row>
    <row r="709" spans="1:84" ht="14.25" customHeight="1" x14ac:dyDescent="0.25">
      <c r="A709" s="9"/>
      <c r="B709" s="27">
        <v>703</v>
      </c>
      <c r="C709" s="2"/>
      <c r="D709" s="49"/>
      <c r="E709" s="2"/>
      <c r="F709" s="2"/>
      <c r="G709" s="45"/>
      <c r="H709" s="2"/>
      <c r="I709" s="55"/>
      <c r="J709" s="34"/>
      <c r="K709" s="4"/>
      <c r="L709" s="4"/>
      <c r="M709" s="4"/>
      <c r="N709" s="4"/>
      <c r="O709" s="4"/>
      <c r="P709" s="4"/>
      <c r="Q709" s="4"/>
      <c r="R709" s="4"/>
      <c r="S709" s="4"/>
      <c r="CE709" s="26">
        <f t="shared" si="20"/>
        <v>0</v>
      </c>
      <c r="CF709" s="26">
        <f t="shared" si="21"/>
        <v>0</v>
      </c>
    </row>
    <row r="710" spans="1:84" ht="14.25" customHeight="1" x14ac:dyDescent="0.25">
      <c r="A710" s="9"/>
      <c r="B710" s="27">
        <v>704</v>
      </c>
      <c r="C710" s="2"/>
      <c r="D710" s="49"/>
      <c r="E710" s="2"/>
      <c r="F710" s="2"/>
      <c r="G710" s="45"/>
      <c r="H710" s="2"/>
      <c r="I710" s="55"/>
      <c r="J710" s="34"/>
      <c r="K710" s="4"/>
      <c r="L710" s="4"/>
      <c r="M710" s="4"/>
      <c r="N710" s="4"/>
      <c r="O710" s="4"/>
      <c r="P710" s="4"/>
      <c r="Q710" s="4"/>
      <c r="R710" s="4"/>
      <c r="S710" s="4"/>
      <c r="CE710" s="26">
        <f t="shared" si="20"/>
        <v>0</v>
      </c>
      <c r="CF710" s="26">
        <f t="shared" si="21"/>
        <v>0</v>
      </c>
    </row>
    <row r="711" spans="1:84" ht="14.25" customHeight="1" x14ac:dyDescent="0.25">
      <c r="A711" s="9"/>
      <c r="B711" s="27">
        <v>705</v>
      </c>
      <c r="C711" s="2"/>
      <c r="D711" s="49"/>
      <c r="E711" s="2"/>
      <c r="F711" s="2"/>
      <c r="G711" s="45"/>
      <c r="H711" s="2"/>
      <c r="I711" s="55"/>
      <c r="J711" s="34"/>
      <c r="K711" s="4"/>
      <c r="L711" s="4"/>
      <c r="M711" s="4"/>
      <c r="N711" s="4"/>
      <c r="O711" s="4"/>
      <c r="P711" s="4"/>
      <c r="Q711" s="4"/>
      <c r="R711" s="4"/>
      <c r="S711" s="4"/>
      <c r="CE711" s="26">
        <f t="shared" ref="CE711:CE774" si="22">IF(C711&lt;&gt;"",1,0)</f>
        <v>0</v>
      </c>
      <c r="CF711" s="26">
        <f t="shared" ref="CF711:CF774" si="23">IF(CE711=1,IF(E711&lt;&gt;"",IF(E711&lt;400,1,0),0),0)</f>
        <v>0</v>
      </c>
    </row>
    <row r="712" spans="1:84" ht="14.25" customHeight="1" x14ac:dyDescent="0.25">
      <c r="A712" s="9"/>
      <c r="B712" s="27">
        <v>706</v>
      </c>
      <c r="C712" s="2"/>
      <c r="D712" s="49"/>
      <c r="E712" s="2"/>
      <c r="F712" s="2"/>
      <c r="G712" s="45"/>
      <c r="H712" s="2"/>
      <c r="I712" s="55"/>
      <c r="J712" s="34"/>
      <c r="K712" s="4"/>
      <c r="L712" s="4"/>
      <c r="M712" s="4"/>
      <c r="N712" s="4"/>
      <c r="O712" s="4"/>
      <c r="P712" s="4"/>
      <c r="Q712" s="4"/>
      <c r="R712" s="4"/>
      <c r="S712" s="4"/>
      <c r="CE712" s="26">
        <f t="shared" si="22"/>
        <v>0</v>
      </c>
      <c r="CF712" s="26">
        <f t="shared" si="23"/>
        <v>0</v>
      </c>
    </row>
    <row r="713" spans="1:84" ht="14.25" customHeight="1" x14ac:dyDescent="0.25">
      <c r="A713" s="9"/>
      <c r="B713" s="27">
        <v>707</v>
      </c>
      <c r="C713" s="2"/>
      <c r="D713" s="49"/>
      <c r="E713" s="2"/>
      <c r="F713" s="2"/>
      <c r="G713" s="45"/>
      <c r="H713" s="2"/>
      <c r="I713" s="55"/>
      <c r="J713" s="34"/>
      <c r="K713" s="4"/>
      <c r="L713" s="4"/>
      <c r="M713" s="4"/>
      <c r="N713" s="4"/>
      <c r="O713" s="4"/>
      <c r="P713" s="4"/>
      <c r="Q713" s="4"/>
      <c r="R713" s="4"/>
      <c r="S713" s="4"/>
      <c r="CE713" s="26">
        <f t="shared" si="22"/>
        <v>0</v>
      </c>
      <c r="CF713" s="26">
        <f t="shared" si="23"/>
        <v>0</v>
      </c>
    </row>
    <row r="714" spans="1:84" ht="14.25" customHeight="1" x14ac:dyDescent="0.25">
      <c r="A714" s="9"/>
      <c r="B714" s="27">
        <v>708</v>
      </c>
      <c r="C714" s="2"/>
      <c r="D714" s="49"/>
      <c r="E714" s="2"/>
      <c r="F714" s="2"/>
      <c r="G714" s="45"/>
      <c r="H714" s="2"/>
      <c r="I714" s="55"/>
      <c r="J714" s="34"/>
      <c r="K714" s="4"/>
      <c r="L714" s="4"/>
      <c r="M714" s="4"/>
      <c r="N714" s="4"/>
      <c r="O714" s="4"/>
      <c r="P714" s="4"/>
      <c r="Q714" s="4"/>
      <c r="R714" s="4"/>
      <c r="S714" s="4"/>
      <c r="CE714" s="26">
        <f t="shared" si="22"/>
        <v>0</v>
      </c>
      <c r="CF714" s="26">
        <f t="shared" si="23"/>
        <v>0</v>
      </c>
    </row>
    <row r="715" spans="1:84" ht="14.25" customHeight="1" x14ac:dyDescent="0.25">
      <c r="A715" s="9"/>
      <c r="B715" s="27">
        <v>709</v>
      </c>
      <c r="C715" s="2"/>
      <c r="D715" s="49"/>
      <c r="E715" s="2"/>
      <c r="F715" s="2"/>
      <c r="G715" s="45"/>
      <c r="H715" s="2"/>
      <c r="I715" s="55"/>
      <c r="J715" s="34"/>
      <c r="K715" s="4"/>
      <c r="L715" s="4"/>
      <c r="M715" s="4"/>
      <c r="N715" s="4"/>
      <c r="O715" s="4"/>
      <c r="P715" s="4"/>
      <c r="Q715" s="4"/>
      <c r="R715" s="4"/>
      <c r="S715" s="4"/>
      <c r="CE715" s="26">
        <f t="shared" si="22"/>
        <v>0</v>
      </c>
      <c r="CF715" s="26">
        <f t="shared" si="23"/>
        <v>0</v>
      </c>
    </row>
    <row r="716" spans="1:84" ht="14.25" customHeight="1" x14ac:dyDescent="0.25">
      <c r="A716" s="9"/>
      <c r="B716" s="27">
        <v>710</v>
      </c>
      <c r="C716" s="2"/>
      <c r="D716" s="49"/>
      <c r="E716" s="2"/>
      <c r="F716" s="2"/>
      <c r="G716" s="45"/>
      <c r="H716" s="2"/>
      <c r="I716" s="55"/>
      <c r="J716" s="34"/>
      <c r="K716" s="4"/>
      <c r="L716" s="4"/>
      <c r="M716" s="4"/>
      <c r="N716" s="4"/>
      <c r="O716" s="4"/>
      <c r="P716" s="4"/>
      <c r="Q716" s="4"/>
      <c r="R716" s="4"/>
      <c r="S716" s="4"/>
      <c r="CE716" s="26">
        <f t="shared" si="22"/>
        <v>0</v>
      </c>
      <c r="CF716" s="26">
        <f t="shared" si="23"/>
        <v>0</v>
      </c>
    </row>
    <row r="717" spans="1:84" ht="14.25" customHeight="1" x14ac:dyDescent="0.25">
      <c r="A717" s="9"/>
      <c r="B717" s="27">
        <v>711</v>
      </c>
      <c r="C717" s="2"/>
      <c r="D717" s="49"/>
      <c r="E717" s="2"/>
      <c r="F717" s="2"/>
      <c r="G717" s="45"/>
      <c r="H717" s="2"/>
      <c r="I717" s="55"/>
      <c r="J717" s="34"/>
      <c r="K717" s="4"/>
      <c r="L717" s="4"/>
      <c r="M717" s="4"/>
      <c r="N717" s="4"/>
      <c r="O717" s="4"/>
      <c r="P717" s="4"/>
      <c r="Q717" s="4"/>
      <c r="R717" s="4"/>
      <c r="S717" s="4"/>
      <c r="CE717" s="26">
        <f t="shared" si="22"/>
        <v>0</v>
      </c>
      <c r="CF717" s="26">
        <f t="shared" si="23"/>
        <v>0</v>
      </c>
    </row>
    <row r="718" spans="1:84" ht="14.25" customHeight="1" x14ac:dyDescent="0.25">
      <c r="A718" s="9"/>
      <c r="B718" s="27">
        <v>712</v>
      </c>
      <c r="C718" s="2"/>
      <c r="D718" s="49"/>
      <c r="E718" s="2"/>
      <c r="F718" s="2"/>
      <c r="G718" s="45"/>
      <c r="H718" s="2"/>
      <c r="I718" s="55"/>
      <c r="J718" s="34"/>
      <c r="K718" s="4"/>
      <c r="L718" s="4"/>
      <c r="M718" s="4"/>
      <c r="N718" s="4"/>
      <c r="O718" s="4"/>
      <c r="P718" s="4"/>
      <c r="Q718" s="4"/>
      <c r="R718" s="4"/>
      <c r="S718" s="4"/>
      <c r="CE718" s="26">
        <f t="shared" si="22"/>
        <v>0</v>
      </c>
      <c r="CF718" s="26">
        <f t="shared" si="23"/>
        <v>0</v>
      </c>
    </row>
    <row r="719" spans="1:84" ht="14.25" customHeight="1" x14ac:dyDescent="0.25">
      <c r="A719" s="9"/>
      <c r="B719" s="27">
        <v>713</v>
      </c>
      <c r="C719" s="2"/>
      <c r="D719" s="49"/>
      <c r="E719" s="2"/>
      <c r="F719" s="2"/>
      <c r="G719" s="45"/>
      <c r="H719" s="2"/>
      <c r="I719" s="55"/>
      <c r="J719" s="34"/>
      <c r="K719" s="4"/>
      <c r="L719" s="4"/>
      <c r="M719" s="4"/>
      <c r="N719" s="4"/>
      <c r="O719" s="4"/>
      <c r="P719" s="4"/>
      <c r="Q719" s="4"/>
      <c r="R719" s="4"/>
      <c r="S719" s="4"/>
      <c r="CE719" s="26">
        <f t="shared" si="22"/>
        <v>0</v>
      </c>
      <c r="CF719" s="26">
        <f t="shared" si="23"/>
        <v>0</v>
      </c>
    </row>
    <row r="720" spans="1:84" ht="14.25" customHeight="1" x14ac:dyDescent="0.25">
      <c r="A720" s="9"/>
      <c r="B720" s="27">
        <v>714</v>
      </c>
      <c r="C720" s="2"/>
      <c r="D720" s="49"/>
      <c r="E720" s="2"/>
      <c r="F720" s="2"/>
      <c r="G720" s="45"/>
      <c r="H720" s="2"/>
      <c r="I720" s="55"/>
      <c r="J720" s="34"/>
      <c r="K720" s="4"/>
      <c r="L720" s="4"/>
      <c r="M720" s="4"/>
      <c r="N720" s="4"/>
      <c r="O720" s="4"/>
      <c r="P720" s="4"/>
      <c r="Q720" s="4"/>
      <c r="R720" s="4"/>
      <c r="S720" s="4"/>
      <c r="CE720" s="26">
        <f t="shared" si="22"/>
        <v>0</v>
      </c>
      <c r="CF720" s="26">
        <f t="shared" si="23"/>
        <v>0</v>
      </c>
    </row>
    <row r="721" spans="1:84" ht="14.25" customHeight="1" x14ac:dyDescent="0.25">
      <c r="A721" s="9"/>
      <c r="B721" s="27">
        <v>715</v>
      </c>
      <c r="C721" s="2"/>
      <c r="D721" s="49"/>
      <c r="E721" s="2"/>
      <c r="F721" s="2"/>
      <c r="G721" s="45"/>
      <c r="H721" s="2"/>
      <c r="I721" s="55"/>
      <c r="J721" s="34"/>
      <c r="K721" s="4"/>
      <c r="L721" s="4"/>
      <c r="M721" s="4"/>
      <c r="N721" s="4"/>
      <c r="O721" s="4"/>
      <c r="P721" s="4"/>
      <c r="Q721" s="4"/>
      <c r="R721" s="4"/>
      <c r="S721" s="4"/>
      <c r="CE721" s="26">
        <f t="shared" si="22"/>
        <v>0</v>
      </c>
      <c r="CF721" s="26">
        <f t="shared" si="23"/>
        <v>0</v>
      </c>
    </row>
    <row r="722" spans="1:84" ht="14.25" customHeight="1" x14ac:dyDescent="0.25">
      <c r="A722" s="9"/>
      <c r="B722" s="27">
        <v>716</v>
      </c>
      <c r="C722" s="2"/>
      <c r="D722" s="49"/>
      <c r="E722" s="2"/>
      <c r="F722" s="2"/>
      <c r="G722" s="45"/>
      <c r="H722" s="2"/>
      <c r="I722" s="55"/>
      <c r="J722" s="34"/>
      <c r="K722" s="4"/>
      <c r="L722" s="4"/>
      <c r="M722" s="4"/>
      <c r="N722" s="4"/>
      <c r="O722" s="4"/>
      <c r="P722" s="4"/>
      <c r="Q722" s="4"/>
      <c r="R722" s="4"/>
      <c r="S722" s="4"/>
      <c r="CE722" s="26">
        <f t="shared" si="22"/>
        <v>0</v>
      </c>
      <c r="CF722" s="26">
        <f t="shared" si="23"/>
        <v>0</v>
      </c>
    </row>
    <row r="723" spans="1:84" ht="14.25" customHeight="1" x14ac:dyDescent="0.25">
      <c r="A723" s="9"/>
      <c r="B723" s="27">
        <v>717</v>
      </c>
      <c r="C723" s="2"/>
      <c r="D723" s="49"/>
      <c r="E723" s="2"/>
      <c r="F723" s="2"/>
      <c r="G723" s="45"/>
      <c r="H723" s="2"/>
      <c r="I723" s="55"/>
      <c r="J723" s="34"/>
      <c r="K723" s="4"/>
      <c r="L723" s="4"/>
      <c r="M723" s="4"/>
      <c r="N723" s="4"/>
      <c r="O723" s="4"/>
      <c r="P723" s="4"/>
      <c r="Q723" s="4"/>
      <c r="R723" s="4"/>
      <c r="S723" s="4"/>
      <c r="CE723" s="26">
        <f t="shared" si="22"/>
        <v>0</v>
      </c>
      <c r="CF723" s="26">
        <f t="shared" si="23"/>
        <v>0</v>
      </c>
    </row>
    <row r="724" spans="1:84" ht="14.25" customHeight="1" x14ac:dyDescent="0.25">
      <c r="A724" s="9"/>
      <c r="B724" s="27">
        <v>718</v>
      </c>
      <c r="C724" s="2"/>
      <c r="D724" s="49"/>
      <c r="E724" s="2"/>
      <c r="F724" s="2"/>
      <c r="G724" s="45"/>
      <c r="H724" s="2"/>
      <c r="I724" s="55"/>
      <c r="J724" s="34"/>
      <c r="K724" s="4"/>
      <c r="L724" s="4"/>
      <c r="M724" s="4"/>
      <c r="N724" s="4"/>
      <c r="O724" s="4"/>
      <c r="P724" s="4"/>
      <c r="Q724" s="4"/>
      <c r="R724" s="4"/>
      <c r="S724" s="4"/>
      <c r="CE724" s="26">
        <f t="shared" si="22"/>
        <v>0</v>
      </c>
      <c r="CF724" s="26">
        <f t="shared" si="23"/>
        <v>0</v>
      </c>
    </row>
    <row r="725" spans="1:84" ht="14.25" customHeight="1" x14ac:dyDescent="0.25">
      <c r="A725" s="9"/>
      <c r="B725" s="27">
        <v>719</v>
      </c>
      <c r="C725" s="2"/>
      <c r="D725" s="49"/>
      <c r="E725" s="2"/>
      <c r="F725" s="2"/>
      <c r="G725" s="45"/>
      <c r="H725" s="2"/>
      <c r="I725" s="55"/>
      <c r="J725" s="34"/>
      <c r="K725" s="4"/>
      <c r="L725" s="4"/>
      <c r="M725" s="4"/>
      <c r="N725" s="4"/>
      <c r="O725" s="4"/>
      <c r="P725" s="4"/>
      <c r="Q725" s="4"/>
      <c r="R725" s="4"/>
      <c r="S725" s="4"/>
      <c r="CE725" s="26">
        <f t="shared" si="22"/>
        <v>0</v>
      </c>
      <c r="CF725" s="26">
        <f t="shared" si="23"/>
        <v>0</v>
      </c>
    </row>
    <row r="726" spans="1:84" ht="14.25" customHeight="1" x14ac:dyDescent="0.25">
      <c r="A726" s="9"/>
      <c r="B726" s="27">
        <v>720</v>
      </c>
      <c r="C726" s="2"/>
      <c r="D726" s="49"/>
      <c r="E726" s="2"/>
      <c r="F726" s="2"/>
      <c r="G726" s="45"/>
      <c r="H726" s="2"/>
      <c r="I726" s="55"/>
      <c r="J726" s="34"/>
      <c r="K726" s="4"/>
      <c r="L726" s="4"/>
      <c r="M726" s="4"/>
      <c r="N726" s="4"/>
      <c r="O726" s="4"/>
      <c r="P726" s="4"/>
      <c r="Q726" s="4"/>
      <c r="R726" s="4"/>
      <c r="S726" s="4"/>
      <c r="CE726" s="26">
        <f t="shared" si="22"/>
        <v>0</v>
      </c>
      <c r="CF726" s="26">
        <f t="shared" si="23"/>
        <v>0</v>
      </c>
    </row>
    <row r="727" spans="1:84" ht="14.25" customHeight="1" x14ac:dyDescent="0.25">
      <c r="A727" s="9"/>
      <c r="B727" s="27">
        <v>721</v>
      </c>
      <c r="C727" s="2"/>
      <c r="D727" s="49"/>
      <c r="E727" s="2"/>
      <c r="F727" s="2"/>
      <c r="G727" s="45"/>
      <c r="H727" s="2"/>
      <c r="I727" s="55"/>
      <c r="J727" s="34"/>
      <c r="K727" s="4"/>
      <c r="L727" s="4"/>
      <c r="M727" s="4"/>
      <c r="N727" s="4"/>
      <c r="O727" s="4"/>
      <c r="P727" s="4"/>
      <c r="Q727" s="4"/>
      <c r="R727" s="4"/>
      <c r="S727" s="4"/>
      <c r="CE727" s="26">
        <f t="shared" si="22"/>
        <v>0</v>
      </c>
      <c r="CF727" s="26">
        <f t="shared" si="23"/>
        <v>0</v>
      </c>
    </row>
    <row r="728" spans="1:84" ht="14.25" customHeight="1" x14ac:dyDescent="0.25">
      <c r="A728" s="9"/>
      <c r="B728" s="27">
        <v>722</v>
      </c>
      <c r="C728" s="2"/>
      <c r="D728" s="49"/>
      <c r="E728" s="2"/>
      <c r="F728" s="2"/>
      <c r="G728" s="45"/>
      <c r="H728" s="2"/>
      <c r="I728" s="55"/>
      <c r="J728" s="34"/>
      <c r="K728" s="4"/>
      <c r="L728" s="4"/>
      <c r="M728" s="4"/>
      <c r="N728" s="4"/>
      <c r="O728" s="4"/>
      <c r="P728" s="4"/>
      <c r="Q728" s="4"/>
      <c r="R728" s="4"/>
      <c r="S728" s="4"/>
      <c r="CE728" s="26">
        <f t="shared" si="22"/>
        <v>0</v>
      </c>
      <c r="CF728" s="26">
        <f t="shared" si="23"/>
        <v>0</v>
      </c>
    </row>
    <row r="729" spans="1:84" ht="14.25" customHeight="1" x14ac:dyDescent="0.25">
      <c r="A729" s="9"/>
      <c r="B729" s="27">
        <v>723</v>
      </c>
      <c r="C729" s="2"/>
      <c r="D729" s="49"/>
      <c r="E729" s="2"/>
      <c r="F729" s="2"/>
      <c r="G729" s="45"/>
      <c r="H729" s="2"/>
      <c r="I729" s="55"/>
      <c r="J729" s="34"/>
      <c r="K729" s="4"/>
      <c r="L729" s="4"/>
      <c r="M729" s="4"/>
      <c r="N729" s="4"/>
      <c r="O729" s="4"/>
      <c r="P729" s="4"/>
      <c r="Q729" s="4"/>
      <c r="R729" s="4"/>
      <c r="S729" s="4"/>
      <c r="CE729" s="26">
        <f t="shared" si="22"/>
        <v>0</v>
      </c>
      <c r="CF729" s="26">
        <f t="shared" si="23"/>
        <v>0</v>
      </c>
    </row>
    <row r="730" spans="1:84" ht="14.25" customHeight="1" x14ac:dyDescent="0.25">
      <c r="A730" s="9"/>
      <c r="B730" s="27">
        <v>724</v>
      </c>
      <c r="C730" s="2"/>
      <c r="D730" s="49"/>
      <c r="E730" s="2"/>
      <c r="F730" s="2"/>
      <c r="G730" s="45"/>
      <c r="H730" s="2"/>
      <c r="I730" s="55"/>
      <c r="J730" s="34"/>
      <c r="K730" s="4"/>
      <c r="L730" s="4"/>
      <c r="M730" s="4"/>
      <c r="N730" s="4"/>
      <c r="O730" s="4"/>
      <c r="P730" s="4"/>
      <c r="Q730" s="4"/>
      <c r="R730" s="4"/>
      <c r="S730" s="4"/>
      <c r="CE730" s="26">
        <f t="shared" si="22"/>
        <v>0</v>
      </c>
      <c r="CF730" s="26">
        <f t="shared" si="23"/>
        <v>0</v>
      </c>
    </row>
    <row r="731" spans="1:84" ht="14.25" customHeight="1" x14ac:dyDescent="0.25">
      <c r="A731" s="9"/>
      <c r="B731" s="27">
        <v>725</v>
      </c>
      <c r="C731" s="2"/>
      <c r="D731" s="49"/>
      <c r="E731" s="2"/>
      <c r="F731" s="2"/>
      <c r="G731" s="45"/>
      <c r="H731" s="2"/>
      <c r="I731" s="55"/>
      <c r="J731" s="34"/>
      <c r="K731" s="4"/>
      <c r="L731" s="4"/>
      <c r="M731" s="4"/>
      <c r="N731" s="4"/>
      <c r="O731" s="4"/>
      <c r="P731" s="4"/>
      <c r="Q731" s="4"/>
      <c r="R731" s="4"/>
      <c r="S731" s="4"/>
      <c r="CE731" s="26">
        <f t="shared" si="22"/>
        <v>0</v>
      </c>
      <c r="CF731" s="26">
        <f t="shared" si="23"/>
        <v>0</v>
      </c>
    </row>
    <row r="732" spans="1:84" ht="14.25" customHeight="1" x14ac:dyDescent="0.25">
      <c r="A732" s="9"/>
      <c r="B732" s="27">
        <v>726</v>
      </c>
      <c r="C732" s="2"/>
      <c r="D732" s="49"/>
      <c r="E732" s="2"/>
      <c r="F732" s="2"/>
      <c r="G732" s="45"/>
      <c r="H732" s="2"/>
      <c r="I732" s="55"/>
      <c r="J732" s="34"/>
      <c r="K732" s="4"/>
      <c r="L732" s="4"/>
      <c r="M732" s="4"/>
      <c r="N732" s="4"/>
      <c r="O732" s="4"/>
      <c r="P732" s="4"/>
      <c r="Q732" s="4"/>
      <c r="R732" s="4"/>
      <c r="S732" s="4"/>
      <c r="CE732" s="26">
        <f t="shared" si="22"/>
        <v>0</v>
      </c>
      <c r="CF732" s="26">
        <f t="shared" si="23"/>
        <v>0</v>
      </c>
    </row>
    <row r="733" spans="1:84" ht="14.25" customHeight="1" x14ac:dyDescent="0.25">
      <c r="A733" s="9"/>
      <c r="B733" s="27">
        <v>727</v>
      </c>
      <c r="C733" s="2"/>
      <c r="D733" s="49"/>
      <c r="E733" s="2"/>
      <c r="F733" s="2"/>
      <c r="G733" s="45"/>
      <c r="H733" s="2"/>
      <c r="I733" s="55"/>
      <c r="J733" s="34"/>
      <c r="K733" s="4"/>
      <c r="L733" s="4"/>
      <c r="M733" s="4"/>
      <c r="N733" s="4"/>
      <c r="O733" s="4"/>
      <c r="P733" s="4"/>
      <c r="Q733" s="4"/>
      <c r="R733" s="4"/>
      <c r="S733" s="4"/>
      <c r="CE733" s="26">
        <f t="shared" si="22"/>
        <v>0</v>
      </c>
      <c r="CF733" s="26">
        <f t="shared" si="23"/>
        <v>0</v>
      </c>
    </row>
    <row r="734" spans="1:84" ht="14.25" customHeight="1" x14ac:dyDescent="0.25">
      <c r="A734" s="9"/>
      <c r="B734" s="27">
        <v>728</v>
      </c>
      <c r="C734" s="2"/>
      <c r="D734" s="49"/>
      <c r="E734" s="2"/>
      <c r="F734" s="2"/>
      <c r="G734" s="45"/>
      <c r="H734" s="2"/>
      <c r="I734" s="55"/>
      <c r="J734" s="34"/>
      <c r="K734" s="4"/>
      <c r="L734" s="4"/>
      <c r="M734" s="4"/>
      <c r="N734" s="4"/>
      <c r="O734" s="4"/>
      <c r="P734" s="4"/>
      <c r="Q734" s="4"/>
      <c r="R734" s="4"/>
      <c r="S734" s="4"/>
      <c r="CE734" s="26">
        <f t="shared" si="22"/>
        <v>0</v>
      </c>
      <c r="CF734" s="26">
        <f t="shared" si="23"/>
        <v>0</v>
      </c>
    </row>
    <row r="735" spans="1:84" ht="14.25" customHeight="1" x14ac:dyDescent="0.25">
      <c r="A735" s="9"/>
      <c r="B735" s="27">
        <v>729</v>
      </c>
      <c r="C735" s="2"/>
      <c r="D735" s="49"/>
      <c r="E735" s="2"/>
      <c r="F735" s="2"/>
      <c r="G735" s="45"/>
      <c r="H735" s="2"/>
      <c r="I735" s="55"/>
      <c r="J735" s="34"/>
      <c r="K735" s="4"/>
      <c r="L735" s="4"/>
      <c r="M735" s="4"/>
      <c r="N735" s="4"/>
      <c r="O735" s="4"/>
      <c r="P735" s="4"/>
      <c r="Q735" s="4"/>
      <c r="R735" s="4"/>
      <c r="S735" s="4"/>
      <c r="CE735" s="26">
        <f t="shared" si="22"/>
        <v>0</v>
      </c>
      <c r="CF735" s="26">
        <f t="shared" si="23"/>
        <v>0</v>
      </c>
    </row>
    <row r="736" spans="1:84" ht="14.25" customHeight="1" x14ac:dyDescent="0.25">
      <c r="A736" s="9"/>
      <c r="B736" s="27">
        <v>730</v>
      </c>
      <c r="C736" s="2"/>
      <c r="D736" s="49"/>
      <c r="E736" s="2"/>
      <c r="F736" s="2"/>
      <c r="G736" s="45"/>
      <c r="H736" s="2"/>
      <c r="I736" s="55"/>
      <c r="J736" s="34"/>
      <c r="K736" s="4"/>
      <c r="L736" s="4"/>
      <c r="M736" s="4"/>
      <c r="N736" s="4"/>
      <c r="O736" s="4"/>
      <c r="P736" s="4"/>
      <c r="Q736" s="4"/>
      <c r="R736" s="4"/>
      <c r="S736" s="4"/>
      <c r="CE736" s="26">
        <f t="shared" si="22"/>
        <v>0</v>
      </c>
      <c r="CF736" s="26">
        <f t="shared" si="23"/>
        <v>0</v>
      </c>
    </row>
    <row r="737" spans="1:84" ht="14.25" customHeight="1" x14ac:dyDescent="0.25">
      <c r="A737" s="9"/>
      <c r="B737" s="27">
        <v>731</v>
      </c>
      <c r="C737" s="2"/>
      <c r="D737" s="49"/>
      <c r="E737" s="2"/>
      <c r="F737" s="2"/>
      <c r="G737" s="45"/>
      <c r="H737" s="2"/>
      <c r="I737" s="55"/>
      <c r="J737" s="34"/>
      <c r="K737" s="4"/>
      <c r="L737" s="4"/>
      <c r="M737" s="4"/>
      <c r="N737" s="4"/>
      <c r="O737" s="4"/>
      <c r="P737" s="4"/>
      <c r="Q737" s="4"/>
      <c r="R737" s="4"/>
      <c r="S737" s="4"/>
      <c r="CE737" s="26">
        <f t="shared" si="22"/>
        <v>0</v>
      </c>
      <c r="CF737" s="26">
        <f t="shared" si="23"/>
        <v>0</v>
      </c>
    </row>
    <row r="738" spans="1:84" ht="14.25" customHeight="1" x14ac:dyDescent="0.25">
      <c r="A738" s="9"/>
      <c r="B738" s="27">
        <v>732</v>
      </c>
      <c r="C738" s="2"/>
      <c r="D738" s="49"/>
      <c r="E738" s="2"/>
      <c r="F738" s="2"/>
      <c r="G738" s="45"/>
      <c r="H738" s="2"/>
      <c r="I738" s="55"/>
      <c r="J738" s="34"/>
      <c r="K738" s="4"/>
      <c r="L738" s="4"/>
      <c r="M738" s="4"/>
      <c r="N738" s="4"/>
      <c r="O738" s="4"/>
      <c r="P738" s="4"/>
      <c r="Q738" s="4"/>
      <c r="R738" s="4"/>
      <c r="S738" s="4"/>
      <c r="CE738" s="26">
        <f t="shared" si="22"/>
        <v>0</v>
      </c>
      <c r="CF738" s="26">
        <f t="shared" si="23"/>
        <v>0</v>
      </c>
    </row>
    <row r="739" spans="1:84" ht="14.25" customHeight="1" x14ac:dyDescent="0.25">
      <c r="A739" s="9"/>
      <c r="B739" s="27">
        <v>733</v>
      </c>
      <c r="C739" s="2"/>
      <c r="D739" s="49"/>
      <c r="E739" s="2"/>
      <c r="F739" s="2"/>
      <c r="G739" s="45"/>
      <c r="H739" s="2"/>
      <c r="I739" s="55"/>
      <c r="J739" s="34"/>
      <c r="K739" s="4"/>
      <c r="L739" s="4"/>
      <c r="M739" s="4"/>
      <c r="N739" s="4"/>
      <c r="O739" s="4"/>
      <c r="P739" s="4"/>
      <c r="Q739" s="4"/>
      <c r="R739" s="4"/>
      <c r="S739" s="4"/>
      <c r="CE739" s="26">
        <f t="shared" si="22"/>
        <v>0</v>
      </c>
      <c r="CF739" s="26">
        <f t="shared" si="23"/>
        <v>0</v>
      </c>
    </row>
    <row r="740" spans="1:84" ht="14.25" customHeight="1" x14ac:dyDescent="0.25">
      <c r="A740" s="9"/>
      <c r="B740" s="27">
        <v>734</v>
      </c>
      <c r="C740" s="2"/>
      <c r="D740" s="49"/>
      <c r="E740" s="2"/>
      <c r="F740" s="2"/>
      <c r="G740" s="45"/>
      <c r="H740" s="2"/>
      <c r="I740" s="55"/>
      <c r="J740" s="34"/>
      <c r="K740" s="4"/>
      <c r="L740" s="4"/>
      <c r="M740" s="4"/>
      <c r="N740" s="4"/>
      <c r="O740" s="4"/>
      <c r="P740" s="4"/>
      <c r="Q740" s="4"/>
      <c r="R740" s="4"/>
      <c r="S740" s="4"/>
      <c r="CE740" s="26">
        <f t="shared" si="22"/>
        <v>0</v>
      </c>
      <c r="CF740" s="26">
        <f t="shared" si="23"/>
        <v>0</v>
      </c>
    </row>
    <row r="741" spans="1:84" ht="14.25" customHeight="1" x14ac:dyDescent="0.25">
      <c r="A741" s="9"/>
      <c r="B741" s="27">
        <v>735</v>
      </c>
      <c r="C741" s="2"/>
      <c r="D741" s="49"/>
      <c r="E741" s="2"/>
      <c r="F741" s="2"/>
      <c r="G741" s="45"/>
      <c r="H741" s="2"/>
      <c r="I741" s="55"/>
      <c r="J741" s="34"/>
      <c r="K741" s="4"/>
      <c r="L741" s="4"/>
      <c r="M741" s="4"/>
      <c r="N741" s="4"/>
      <c r="O741" s="4"/>
      <c r="P741" s="4"/>
      <c r="Q741" s="4"/>
      <c r="R741" s="4"/>
      <c r="S741" s="4"/>
      <c r="CE741" s="26">
        <f t="shared" si="22"/>
        <v>0</v>
      </c>
      <c r="CF741" s="26">
        <f t="shared" si="23"/>
        <v>0</v>
      </c>
    </row>
    <row r="742" spans="1:84" ht="14.25" customHeight="1" x14ac:dyDescent="0.25">
      <c r="A742" s="9"/>
      <c r="B742" s="27">
        <v>736</v>
      </c>
      <c r="C742" s="2"/>
      <c r="D742" s="49"/>
      <c r="E742" s="2"/>
      <c r="F742" s="2"/>
      <c r="G742" s="45"/>
      <c r="H742" s="2"/>
      <c r="I742" s="55"/>
      <c r="J742" s="34"/>
      <c r="K742" s="4"/>
      <c r="L742" s="4"/>
      <c r="M742" s="4"/>
      <c r="N742" s="4"/>
      <c r="O742" s="4"/>
      <c r="P742" s="4"/>
      <c r="Q742" s="4"/>
      <c r="R742" s="4"/>
      <c r="S742" s="4"/>
      <c r="CE742" s="26">
        <f t="shared" si="22"/>
        <v>0</v>
      </c>
      <c r="CF742" s="26">
        <f t="shared" si="23"/>
        <v>0</v>
      </c>
    </row>
    <row r="743" spans="1:84" ht="14.25" customHeight="1" x14ac:dyDescent="0.25">
      <c r="A743" s="9"/>
      <c r="B743" s="27">
        <v>737</v>
      </c>
      <c r="C743" s="2"/>
      <c r="D743" s="49"/>
      <c r="E743" s="2"/>
      <c r="F743" s="2"/>
      <c r="G743" s="45"/>
      <c r="H743" s="2"/>
      <c r="I743" s="55"/>
      <c r="J743" s="34"/>
      <c r="K743" s="4"/>
      <c r="L743" s="4"/>
      <c r="M743" s="4"/>
      <c r="N743" s="4"/>
      <c r="O743" s="4"/>
      <c r="P743" s="4"/>
      <c r="Q743" s="4"/>
      <c r="R743" s="4"/>
      <c r="S743" s="4"/>
      <c r="CE743" s="26">
        <f t="shared" si="22"/>
        <v>0</v>
      </c>
      <c r="CF743" s="26">
        <f t="shared" si="23"/>
        <v>0</v>
      </c>
    </row>
    <row r="744" spans="1:84" ht="14.25" customHeight="1" x14ac:dyDescent="0.25">
      <c r="A744" s="9"/>
      <c r="B744" s="27">
        <v>738</v>
      </c>
      <c r="C744" s="2"/>
      <c r="D744" s="49"/>
      <c r="E744" s="2"/>
      <c r="F744" s="2"/>
      <c r="G744" s="45"/>
      <c r="H744" s="2"/>
      <c r="I744" s="55"/>
      <c r="J744" s="34"/>
      <c r="K744" s="4"/>
      <c r="L744" s="4"/>
      <c r="M744" s="4"/>
      <c r="N744" s="4"/>
      <c r="O744" s="4"/>
      <c r="P744" s="4"/>
      <c r="Q744" s="4"/>
      <c r="R744" s="4"/>
      <c r="S744" s="4"/>
      <c r="CE744" s="26">
        <f t="shared" si="22"/>
        <v>0</v>
      </c>
      <c r="CF744" s="26">
        <f t="shared" si="23"/>
        <v>0</v>
      </c>
    </row>
    <row r="745" spans="1:84" ht="14.25" customHeight="1" x14ac:dyDescent="0.25">
      <c r="A745" s="9"/>
      <c r="B745" s="27">
        <v>739</v>
      </c>
      <c r="C745" s="2"/>
      <c r="D745" s="49"/>
      <c r="E745" s="2"/>
      <c r="F745" s="2"/>
      <c r="G745" s="45"/>
      <c r="H745" s="2"/>
      <c r="I745" s="55"/>
      <c r="J745" s="34"/>
      <c r="K745" s="4"/>
      <c r="L745" s="4"/>
      <c r="M745" s="4"/>
      <c r="N745" s="4"/>
      <c r="O745" s="4"/>
      <c r="P745" s="4"/>
      <c r="Q745" s="4"/>
      <c r="R745" s="4"/>
      <c r="S745" s="4"/>
      <c r="CE745" s="26">
        <f t="shared" si="22"/>
        <v>0</v>
      </c>
      <c r="CF745" s="26">
        <f t="shared" si="23"/>
        <v>0</v>
      </c>
    </row>
    <row r="746" spans="1:84" ht="14.25" customHeight="1" x14ac:dyDescent="0.25">
      <c r="A746" s="9"/>
      <c r="B746" s="27">
        <v>740</v>
      </c>
      <c r="C746" s="2"/>
      <c r="D746" s="49"/>
      <c r="E746" s="2"/>
      <c r="F746" s="2"/>
      <c r="G746" s="45"/>
      <c r="H746" s="2"/>
      <c r="I746" s="55"/>
      <c r="J746" s="34"/>
      <c r="K746" s="4"/>
      <c r="L746" s="4"/>
      <c r="M746" s="4"/>
      <c r="N746" s="4"/>
      <c r="O746" s="4"/>
      <c r="P746" s="4"/>
      <c r="Q746" s="4"/>
      <c r="R746" s="4"/>
      <c r="S746" s="4"/>
      <c r="CE746" s="26">
        <f t="shared" si="22"/>
        <v>0</v>
      </c>
      <c r="CF746" s="26">
        <f t="shared" si="23"/>
        <v>0</v>
      </c>
    </row>
    <row r="747" spans="1:84" ht="14.25" customHeight="1" x14ac:dyDescent="0.25">
      <c r="A747" s="9"/>
      <c r="B747" s="27">
        <v>741</v>
      </c>
      <c r="C747" s="2"/>
      <c r="D747" s="49"/>
      <c r="E747" s="2"/>
      <c r="F747" s="2"/>
      <c r="G747" s="45"/>
      <c r="H747" s="2"/>
      <c r="I747" s="55"/>
      <c r="J747" s="34"/>
      <c r="K747" s="4"/>
      <c r="L747" s="4"/>
      <c r="M747" s="4"/>
      <c r="N747" s="4"/>
      <c r="O747" s="4"/>
      <c r="P747" s="4"/>
      <c r="Q747" s="4"/>
      <c r="R747" s="4"/>
      <c r="S747" s="4"/>
      <c r="CE747" s="26">
        <f t="shared" si="22"/>
        <v>0</v>
      </c>
      <c r="CF747" s="26">
        <f t="shared" si="23"/>
        <v>0</v>
      </c>
    </row>
    <row r="748" spans="1:84" ht="14.25" customHeight="1" x14ac:dyDescent="0.25">
      <c r="A748" s="9"/>
      <c r="B748" s="27">
        <v>742</v>
      </c>
      <c r="C748" s="2"/>
      <c r="D748" s="49"/>
      <c r="E748" s="2"/>
      <c r="F748" s="2"/>
      <c r="G748" s="45"/>
      <c r="H748" s="2"/>
      <c r="I748" s="55"/>
      <c r="J748" s="34"/>
      <c r="K748" s="4"/>
      <c r="L748" s="4"/>
      <c r="M748" s="4"/>
      <c r="N748" s="4"/>
      <c r="O748" s="4"/>
      <c r="P748" s="4"/>
      <c r="Q748" s="4"/>
      <c r="R748" s="4"/>
      <c r="S748" s="4"/>
      <c r="CE748" s="26">
        <f t="shared" si="22"/>
        <v>0</v>
      </c>
      <c r="CF748" s="26">
        <f t="shared" si="23"/>
        <v>0</v>
      </c>
    </row>
    <row r="749" spans="1:84" ht="14.25" customHeight="1" x14ac:dyDescent="0.25">
      <c r="A749" s="9"/>
      <c r="B749" s="27">
        <v>743</v>
      </c>
      <c r="C749" s="2"/>
      <c r="D749" s="49"/>
      <c r="E749" s="2"/>
      <c r="F749" s="2"/>
      <c r="G749" s="45"/>
      <c r="H749" s="2"/>
      <c r="I749" s="55"/>
      <c r="J749" s="34"/>
      <c r="K749" s="4"/>
      <c r="L749" s="4"/>
      <c r="M749" s="4"/>
      <c r="N749" s="4"/>
      <c r="O749" s="4"/>
      <c r="P749" s="4"/>
      <c r="Q749" s="4"/>
      <c r="R749" s="4"/>
      <c r="S749" s="4"/>
      <c r="CE749" s="26">
        <f t="shared" si="22"/>
        <v>0</v>
      </c>
      <c r="CF749" s="26">
        <f t="shared" si="23"/>
        <v>0</v>
      </c>
    </row>
    <row r="750" spans="1:84" ht="14.25" customHeight="1" x14ac:dyDescent="0.25">
      <c r="A750" s="9"/>
      <c r="B750" s="27">
        <v>744</v>
      </c>
      <c r="C750" s="2"/>
      <c r="D750" s="49"/>
      <c r="E750" s="2"/>
      <c r="F750" s="2"/>
      <c r="G750" s="45"/>
      <c r="H750" s="2"/>
      <c r="I750" s="55"/>
      <c r="J750" s="34"/>
      <c r="K750" s="4"/>
      <c r="L750" s="4"/>
      <c r="M750" s="4"/>
      <c r="N750" s="4"/>
      <c r="O750" s="4"/>
      <c r="P750" s="4"/>
      <c r="Q750" s="4"/>
      <c r="R750" s="4"/>
      <c r="S750" s="4"/>
      <c r="CE750" s="26">
        <f t="shared" si="22"/>
        <v>0</v>
      </c>
      <c r="CF750" s="26">
        <f t="shared" si="23"/>
        <v>0</v>
      </c>
    </row>
    <row r="751" spans="1:84" ht="14.25" customHeight="1" x14ac:dyDescent="0.25">
      <c r="A751" s="9"/>
      <c r="B751" s="27">
        <v>745</v>
      </c>
      <c r="C751" s="2"/>
      <c r="D751" s="49"/>
      <c r="E751" s="2"/>
      <c r="F751" s="2"/>
      <c r="G751" s="45"/>
      <c r="H751" s="2"/>
      <c r="I751" s="55"/>
      <c r="J751" s="34"/>
      <c r="K751" s="4"/>
      <c r="L751" s="4"/>
      <c r="M751" s="4"/>
      <c r="N751" s="4"/>
      <c r="O751" s="4"/>
      <c r="P751" s="4"/>
      <c r="Q751" s="4"/>
      <c r="R751" s="4"/>
      <c r="S751" s="4"/>
      <c r="CE751" s="26">
        <f t="shared" si="22"/>
        <v>0</v>
      </c>
      <c r="CF751" s="26">
        <f t="shared" si="23"/>
        <v>0</v>
      </c>
    </row>
    <row r="752" spans="1:84" ht="14.25" customHeight="1" x14ac:dyDescent="0.25">
      <c r="A752" s="9"/>
      <c r="B752" s="27">
        <v>746</v>
      </c>
      <c r="C752" s="2"/>
      <c r="D752" s="49"/>
      <c r="E752" s="2"/>
      <c r="F752" s="2"/>
      <c r="G752" s="45"/>
      <c r="H752" s="2"/>
      <c r="I752" s="55"/>
      <c r="J752" s="34"/>
      <c r="K752" s="4"/>
      <c r="L752" s="4"/>
      <c r="M752" s="4"/>
      <c r="N752" s="4"/>
      <c r="O752" s="4"/>
      <c r="P752" s="4"/>
      <c r="Q752" s="4"/>
      <c r="R752" s="4"/>
      <c r="S752" s="4"/>
      <c r="CE752" s="26">
        <f t="shared" si="22"/>
        <v>0</v>
      </c>
      <c r="CF752" s="26">
        <f t="shared" si="23"/>
        <v>0</v>
      </c>
    </row>
    <row r="753" spans="1:84" ht="14.25" customHeight="1" x14ac:dyDescent="0.25">
      <c r="A753" s="9"/>
      <c r="B753" s="27">
        <v>747</v>
      </c>
      <c r="C753" s="2"/>
      <c r="D753" s="49"/>
      <c r="E753" s="2"/>
      <c r="F753" s="2"/>
      <c r="G753" s="45"/>
      <c r="H753" s="2"/>
      <c r="I753" s="55"/>
      <c r="J753" s="34"/>
      <c r="K753" s="4"/>
      <c r="L753" s="4"/>
      <c r="M753" s="4"/>
      <c r="N753" s="4"/>
      <c r="O753" s="4"/>
      <c r="P753" s="4"/>
      <c r="Q753" s="4"/>
      <c r="R753" s="4"/>
      <c r="S753" s="4"/>
      <c r="CE753" s="26">
        <f t="shared" si="22"/>
        <v>0</v>
      </c>
      <c r="CF753" s="26">
        <f t="shared" si="23"/>
        <v>0</v>
      </c>
    </row>
    <row r="754" spans="1:84" ht="14.25" customHeight="1" x14ac:dyDescent="0.25">
      <c r="A754" s="9"/>
      <c r="B754" s="27">
        <v>748</v>
      </c>
      <c r="C754" s="2"/>
      <c r="D754" s="49"/>
      <c r="E754" s="2"/>
      <c r="F754" s="2"/>
      <c r="G754" s="45"/>
      <c r="H754" s="2"/>
      <c r="I754" s="55"/>
      <c r="J754" s="34"/>
      <c r="K754" s="4"/>
      <c r="L754" s="4"/>
      <c r="M754" s="4"/>
      <c r="N754" s="4"/>
      <c r="O754" s="4"/>
      <c r="P754" s="4"/>
      <c r="Q754" s="4"/>
      <c r="R754" s="4"/>
      <c r="S754" s="4"/>
      <c r="CE754" s="26">
        <f t="shared" si="22"/>
        <v>0</v>
      </c>
      <c r="CF754" s="26">
        <f t="shared" si="23"/>
        <v>0</v>
      </c>
    </row>
    <row r="755" spans="1:84" ht="14.25" customHeight="1" x14ac:dyDescent="0.25">
      <c r="A755" s="9"/>
      <c r="B755" s="27">
        <v>749</v>
      </c>
      <c r="C755" s="2"/>
      <c r="D755" s="49"/>
      <c r="E755" s="2"/>
      <c r="F755" s="2"/>
      <c r="G755" s="45"/>
      <c r="H755" s="2"/>
      <c r="I755" s="55"/>
      <c r="J755" s="34"/>
      <c r="K755" s="4"/>
      <c r="L755" s="4"/>
      <c r="M755" s="4"/>
      <c r="N755" s="4"/>
      <c r="O755" s="4"/>
      <c r="P755" s="4"/>
      <c r="Q755" s="4"/>
      <c r="R755" s="4"/>
      <c r="S755" s="4"/>
      <c r="CE755" s="26">
        <f t="shared" si="22"/>
        <v>0</v>
      </c>
      <c r="CF755" s="26">
        <f t="shared" si="23"/>
        <v>0</v>
      </c>
    </row>
    <row r="756" spans="1:84" ht="14.25" customHeight="1" x14ac:dyDescent="0.25">
      <c r="A756" s="9"/>
      <c r="B756" s="27">
        <v>750</v>
      </c>
      <c r="C756" s="2"/>
      <c r="D756" s="49"/>
      <c r="E756" s="2"/>
      <c r="F756" s="2"/>
      <c r="G756" s="45"/>
      <c r="H756" s="2"/>
      <c r="I756" s="55"/>
      <c r="J756" s="34"/>
      <c r="K756" s="4"/>
      <c r="L756" s="4"/>
      <c r="M756" s="4"/>
      <c r="N756" s="4"/>
      <c r="O756" s="4"/>
      <c r="P756" s="4"/>
      <c r="Q756" s="4"/>
      <c r="R756" s="4"/>
      <c r="S756" s="4"/>
      <c r="CE756" s="26">
        <f t="shared" si="22"/>
        <v>0</v>
      </c>
      <c r="CF756" s="26">
        <f t="shared" si="23"/>
        <v>0</v>
      </c>
    </row>
    <row r="757" spans="1:84" ht="14.25" customHeight="1" x14ac:dyDescent="0.25">
      <c r="A757" s="9"/>
      <c r="B757" s="27">
        <v>751</v>
      </c>
      <c r="C757" s="2"/>
      <c r="D757" s="49"/>
      <c r="E757" s="2"/>
      <c r="F757" s="2"/>
      <c r="G757" s="45"/>
      <c r="H757" s="2"/>
      <c r="I757" s="55"/>
      <c r="J757" s="34"/>
      <c r="K757" s="4"/>
      <c r="L757" s="4"/>
      <c r="M757" s="4"/>
      <c r="N757" s="4"/>
      <c r="O757" s="4"/>
      <c r="P757" s="4"/>
      <c r="Q757" s="4"/>
      <c r="R757" s="4"/>
      <c r="S757" s="4"/>
      <c r="CE757" s="26">
        <f t="shared" si="22"/>
        <v>0</v>
      </c>
      <c r="CF757" s="26">
        <f t="shared" si="23"/>
        <v>0</v>
      </c>
    </row>
    <row r="758" spans="1:84" ht="14.25" customHeight="1" x14ac:dyDescent="0.25">
      <c r="A758" s="9"/>
      <c r="B758" s="27">
        <v>752</v>
      </c>
      <c r="C758" s="2"/>
      <c r="D758" s="49"/>
      <c r="E758" s="2"/>
      <c r="F758" s="2"/>
      <c r="G758" s="45"/>
      <c r="H758" s="2"/>
      <c r="I758" s="55"/>
      <c r="J758" s="34"/>
      <c r="K758" s="4"/>
      <c r="L758" s="4"/>
      <c r="M758" s="4"/>
      <c r="N758" s="4"/>
      <c r="O758" s="4"/>
      <c r="P758" s="4"/>
      <c r="Q758" s="4"/>
      <c r="R758" s="4"/>
      <c r="S758" s="4"/>
      <c r="CE758" s="26">
        <f t="shared" si="22"/>
        <v>0</v>
      </c>
      <c r="CF758" s="26">
        <f t="shared" si="23"/>
        <v>0</v>
      </c>
    </row>
    <row r="759" spans="1:84" ht="14.25" customHeight="1" x14ac:dyDescent="0.25">
      <c r="A759" s="9"/>
      <c r="B759" s="27">
        <v>753</v>
      </c>
      <c r="C759" s="2"/>
      <c r="D759" s="49"/>
      <c r="E759" s="2"/>
      <c r="F759" s="2"/>
      <c r="G759" s="45"/>
      <c r="H759" s="2"/>
      <c r="I759" s="55"/>
      <c r="J759" s="34"/>
      <c r="K759" s="4"/>
      <c r="L759" s="4"/>
      <c r="M759" s="4"/>
      <c r="N759" s="4"/>
      <c r="O759" s="4"/>
      <c r="P759" s="4"/>
      <c r="Q759" s="4"/>
      <c r="R759" s="4"/>
      <c r="S759" s="4"/>
      <c r="CE759" s="26">
        <f t="shared" si="22"/>
        <v>0</v>
      </c>
      <c r="CF759" s="26">
        <f t="shared" si="23"/>
        <v>0</v>
      </c>
    </row>
    <row r="760" spans="1:84" ht="14.25" customHeight="1" x14ac:dyDescent="0.25">
      <c r="A760" s="9"/>
      <c r="B760" s="27">
        <v>754</v>
      </c>
      <c r="C760" s="2"/>
      <c r="D760" s="49"/>
      <c r="E760" s="2"/>
      <c r="F760" s="2"/>
      <c r="G760" s="45"/>
      <c r="H760" s="2"/>
      <c r="I760" s="55"/>
      <c r="J760" s="34"/>
      <c r="K760" s="4"/>
      <c r="L760" s="4"/>
      <c r="M760" s="4"/>
      <c r="N760" s="4"/>
      <c r="O760" s="4"/>
      <c r="P760" s="4"/>
      <c r="Q760" s="4"/>
      <c r="R760" s="4"/>
      <c r="S760" s="4"/>
      <c r="CE760" s="26">
        <f t="shared" si="22"/>
        <v>0</v>
      </c>
      <c r="CF760" s="26">
        <f t="shared" si="23"/>
        <v>0</v>
      </c>
    </row>
    <row r="761" spans="1:84" ht="14.25" customHeight="1" x14ac:dyDescent="0.25">
      <c r="A761" s="9"/>
      <c r="B761" s="27">
        <v>755</v>
      </c>
      <c r="C761" s="2"/>
      <c r="D761" s="49"/>
      <c r="E761" s="2"/>
      <c r="F761" s="2"/>
      <c r="G761" s="45"/>
      <c r="H761" s="2"/>
      <c r="I761" s="55"/>
      <c r="J761" s="34"/>
      <c r="K761" s="4"/>
      <c r="L761" s="4"/>
      <c r="M761" s="4"/>
      <c r="N761" s="4"/>
      <c r="O761" s="4"/>
      <c r="P761" s="4"/>
      <c r="Q761" s="4"/>
      <c r="R761" s="4"/>
      <c r="S761" s="4"/>
      <c r="CE761" s="26">
        <f t="shared" si="22"/>
        <v>0</v>
      </c>
      <c r="CF761" s="26">
        <f t="shared" si="23"/>
        <v>0</v>
      </c>
    </row>
    <row r="762" spans="1:84" ht="14.25" customHeight="1" x14ac:dyDescent="0.25">
      <c r="A762" s="9"/>
      <c r="B762" s="27">
        <v>756</v>
      </c>
      <c r="C762" s="2"/>
      <c r="D762" s="49"/>
      <c r="E762" s="2"/>
      <c r="F762" s="2"/>
      <c r="G762" s="45"/>
      <c r="H762" s="2"/>
      <c r="I762" s="55"/>
      <c r="J762" s="34"/>
      <c r="K762" s="4"/>
      <c r="L762" s="4"/>
      <c r="M762" s="4"/>
      <c r="N762" s="4"/>
      <c r="O762" s="4"/>
      <c r="P762" s="4"/>
      <c r="Q762" s="4"/>
      <c r="R762" s="4"/>
      <c r="S762" s="4"/>
      <c r="CE762" s="26">
        <f t="shared" si="22"/>
        <v>0</v>
      </c>
      <c r="CF762" s="26">
        <f t="shared" si="23"/>
        <v>0</v>
      </c>
    </row>
    <row r="763" spans="1:84" ht="14.25" customHeight="1" x14ac:dyDescent="0.25">
      <c r="A763" s="9"/>
      <c r="B763" s="27">
        <v>757</v>
      </c>
      <c r="C763" s="2"/>
      <c r="D763" s="49"/>
      <c r="E763" s="2"/>
      <c r="F763" s="2"/>
      <c r="G763" s="45"/>
      <c r="H763" s="2"/>
      <c r="I763" s="55"/>
      <c r="J763" s="34"/>
      <c r="K763" s="4"/>
      <c r="L763" s="4"/>
      <c r="M763" s="4"/>
      <c r="N763" s="4"/>
      <c r="O763" s="4"/>
      <c r="P763" s="4"/>
      <c r="Q763" s="4"/>
      <c r="R763" s="4"/>
      <c r="S763" s="4"/>
      <c r="CE763" s="26">
        <f t="shared" si="22"/>
        <v>0</v>
      </c>
      <c r="CF763" s="26">
        <f t="shared" si="23"/>
        <v>0</v>
      </c>
    </row>
    <row r="764" spans="1:84" ht="14.25" customHeight="1" x14ac:dyDescent="0.25">
      <c r="A764" s="9"/>
      <c r="B764" s="27">
        <v>758</v>
      </c>
      <c r="C764" s="2"/>
      <c r="D764" s="49"/>
      <c r="E764" s="2"/>
      <c r="F764" s="2"/>
      <c r="G764" s="45"/>
      <c r="H764" s="2"/>
      <c r="I764" s="55"/>
      <c r="J764" s="34"/>
      <c r="K764" s="4"/>
      <c r="L764" s="4"/>
      <c r="M764" s="4"/>
      <c r="N764" s="4"/>
      <c r="O764" s="4"/>
      <c r="P764" s="4"/>
      <c r="Q764" s="4"/>
      <c r="R764" s="4"/>
      <c r="S764" s="4"/>
      <c r="CE764" s="26">
        <f t="shared" si="22"/>
        <v>0</v>
      </c>
      <c r="CF764" s="26">
        <f t="shared" si="23"/>
        <v>0</v>
      </c>
    </row>
    <row r="765" spans="1:84" ht="14.25" customHeight="1" x14ac:dyDescent="0.25">
      <c r="A765" s="9"/>
      <c r="B765" s="27">
        <v>759</v>
      </c>
      <c r="C765" s="2"/>
      <c r="D765" s="49"/>
      <c r="E765" s="2"/>
      <c r="F765" s="2"/>
      <c r="G765" s="45"/>
      <c r="H765" s="2"/>
      <c r="I765" s="55"/>
      <c r="J765" s="34"/>
      <c r="K765" s="4"/>
      <c r="L765" s="4"/>
      <c r="M765" s="4"/>
      <c r="N765" s="4"/>
      <c r="O765" s="4"/>
      <c r="P765" s="4"/>
      <c r="Q765" s="4"/>
      <c r="R765" s="4"/>
      <c r="S765" s="4"/>
      <c r="CE765" s="26">
        <f t="shared" si="22"/>
        <v>0</v>
      </c>
      <c r="CF765" s="26">
        <f t="shared" si="23"/>
        <v>0</v>
      </c>
    </row>
    <row r="766" spans="1:84" ht="14.25" customHeight="1" x14ac:dyDescent="0.25">
      <c r="A766" s="9"/>
      <c r="B766" s="27">
        <v>760</v>
      </c>
      <c r="C766" s="2"/>
      <c r="D766" s="49"/>
      <c r="E766" s="2"/>
      <c r="F766" s="2"/>
      <c r="G766" s="45"/>
      <c r="H766" s="2"/>
      <c r="I766" s="55"/>
      <c r="J766" s="34"/>
      <c r="K766" s="4"/>
      <c r="L766" s="4"/>
      <c r="M766" s="4"/>
      <c r="N766" s="4"/>
      <c r="O766" s="4"/>
      <c r="P766" s="4"/>
      <c r="Q766" s="4"/>
      <c r="R766" s="4"/>
      <c r="S766" s="4"/>
      <c r="CE766" s="26">
        <f t="shared" si="22"/>
        <v>0</v>
      </c>
      <c r="CF766" s="26">
        <f t="shared" si="23"/>
        <v>0</v>
      </c>
    </row>
    <row r="767" spans="1:84" ht="14.25" customHeight="1" x14ac:dyDescent="0.25">
      <c r="A767" s="9"/>
      <c r="B767" s="27">
        <v>761</v>
      </c>
      <c r="C767" s="2"/>
      <c r="D767" s="49"/>
      <c r="E767" s="2"/>
      <c r="F767" s="2"/>
      <c r="G767" s="45"/>
      <c r="H767" s="2"/>
      <c r="I767" s="55"/>
      <c r="J767" s="34"/>
      <c r="K767" s="4"/>
      <c r="L767" s="4"/>
      <c r="M767" s="4"/>
      <c r="N767" s="4"/>
      <c r="O767" s="4"/>
      <c r="P767" s="4"/>
      <c r="Q767" s="4"/>
      <c r="R767" s="4"/>
      <c r="S767" s="4"/>
      <c r="CE767" s="26">
        <f t="shared" si="22"/>
        <v>0</v>
      </c>
      <c r="CF767" s="26">
        <f t="shared" si="23"/>
        <v>0</v>
      </c>
    </row>
    <row r="768" spans="1:84" ht="14.25" customHeight="1" x14ac:dyDescent="0.25">
      <c r="A768" s="9"/>
      <c r="B768" s="27">
        <v>762</v>
      </c>
      <c r="C768" s="2"/>
      <c r="D768" s="49"/>
      <c r="E768" s="2"/>
      <c r="F768" s="2"/>
      <c r="G768" s="45"/>
      <c r="H768" s="2"/>
      <c r="I768" s="55"/>
      <c r="J768" s="34"/>
      <c r="K768" s="4"/>
      <c r="L768" s="4"/>
      <c r="M768" s="4"/>
      <c r="N768" s="4"/>
      <c r="O768" s="4"/>
      <c r="P768" s="4"/>
      <c r="Q768" s="4"/>
      <c r="R768" s="4"/>
      <c r="S768" s="4"/>
      <c r="CE768" s="26">
        <f t="shared" si="22"/>
        <v>0</v>
      </c>
      <c r="CF768" s="26">
        <f t="shared" si="23"/>
        <v>0</v>
      </c>
    </row>
    <row r="769" spans="1:84" ht="14.25" customHeight="1" x14ac:dyDescent="0.25">
      <c r="A769" s="9"/>
      <c r="B769" s="27">
        <v>763</v>
      </c>
      <c r="C769" s="2"/>
      <c r="D769" s="49"/>
      <c r="E769" s="2"/>
      <c r="F769" s="2"/>
      <c r="G769" s="45"/>
      <c r="H769" s="2"/>
      <c r="I769" s="55"/>
      <c r="J769" s="34"/>
      <c r="K769" s="4"/>
      <c r="L769" s="4"/>
      <c r="M769" s="4"/>
      <c r="N769" s="4"/>
      <c r="O769" s="4"/>
      <c r="P769" s="4"/>
      <c r="Q769" s="4"/>
      <c r="R769" s="4"/>
      <c r="S769" s="4"/>
      <c r="CE769" s="26">
        <f t="shared" si="22"/>
        <v>0</v>
      </c>
      <c r="CF769" s="26">
        <f t="shared" si="23"/>
        <v>0</v>
      </c>
    </row>
    <row r="770" spans="1:84" ht="14.25" customHeight="1" x14ac:dyDescent="0.25">
      <c r="A770" s="9"/>
      <c r="B770" s="27">
        <v>764</v>
      </c>
      <c r="C770" s="2"/>
      <c r="D770" s="49"/>
      <c r="E770" s="2"/>
      <c r="F770" s="2"/>
      <c r="G770" s="45"/>
      <c r="H770" s="2"/>
      <c r="I770" s="55"/>
      <c r="J770" s="34"/>
      <c r="K770" s="4"/>
      <c r="L770" s="4"/>
      <c r="M770" s="4"/>
      <c r="N770" s="4"/>
      <c r="O770" s="4"/>
      <c r="P770" s="4"/>
      <c r="Q770" s="4"/>
      <c r="R770" s="4"/>
      <c r="S770" s="4"/>
      <c r="CE770" s="26">
        <f t="shared" si="22"/>
        <v>0</v>
      </c>
      <c r="CF770" s="26">
        <f t="shared" si="23"/>
        <v>0</v>
      </c>
    </row>
    <row r="771" spans="1:84" ht="14.25" customHeight="1" x14ac:dyDescent="0.25">
      <c r="A771" s="9"/>
      <c r="B771" s="27">
        <v>765</v>
      </c>
      <c r="C771" s="2"/>
      <c r="D771" s="49"/>
      <c r="E771" s="2"/>
      <c r="F771" s="2"/>
      <c r="G771" s="45"/>
      <c r="H771" s="2"/>
      <c r="I771" s="55"/>
      <c r="J771" s="34"/>
      <c r="K771" s="4"/>
      <c r="L771" s="4"/>
      <c r="M771" s="4"/>
      <c r="N771" s="4"/>
      <c r="O771" s="4"/>
      <c r="P771" s="4"/>
      <c r="Q771" s="4"/>
      <c r="R771" s="4"/>
      <c r="S771" s="4"/>
      <c r="CE771" s="26">
        <f t="shared" si="22"/>
        <v>0</v>
      </c>
      <c r="CF771" s="26">
        <f t="shared" si="23"/>
        <v>0</v>
      </c>
    </row>
    <row r="772" spans="1:84" ht="14.25" customHeight="1" x14ac:dyDescent="0.25">
      <c r="A772" s="9"/>
      <c r="B772" s="27">
        <v>766</v>
      </c>
      <c r="C772" s="2"/>
      <c r="D772" s="49"/>
      <c r="E772" s="2"/>
      <c r="F772" s="2"/>
      <c r="G772" s="45"/>
      <c r="H772" s="2"/>
      <c r="I772" s="55"/>
      <c r="J772" s="34"/>
      <c r="K772" s="4"/>
      <c r="L772" s="4"/>
      <c r="M772" s="4"/>
      <c r="N772" s="4"/>
      <c r="O772" s="4"/>
      <c r="P772" s="4"/>
      <c r="Q772" s="4"/>
      <c r="R772" s="4"/>
      <c r="S772" s="4"/>
      <c r="CE772" s="26">
        <f t="shared" si="22"/>
        <v>0</v>
      </c>
      <c r="CF772" s="26">
        <f t="shared" si="23"/>
        <v>0</v>
      </c>
    </row>
    <row r="773" spans="1:84" ht="14.25" customHeight="1" x14ac:dyDescent="0.25">
      <c r="A773" s="9"/>
      <c r="B773" s="27">
        <v>767</v>
      </c>
      <c r="C773" s="2"/>
      <c r="D773" s="49"/>
      <c r="E773" s="2"/>
      <c r="F773" s="2"/>
      <c r="G773" s="45"/>
      <c r="H773" s="2"/>
      <c r="I773" s="55"/>
      <c r="J773" s="34"/>
      <c r="K773" s="4"/>
      <c r="L773" s="4"/>
      <c r="M773" s="4"/>
      <c r="N773" s="4"/>
      <c r="O773" s="4"/>
      <c r="P773" s="4"/>
      <c r="Q773" s="4"/>
      <c r="R773" s="4"/>
      <c r="S773" s="4"/>
      <c r="CE773" s="26">
        <f t="shared" si="22"/>
        <v>0</v>
      </c>
      <c r="CF773" s="26">
        <f t="shared" si="23"/>
        <v>0</v>
      </c>
    </row>
    <row r="774" spans="1:84" ht="14.25" customHeight="1" x14ac:dyDescent="0.25">
      <c r="A774" s="9"/>
      <c r="B774" s="27">
        <v>768</v>
      </c>
      <c r="C774" s="2"/>
      <c r="D774" s="49"/>
      <c r="E774" s="2"/>
      <c r="F774" s="2"/>
      <c r="G774" s="45"/>
      <c r="H774" s="2"/>
      <c r="I774" s="55"/>
      <c r="J774" s="34"/>
      <c r="K774" s="4"/>
      <c r="L774" s="4"/>
      <c r="M774" s="4"/>
      <c r="N774" s="4"/>
      <c r="O774" s="4"/>
      <c r="P774" s="4"/>
      <c r="Q774" s="4"/>
      <c r="R774" s="4"/>
      <c r="S774" s="4"/>
      <c r="CE774" s="26">
        <f t="shared" si="22"/>
        <v>0</v>
      </c>
      <c r="CF774" s="26">
        <f t="shared" si="23"/>
        <v>0</v>
      </c>
    </row>
    <row r="775" spans="1:84" ht="14.25" customHeight="1" x14ac:dyDescent="0.25">
      <c r="A775" s="9"/>
      <c r="B775" s="27">
        <v>769</v>
      </c>
      <c r="C775" s="2"/>
      <c r="D775" s="49"/>
      <c r="E775" s="2"/>
      <c r="F775" s="2"/>
      <c r="G775" s="45"/>
      <c r="H775" s="2"/>
      <c r="I775" s="55"/>
      <c r="J775" s="34"/>
      <c r="K775" s="4"/>
      <c r="L775" s="4"/>
      <c r="M775" s="4"/>
      <c r="N775" s="4"/>
      <c r="O775" s="4"/>
      <c r="P775" s="4"/>
      <c r="Q775" s="4"/>
      <c r="R775" s="4"/>
      <c r="S775" s="4"/>
      <c r="CE775" s="26">
        <f t="shared" ref="CE775:CE838" si="24">IF(C775&lt;&gt;"",1,0)</f>
        <v>0</v>
      </c>
      <c r="CF775" s="26">
        <f t="shared" ref="CF775:CF838" si="25">IF(CE775=1,IF(E775&lt;&gt;"",IF(E775&lt;400,1,0),0),0)</f>
        <v>0</v>
      </c>
    </row>
    <row r="776" spans="1:84" ht="14.25" customHeight="1" x14ac:dyDescent="0.25">
      <c r="A776" s="9"/>
      <c r="B776" s="27">
        <v>770</v>
      </c>
      <c r="C776" s="2"/>
      <c r="D776" s="49"/>
      <c r="E776" s="2"/>
      <c r="F776" s="2"/>
      <c r="G776" s="45"/>
      <c r="H776" s="2"/>
      <c r="I776" s="55"/>
      <c r="J776" s="34"/>
      <c r="K776" s="4"/>
      <c r="L776" s="4"/>
      <c r="M776" s="4"/>
      <c r="N776" s="4"/>
      <c r="O776" s="4"/>
      <c r="P776" s="4"/>
      <c r="Q776" s="4"/>
      <c r="R776" s="4"/>
      <c r="S776" s="4"/>
      <c r="CE776" s="26">
        <f t="shared" si="24"/>
        <v>0</v>
      </c>
      <c r="CF776" s="26">
        <f t="shared" si="25"/>
        <v>0</v>
      </c>
    </row>
    <row r="777" spans="1:84" ht="14.25" customHeight="1" x14ac:dyDescent="0.25">
      <c r="A777" s="9"/>
      <c r="B777" s="27">
        <v>771</v>
      </c>
      <c r="C777" s="2"/>
      <c r="D777" s="49"/>
      <c r="E777" s="2"/>
      <c r="F777" s="2"/>
      <c r="G777" s="45"/>
      <c r="H777" s="2"/>
      <c r="I777" s="55"/>
      <c r="J777" s="34"/>
      <c r="K777" s="4"/>
      <c r="L777" s="4"/>
      <c r="M777" s="4"/>
      <c r="N777" s="4"/>
      <c r="O777" s="4"/>
      <c r="P777" s="4"/>
      <c r="Q777" s="4"/>
      <c r="R777" s="4"/>
      <c r="S777" s="4"/>
      <c r="CE777" s="26">
        <f t="shared" si="24"/>
        <v>0</v>
      </c>
      <c r="CF777" s="26">
        <f t="shared" si="25"/>
        <v>0</v>
      </c>
    </row>
    <row r="778" spans="1:84" ht="14.25" customHeight="1" x14ac:dyDescent="0.25">
      <c r="A778" s="9"/>
      <c r="B778" s="27">
        <v>772</v>
      </c>
      <c r="C778" s="2"/>
      <c r="D778" s="49"/>
      <c r="E778" s="2"/>
      <c r="F778" s="2"/>
      <c r="G778" s="45"/>
      <c r="H778" s="2"/>
      <c r="I778" s="55"/>
      <c r="J778" s="34"/>
      <c r="K778" s="4"/>
      <c r="L778" s="4"/>
      <c r="M778" s="4"/>
      <c r="N778" s="4"/>
      <c r="O778" s="4"/>
      <c r="P778" s="4"/>
      <c r="Q778" s="4"/>
      <c r="R778" s="4"/>
      <c r="S778" s="4"/>
      <c r="CE778" s="26">
        <f t="shared" si="24"/>
        <v>0</v>
      </c>
      <c r="CF778" s="26">
        <f t="shared" si="25"/>
        <v>0</v>
      </c>
    </row>
    <row r="779" spans="1:84" ht="14.25" customHeight="1" x14ac:dyDescent="0.25">
      <c r="A779" s="9"/>
      <c r="B779" s="27">
        <v>773</v>
      </c>
      <c r="C779" s="2"/>
      <c r="D779" s="49"/>
      <c r="E779" s="2"/>
      <c r="F779" s="2"/>
      <c r="G779" s="45"/>
      <c r="H779" s="2"/>
      <c r="I779" s="55"/>
      <c r="J779" s="34"/>
      <c r="K779" s="4"/>
      <c r="L779" s="4"/>
      <c r="M779" s="4"/>
      <c r="N779" s="4"/>
      <c r="O779" s="4"/>
      <c r="P779" s="4"/>
      <c r="Q779" s="4"/>
      <c r="R779" s="4"/>
      <c r="S779" s="4"/>
      <c r="CE779" s="26">
        <f t="shared" si="24"/>
        <v>0</v>
      </c>
      <c r="CF779" s="26">
        <f t="shared" si="25"/>
        <v>0</v>
      </c>
    </row>
    <row r="780" spans="1:84" ht="14.25" customHeight="1" x14ac:dyDescent="0.25">
      <c r="A780" s="9"/>
      <c r="B780" s="27">
        <v>774</v>
      </c>
      <c r="C780" s="2"/>
      <c r="D780" s="49"/>
      <c r="E780" s="2"/>
      <c r="F780" s="2"/>
      <c r="G780" s="45"/>
      <c r="H780" s="2"/>
      <c r="I780" s="55"/>
      <c r="J780" s="34"/>
      <c r="K780" s="4"/>
      <c r="L780" s="4"/>
      <c r="M780" s="4"/>
      <c r="N780" s="4"/>
      <c r="O780" s="4"/>
      <c r="P780" s="4"/>
      <c r="Q780" s="4"/>
      <c r="R780" s="4"/>
      <c r="S780" s="4"/>
      <c r="CE780" s="26">
        <f t="shared" si="24"/>
        <v>0</v>
      </c>
      <c r="CF780" s="26">
        <f t="shared" si="25"/>
        <v>0</v>
      </c>
    </row>
    <row r="781" spans="1:84" ht="14.25" customHeight="1" x14ac:dyDescent="0.25">
      <c r="A781" s="9"/>
      <c r="B781" s="27">
        <v>775</v>
      </c>
      <c r="C781" s="2"/>
      <c r="D781" s="49"/>
      <c r="E781" s="2"/>
      <c r="F781" s="2"/>
      <c r="G781" s="45"/>
      <c r="H781" s="2"/>
      <c r="I781" s="55"/>
      <c r="J781" s="34"/>
      <c r="K781" s="4"/>
      <c r="L781" s="4"/>
      <c r="M781" s="4"/>
      <c r="N781" s="4"/>
      <c r="O781" s="4"/>
      <c r="P781" s="4"/>
      <c r="Q781" s="4"/>
      <c r="R781" s="4"/>
      <c r="S781" s="4"/>
      <c r="CE781" s="26">
        <f t="shared" si="24"/>
        <v>0</v>
      </c>
      <c r="CF781" s="26">
        <f t="shared" si="25"/>
        <v>0</v>
      </c>
    </row>
    <row r="782" spans="1:84" ht="14.25" customHeight="1" x14ac:dyDescent="0.25">
      <c r="A782" s="9"/>
      <c r="B782" s="27">
        <v>776</v>
      </c>
      <c r="C782" s="2"/>
      <c r="D782" s="49"/>
      <c r="E782" s="2"/>
      <c r="F782" s="2"/>
      <c r="G782" s="45"/>
      <c r="H782" s="2"/>
      <c r="I782" s="55"/>
      <c r="J782" s="34"/>
      <c r="K782" s="4"/>
      <c r="L782" s="4"/>
      <c r="M782" s="4"/>
      <c r="N782" s="4"/>
      <c r="O782" s="4"/>
      <c r="P782" s="4"/>
      <c r="Q782" s="4"/>
      <c r="R782" s="4"/>
      <c r="S782" s="4"/>
      <c r="CE782" s="26">
        <f t="shared" si="24"/>
        <v>0</v>
      </c>
      <c r="CF782" s="26">
        <f t="shared" si="25"/>
        <v>0</v>
      </c>
    </row>
    <row r="783" spans="1:84" ht="14.25" customHeight="1" x14ac:dyDescent="0.25">
      <c r="A783" s="9"/>
      <c r="B783" s="27">
        <v>777</v>
      </c>
      <c r="C783" s="2"/>
      <c r="D783" s="49"/>
      <c r="E783" s="2"/>
      <c r="F783" s="2"/>
      <c r="G783" s="45"/>
      <c r="H783" s="2"/>
      <c r="I783" s="55"/>
      <c r="J783" s="34"/>
      <c r="K783" s="4"/>
      <c r="L783" s="4"/>
      <c r="M783" s="4"/>
      <c r="N783" s="4"/>
      <c r="O783" s="4"/>
      <c r="P783" s="4"/>
      <c r="Q783" s="4"/>
      <c r="R783" s="4"/>
      <c r="S783" s="4"/>
      <c r="CE783" s="26">
        <f t="shared" si="24"/>
        <v>0</v>
      </c>
      <c r="CF783" s="26">
        <f t="shared" si="25"/>
        <v>0</v>
      </c>
    </row>
    <row r="784" spans="1:84" ht="14.25" customHeight="1" x14ac:dyDescent="0.25">
      <c r="A784" s="9"/>
      <c r="B784" s="27">
        <v>778</v>
      </c>
      <c r="C784" s="2"/>
      <c r="D784" s="49"/>
      <c r="E784" s="2"/>
      <c r="F784" s="2"/>
      <c r="G784" s="45"/>
      <c r="H784" s="2"/>
      <c r="I784" s="55"/>
      <c r="J784" s="34"/>
      <c r="K784" s="4"/>
      <c r="L784" s="4"/>
      <c r="M784" s="4"/>
      <c r="N784" s="4"/>
      <c r="O784" s="4"/>
      <c r="P784" s="4"/>
      <c r="Q784" s="4"/>
      <c r="R784" s="4"/>
      <c r="S784" s="4"/>
      <c r="CE784" s="26">
        <f t="shared" si="24"/>
        <v>0</v>
      </c>
      <c r="CF784" s="26">
        <f t="shared" si="25"/>
        <v>0</v>
      </c>
    </row>
    <row r="785" spans="1:84" ht="14.25" customHeight="1" x14ac:dyDescent="0.25">
      <c r="A785" s="9"/>
      <c r="B785" s="27">
        <v>779</v>
      </c>
      <c r="C785" s="2"/>
      <c r="D785" s="49"/>
      <c r="E785" s="2"/>
      <c r="F785" s="2"/>
      <c r="G785" s="45"/>
      <c r="H785" s="2"/>
      <c r="I785" s="55"/>
      <c r="J785" s="34"/>
      <c r="K785" s="4"/>
      <c r="L785" s="4"/>
      <c r="M785" s="4"/>
      <c r="N785" s="4"/>
      <c r="O785" s="4"/>
      <c r="P785" s="4"/>
      <c r="Q785" s="4"/>
      <c r="R785" s="4"/>
      <c r="S785" s="4"/>
      <c r="CE785" s="26">
        <f t="shared" si="24"/>
        <v>0</v>
      </c>
      <c r="CF785" s="26">
        <f t="shared" si="25"/>
        <v>0</v>
      </c>
    </row>
    <row r="786" spans="1:84" ht="14.25" customHeight="1" x14ac:dyDescent="0.25">
      <c r="A786" s="9"/>
      <c r="B786" s="27">
        <v>780</v>
      </c>
      <c r="C786" s="2"/>
      <c r="D786" s="49"/>
      <c r="E786" s="2"/>
      <c r="F786" s="2"/>
      <c r="G786" s="45"/>
      <c r="H786" s="2"/>
      <c r="I786" s="55"/>
      <c r="J786" s="34"/>
      <c r="K786" s="4"/>
      <c r="L786" s="4"/>
      <c r="M786" s="4"/>
      <c r="N786" s="4"/>
      <c r="O786" s="4"/>
      <c r="P786" s="4"/>
      <c r="Q786" s="4"/>
      <c r="R786" s="4"/>
      <c r="S786" s="4"/>
      <c r="CE786" s="26">
        <f t="shared" si="24"/>
        <v>0</v>
      </c>
      <c r="CF786" s="26">
        <f t="shared" si="25"/>
        <v>0</v>
      </c>
    </row>
    <row r="787" spans="1:84" ht="14.25" customHeight="1" x14ac:dyDescent="0.25">
      <c r="A787" s="9"/>
      <c r="B787" s="27">
        <v>781</v>
      </c>
      <c r="C787" s="2"/>
      <c r="D787" s="49"/>
      <c r="E787" s="2"/>
      <c r="F787" s="2"/>
      <c r="G787" s="45"/>
      <c r="H787" s="2"/>
      <c r="I787" s="55"/>
      <c r="J787" s="34"/>
      <c r="K787" s="4"/>
      <c r="L787" s="4"/>
      <c r="M787" s="4"/>
      <c r="N787" s="4"/>
      <c r="O787" s="4"/>
      <c r="P787" s="4"/>
      <c r="Q787" s="4"/>
      <c r="R787" s="4"/>
      <c r="S787" s="4"/>
      <c r="CE787" s="26">
        <f t="shared" si="24"/>
        <v>0</v>
      </c>
      <c r="CF787" s="26">
        <f t="shared" si="25"/>
        <v>0</v>
      </c>
    </row>
    <row r="788" spans="1:84" ht="14.25" customHeight="1" x14ac:dyDescent="0.25">
      <c r="A788" s="9"/>
      <c r="B788" s="27">
        <v>782</v>
      </c>
      <c r="C788" s="2"/>
      <c r="D788" s="49"/>
      <c r="E788" s="2"/>
      <c r="F788" s="2"/>
      <c r="G788" s="45"/>
      <c r="H788" s="2"/>
      <c r="I788" s="55"/>
      <c r="J788" s="34"/>
      <c r="K788" s="4"/>
      <c r="L788" s="4"/>
      <c r="M788" s="4"/>
      <c r="N788" s="4"/>
      <c r="O788" s="4"/>
      <c r="P788" s="4"/>
      <c r="Q788" s="4"/>
      <c r="R788" s="4"/>
      <c r="S788" s="4"/>
      <c r="CE788" s="26">
        <f t="shared" si="24"/>
        <v>0</v>
      </c>
      <c r="CF788" s="26">
        <f t="shared" si="25"/>
        <v>0</v>
      </c>
    </row>
    <row r="789" spans="1:84" ht="14.25" customHeight="1" x14ac:dyDescent="0.25">
      <c r="A789" s="9"/>
      <c r="B789" s="27">
        <v>783</v>
      </c>
      <c r="C789" s="2"/>
      <c r="D789" s="49"/>
      <c r="E789" s="2"/>
      <c r="F789" s="2"/>
      <c r="G789" s="45"/>
      <c r="H789" s="2"/>
      <c r="I789" s="55"/>
      <c r="J789" s="34"/>
      <c r="K789" s="4"/>
      <c r="L789" s="4"/>
      <c r="M789" s="4"/>
      <c r="N789" s="4"/>
      <c r="O789" s="4"/>
      <c r="P789" s="4"/>
      <c r="Q789" s="4"/>
      <c r="R789" s="4"/>
      <c r="S789" s="4"/>
      <c r="CE789" s="26">
        <f t="shared" si="24"/>
        <v>0</v>
      </c>
      <c r="CF789" s="26">
        <f t="shared" si="25"/>
        <v>0</v>
      </c>
    </row>
    <row r="790" spans="1:84" ht="14.25" customHeight="1" x14ac:dyDescent="0.25">
      <c r="A790" s="9"/>
      <c r="B790" s="27">
        <v>784</v>
      </c>
      <c r="C790" s="2"/>
      <c r="D790" s="49"/>
      <c r="E790" s="2"/>
      <c r="F790" s="2"/>
      <c r="G790" s="45"/>
      <c r="H790" s="2"/>
      <c r="I790" s="55"/>
      <c r="J790" s="34"/>
      <c r="K790" s="4"/>
      <c r="L790" s="4"/>
      <c r="M790" s="4"/>
      <c r="N790" s="4"/>
      <c r="O790" s="4"/>
      <c r="P790" s="4"/>
      <c r="Q790" s="4"/>
      <c r="R790" s="4"/>
      <c r="S790" s="4"/>
      <c r="CE790" s="26">
        <f t="shared" si="24"/>
        <v>0</v>
      </c>
      <c r="CF790" s="26">
        <f t="shared" si="25"/>
        <v>0</v>
      </c>
    </row>
    <row r="791" spans="1:84" ht="14.25" customHeight="1" x14ac:dyDescent="0.25">
      <c r="A791" s="9"/>
      <c r="B791" s="27">
        <v>785</v>
      </c>
      <c r="C791" s="2"/>
      <c r="D791" s="49"/>
      <c r="E791" s="2"/>
      <c r="F791" s="2"/>
      <c r="G791" s="45"/>
      <c r="H791" s="2"/>
      <c r="I791" s="55"/>
      <c r="J791" s="34"/>
      <c r="K791" s="4"/>
      <c r="L791" s="4"/>
      <c r="M791" s="4"/>
      <c r="N791" s="4"/>
      <c r="O791" s="4"/>
      <c r="P791" s="4"/>
      <c r="Q791" s="4"/>
      <c r="R791" s="4"/>
      <c r="S791" s="4"/>
      <c r="CE791" s="26">
        <f t="shared" si="24"/>
        <v>0</v>
      </c>
      <c r="CF791" s="26">
        <f t="shared" si="25"/>
        <v>0</v>
      </c>
    </row>
    <row r="792" spans="1:84" ht="14.25" customHeight="1" x14ac:dyDescent="0.25">
      <c r="A792" s="9"/>
      <c r="B792" s="27">
        <v>786</v>
      </c>
      <c r="C792" s="2"/>
      <c r="D792" s="49"/>
      <c r="E792" s="2"/>
      <c r="F792" s="2"/>
      <c r="G792" s="45"/>
      <c r="H792" s="2"/>
      <c r="I792" s="55"/>
      <c r="J792" s="34"/>
      <c r="K792" s="4"/>
      <c r="L792" s="4"/>
      <c r="M792" s="4"/>
      <c r="N792" s="4"/>
      <c r="O792" s="4"/>
      <c r="P792" s="4"/>
      <c r="Q792" s="4"/>
      <c r="R792" s="4"/>
      <c r="S792" s="4"/>
      <c r="CE792" s="26">
        <f t="shared" si="24"/>
        <v>0</v>
      </c>
      <c r="CF792" s="26">
        <f t="shared" si="25"/>
        <v>0</v>
      </c>
    </row>
    <row r="793" spans="1:84" ht="14.25" customHeight="1" x14ac:dyDescent="0.25">
      <c r="A793" s="9"/>
      <c r="B793" s="27">
        <v>787</v>
      </c>
      <c r="C793" s="2"/>
      <c r="D793" s="49"/>
      <c r="E793" s="2"/>
      <c r="F793" s="2"/>
      <c r="G793" s="45"/>
      <c r="H793" s="2"/>
      <c r="I793" s="55"/>
      <c r="J793" s="34"/>
      <c r="K793" s="4"/>
      <c r="L793" s="4"/>
      <c r="M793" s="4"/>
      <c r="N793" s="4"/>
      <c r="O793" s="4"/>
      <c r="P793" s="4"/>
      <c r="Q793" s="4"/>
      <c r="R793" s="4"/>
      <c r="S793" s="4"/>
      <c r="CE793" s="26">
        <f t="shared" si="24"/>
        <v>0</v>
      </c>
      <c r="CF793" s="26">
        <f t="shared" si="25"/>
        <v>0</v>
      </c>
    </row>
    <row r="794" spans="1:84" ht="14.25" customHeight="1" x14ac:dyDescent="0.25">
      <c r="A794" s="9"/>
      <c r="B794" s="27">
        <v>788</v>
      </c>
      <c r="C794" s="2"/>
      <c r="D794" s="49"/>
      <c r="E794" s="2"/>
      <c r="F794" s="2"/>
      <c r="G794" s="45"/>
      <c r="H794" s="2"/>
      <c r="I794" s="55"/>
      <c r="J794" s="34"/>
      <c r="K794" s="4"/>
      <c r="L794" s="4"/>
      <c r="M794" s="4"/>
      <c r="N794" s="4"/>
      <c r="O794" s="4"/>
      <c r="P794" s="4"/>
      <c r="Q794" s="4"/>
      <c r="R794" s="4"/>
      <c r="S794" s="4"/>
      <c r="CE794" s="26">
        <f t="shared" si="24"/>
        <v>0</v>
      </c>
      <c r="CF794" s="26">
        <f t="shared" si="25"/>
        <v>0</v>
      </c>
    </row>
    <row r="795" spans="1:84" ht="14.25" customHeight="1" x14ac:dyDescent="0.25">
      <c r="A795" s="9"/>
      <c r="B795" s="27">
        <v>789</v>
      </c>
      <c r="C795" s="2"/>
      <c r="D795" s="49"/>
      <c r="E795" s="2"/>
      <c r="F795" s="2"/>
      <c r="G795" s="45"/>
      <c r="H795" s="2"/>
      <c r="I795" s="55"/>
      <c r="J795" s="34"/>
      <c r="K795" s="4"/>
      <c r="L795" s="4"/>
      <c r="M795" s="4"/>
      <c r="N795" s="4"/>
      <c r="O795" s="4"/>
      <c r="P795" s="4"/>
      <c r="Q795" s="4"/>
      <c r="R795" s="4"/>
      <c r="S795" s="4"/>
      <c r="CE795" s="26">
        <f t="shared" si="24"/>
        <v>0</v>
      </c>
      <c r="CF795" s="26">
        <f t="shared" si="25"/>
        <v>0</v>
      </c>
    </row>
    <row r="796" spans="1:84" ht="14.25" customHeight="1" x14ac:dyDescent="0.25">
      <c r="A796" s="9"/>
      <c r="B796" s="27">
        <v>790</v>
      </c>
      <c r="C796" s="2"/>
      <c r="D796" s="49"/>
      <c r="E796" s="2"/>
      <c r="F796" s="2"/>
      <c r="G796" s="45"/>
      <c r="H796" s="2"/>
      <c r="I796" s="55"/>
      <c r="J796" s="34"/>
      <c r="K796" s="4"/>
      <c r="L796" s="4"/>
      <c r="M796" s="4"/>
      <c r="N796" s="4"/>
      <c r="O796" s="4"/>
      <c r="P796" s="4"/>
      <c r="Q796" s="4"/>
      <c r="R796" s="4"/>
      <c r="S796" s="4"/>
      <c r="CE796" s="26">
        <f t="shared" si="24"/>
        <v>0</v>
      </c>
      <c r="CF796" s="26">
        <f t="shared" si="25"/>
        <v>0</v>
      </c>
    </row>
    <row r="797" spans="1:84" ht="14.25" customHeight="1" x14ac:dyDescent="0.25">
      <c r="A797" s="9"/>
      <c r="B797" s="27">
        <v>791</v>
      </c>
      <c r="C797" s="2"/>
      <c r="D797" s="49"/>
      <c r="E797" s="2"/>
      <c r="F797" s="2"/>
      <c r="G797" s="45"/>
      <c r="H797" s="2"/>
      <c r="I797" s="55"/>
      <c r="J797" s="34"/>
      <c r="K797" s="4"/>
      <c r="L797" s="4"/>
      <c r="M797" s="4"/>
      <c r="N797" s="4"/>
      <c r="O797" s="4"/>
      <c r="P797" s="4"/>
      <c r="Q797" s="4"/>
      <c r="R797" s="4"/>
      <c r="S797" s="4"/>
      <c r="CE797" s="26">
        <f t="shared" si="24"/>
        <v>0</v>
      </c>
      <c r="CF797" s="26">
        <f t="shared" si="25"/>
        <v>0</v>
      </c>
    </row>
    <row r="798" spans="1:84" ht="14.25" customHeight="1" x14ac:dyDescent="0.25">
      <c r="A798" s="9"/>
      <c r="B798" s="27">
        <v>792</v>
      </c>
      <c r="C798" s="2"/>
      <c r="D798" s="49"/>
      <c r="E798" s="2"/>
      <c r="F798" s="2"/>
      <c r="G798" s="45"/>
      <c r="H798" s="2"/>
      <c r="I798" s="55"/>
      <c r="J798" s="34"/>
      <c r="K798" s="4"/>
      <c r="L798" s="4"/>
      <c r="M798" s="4"/>
      <c r="N798" s="4"/>
      <c r="O798" s="4"/>
      <c r="P798" s="4"/>
      <c r="Q798" s="4"/>
      <c r="R798" s="4"/>
      <c r="S798" s="4"/>
      <c r="CE798" s="26">
        <f t="shared" si="24"/>
        <v>0</v>
      </c>
      <c r="CF798" s="26">
        <f t="shared" si="25"/>
        <v>0</v>
      </c>
    </row>
    <row r="799" spans="1:84" ht="14.25" customHeight="1" x14ac:dyDescent="0.25">
      <c r="A799" s="9"/>
      <c r="B799" s="27">
        <v>793</v>
      </c>
      <c r="C799" s="2"/>
      <c r="D799" s="49"/>
      <c r="E799" s="2"/>
      <c r="F799" s="2"/>
      <c r="G799" s="45"/>
      <c r="H799" s="2"/>
      <c r="I799" s="55"/>
      <c r="J799" s="34"/>
      <c r="K799" s="4"/>
      <c r="L799" s="4"/>
      <c r="M799" s="4"/>
      <c r="N799" s="4"/>
      <c r="O799" s="4"/>
      <c r="P799" s="4"/>
      <c r="Q799" s="4"/>
      <c r="R799" s="4"/>
      <c r="S799" s="4"/>
      <c r="CE799" s="26">
        <f t="shared" si="24"/>
        <v>0</v>
      </c>
      <c r="CF799" s="26">
        <f t="shared" si="25"/>
        <v>0</v>
      </c>
    </row>
    <row r="800" spans="1:84" ht="14.25" customHeight="1" x14ac:dyDescent="0.25">
      <c r="A800" s="9"/>
      <c r="B800" s="27">
        <v>794</v>
      </c>
      <c r="C800" s="2"/>
      <c r="D800" s="49"/>
      <c r="E800" s="2"/>
      <c r="F800" s="2"/>
      <c r="G800" s="45"/>
      <c r="H800" s="2"/>
      <c r="I800" s="55"/>
      <c r="J800" s="34"/>
      <c r="K800" s="4"/>
      <c r="L800" s="4"/>
      <c r="M800" s="4"/>
      <c r="N800" s="4"/>
      <c r="O800" s="4"/>
      <c r="P800" s="4"/>
      <c r="Q800" s="4"/>
      <c r="R800" s="4"/>
      <c r="S800" s="4"/>
      <c r="CE800" s="26">
        <f t="shared" si="24"/>
        <v>0</v>
      </c>
      <c r="CF800" s="26">
        <f t="shared" si="25"/>
        <v>0</v>
      </c>
    </row>
    <row r="801" spans="1:84" ht="14.25" customHeight="1" x14ac:dyDescent="0.25">
      <c r="A801" s="9"/>
      <c r="B801" s="27">
        <v>795</v>
      </c>
      <c r="C801" s="2"/>
      <c r="D801" s="49"/>
      <c r="E801" s="2"/>
      <c r="F801" s="2"/>
      <c r="G801" s="45"/>
      <c r="H801" s="2"/>
      <c r="I801" s="55"/>
      <c r="J801" s="34"/>
      <c r="K801" s="4"/>
      <c r="L801" s="4"/>
      <c r="M801" s="4"/>
      <c r="N801" s="4"/>
      <c r="O801" s="4"/>
      <c r="P801" s="4"/>
      <c r="Q801" s="4"/>
      <c r="R801" s="4"/>
      <c r="S801" s="4"/>
      <c r="CE801" s="26">
        <f t="shared" si="24"/>
        <v>0</v>
      </c>
      <c r="CF801" s="26">
        <f t="shared" si="25"/>
        <v>0</v>
      </c>
    </row>
    <row r="802" spans="1:84" ht="14.25" customHeight="1" x14ac:dyDescent="0.25">
      <c r="A802" s="9"/>
      <c r="B802" s="27">
        <v>796</v>
      </c>
      <c r="C802" s="2"/>
      <c r="D802" s="49"/>
      <c r="E802" s="2"/>
      <c r="F802" s="2"/>
      <c r="G802" s="45"/>
      <c r="H802" s="2"/>
      <c r="I802" s="55"/>
      <c r="J802" s="34"/>
      <c r="K802" s="4"/>
      <c r="L802" s="4"/>
      <c r="M802" s="4"/>
      <c r="N802" s="4"/>
      <c r="O802" s="4"/>
      <c r="P802" s="4"/>
      <c r="Q802" s="4"/>
      <c r="R802" s="4"/>
      <c r="S802" s="4"/>
      <c r="CE802" s="26">
        <f t="shared" si="24"/>
        <v>0</v>
      </c>
      <c r="CF802" s="26">
        <f t="shared" si="25"/>
        <v>0</v>
      </c>
    </row>
    <row r="803" spans="1:84" ht="14.25" customHeight="1" x14ac:dyDescent="0.25">
      <c r="A803" s="9"/>
      <c r="B803" s="27">
        <v>797</v>
      </c>
      <c r="C803" s="2"/>
      <c r="D803" s="49"/>
      <c r="E803" s="2"/>
      <c r="F803" s="2"/>
      <c r="G803" s="45"/>
      <c r="H803" s="2"/>
      <c r="I803" s="55"/>
      <c r="J803" s="34"/>
      <c r="K803" s="4"/>
      <c r="L803" s="4"/>
      <c r="M803" s="4"/>
      <c r="N803" s="4"/>
      <c r="O803" s="4"/>
      <c r="P803" s="4"/>
      <c r="Q803" s="4"/>
      <c r="R803" s="4"/>
      <c r="S803" s="4"/>
      <c r="CE803" s="26">
        <f t="shared" si="24"/>
        <v>0</v>
      </c>
      <c r="CF803" s="26">
        <f t="shared" si="25"/>
        <v>0</v>
      </c>
    </row>
    <row r="804" spans="1:84" ht="14.25" customHeight="1" x14ac:dyDescent="0.25">
      <c r="A804" s="9"/>
      <c r="B804" s="27">
        <v>798</v>
      </c>
      <c r="C804" s="2"/>
      <c r="D804" s="49"/>
      <c r="E804" s="2"/>
      <c r="F804" s="2"/>
      <c r="G804" s="45"/>
      <c r="H804" s="2"/>
      <c r="I804" s="55"/>
      <c r="J804" s="34"/>
      <c r="K804" s="4"/>
      <c r="L804" s="4"/>
      <c r="M804" s="4"/>
      <c r="N804" s="4"/>
      <c r="O804" s="4"/>
      <c r="P804" s="4"/>
      <c r="Q804" s="4"/>
      <c r="R804" s="4"/>
      <c r="S804" s="4"/>
      <c r="CE804" s="26">
        <f t="shared" si="24"/>
        <v>0</v>
      </c>
      <c r="CF804" s="26">
        <f t="shared" si="25"/>
        <v>0</v>
      </c>
    </row>
    <row r="805" spans="1:84" ht="14.25" customHeight="1" x14ac:dyDescent="0.25">
      <c r="A805" s="9"/>
      <c r="B805" s="27">
        <v>799</v>
      </c>
      <c r="C805" s="2"/>
      <c r="D805" s="49"/>
      <c r="E805" s="2"/>
      <c r="F805" s="2"/>
      <c r="G805" s="45"/>
      <c r="H805" s="2"/>
      <c r="I805" s="55"/>
      <c r="J805" s="34"/>
      <c r="K805" s="4"/>
      <c r="L805" s="4"/>
      <c r="M805" s="4"/>
      <c r="N805" s="4"/>
      <c r="O805" s="4"/>
      <c r="P805" s="4"/>
      <c r="Q805" s="4"/>
      <c r="R805" s="4"/>
      <c r="S805" s="4"/>
      <c r="CE805" s="26">
        <f t="shared" si="24"/>
        <v>0</v>
      </c>
      <c r="CF805" s="26">
        <f t="shared" si="25"/>
        <v>0</v>
      </c>
    </row>
    <row r="806" spans="1:84" ht="14.25" customHeight="1" x14ac:dyDescent="0.25">
      <c r="A806" s="9"/>
      <c r="B806" s="27">
        <v>800</v>
      </c>
      <c r="C806" s="2"/>
      <c r="D806" s="49"/>
      <c r="E806" s="2"/>
      <c r="F806" s="2"/>
      <c r="G806" s="45"/>
      <c r="H806" s="2"/>
      <c r="I806" s="55"/>
      <c r="J806" s="34"/>
      <c r="K806" s="4"/>
      <c r="L806" s="4"/>
      <c r="M806" s="4"/>
      <c r="N806" s="4"/>
      <c r="O806" s="4"/>
      <c r="P806" s="4"/>
      <c r="Q806" s="4"/>
      <c r="R806" s="4"/>
      <c r="S806" s="4"/>
      <c r="CE806" s="26">
        <f t="shared" si="24"/>
        <v>0</v>
      </c>
      <c r="CF806" s="26">
        <f t="shared" si="25"/>
        <v>0</v>
      </c>
    </row>
    <row r="807" spans="1:84" ht="14.25" customHeight="1" x14ac:dyDescent="0.25">
      <c r="A807" s="9"/>
      <c r="B807" s="27">
        <v>801</v>
      </c>
      <c r="C807" s="2"/>
      <c r="D807" s="49"/>
      <c r="E807" s="2"/>
      <c r="F807" s="2"/>
      <c r="G807" s="45"/>
      <c r="H807" s="2"/>
      <c r="I807" s="55"/>
      <c r="J807" s="34"/>
      <c r="K807" s="4"/>
      <c r="L807" s="4"/>
      <c r="M807" s="4"/>
      <c r="N807" s="4"/>
      <c r="O807" s="4"/>
      <c r="P807" s="4"/>
      <c r="Q807" s="4"/>
      <c r="R807" s="4"/>
      <c r="S807" s="4"/>
      <c r="CE807" s="26">
        <f t="shared" si="24"/>
        <v>0</v>
      </c>
      <c r="CF807" s="26">
        <f t="shared" si="25"/>
        <v>0</v>
      </c>
    </row>
    <row r="808" spans="1:84" ht="14.25" customHeight="1" x14ac:dyDescent="0.25">
      <c r="A808" s="9"/>
      <c r="B808" s="27">
        <v>802</v>
      </c>
      <c r="C808" s="2"/>
      <c r="D808" s="49"/>
      <c r="E808" s="2"/>
      <c r="F808" s="2"/>
      <c r="G808" s="45"/>
      <c r="H808" s="2"/>
      <c r="I808" s="55"/>
      <c r="J808" s="34"/>
      <c r="K808" s="4"/>
      <c r="L808" s="4"/>
      <c r="M808" s="4"/>
      <c r="N808" s="4"/>
      <c r="O808" s="4"/>
      <c r="P808" s="4"/>
      <c r="Q808" s="4"/>
      <c r="R808" s="4"/>
      <c r="S808" s="4"/>
      <c r="CE808" s="26">
        <f t="shared" si="24"/>
        <v>0</v>
      </c>
      <c r="CF808" s="26">
        <f t="shared" si="25"/>
        <v>0</v>
      </c>
    </row>
    <row r="809" spans="1:84" ht="14.25" customHeight="1" x14ac:dyDescent="0.25">
      <c r="A809" s="9"/>
      <c r="B809" s="27">
        <v>803</v>
      </c>
      <c r="C809" s="2"/>
      <c r="D809" s="49"/>
      <c r="E809" s="2"/>
      <c r="F809" s="2"/>
      <c r="G809" s="45"/>
      <c r="H809" s="2"/>
      <c r="I809" s="55"/>
      <c r="J809" s="34"/>
      <c r="K809" s="4"/>
      <c r="L809" s="4"/>
      <c r="M809" s="4"/>
      <c r="N809" s="4"/>
      <c r="O809" s="4"/>
      <c r="P809" s="4"/>
      <c r="Q809" s="4"/>
      <c r="R809" s="4"/>
      <c r="S809" s="4"/>
      <c r="CE809" s="26">
        <f t="shared" si="24"/>
        <v>0</v>
      </c>
      <c r="CF809" s="26">
        <f t="shared" si="25"/>
        <v>0</v>
      </c>
    </row>
    <row r="810" spans="1:84" ht="14.25" customHeight="1" x14ac:dyDescent="0.25">
      <c r="A810" s="9"/>
      <c r="B810" s="27">
        <v>804</v>
      </c>
      <c r="C810" s="2"/>
      <c r="D810" s="49"/>
      <c r="E810" s="2"/>
      <c r="F810" s="2"/>
      <c r="G810" s="45"/>
      <c r="H810" s="2"/>
      <c r="I810" s="55"/>
      <c r="J810" s="34"/>
      <c r="K810" s="4"/>
      <c r="L810" s="4"/>
      <c r="M810" s="4"/>
      <c r="N810" s="4"/>
      <c r="O810" s="4"/>
      <c r="P810" s="4"/>
      <c r="Q810" s="4"/>
      <c r="R810" s="4"/>
      <c r="S810" s="4"/>
      <c r="CE810" s="26">
        <f t="shared" si="24"/>
        <v>0</v>
      </c>
      <c r="CF810" s="26">
        <f t="shared" si="25"/>
        <v>0</v>
      </c>
    </row>
    <row r="811" spans="1:84" ht="14.25" customHeight="1" x14ac:dyDescent="0.25">
      <c r="A811" s="9"/>
      <c r="B811" s="27">
        <v>805</v>
      </c>
      <c r="C811" s="2"/>
      <c r="D811" s="49"/>
      <c r="E811" s="2"/>
      <c r="F811" s="2"/>
      <c r="G811" s="45"/>
      <c r="H811" s="2"/>
      <c r="I811" s="55"/>
      <c r="J811" s="34"/>
      <c r="K811" s="4"/>
      <c r="L811" s="4"/>
      <c r="M811" s="4"/>
      <c r="N811" s="4"/>
      <c r="O811" s="4"/>
      <c r="P811" s="4"/>
      <c r="Q811" s="4"/>
      <c r="R811" s="4"/>
      <c r="S811" s="4"/>
      <c r="CE811" s="26">
        <f t="shared" si="24"/>
        <v>0</v>
      </c>
      <c r="CF811" s="26">
        <f t="shared" si="25"/>
        <v>0</v>
      </c>
    </row>
    <row r="812" spans="1:84" ht="14.25" customHeight="1" x14ac:dyDescent="0.25">
      <c r="A812" s="9"/>
      <c r="B812" s="27">
        <v>806</v>
      </c>
      <c r="C812" s="2"/>
      <c r="D812" s="49"/>
      <c r="E812" s="2"/>
      <c r="F812" s="2"/>
      <c r="G812" s="45"/>
      <c r="H812" s="2"/>
      <c r="I812" s="55"/>
      <c r="J812" s="34"/>
      <c r="K812" s="4"/>
      <c r="L812" s="4"/>
      <c r="M812" s="4"/>
      <c r="N812" s="4"/>
      <c r="O812" s="4"/>
      <c r="P812" s="4"/>
      <c r="Q812" s="4"/>
      <c r="R812" s="4"/>
      <c r="S812" s="4"/>
      <c r="CE812" s="26">
        <f t="shared" si="24"/>
        <v>0</v>
      </c>
      <c r="CF812" s="26">
        <f t="shared" si="25"/>
        <v>0</v>
      </c>
    </row>
    <row r="813" spans="1:84" ht="14.25" customHeight="1" x14ac:dyDescent="0.25">
      <c r="A813" s="9"/>
      <c r="B813" s="27">
        <v>807</v>
      </c>
      <c r="C813" s="2"/>
      <c r="D813" s="49"/>
      <c r="E813" s="2"/>
      <c r="F813" s="2"/>
      <c r="G813" s="45"/>
      <c r="H813" s="2"/>
      <c r="I813" s="55"/>
      <c r="J813" s="34"/>
      <c r="K813" s="4"/>
      <c r="L813" s="4"/>
      <c r="M813" s="4"/>
      <c r="N813" s="4"/>
      <c r="O813" s="4"/>
      <c r="P813" s="4"/>
      <c r="Q813" s="4"/>
      <c r="R813" s="4"/>
      <c r="S813" s="4"/>
      <c r="CE813" s="26">
        <f t="shared" si="24"/>
        <v>0</v>
      </c>
      <c r="CF813" s="26">
        <f t="shared" si="25"/>
        <v>0</v>
      </c>
    </row>
    <row r="814" spans="1:84" ht="14.25" customHeight="1" x14ac:dyDescent="0.25">
      <c r="A814" s="9"/>
      <c r="B814" s="27">
        <v>808</v>
      </c>
      <c r="C814" s="2"/>
      <c r="D814" s="49"/>
      <c r="E814" s="2"/>
      <c r="F814" s="2"/>
      <c r="G814" s="45"/>
      <c r="H814" s="2"/>
      <c r="I814" s="55"/>
      <c r="J814" s="34"/>
      <c r="K814" s="4"/>
      <c r="L814" s="4"/>
      <c r="M814" s="4"/>
      <c r="N814" s="4"/>
      <c r="O814" s="4"/>
      <c r="P814" s="4"/>
      <c r="Q814" s="4"/>
      <c r="R814" s="4"/>
      <c r="S814" s="4"/>
      <c r="CE814" s="26">
        <f t="shared" si="24"/>
        <v>0</v>
      </c>
      <c r="CF814" s="26">
        <f t="shared" si="25"/>
        <v>0</v>
      </c>
    </row>
    <row r="815" spans="1:84" ht="14.25" customHeight="1" x14ac:dyDescent="0.25">
      <c r="A815" s="9"/>
      <c r="B815" s="27">
        <v>809</v>
      </c>
      <c r="C815" s="2"/>
      <c r="D815" s="49"/>
      <c r="E815" s="2"/>
      <c r="F815" s="2"/>
      <c r="G815" s="45"/>
      <c r="H815" s="2"/>
      <c r="I815" s="55"/>
      <c r="J815" s="34"/>
      <c r="K815" s="4"/>
      <c r="L815" s="4"/>
      <c r="M815" s="4"/>
      <c r="N815" s="4"/>
      <c r="O815" s="4"/>
      <c r="P815" s="4"/>
      <c r="Q815" s="4"/>
      <c r="R815" s="4"/>
      <c r="S815" s="4"/>
      <c r="CE815" s="26">
        <f t="shared" si="24"/>
        <v>0</v>
      </c>
      <c r="CF815" s="26">
        <f t="shared" si="25"/>
        <v>0</v>
      </c>
    </row>
    <row r="816" spans="1:84" ht="14.25" customHeight="1" x14ac:dyDescent="0.25">
      <c r="A816" s="9"/>
      <c r="B816" s="27">
        <v>810</v>
      </c>
      <c r="C816" s="2"/>
      <c r="D816" s="49"/>
      <c r="E816" s="2"/>
      <c r="F816" s="2"/>
      <c r="G816" s="45"/>
      <c r="H816" s="2"/>
      <c r="I816" s="55"/>
      <c r="J816" s="34"/>
      <c r="K816" s="4"/>
      <c r="L816" s="4"/>
      <c r="M816" s="4"/>
      <c r="N816" s="4"/>
      <c r="O816" s="4"/>
      <c r="P816" s="4"/>
      <c r="Q816" s="4"/>
      <c r="R816" s="4"/>
      <c r="S816" s="4"/>
      <c r="CE816" s="26">
        <f t="shared" si="24"/>
        <v>0</v>
      </c>
      <c r="CF816" s="26">
        <f t="shared" si="25"/>
        <v>0</v>
      </c>
    </row>
    <row r="817" spans="1:84" ht="14.25" customHeight="1" x14ac:dyDescent="0.25">
      <c r="A817" s="9"/>
      <c r="B817" s="27">
        <v>811</v>
      </c>
      <c r="C817" s="2"/>
      <c r="D817" s="49"/>
      <c r="E817" s="2"/>
      <c r="F817" s="2"/>
      <c r="G817" s="45"/>
      <c r="H817" s="2"/>
      <c r="I817" s="55"/>
      <c r="J817" s="34"/>
      <c r="K817" s="4"/>
      <c r="L817" s="4"/>
      <c r="M817" s="4"/>
      <c r="N817" s="4"/>
      <c r="O817" s="4"/>
      <c r="P817" s="4"/>
      <c r="Q817" s="4"/>
      <c r="R817" s="4"/>
      <c r="S817" s="4"/>
      <c r="CE817" s="26">
        <f t="shared" si="24"/>
        <v>0</v>
      </c>
      <c r="CF817" s="26">
        <f t="shared" si="25"/>
        <v>0</v>
      </c>
    </row>
    <row r="818" spans="1:84" ht="14.25" customHeight="1" x14ac:dyDescent="0.25">
      <c r="A818" s="9"/>
      <c r="B818" s="27">
        <v>812</v>
      </c>
      <c r="C818" s="2"/>
      <c r="D818" s="49"/>
      <c r="E818" s="2"/>
      <c r="F818" s="2"/>
      <c r="G818" s="45"/>
      <c r="H818" s="2"/>
      <c r="I818" s="55"/>
      <c r="J818" s="34"/>
      <c r="K818" s="4"/>
      <c r="L818" s="4"/>
      <c r="M818" s="4"/>
      <c r="N818" s="4"/>
      <c r="O818" s="4"/>
      <c r="P818" s="4"/>
      <c r="Q818" s="4"/>
      <c r="R818" s="4"/>
      <c r="S818" s="4"/>
      <c r="CE818" s="26">
        <f t="shared" si="24"/>
        <v>0</v>
      </c>
      <c r="CF818" s="26">
        <f t="shared" si="25"/>
        <v>0</v>
      </c>
    </row>
    <row r="819" spans="1:84" ht="14.25" customHeight="1" x14ac:dyDescent="0.25">
      <c r="A819" s="9"/>
      <c r="B819" s="27">
        <v>813</v>
      </c>
      <c r="C819" s="2"/>
      <c r="D819" s="49"/>
      <c r="E819" s="2"/>
      <c r="F819" s="2"/>
      <c r="G819" s="45"/>
      <c r="H819" s="2"/>
      <c r="I819" s="55"/>
      <c r="J819" s="34"/>
      <c r="K819" s="4"/>
      <c r="L819" s="4"/>
      <c r="M819" s="4"/>
      <c r="N819" s="4"/>
      <c r="O819" s="4"/>
      <c r="P819" s="4"/>
      <c r="Q819" s="4"/>
      <c r="R819" s="4"/>
      <c r="S819" s="4"/>
      <c r="CE819" s="26">
        <f t="shared" si="24"/>
        <v>0</v>
      </c>
      <c r="CF819" s="26">
        <f t="shared" si="25"/>
        <v>0</v>
      </c>
    </row>
    <row r="820" spans="1:84" ht="14.25" customHeight="1" x14ac:dyDescent="0.25">
      <c r="A820" s="9"/>
      <c r="B820" s="27">
        <v>814</v>
      </c>
      <c r="C820" s="2"/>
      <c r="D820" s="49"/>
      <c r="E820" s="2"/>
      <c r="F820" s="2"/>
      <c r="G820" s="45"/>
      <c r="H820" s="2"/>
      <c r="I820" s="55"/>
      <c r="J820" s="34"/>
      <c r="K820" s="4"/>
      <c r="L820" s="4"/>
      <c r="M820" s="4"/>
      <c r="N820" s="4"/>
      <c r="O820" s="4"/>
      <c r="P820" s="4"/>
      <c r="Q820" s="4"/>
      <c r="R820" s="4"/>
      <c r="S820" s="4"/>
      <c r="CE820" s="26">
        <f t="shared" si="24"/>
        <v>0</v>
      </c>
      <c r="CF820" s="26">
        <f t="shared" si="25"/>
        <v>0</v>
      </c>
    </row>
    <row r="821" spans="1:84" ht="14.25" customHeight="1" x14ac:dyDescent="0.25">
      <c r="A821" s="9"/>
      <c r="B821" s="27">
        <v>815</v>
      </c>
      <c r="C821" s="2"/>
      <c r="D821" s="49"/>
      <c r="E821" s="2"/>
      <c r="F821" s="2"/>
      <c r="G821" s="45"/>
      <c r="H821" s="2"/>
      <c r="I821" s="55"/>
      <c r="J821" s="34"/>
      <c r="K821" s="4"/>
      <c r="L821" s="4"/>
      <c r="M821" s="4"/>
      <c r="N821" s="4"/>
      <c r="O821" s="4"/>
      <c r="P821" s="4"/>
      <c r="Q821" s="4"/>
      <c r="R821" s="4"/>
      <c r="S821" s="4"/>
      <c r="CE821" s="26">
        <f t="shared" si="24"/>
        <v>0</v>
      </c>
      <c r="CF821" s="26">
        <f t="shared" si="25"/>
        <v>0</v>
      </c>
    </row>
    <row r="822" spans="1:84" ht="14.25" customHeight="1" x14ac:dyDescent="0.25">
      <c r="A822" s="9"/>
      <c r="B822" s="27">
        <v>816</v>
      </c>
      <c r="C822" s="2"/>
      <c r="D822" s="49"/>
      <c r="E822" s="2"/>
      <c r="F822" s="2"/>
      <c r="G822" s="45"/>
      <c r="H822" s="2"/>
      <c r="I822" s="55"/>
      <c r="J822" s="34"/>
      <c r="K822" s="4"/>
      <c r="L822" s="4"/>
      <c r="M822" s="4"/>
      <c r="N822" s="4"/>
      <c r="O822" s="4"/>
      <c r="P822" s="4"/>
      <c r="Q822" s="4"/>
      <c r="R822" s="4"/>
      <c r="S822" s="4"/>
      <c r="CE822" s="26">
        <f t="shared" si="24"/>
        <v>0</v>
      </c>
      <c r="CF822" s="26">
        <f t="shared" si="25"/>
        <v>0</v>
      </c>
    </row>
    <row r="823" spans="1:84" ht="14.25" customHeight="1" x14ac:dyDescent="0.25">
      <c r="A823" s="9"/>
      <c r="B823" s="27">
        <v>817</v>
      </c>
      <c r="C823" s="2"/>
      <c r="D823" s="49"/>
      <c r="E823" s="2"/>
      <c r="F823" s="2"/>
      <c r="G823" s="45"/>
      <c r="H823" s="2"/>
      <c r="I823" s="55"/>
      <c r="J823" s="34"/>
      <c r="K823" s="4"/>
      <c r="L823" s="4"/>
      <c r="M823" s="4"/>
      <c r="N823" s="4"/>
      <c r="O823" s="4"/>
      <c r="P823" s="4"/>
      <c r="Q823" s="4"/>
      <c r="R823" s="4"/>
      <c r="S823" s="4"/>
      <c r="CE823" s="26">
        <f t="shared" si="24"/>
        <v>0</v>
      </c>
      <c r="CF823" s="26">
        <f t="shared" si="25"/>
        <v>0</v>
      </c>
    </row>
    <row r="824" spans="1:84" ht="14.25" customHeight="1" x14ac:dyDescent="0.25">
      <c r="A824" s="9"/>
      <c r="B824" s="27">
        <v>818</v>
      </c>
      <c r="C824" s="2"/>
      <c r="D824" s="49"/>
      <c r="E824" s="2"/>
      <c r="F824" s="2"/>
      <c r="G824" s="45"/>
      <c r="H824" s="2"/>
      <c r="I824" s="55"/>
      <c r="J824" s="34"/>
      <c r="K824" s="4"/>
      <c r="L824" s="4"/>
      <c r="M824" s="4"/>
      <c r="N824" s="4"/>
      <c r="O824" s="4"/>
      <c r="P824" s="4"/>
      <c r="Q824" s="4"/>
      <c r="R824" s="4"/>
      <c r="S824" s="4"/>
      <c r="CE824" s="26">
        <f t="shared" si="24"/>
        <v>0</v>
      </c>
      <c r="CF824" s="26">
        <f t="shared" si="25"/>
        <v>0</v>
      </c>
    </row>
    <row r="825" spans="1:84" ht="14.25" customHeight="1" x14ac:dyDescent="0.25">
      <c r="A825" s="9"/>
      <c r="B825" s="27">
        <v>819</v>
      </c>
      <c r="C825" s="2"/>
      <c r="D825" s="49"/>
      <c r="E825" s="2"/>
      <c r="F825" s="2"/>
      <c r="G825" s="45"/>
      <c r="H825" s="2"/>
      <c r="I825" s="55"/>
      <c r="J825" s="34"/>
      <c r="K825" s="4"/>
      <c r="L825" s="4"/>
      <c r="M825" s="4"/>
      <c r="N825" s="4"/>
      <c r="O825" s="4"/>
      <c r="P825" s="4"/>
      <c r="Q825" s="4"/>
      <c r="R825" s="4"/>
      <c r="S825" s="4"/>
      <c r="CE825" s="26">
        <f t="shared" si="24"/>
        <v>0</v>
      </c>
      <c r="CF825" s="26">
        <f t="shared" si="25"/>
        <v>0</v>
      </c>
    </row>
    <row r="826" spans="1:84" ht="14.25" customHeight="1" x14ac:dyDescent="0.25">
      <c r="A826" s="9"/>
      <c r="B826" s="27">
        <v>820</v>
      </c>
      <c r="C826" s="2"/>
      <c r="D826" s="49"/>
      <c r="E826" s="2"/>
      <c r="F826" s="2"/>
      <c r="G826" s="45"/>
      <c r="H826" s="2"/>
      <c r="I826" s="55"/>
      <c r="J826" s="34"/>
      <c r="K826" s="4"/>
      <c r="L826" s="4"/>
      <c r="M826" s="4"/>
      <c r="N826" s="4"/>
      <c r="O826" s="4"/>
      <c r="P826" s="4"/>
      <c r="Q826" s="4"/>
      <c r="R826" s="4"/>
      <c r="S826" s="4"/>
      <c r="CE826" s="26">
        <f t="shared" si="24"/>
        <v>0</v>
      </c>
      <c r="CF826" s="26">
        <f t="shared" si="25"/>
        <v>0</v>
      </c>
    </row>
    <row r="827" spans="1:84" ht="14.25" customHeight="1" x14ac:dyDescent="0.25">
      <c r="A827" s="9"/>
      <c r="B827" s="27">
        <v>821</v>
      </c>
      <c r="C827" s="2"/>
      <c r="D827" s="49"/>
      <c r="E827" s="2"/>
      <c r="F827" s="2"/>
      <c r="G827" s="45"/>
      <c r="H827" s="2"/>
      <c r="I827" s="55"/>
      <c r="J827" s="34"/>
      <c r="K827" s="4"/>
      <c r="L827" s="4"/>
      <c r="M827" s="4"/>
      <c r="N827" s="4"/>
      <c r="O827" s="4"/>
      <c r="P827" s="4"/>
      <c r="Q827" s="4"/>
      <c r="R827" s="4"/>
      <c r="S827" s="4"/>
      <c r="CE827" s="26">
        <f t="shared" si="24"/>
        <v>0</v>
      </c>
      <c r="CF827" s="26">
        <f t="shared" si="25"/>
        <v>0</v>
      </c>
    </row>
    <row r="828" spans="1:84" ht="14.25" customHeight="1" x14ac:dyDescent="0.25">
      <c r="A828" s="9"/>
      <c r="B828" s="27">
        <v>822</v>
      </c>
      <c r="C828" s="2"/>
      <c r="D828" s="49"/>
      <c r="E828" s="2"/>
      <c r="F828" s="2"/>
      <c r="G828" s="45"/>
      <c r="H828" s="2"/>
      <c r="I828" s="55"/>
      <c r="J828" s="34"/>
      <c r="K828" s="4"/>
      <c r="L828" s="4"/>
      <c r="M828" s="4"/>
      <c r="N828" s="4"/>
      <c r="O828" s="4"/>
      <c r="P828" s="4"/>
      <c r="Q828" s="4"/>
      <c r="R828" s="4"/>
      <c r="S828" s="4"/>
      <c r="CE828" s="26">
        <f t="shared" si="24"/>
        <v>0</v>
      </c>
      <c r="CF828" s="26">
        <f t="shared" si="25"/>
        <v>0</v>
      </c>
    </row>
    <row r="829" spans="1:84" ht="14.25" customHeight="1" x14ac:dyDescent="0.25">
      <c r="A829" s="9"/>
      <c r="B829" s="27">
        <v>823</v>
      </c>
      <c r="C829" s="2"/>
      <c r="D829" s="49"/>
      <c r="E829" s="2"/>
      <c r="F829" s="2"/>
      <c r="G829" s="45"/>
      <c r="H829" s="2"/>
      <c r="I829" s="55"/>
      <c r="J829" s="34"/>
      <c r="K829" s="4"/>
      <c r="L829" s="4"/>
      <c r="M829" s="4"/>
      <c r="N829" s="4"/>
      <c r="O829" s="4"/>
      <c r="P829" s="4"/>
      <c r="Q829" s="4"/>
      <c r="R829" s="4"/>
      <c r="S829" s="4"/>
      <c r="CE829" s="26">
        <f t="shared" si="24"/>
        <v>0</v>
      </c>
      <c r="CF829" s="26">
        <f t="shared" si="25"/>
        <v>0</v>
      </c>
    </row>
    <row r="830" spans="1:84" ht="14.25" customHeight="1" x14ac:dyDescent="0.25">
      <c r="A830" s="9"/>
      <c r="B830" s="27">
        <v>824</v>
      </c>
      <c r="C830" s="2"/>
      <c r="D830" s="49"/>
      <c r="E830" s="2"/>
      <c r="F830" s="2"/>
      <c r="G830" s="45"/>
      <c r="H830" s="2"/>
      <c r="I830" s="55"/>
      <c r="J830" s="34"/>
      <c r="K830" s="4"/>
      <c r="L830" s="4"/>
      <c r="M830" s="4"/>
      <c r="N830" s="4"/>
      <c r="O830" s="4"/>
      <c r="P830" s="4"/>
      <c r="Q830" s="4"/>
      <c r="R830" s="4"/>
      <c r="S830" s="4"/>
      <c r="CE830" s="26">
        <f t="shared" si="24"/>
        <v>0</v>
      </c>
      <c r="CF830" s="26">
        <f t="shared" si="25"/>
        <v>0</v>
      </c>
    </row>
    <row r="831" spans="1:84" ht="14.25" customHeight="1" x14ac:dyDescent="0.25">
      <c r="A831" s="9"/>
      <c r="B831" s="27">
        <v>825</v>
      </c>
      <c r="C831" s="2"/>
      <c r="D831" s="49"/>
      <c r="E831" s="2"/>
      <c r="F831" s="2"/>
      <c r="G831" s="45"/>
      <c r="H831" s="2"/>
      <c r="I831" s="55"/>
      <c r="J831" s="34"/>
      <c r="K831" s="4"/>
      <c r="L831" s="4"/>
      <c r="M831" s="4"/>
      <c r="N831" s="4"/>
      <c r="O831" s="4"/>
      <c r="P831" s="4"/>
      <c r="Q831" s="4"/>
      <c r="R831" s="4"/>
      <c r="S831" s="4"/>
      <c r="CE831" s="26">
        <f t="shared" si="24"/>
        <v>0</v>
      </c>
      <c r="CF831" s="26">
        <f t="shared" si="25"/>
        <v>0</v>
      </c>
    </row>
    <row r="832" spans="1:84" ht="14.25" customHeight="1" x14ac:dyDescent="0.25">
      <c r="A832" s="9"/>
      <c r="B832" s="27">
        <v>826</v>
      </c>
      <c r="C832" s="2"/>
      <c r="D832" s="49"/>
      <c r="E832" s="2"/>
      <c r="F832" s="2"/>
      <c r="G832" s="45"/>
      <c r="H832" s="2"/>
      <c r="I832" s="55"/>
      <c r="J832" s="34"/>
      <c r="K832" s="4"/>
      <c r="L832" s="4"/>
      <c r="M832" s="4"/>
      <c r="N832" s="4"/>
      <c r="O832" s="4"/>
      <c r="P832" s="4"/>
      <c r="Q832" s="4"/>
      <c r="R832" s="4"/>
      <c r="S832" s="4"/>
      <c r="CE832" s="26">
        <f t="shared" si="24"/>
        <v>0</v>
      </c>
      <c r="CF832" s="26">
        <f t="shared" si="25"/>
        <v>0</v>
      </c>
    </row>
    <row r="833" spans="1:84" ht="14.25" customHeight="1" x14ac:dyDescent="0.25">
      <c r="A833" s="9"/>
      <c r="B833" s="27">
        <v>827</v>
      </c>
      <c r="C833" s="2"/>
      <c r="D833" s="49"/>
      <c r="E833" s="2"/>
      <c r="F833" s="2"/>
      <c r="G833" s="45"/>
      <c r="H833" s="2"/>
      <c r="I833" s="55"/>
      <c r="J833" s="34"/>
      <c r="K833" s="4"/>
      <c r="L833" s="4"/>
      <c r="M833" s="4"/>
      <c r="N833" s="4"/>
      <c r="O833" s="4"/>
      <c r="P833" s="4"/>
      <c r="Q833" s="4"/>
      <c r="R833" s="4"/>
      <c r="S833" s="4"/>
      <c r="CE833" s="26">
        <f t="shared" si="24"/>
        <v>0</v>
      </c>
      <c r="CF833" s="26">
        <f t="shared" si="25"/>
        <v>0</v>
      </c>
    </row>
    <row r="834" spans="1:84" ht="14.25" customHeight="1" x14ac:dyDescent="0.25">
      <c r="A834" s="9"/>
      <c r="B834" s="27">
        <v>828</v>
      </c>
      <c r="C834" s="2"/>
      <c r="D834" s="49"/>
      <c r="E834" s="2"/>
      <c r="F834" s="2"/>
      <c r="G834" s="45"/>
      <c r="H834" s="2"/>
      <c r="I834" s="55"/>
      <c r="J834" s="34"/>
      <c r="K834" s="4"/>
      <c r="L834" s="4"/>
      <c r="M834" s="4"/>
      <c r="N834" s="4"/>
      <c r="O834" s="4"/>
      <c r="P834" s="4"/>
      <c r="Q834" s="4"/>
      <c r="R834" s="4"/>
      <c r="S834" s="4"/>
      <c r="CE834" s="26">
        <f t="shared" si="24"/>
        <v>0</v>
      </c>
      <c r="CF834" s="26">
        <f t="shared" si="25"/>
        <v>0</v>
      </c>
    </row>
    <row r="835" spans="1:84" ht="14.25" customHeight="1" x14ac:dyDescent="0.25">
      <c r="A835" s="9"/>
      <c r="B835" s="27">
        <v>829</v>
      </c>
      <c r="C835" s="2"/>
      <c r="D835" s="49"/>
      <c r="E835" s="2"/>
      <c r="F835" s="2"/>
      <c r="G835" s="45"/>
      <c r="H835" s="2"/>
      <c r="I835" s="55"/>
      <c r="J835" s="34"/>
      <c r="K835" s="4"/>
      <c r="L835" s="4"/>
      <c r="M835" s="4"/>
      <c r="N835" s="4"/>
      <c r="O835" s="4"/>
      <c r="P835" s="4"/>
      <c r="Q835" s="4"/>
      <c r="R835" s="4"/>
      <c r="S835" s="4"/>
      <c r="CE835" s="26">
        <f t="shared" si="24"/>
        <v>0</v>
      </c>
      <c r="CF835" s="26">
        <f t="shared" si="25"/>
        <v>0</v>
      </c>
    </row>
    <row r="836" spans="1:84" ht="14.25" customHeight="1" x14ac:dyDescent="0.25">
      <c r="A836" s="9"/>
      <c r="B836" s="27">
        <v>830</v>
      </c>
      <c r="C836" s="2"/>
      <c r="D836" s="49"/>
      <c r="E836" s="2"/>
      <c r="F836" s="2"/>
      <c r="G836" s="45"/>
      <c r="H836" s="2"/>
      <c r="I836" s="55"/>
      <c r="J836" s="34"/>
      <c r="K836" s="4"/>
      <c r="L836" s="4"/>
      <c r="M836" s="4"/>
      <c r="N836" s="4"/>
      <c r="O836" s="4"/>
      <c r="P836" s="4"/>
      <c r="Q836" s="4"/>
      <c r="R836" s="4"/>
      <c r="S836" s="4"/>
      <c r="CE836" s="26">
        <f t="shared" si="24"/>
        <v>0</v>
      </c>
      <c r="CF836" s="26">
        <f t="shared" si="25"/>
        <v>0</v>
      </c>
    </row>
    <row r="837" spans="1:84" ht="14.25" customHeight="1" x14ac:dyDescent="0.25">
      <c r="A837" s="9"/>
      <c r="B837" s="27">
        <v>831</v>
      </c>
      <c r="C837" s="2"/>
      <c r="D837" s="49"/>
      <c r="E837" s="2"/>
      <c r="F837" s="2"/>
      <c r="G837" s="45"/>
      <c r="H837" s="2"/>
      <c r="I837" s="55"/>
      <c r="J837" s="34"/>
      <c r="K837" s="4"/>
      <c r="L837" s="4"/>
      <c r="M837" s="4"/>
      <c r="N837" s="4"/>
      <c r="O837" s="4"/>
      <c r="P837" s="4"/>
      <c r="Q837" s="4"/>
      <c r="R837" s="4"/>
      <c r="S837" s="4"/>
      <c r="CE837" s="26">
        <f t="shared" si="24"/>
        <v>0</v>
      </c>
      <c r="CF837" s="26">
        <f t="shared" si="25"/>
        <v>0</v>
      </c>
    </row>
    <row r="838" spans="1:84" ht="14.25" customHeight="1" x14ac:dyDescent="0.25">
      <c r="A838" s="9"/>
      <c r="B838" s="27">
        <v>832</v>
      </c>
      <c r="C838" s="2"/>
      <c r="D838" s="49"/>
      <c r="E838" s="2"/>
      <c r="F838" s="2"/>
      <c r="G838" s="45"/>
      <c r="H838" s="2"/>
      <c r="I838" s="55"/>
      <c r="J838" s="34"/>
      <c r="K838" s="4"/>
      <c r="L838" s="4"/>
      <c r="M838" s="4"/>
      <c r="N838" s="4"/>
      <c r="O838" s="4"/>
      <c r="P838" s="4"/>
      <c r="Q838" s="4"/>
      <c r="R838" s="4"/>
      <c r="S838" s="4"/>
      <c r="CE838" s="26">
        <f t="shared" si="24"/>
        <v>0</v>
      </c>
      <c r="CF838" s="26">
        <f t="shared" si="25"/>
        <v>0</v>
      </c>
    </row>
    <row r="839" spans="1:84" ht="14.25" customHeight="1" x14ac:dyDescent="0.25">
      <c r="A839" s="9"/>
      <c r="B839" s="27">
        <v>833</v>
      </c>
      <c r="C839" s="2"/>
      <c r="D839" s="49"/>
      <c r="E839" s="2"/>
      <c r="F839" s="2"/>
      <c r="G839" s="45"/>
      <c r="H839" s="2"/>
      <c r="I839" s="55"/>
      <c r="J839" s="34"/>
      <c r="K839" s="4"/>
      <c r="L839" s="4"/>
      <c r="M839" s="4"/>
      <c r="N839" s="4"/>
      <c r="O839" s="4"/>
      <c r="P839" s="4"/>
      <c r="Q839" s="4"/>
      <c r="R839" s="4"/>
      <c r="S839" s="4"/>
      <c r="CE839" s="26">
        <f t="shared" ref="CE839:CE902" si="26">IF(C839&lt;&gt;"",1,0)</f>
        <v>0</v>
      </c>
      <c r="CF839" s="26">
        <f t="shared" ref="CF839:CF902" si="27">IF(CE839=1,IF(E839&lt;&gt;"",IF(E839&lt;400,1,0),0),0)</f>
        <v>0</v>
      </c>
    </row>
    <row r="840" spans="1:84" ht="14.25" customHeight="1" x14ac:dyDescent="0.25">
      <c r="A840" s="9"/>
      <c r="B840" s="27">
        <v>834</v>
      </c>
      <c r="C840" s="2"/>
      <c r="D840" s="49"/>
      <c r="E840" s="2"/>
      <c r="F840" s="2"/>
      <c r="G840" s="45"/>
      <c r="H840" s="2"/>
      <c r="I840" s="55"/>
      <c r="J840" s="34"/>
      <c r="K840" s="4"/>
      <c r="L840" s="4"/>
      <c r="M840" s="4"/>
      <c r="N840" s="4"/>
      <c r="O840" s="4"/>
      <c r="P840" s="4"/>
      <c r="Q840" s="4"/>
      <c r="R840" s="4"/>
      <c r="S840" s="4"/>
      <c r="CE840" s="26">
        <f t="shared" si="26"/>
        <v>0</v>
      </c>
      <c r="CF840" s="26">
        <f t="shared" si="27"/>
        <v>0</v>
      </c>
    </row>
    <row r="841" spans="1:84" ht="14.25" customHeight="1" x14ac:dyDescent="0.25">
      <c r="A841" s="9"/>
      <c r="B841" s="27">
        <v>835</v>
      </c>
      <c r="C841" s="2"/>
      <c r="D841" s="49"/>
      <c r="E841" s="2"/>
      <c r="F841" s="2"/>
      <c r="G841" s="45"/>
      <c r="H841" s="2"/>
      <c r="I841" s="55"/>
      <c r="J841" s="34"/>
      <c r="K841" s="4"/>
      <c r="L841" s="4"/>
      <c r="M841" s="4"/>
      <c r="N841" s="4"/>
      <c r="O841" s="4"/>
      <c r="P841" s="4"/>
      <c r="Q841" s="4"/>
      <c r="R841" s="4"/>
      <c r="S841" s="4"/>
      <c r="CE841" s="26">
        <f t="shared" si="26"/>
        <v>0</v>
      </c>
      <c r="CF841" s="26">
        <f t="shared" si="27"/>
        <v>0</v>
      </c>
    </row>
    <row r="842" spans="1:84" ht="14.25" customHeight="1" x14ac:dyDescent="0.25">
      <c r="A842" s="9"/>
      <c r="B842" s="27">
        <v>836</v>
      </c>
      <c r="C842" s="2"/>
      <c r="D842" s="49"/>
      <c r="E842" s="2"/>
      <c r="F842" s="2"/>
      <c r="G842" s="45"/>
      <c r="H842" s="2"/>
      <c r="I842" s="55"/>
      <c r="J842" s="34"/>
      <c r="K842" s="4"/>
      <c r="L842" s="4"/>
      <c r="M842" s="4"/>
      <c r="N842" s="4"/>
      <c r="O842" s="4"/>
      <c r="P842" s="4"/>
      <c r="Q842" s="4"/>
      <c r="R842" s="4"/>
      <c r="S842" s="4"/>
      <c r="CE842" s="26">
        <f t="shared" si="26"/>
        <v>0</v>
      </c>
      <c r="CF842" s="26">
        <f t="shared" si="27"/>
        <v>0</v>
      </c>
    </row>
    <row r="843" spans="1:84" ht="14.25" customHeight="1" x14ac:dyDescent="0.25">
      <c r="A843" s="9"/>
      <c r="B843" s="27">
        <v>837</v>
      </c>
      <c r="C843" s="2"/>
      <c r="D843" s="49"/>
      <c r="E843" s="2"/>
      <c r="F843" s="2"/>
      <c r="G843" s="45"/>
      <c r="H843" s="2"/>
      <c r="I843" s="55"/>
      <c r="J843" s="34"/>
      <c r="K843" s="4"/>
      <c r="L843" s="4"/>
      <c r="M843" s="4"/>
      <c r="N843" s="4"/>
      <c r="O843" s="4"/>
      <c r="P843" s="4"/>
      <c r="Q843" s="4"/>
      <c r="R843" s="4"/>
      <c r="S843" s="4"/>
      <c r="CE843" s="26">
        <f t="shared" si="26"/>
        <v>0</v>
      </c>
      <c r="CF843" s="26">
        <f t="shared" si="27"/>
        <v>0</v>
      </c>
    </row>
    <row r="844" spans="1:84" ht="14.25" customHeight="1" x14ac:dyDescent="0.25">
      <c r="A844" s="9"/>
      <c r="B844" s="27">
        <v>838</v>
      </c>
      <c r="C844" s="2"/>
      <c r="D844" s="49"/>
      <c r="E844" s="2"/>
      <c r="F844" s="2"/>
      <c r="G844" s="45"/>
      <c r="H844" s="2"/>
      <c r="I844" s="55"/>
      <c r="J844" s="34"/>
      <c r="K844" s="4"/>
      <c r="L844" s="4"/>
      <c r="M844" s="4"/>
      <c r="N844" s="4"/>
      <c r="O844" s="4"/>
      <c r="P844" s="4"/>
      <c r="Q844" s="4"/>
      <c r="R844" s="4"/>
      <c r="S844" s="4"/>
      <c r="CE844" s="26">
        <f t="shared" si="26"/>
        <v>0</v>
      </c>
      <c r="CF844" s="26">
        <f t="shared" si="27"/>
        <v>0</v>
      </c>
    </row>
    <row r="845" spans="1:84" ht="14.25" customHeight="1" x14ac:dyDescent="0.25">
      <c r="A845" s="9"/>
      <c r="B845" s="27">
        <v>839</v>
      </c>
      <c r="C845" s="2"/>
      <c r="D845" s="49"/>
      <c r="E845" s="2"/>
      <c r="F845" s="2"/>
      <c r="G845" s="45"/>
      <c r="H845" s="2"/>
      <c r="I845" s="55"/>
      <c r="J845" s="34"/>
      <c r="K845" s="4"/>
      <c r="L845" s="4"/>
      <c r="M845" s="4"/>
      <c r="N845" s="4"/>
      <c r="O845" s="4"/>
      <c r="P845" s="4"/>
      <c r="Q845" s="4"/>
      <c r="R845" s="4"/>
      <c r="S845" s="4"/>
      <c r="CE845" s="26">
        <f t="shared" si="26"/>
        <v>0</v>
      </c>
      <c r="CF845" s="26">
        <f t="shared" si="27"/>
        <v>0</v>
      </c>
    </row>
    <row r="846" spans="1:84" ht="14.25" customHeight="1" x14ac:dyDescent="0.25">
      <c r="A846" s="9"/>
      <c r="B846" s="27">
        <v>840</v>
      </c>
      <c r="C846" s="2"/>
      <c r="D846" s="49"/>
      <c r="E846" s="2"/>
      <c r="F846" s="2"/>
      <c r="G846" s="45"/>
      <c r="H846" s="2"/>
      <c r="I846" s="55"/>
      <c r="J846" s="34"/>
      <c r="K846" s="4"/>
      <c r="L846" s="4"/>
      <c r="M846" s="4"/>
      <c r="N846" s="4"/>
      <c r="O846" s="4"/>
      <c r="P846" s="4"/>
      <c r="Q846" s="4"/>
      <c r="R846" s="4"/>
      <c r="S846" s="4"/>
      <c r="CE846" s="26">
        <f t="shared" si="26"/>
        <v>0</v>
      </c>
      <c r="CF846" s="26">
        <f t="shared" si="27"/>
        <v>0</v>
      </c>
    </row>
    <row r="847" spans="1:84" ht="14.25" customHeight="1" x14ac:dyDescent="0.25">
      <c r="A847" s="9"/>
      <c r="B847" s="27">
        <v>841</v>
      </c>
      <c r="C847" s="2"/>
      <c r="D847" s="49"/>
      <c r="E847" s="2"/>
      <c r="F847" s="2"/>
      <c r="G847" s="45"/>
      <c r="H847" s="2"/>
      <c r="I847" s="55"/>
      <c r="J847" s="34"/>
      <c r="K847" s="4"/>
      <c r="L847" s="4"/>
      <c r="M847" s="4"/>
      <c r="N847" s="4"/>
      <c r="O847" s="4"/>
      <c r="P847" s="4"/>
      <c r="Q847" s="4"/>
      <c r="R847" s="4"/>
      <c r="S847" s="4"/>
      <c r="CE847" s="26">
        <f t="shared" si="26"/>
        <v>0</v>
      </c>
      <c r="CF847" s="26">
        <f t="shared" si="27"/>
        <v>0</v>
      </c>
    </row>
    <row r="848" spans="1:84" ht="14.25" customHeight="1" x14ac:dyDescent="0.25">
      <c r="A848" s="9"/>
      <c r="B848" s="27">
        <v>842</v>
      </c>
      <c r="C848" s="2"/>
      <c r="D848" s="49"/>
      <c r="E848" s="2"/>
      <c r="F848" s="2"/>
      <c r="G848" s="45"/>
      <c r="H848" s="2"/>
      <c r="I848" s="55"/>
      <c r="J848" s="34"/>
      <c r="K848" s="4"/>
      <c r="L848" s="4"/>
      <c r="M848" s="4"/>
      <c r="N848" s="4"/>
      <c r="O848" s="4"/>
      <c r="P848" s="4"/>
      <c r="Q848" s="4"/>
      <c r="R848" s="4"/>
      <c r="S848" s="4"/>
      <c r="CE848" s="26">
        <f t="shared" si="26"/>
        <v>0</v>
      </c>
      <c r="CF848" s="26">
        <f t="shared" si="27"/>
        <v>0</v>
      </c>
    </row>
    <row r="849" spans="1:84" ht="14.25" customHeight="1" x14ac:dyDescent="0.25">
      <c r="A849" s="9"/>
      <c r="B849" s="27">
        <v>843</v>
      </c>
      <c r="C849" s="2"/>
      <c r="D849" s="49"/>
      <c r="E849" s="2"/>
      <c r="F849" s="2"/>
      <c r="G849" s="45"/>
      <c r="H849" s="2"/>
      <c r="I849" s="55"/>
      <c r="J849" s="34"/>
      <c r="K849" s="4"/>
      <c r="L849" s="4"/>
      <c r="M849" s="4"/>
      <c r="N849" s="4"/>
      <c r="O849" s="4"/>
      <c r="P849" s="4"/>
      <c r="Q849" s="4"/>
      <c r="R849" s="4"/>
      <c r="S849" s="4"/>
      <c r="CE849" s="26">
        <f t="shared" si="26"/>
        <v>0</v>
      </c>
      <c r="CF849" s="26">
        <f t="shared" si="27"/>
        <v>0</v>
      </c>
    </row>
    <row r="850" spans="1:84" ht="14.25" customHeight="1" x14ac:dyDescent="0.25">
      <c r="A850" s="9"/>
      <c r="B850" s="27">
        <v>844</v>
      </c>
      <c r="C850" s="2"/>
      <c r="D850" s="49"/>
      <c r="E850" s="2"/>
      <c r="F850" s="2"/>
      <c r="G850" s="45"/>
      <c r="H850" s="2"/>
      <c r="I850" s="55"/>
      <c r="J850" s="34"/>
      <c r="K850" s="4"/>
      <c r="L850" s="4"/>
      <c r="M850" s="4"/>
      <c r="N850" s="4"/>
      <c r="O850" s="4"/>
      <c r="P850" s="4"/>
      <c r="Q850" s="4"/>
      <c r="R850" s="4"/>
      <c r="S850" s="4"/>
      <c r="CE850" s="26">
        <f t="shared" si="26"/>
        <v>0</v>
      </c>
      <c r="CF850" s="26">
        <f t="shared" si="27"/>
        <v>0</v>
      </c>
    </row>
    <row r="851" spans="1:84" ht="14.25" customHeight="1" x14ac:dyDescent="0.25">
      <c r="A851" s="9"/>
      <c r="B851" s="27">
        <v>845</v>
      </c>
      <c r="C851" s="2"/>
      <c r="D851" s="49"/>
      <c r="E851" s="2"/>
      <c r="F851" s="2"/>
      <c r="G851" s="45"/>
      <c r="H851" s="2"/>
      <c r="I851" s="55"/>
      <c r="J851" s="34"/>
      <c r="K851" s="4"/>
      <c r="L851" s="4"/>
      <c r="M851" s="4"/>
      <c r="N851" s="4"/>
      <c r="O851" s="4"/>
      <c r="P851" s="4"/>
      <c r="Q851" s="4"/>
      <c r="R851" s="4"/>
      <c r="S851" s="4"/>
      <c r="CE851" s="26">
        <f t="shared" si="26"/>
        <v>0</v>
      </c>
      <c r="CF851" s="26">
        <f t="shared" si="27"/>
        <v>0</v>
      </c>
    </row>
    <row r="852" spans="1:84" ht="14.25" customHeight="1" x14ac:dyDescent="0.25">
      <c r="A852" s="9"/>
      <c r="B852" s="27">
        <v>846</v>
      </c>
      <c r="C852" s="2"/>
      <c r="D852" s="49"/>
      <c r="E852" s="2"/>
      <c r="F852" s="2"/>
      <c r="G852" s="45"/>
      <c r="H852" s="2"/>
      <c r="I852" s="55"/>
      <c r="J852" s="34"/>
      <c r="K852" s="4"/>
      <c r="L852" s="4"/>
      <c r="M852" s="4"/>
      <c r="N852" s="4"/>
      <c r="O852" s="4"/>
      <c r="P852" s="4"/>
      <c r="Q852" s="4"/>
      <c r="R852" s="4"/>
      <c r="S852" s="4"/>
      <c r="CE852" s="26">
        <f t="shared" si="26"/>
        <v>0</v>
      </c>
      <c r="CF852" s="26">
        <f t="shared" si="27"/>
        <v>0</v>
      </c>
    </row>
    <row r="853" spans="1:84" ht="14.25" customHeight="1" x14ac:dyDescent="0.25">
      <c r="A853" s="9"/>
      <c r="B853" s="27">
        <v>847</v>
      </c>
      <c r="C853" s="2"/>
      <c r="D853" s="49"/>
      <c r="E853" s="2"/>
      <c r="F853" s="2"/>
      <c r="G853" s="45"/>
      <c r="H853" s="2"/>
      <c r="I853" s="55"/>
      <c r="J853" s="34"/>
      <c r="K853" s="4"/>
      <c r="L853" s="4"/>
      <c r="M853" s="4"/>
      <c r="N853" s="4"/>
      <c r="O853" s="4"/>
      <c r="P853" s="4"/>
      <c r="Q853" s="4"/>
      <c r="R853" s="4"/>
      <c r="S853" s="4"/>
      <c r="CE853" s="26">
        <f t="shared" si="26"/>
        <v>0</v>
      </c>
      <c r="CF853" s="26">
        <f t="shared" si="27"/>
        <v>0</v>
      </c>
    </row>
    <row r="854" spans="1:84" ht="14.25" customHeight="1" x14ac:dyDescent="0.25">
      <c r="A854" s="9"/>
      <c r="B854" s="27">
        <v>848</v>
      </c>
      <c r="C854" s="2"/>
      <c r="D854" s="49"/>
      <c r="E854" s="2"/>
      <c r="F854" s="2"/>
      <c r="G854" s="45"/>
      <c r="H854" s="2"/>
      <c r="I854" s="55"/>
      <c r="J854" s="34"/>
      <c r="K854" s="4"/>
      <c r="L854" s="4"/>
      <c r="M854" s="4"/>
      <c r="N854" s="4"/>
      <c r="O854" s="4"/>
      <c r="P854" s="4"/>
      <c r="Q854" s="4"/>
      <c r="R854" s="4"/>
      <c r="S854" s="4"/>
      <c r="CE854" s="26">
        <f t="shared" si="26"/>
        <v>0</v>
      </c>
      <c r="CF854" s="26">
        <f t="shared" si="27"/>
        <v>0</v>
      </c>
    </row>
    <row r="855" spans="1:84" ht="14.25" customHeight="1" x14ac:dyDescent="0.25">
      <c r="A855" s="9"/>
      <c r="B855" s="27">
        <v>849</v>
      </c>
      <c r="C855" s="2"/>
      <c r="D855" s="49"/>
      <c r="E855" s="2"/>
      <c r="F855" s="2"/>
      <c r="G855" s="45"/>
      <c r="H855" s="2"/>
      <c r="I855" s="55"/>
      <c r="J855" s="34"/>
      <c r="K855" s="4"/>
      <c r="L855" s="4"/>
      <c r="M855" s="4"/>
      <c r="N855" s="4"/>
      <c r="O855" s="4"/>
      <c r="P855" s="4"/>
      <c r="Q855" s="4"/>
      <c r="R855" s="4"/>
      <c r="S855" s="4"/>
      <c r="CE855" s="26">
        <f t="shared" si="26"/>
        <v>0</v>
      </c>
      <c r="CF855" s="26">
        <f t="shared" si="27"/>
        <v>0</v>
      </c>
    </row>
    <row r="856" spans="1:84" ht="14.25" customHeight="1" x14ac:dyDescent="0.25">
      <c r="A856" s="9"/>
      <c r="B856" s="27">
        <v>850</v>
      </c>
      <c r="C856" s="2"/>
      <c r="D856" s="49"/>
      <c r="E856" s="2"/>
      <c r="F856" s="2"/>
      <c r="G856" s="45"/>
      <c r="H856" s="2"/>
      <c r="I856" s="55"/>
      <c r="J856" s="34"/>
      <c r="K856" s="4"/>
      <c r="L856" s="4"/>
      <c r="M856" s="4"/>
      <c r="N856" s="4"/>
      <c r="O856" s="4"/>
      <c r="P856" s="4"/>
      <c r="Q856" s="4"/>
      <c r="R856" s="4"/>
      <c r="S856" s="4"/>
      <c r="CE856" s="26">
        <f t="shared" si="26"/>
        <v>0</v>
      </c>
      <c r="CF856" s="26">
        <f t="shared" si="27"/>
        <v>0</v>
      </c>
    </row>
    <row r="857" spans="1:84" ht="14.25" customHeight="1" x14ac:dyDescent="0.25">
      <c r="A857" s="9"/>
      <c r="B857" s="27">
        <v>851</v>
      </c>
      <c r="C857" s="2"/>
      <c r="D857" s="49"/>
      <c r="E857" s="2"/>
      <c r="F857" s="2"/>
      <c r="G857" s="45"/>
      <c r="H857" s="2"/>
      <c r="I857" s="55"/>
      <c r="J857" s="34"/>
      <c r="K857" s="4"/>
      <c r="L857" s="4"/>
      <c r="M857" s="4"/>
      <c r="N857" s="4"/>
      <c r="O857" s="4"/>
      <c r="P857" s="4"/>
      <c r="Q857" s="4"/>
      <c r="R857" s="4"/>
      <c r="S857" s="4"/>
      <c r="CE857" s="26">
        <f t="shared" si="26"/>
        <v>0</v>
      </c>
      <c r="CF857" s="26">
        <f t="shared" si="27"/>
        <v>0</v>
      </c>
    </row>
    <row r="858" spans="1:84" ht="14.25" customHeight="1" x14ac:dyDescent="0.25">
      <c r="A858" s="9"/>
      <c r="B858" s="27">
        <v>852</v>
      </c>
      <c r="C858" s="2"/>
      <c r="D858" s="49"/>
      <c r="E858" s="2"/>
      <c r="F858" s="2"/>
      <c r="G858" s="45"/>
      <c r="H858" s="2"/>
      <c r="I858" s="55"/>
      <c r="J858" s="34"/>
      <c r="K858" s="4"/>
      <c r="L858" s="4"/>
      <c r="M858" s="4"/>
      <c r="N858" s="4"/>
      <c r="O858" s="4"/>
      <c r="P858" s="4"/>
      <c r="Q858" s="4"/>
      <c r="R858" s="4"/>
      <c r="S858" s="4"/>
      <c r="CE858" s="26">
        <f t="shared" si="26"/>
        <v>0</v>
      </c>
      <c r="CF858" s="26">
        <f t="shared" si="27"/>
        <v>0</v>
      </c>
    </row>
    <row r="859" spans="1:84" ht="14.25" customHeight="1" x14ac:dyDescent="0.25">
      <c r="A859" s="9"/>
      <c r="B859" s="27">
        <v>853</v>
      </c>
      <c r="C859" s="2"/>
      <c r="D859" s="49"/>
      <c r="E859" s="2"/>
      <c r="F859" s="2"/>
      <c r="G859" s="45"/>
      <c r="H859" s="2"/>
      <c r="I859" s="55"/>
      <c r="J859" s="34"/>
      <c r="K859" s="4"/>
      <c r="L859" s="4"/>
      <c r="M859" s="4"/>
      <c r="N859" s="4"/>
      <c r="O859" s="4"/>
      <c r="P859" s="4"/>
      <c r="Q859" s="4"/>
      <c r="R859" s="4"/>
      <c r="S859" s="4"/>
      <c r="CE859" s="26">
        <f t="shared" si="26"/>
        <v>0</v>
      </c>
      <c r="CF859" s="26">
        <f t="shared" si="27"/>
        <v>0</v>
      </c>
    </row>
    <row r="860" spans="1:84" ht="14.25" customHeight="1" x14ac:dyDescent="0.25">
      <c r="A860" s="9"/>
      <c r="B860" s="27">
        <v>854</v>
      </c>
      <c r="C860" s="2"/>
      <c r="D860" s="49"/>
      <c r="E860" s="2"/>
      <c r="F860" s="2"/>
      <c r="G860" s="45"/>
      <c r="H860" s="2"/>
      <c r="I860" s="55"/>
      <c r="J860" s="34"/>
      <c r="K860" s="4"/>
      <c r="L860" s="4"/>
      <c r="M860" s="4"/>
      <c r="N860" s="4"/>
      <c r="O860" s="4"/>
      <c r="P860" s="4"/>
      <c r="Q860" s="4"/>
      <c r="R860" s="4"/>
      <c r="S860" s="4"/>
      <c r="CE860" s="26">
        <f t="shared" si="26"/>
        <v>0</v>
      </c>
      <c r="CF860" s="26">
        <f t="shared" si="27"/>
        <v>0</v>
      </c>
    </row>
    <row r="861" spans="1:84" ht="14.25" customHeight="1" x14ac:dyDescent="0.25">
      <c r="A861" s="9"/>
      <c r="B861" s="27">
        <v>855</v>
      </c>
      <c r="C861" s="2"/>
      <c r="D861" s="49"/>
      <c r="E861" s="2"/>
      <c r="F861" s="2"/>
      <c r="G861" s="45"/>
      <c r="H861" s="2"/>
      <c r="I861" s="55"/>
      <c r="J861" s="34"/>
      <c r="K861" s="4"/>
      <c r="L861" s="4"/>
      <c r="M861" s="4"/>
      <c r="N861" s="4"/>
      <c r="O861" s="4"/>
      <c r="P861" s="4"/>
      <c r="Q861" s="4"/>
      <c r="R861" s="4"/>
      <c r="S861" s="4"/>
      <c r="CE861" s="26">
        <f t="shared" si="26"/>
        <v>0</v>
      </c>
      <c r="CF861" s="26">
        <f t="shared" si="27"/>
        <v>0</v>
      </c>
    </row>
    <row r="862" spans="1:84" ht="14.25" customHeight="1" x14ac:dyDescent="0.25">
      <c r="A862" s="9"/>
      <c r="B862" s="27">
        <v>856</v>
      </c>
      <c r="C862" s="2"/>
      <c r="D862" s="49"/>
      <c r="E862" s="2"/>
      <c r="F862" s="2"/>
      <c r="G862" s="45"/>
      <c r="H862" s="2"/>
      <c r="I862" s="55"/>
      <c r="J862" s="34"/>
      <c r="K862" s="4"/>
      <c r="L862" s="4"/>
      <c r="M862" s="4"/>
      <c r="N862" s="4"/>
      <c r="O862" s="4"/>
      <c r="P862" s="4"/>
      <c r="Q862" s="4"/>
      <c r="R862" s="4"/>
      <c r="S862" s="4"/>
      <c r="CE862" s="26">
        <f t="shared" si="26"/>
        <v>0</v>
      </c>
      <c r="CF862" s="26">
        <f t="shared" si="27"/>
        <v>0</v>
      </c>
    </row>
    <row r="863" spans="1:84" ht="14.25" customHeight="1" x14ac:dyDescent="0.25">
      <c r="A863" s="9"/>
      <c r="B863" s="27">
        <v>857</v>
      </c>
      <c r="C863" s="2"/>
      <c r="D863" s="49"/>
      <c r="E863" s="2"/>
      <c r="F863" s="2"/>
      <c r="G863" s="45"/>
      <c r="H863" s="2"/>
      <c r="I863" s="55"/>
      <c r="J863" s="34"/>
      <c r="K863" s="4"/>
      <c r="L863" s="4"/>
      <c r="M863" s="4"/>
      <c r="N863" s="4"/>
      <c r="O863" s="4"/>
      <c r="P863" s="4"/>
      <c r="Q863" s="4"/>
      <c r="R863" s="4"/>
      <c r="S863" s="4"/>
      <c r="CE863" s="26">
        <f t="shared" si="26"/>
        <v>0</v>
      </c>
      <c r="CF863" s="26">
        <f t="shared" si="27"/>
        <v>0</v>
      </c>
    </row>
    <row r="864" spans="1:84" ht="14.25" customHeight="1" x14ac:dyDescent="0.25">
      <c r="A864" s="9"/>
      <c r="B864" s="27">
        <v>858</v>
      </c>
      <c r="C864" s="2"/>
      <c r="D864" s="49"/>
      <c r="E864" s="2"/>
      <c r="F864" s="2"/>
      <c r="G864" s="45"/>
      <c r="H864" s="2"/>
      <c r="I864" s="55"/>
      <c r="J864" s="34"/>
      <c r="K864" s="4"/>
      <c r="L864" s="4"/>
      <c r="M864" s="4"/>
      <c r="N864" s="4"/>
      <c r="O864" s="4"/>
      <c r="P864" s="4"/>
      <c r="Q864" s="4"/>
      <c r="R864" s="4"/>
      <c r="S864" s="4"/>
      <c r="CE864" s="26">
        <f t="shared" si="26"/>
        <v>0</v>
      </c>
      <c r="CF864" s="26">
        <f t="shared" si="27"/>
        <v>0</v>
      </c>
    </row>
    <row r="865" spans="1:84" ht="14.25" customHeight="1" x14ac:dyDescent="0.25">
      <c r="A865" s="9"/>
      <c r="B865" s="27">
        <v>859</v>
      </c>
      <c r="C865" s="2"/>
      <c r="D865" s="49"/>
      <c r="E865" s="2"/>
      <c r="F865" s="2"/>
      <c r="G865" s="45"/>
      <c r="H865" s="2"/>
      <c r="I865" s="55"/>
      <c r="J865" s="34"/>
      <c r="K865" s="4"/>
      <c r="L865" s="4"/>
      <c r="M865" s="4"/>
      <c r="N865" s="4"/>
      <c r="O865" s="4"/>
      <c r="P865" s="4"/>
      <c r="Q865" s="4"/>
      <c r="R865" s="4"/>
      <c r="S865" s="4"/>
      <c r="CE865" s="26">
        <f t="shared" si="26"/>
        <v>0</v>
      </c>
      <c r="CF865" s="26">
        <f t="shared" si="27"/>
        <v>0</v>
      </c>
    </row>
    <row r="866" spans="1:84" ht="14.25" customHeight="1" x14ac:dyDescent="0.25">
      <c r="A866" s="9"/>
      <c r="B866" s="27">
        <v>860</v>
      </c>
      <c r="C866" s="2"/>
      <c r="D866" s="49"/>
      <c r="E866" s="2"/>
      <c r="F866" s="2"/>
      <c r="G866" s="45"/>
      <c r="H866" s="2"/>
      <c r="I866" s="55"/>
      <c r="J866" s="34"/>
      <c r="K866" s="4"/>
      <c r="L866" s="4"/>
      <c r="M866" s="4"/>
      <c r="N866" s="4"/>
      <c r="O866" s="4"/>
      <c r="P866" s="4"/>
      <c r="Q866" s="4"/>
      <c r="R866" s="4"/>
      <c r="S866" s="4"/>
      <c r="CE866" s="26">
        <f t="shared" si="26"/>
        <v>0</v>
      </c>
      <c r="CF866" s="26">
        <f t="shared" si="27"/>
        <v>0</v>
      </c>
    </row>
    <row r="867" spans="1:84" ht="14.25" customHeight="1" x14ac:dyDescent="0.25">
      <c r="A867" s="9"/>
      <c r="B867" s="27">
        <v>861</v>
      </c>
      <c r="C867" s="2"/>
      <c r="D867" s="49"/>
      <c r="E867" s="2"/>
      <c r="F867" s="2"/>
      <c r="G867" s="45"/>
      <c r="H867" s="2"/>
      <c r="I867" s="55"/>
      <c r="J867" s="34"/>
      <c r="K867" s="4"/>
      <c r="L867" s="4"/>
      <c r="M867" s="4"/>
      <c r="N867" s="4"/>
      <c r="O867" s="4"/>
      <c r="P867" s="4"/>
      <c r="Q867" s="4"/>
      <c r="R867" s="4"/>
      <c r="S867" s="4"/>
      <c r="CE867" s="26">
        <f t="shared" si="26"/>
        <v>0</v>
      </c>
      <c r="CF867" s="26">
        <f t="shared" si="27"/>
        <v>0</v>
      </c>
    </row>
    <row r="868" spans="1:84" ht="14.25" customHeight="1" x14ac:dyDescent="0.25">
      <c r="A868" s="9"/>
      <c r="B868" s="27">
        <v>862</v>
      </c>
      <c r="C868" s="2"/>
      <c r="D868" s="49"/>
      <c r="E868" s="2"/>
      <c r="F868" s="2"/>
      <c r="G868" s="45"/>
      <c r="H868" s="2"/>
      <c r="I868" s="55"/>
      <c r="J868" s="34"/>
      <c r="K868" s="4"/>
      <c r="L868" s="4"/>
      <c r="M868" s="4"/>
      <c r="N868" s="4"/>
      <c r="O868" s="4"/>
      <c r="P868" s="4"/>
      <c r="Q868" s="4"/>
      <c r="R868" s="4"/>
      <c r="S868" s="4"/>
      <c r="CE868" s="26">
        <f t="shared" si="26"/>
        <v>0</v>
      </c>
      <c r="CF868" s="26">
        <f t="shared" si="27"/>
        <v>0</v>
      </c>
    </row>
    <row r="869" spans="1:84" ht="14.25" customHeight="1" x14ac:dyDescent="0.25">
      <c r="A869" s="9"/>
      <c r="B869" s="27">
        <v>863</v>
      </c>
      <c r="C869" s="2"/>
      <c r="D869" s="49"/>
      <c r="E869" s="2"/>
      <c r="F869" s="2"/>
      <c r="G869" s="45"/>
      <c r="H869" s="2"/>
      <c r="I869" s="55"/>
      <c r="J869" s="34"/>
      <c r="K869" s="4"/>
      <c r="L869" s="4"/>
      <c r="M869" s="4"/>
      <c r="N869" s="4"/>
      <c r="O869" s="4"/>
      <c r="P869" s="4"/>
      <c r="Q869" s="4"/>
      <c r="R869" s="4"/>
      <c r="S869" s="4"/>
      <c r="CE869" s="26">
        <f t="shared" si="26"/>
        <v>0</v>
      </c>
      <c r="CF869" s="26">
        <f t="shared" si="27"/>
        <v>0</v>
      </c>
    </row>
    <row r="870" spans="1:84" ht="14.25" customHeight="1" x14ac:dyDescent="0.25">
      <c r="A870" s="9"/>
      <c r="B870" s="27">
        <v>864</v>
      </c>
      <c r="C870" s="2"/>
      <c r="D870" s="49"/>
      <c r="E870" s="2"/>
      <c r="F870" s="2"/>
      <c r="G870" s="45"/>
      <c r="H870" s="2"/>
      <c r="I870" s="55"/>
      <c r="J870" s="34"/>
      <c r="K870" s="4"/>
      <c r="L870" s="4"/>
      <c r="M870" s="4"/>
      <c r="N870" s="4"/>
      <c r="O870" s="4"/>
      <c r="P870" s="4"/>
      <c r="Q870" s="4"/>
      <c r="R870" s="4"/>
      <c r="S870" s="4"/>
      <c r="CE870" s="26">
        <f t="shared" si="26"/>
        <v>0</v>
      </c>
      <c r="CF870" s="26">
        <f t="shared" si="27"/>
        <v>0</v>
      </c>
    </row>
    <row r="871" spans="1:84" ht="14.25" customHeight="1" x14ac:dyDescent="0.25">
      <c r="A871" s="9"/>
      <c r="B871" s="27">
        <v>865</v>
      </c>
      <c r="C871" s="2"/>
      <c r="D871" s="49"/>
      <c r="E871" s="2"/>
      <c r="F871" s="2"/>
      <c r="G871" s="45"/>
      <c r="H871" s="2"/>
      <c r="I871" s="55"/>
      <c r="J871" s="34"/>
      <c r="K871" s="4"/>
      <c r="L871" s="4"/>
      <c r="M871" s="4"/>
      <c r="N871" s="4"/>
      <c r="O871" s="4"/>
      <c r="P871" s="4"/>
      <c r="Q871" s="4"/>
      <c r="R871" s="4"/>
      <c r="S871" s="4"/>
      <c r="CE871" s="26">
        <f t="shared" si="26"/>
        <v>0</v>
      </c>
      <c r="CF871" s="26">
        <f t="shared" si="27"/>
        <v>0</v>
      </c>
    </row>
    <row r="872" spans="1:84" ht="14.25" customHeight="1" x14ac:dyDescent="0.25">
      <c r="A872" s="9"/>
      <c r="B872" s="27">
        <v>866</v>
      </c>
      <c r="C872" s="2"/>
      <c r="D872" s="49"/>
      <c r="E872" s="2"/>
      <c r="F872" s="2"/>
      <c r="G872" s="45"/>
      <c r="H872" s="2"/>
      <c r="I872" s="55"/>
      <c r="J872" s="34"/>
      <c r="K872" s="4"/>
      <c r="L872" s="4"/>
      <c r="M872" s="4"/>
      <c r="N872" s="4"/>
      <c r="O872" s="4"/>
      <c r="P872" s="4"/>
      <c r="Q872" s="4"/>
      <c r="R872" s="4"/>
      <c r="S872" s="4"/>
      <c r="CE872" s="26">
        <f t="shared" si="26"/>
        <v>0</v>
      </c>
      <c r="CF872" s="26">
        <f t="shared" si="27"/>
        <v>0</v>
      </c>
    </row>
    <row r="873" spans="1:84" ht="14.25" customHeight="1" x14ac:dyDescent="0.25">
      <c r="A873" s="9"/>
      <c r="B873" s="27">
        <v>867</v>
      </c>
      <c r="C873" s="2"/>
      <c r="D873" s="49"/>
      <c r="E873" s="2"/>
      <c r="F873" s="2"/>
      <c r="G873" s="45"/>
      <c r="H873" s="2"/>
      <c r="I873" s="55"/>
      <c r="J873" s="34"/>
      <c r="K873" s="4"/>
      <c r="L873" s="4"/>
      <c r="M873" s="4"/>
      <c r="N873" s="4"/>
      <c r="O873" s="4"/>
      <c r="P873" s="4"/>
      <c r="Q873" s="4"/>
      <c r="R873" s="4"/>
      <c r="S873" s="4"/>
      <c r="CE873" s="26">
        <f t="shared" si="26"/>
        <v>0</v>
      </c>
      <c r="CF873" s="26">
        <f t="shared" si="27"/>
        <v>0</v>
      </c>
    </row>
    <row r="874" spans="1:84" ht="14.25" customHeight="1" x14ac:dyDescent="0.25">
      <c r="A874" s="9"/>
      <c r="B874" s="27">
        <v>868</v>
      </c>
      <c r="C874" s="2"/>
      <c r="D874" s="49"/>
      <c r="E874" s="2"/>
      <c r="F874" s="2"/>
      <c r="G874" s="45"/>
      <c r="H874" s="2"/>
      <c r="I874" s="55"/>
      <c r="J874" s="34"/>
      <c r="K874" s="4"/>
      <c r="L874" s="4"/>
      <c r="M874" s="4"/>
      <c r="N874" s="4"/>
      <c r="O874" s="4"/>
      <c r="P874" s="4"/>
      <c r="Q874" s="4"/>
      <c r="R874" s="4"/>
      <c r="S874" s="4"/>
      <c r="CE874" s="26">
        <f t="shared" si="26"/>
        <v>0</v>
      </c>
      <c r="CF874" s="26">
        <f t="shared" si="27"/>
        <v>0</v>
      </c>
    </row>
    <row r="875" spans="1:84" ht="14.25" customHeight="1" x14ac:dyDescent="0.25">
      <c r="A875" s="9"/>
      <c r="B875" s="27">
        <v>869</v>
      </c>
      <c r="C875" s="2"/>
      <c r="D875" s="49"/>
      <c r="E875" s="2"/>
      <c r="F875" s="2"/>
      <c r="G875" s="45"/>
      <c r="H875" s="2"/>
      <c r="I875" s="55"/>
      <c r="J875" s="34"/>
      <c r="K875" s="4"/>
      <c r="L875" s="4"/>
      <c r="M875" s="4"/>
      <c r="N875" s="4"/>
      <c r="O875" s="4"/>
      <c r="P875" s="4"/>
      <c r="Q875" s="4"/>
      <c r="R875" s="4"/>
      <c r="S875" s="4"/>
      <c r="CE875" s="26">
        <f t="shared" si="26"/>
        <v>0</v>
      </c>
      <c r="CF875" s="26">
        <f t="shared" si="27"/>
        <v>0</v>
      </c>
    </row>
    <row r="876" spans="1:84" ht="14.25" customHeight="1" x14ac:dyDescent="0.25">
      <c r="A876" s="9"/>
      <c r="B876" s="27">
        <v>870</v>
      </c>
      <c r="C876" s="2"/>
      <c r="D876" s="49"/>
      <c r="E876" s="2"/>
      <c r="F876" s="2"/>
      <c r="G876" s="45"/>
      <c r="H876" s="2"/>
      <c r="I876" s="55"/>
      <c r="J876" s="34"/>
      <c r="K876" s="4"/>
      <c r="L876" s="4"/>
      <c r="M876" s="4"/>
      <c r="N876" s="4"/>
      <c r="O876" s="4"/>
      <c r="P876" s="4"/>
      <c r="Q876" s="4"/>
      <c r="R876" s="4"/>
      <c r="S876" s="4"/>
      <c r="CE876" s="26">
        <f t="shared" si="26"/>
        <v>0</v>
      </c>
      <c r="CF876" s="26">
        <f t="shared" si="27"/>
        <v>0</v>
      </c>
    </row>
    <row r="877" spans="1:84" ht="14.25" customHeight="1" x14ac:dyDescent="0.25">
      <c r="A877" s="9"/>
      <c r="B877" s="27">
        <v>871</v>
      </c>
      <c r="C877" s="2"/>
      <c r="D877" s="49"/>
      <c r="E877" s="2"/>
      <c r="F877" s="2"/>
      <c r="G877" s="45"/>
      <c r="H877" s="2"/>
      <c r="I877" s="55"/>
      <c r="J877" s="34"/>
      <c r="K877" s="4"/>
      <c r="L877" s="4"/>
      <c r="M877" s="4"/>
      <c r="N877" s="4"/>
      <c r="O877" s="4"/>
      <c r="P877" s="4"/>
      <c r="Q877" s="4"/>
      <c r="R877" s="4"/>
      <c r="S877" s="4"/>
      <c r="CE877" s="26">
        <f t="shared" si="26"/>
        <v>0</v>
      </c>
      <c r="CF877" s="26">
        <f t="shared" si="27"/>
        <v>0</v>
      </c>
    </row>
    <row r="878" spans="1:84" ht="14.25" customHeight="1" x14ac:dyDescent="0.25">
      <c r="A878" s="9"/>
      <c r="B878" s="27">
        <v>872</v>
      </c>
      <c r="C878" s="2"/>
      <c r="D878" s="49"/>
      <c r="E878" s="2"/>
      <c r="F878" s="2"/>
      <c r="G878" s="45"/>
      <c r="H878" s="2"/>
      <c r="I878" s="55"/>
      <c r="J878" s="34"/>
      <c r="K878" s="4"/>
      <c r="L878" s="4"/>
      <c r="M878" s="4"/>
      <c r="N878" s="4"/>
      <c r="O878" s="4"/>
      <c r="P878" s="4"/>
      <c r="Q878" s="4"/>
      <c r="R878" s="4"/>
      <c r="S878" s="4"/>
      <c r="CE878" s="26">
        <f t="shared" si="26"/>
        <v>0</v>
      </c>
      <c r="CF878" s="26">
        <f t="shared" si="27"/>
        <v>0</v>
      </c>
    </row>
    <row r="879" spans="1:84" ht="14.25" customHeight="1" x14ac:dyDescent="0.25">
      <c r="A879" s="9"/>
      <c r="B879" s="27">
        <v>873</v>
      </c>
      <c r="C879" s="2"/>
      <c r="D879" s="49"/>
      <c r="E879" s="2"/>
      <c r="F879" s="2"/>
      <c r="G879" s="45"/>
      <c r="H879" s="2"/>
      <c r="I879" s="55"/>
      <c r="J879" s="34"/>
      <c r="K879" s="4"/>
      <c r="L879" s="4"/>
      <c r="M879" s="4"/>
      <c r="N879" s="4"/>
      <c r="O879" s="4"/>
      <c r="P879" s="4"/>
      <c r="Q879" s="4"/>
      <c r="R879" s="4"/>
      <c r="S879" s="4"/>
      <c r="CE879" s="26">
        <f t="shared" si="26"/>
        <v>0</v>
      </c>
      <c r="CF879" s="26">
        <f t="shared" si="27"/>
        <v>0</v>
      </c>
    </row>
    <row r="880" spans="1:84" ht="14.25" customHeight="1" x14ac:dyDescent="0.25">
      <c r="A880" s="9"/>
      <c r="B880" s="27">
        <v>874</v>
      </c>
      <c r="C880" s="2"/>
      <c r="D880" s="49"/>
      <c r="E880" s="2"/>
      <c r="F880" s="2"/>
      <c r="G880" s="45"/>
      <c r="H880" s="2"/>
      <c r="I880" s="55"/>
      <c r="J880" s="34"/>
      <c r="K880" s="4"/>
      <c r="L880" s="4"/>
      <c r="M880" s="4"/>
      <c r="N880" s="4"/>
      <c r="O880" s="4"/>
      <c r="P880" s="4"/>
      <c r="Q880" s="4"/>
      <c r="R880" s="4"/>
      <c r="S880" s="4"/>
      <c r="CE880" s="26">
        <f t="shared" si="26"/>
        <v>0</v>
      </c>
      <c r="CF880" s="26">
        <f t="shared" si="27"/>
        <v>0</v>
      </c>
    </row>
    <row r="881" spans="1:84" ht="14.25" customHeight="1" x14ac:dyDescent="0.25">
      <c r="A881" s="9"/>
      <c r="B881" s="27">
        <v>875</v>
      </c>
      <c r="C881" s="2"/>
      <c r="D881" s="49"/>
      <c r="E881" s="2"/>
      <c r="F881" s="2"/>
      <c r="G881" s="45"/>
      <c r="H881" s="2"/>
      <c r="I881" s="55"/>
      <c r="J881" s="34"/>
      <c r="K881" s="4"/>
      <c r="L881" s="4"/>
      <c r="M881" s="4"/>
      <c r="N881" s="4"/>
      <c r="O881" s="4"/>
      <c r="P881" s="4"/>
      <c r="Q881" s="4"/>
      <c r="R881" s="4"/>
      <c r="S881" s="4"/>
      <c r="CE881" s="26">
        <f t="shared" si="26"/>
        <v>0</v>
      </c>
      <c r="CF881" s="26">
        <f t="shared" si="27"/>
        <v>0</v>
      </c>
    </row>
    <row r="882" spans="1:84" ht="14.25" customHeight="1" x14ac:dyDescent="0.25">
      <c r="A882" s="9"/>
      <c r="B882" s="27">
        <v>876</v>
      </c>
      <c r="C882" s="2"/>
      <c r="D882" s="49"/>
      <c r="E882" s="2"/>
      <c r="F882" s="2"/>
      <c r="G882" s="45"/>
      <c r="H882" s="2"/>
      <c r="I882" s="55"/>
      <c r="J882" s="34"/>
      <c r="K882" s="4"/>
      <c r="L882" s="4"/>
      <c r="M882" s="4"/>
      <c r="N882" s="4"/>
      <c r="O882" s="4"/>
      <c r="P882" s="4"/>
      <c r="Q882" s="4"/>
      <c r="R882" s="4"/>
      <c r="S882" s="4"/>
      <c r="CE882" s="26">
        <f t="shared" si="26"/>
        <v>0</v>
      </c>
      <c r="CF882" s="26">
        <f t="shared" si="27"/>
        <v>0</v>
      </c>
    </row>
    <row r="883" spans="1:84" ht="14.25" customHeight="1" x14ac:dyDescent="0.25">
      <c r="A883" s="9"/>
      <c r="B883" s="27">
        <v>877</v>
      </c>
      <c r="C883" s="2"/>
      <c r="D883" s="49"/>
      <c r="E883" s="2"/>
      <c r="F883" s="2"/>
      <c r="G883" s="45"/>
      <c r="H883" s="2"/>
      <c r="I883" s="55"/>
      <c r="J883" s="34"/>
      <c r="K883" s="4"/>
      <c r="L883" s="4"/>
      <c r="M883" s="4"/>
      <c r="N883" s="4"/>
      <c r="O883" s="4"/>
      <c r="P883" s="4"/>
      <c r="Q883" s="4"/>
      <c r="R883" s="4"/>
      <c r="S883" s="4"/>
      <c r="CE883" s="26">
        <f t="shared" si="26"/>
        <v>0</v>
      </c>
      <c r="CF883" s="26">
        <f t="shared" si="27"/>
        <v>0</v>
      </c>
    </row>
    <row r="884" spans="1:84" ht="14.25" customHeight="1" x14ac:dyDescent="0.25">
      <c r="A884" s="9"/>
      <c r="B884" s="27">
        <v>878</v>
      </c>
      <c r="C884" s="2"/>
      <c r="D884" s="49"/>
      <c r="E884" s="2"/>
      <c r="F884" s="2"/>
      <c r="G884" s="45"/>
      <c r="H884" s="2"/>
      <c r="I884" s="55"/>
      <c r="J884" s="34"/>
      <c r="K884" s="4"/>
      <c r="L884" s="4"/>
      <c r="M884" s="4"/>
      <c r="N884" s="4"/>
      <c r="O884" s="4"/>
      <c r="P884" s="4"/>
      <c r="Q884" s="4"/>
      <c r="R884" s="4"/>
      <c r="S884" s="4"/>
      <c r="CE884" s="26">
        <f t="shared" si="26"/>
        <v>0</v>
      </c>
      <c r="CF884" s="26">
        <f t="shared" si="27"/>
        <v>0</v>
      </c>
    </row>
    <row r="885" spans="1:84" ht="14.25" customHeight="1" x14ac:dyDescent="0.25">
      <c r="A885" s="9"/>
      <c r="B885" s="27">
        <v>879</v>
      </c>
      <c r="C885" s="2"/>
      <c r="D885" s="49"/>
      <c r="E885" s="2"/>
      <c r="F885" s="2"/>
      <c r="G885" s="45"/>
      <c r="H885" s="2"/>
      <c r="I885" s="55"/>
      <c r="J885" s="34"/>
      <c r="K885" s="4"/>
      <c r="L885" s="4"/>
      <c r="M885" s="4"/>
      <c r="N885" s="4"/>
      <c r="O885" s="4"/>
      <c r="P885" s="4"/>
      <c r="Q885" s="4"/>
      <c r="R885" s="4"/>
      <c r="S885" s="4"/>
      <c r="CE885" s="26">
        <f t="shared" si="26"/>
        <v>0</v>
      </c>
      <c r="CF885" s="26">
        <f t="shared" si="27"/>
        <v>0</v>
      </c>
    </row>
    <row r="886" spans="1:84" ht="14.25" customHeight="1" x14ac:dyDescent="0.25">
      <c r="A886" s="9"/>
      <c r="B886" s="27">
        <v>880</v>
      </c>
      <c r="C886" s="2"/>
      <c r="D886" s="49"/>
      <c r="E886" s="2"/>
      <c r="F886" s="2"/>
      <c r="G886" s="45"/>
      <c r="H886" s="2"/>
      <c r="I886" s="55"/>
      <c r="J886" s="34"/>
      <c r="K886" s="4"/>
      <c r="L886" s="4"/>
      <c r="M886" s="4"/>
      <c r="N886" s="4"/>
      <c r="O886" s="4"/>
      <c r="P886" s="4"/>
      <c r="Q886" s="4"/>
      <c r="R886" s="4"/>
      <c r="S886" s="4"/>
      <c r="CE886" s="26">
        <f t="shared" si="26"/>
        <v>0</v>
      </c>
      <c r="CF886" s="26">
        <f t="shared" si="27"/>
        <v>0</v>
      </c>
    </row>
    <row r="887" spans="1:84" ht="14.25" customHeight="1" x14ac:dyDescent="0.25">
      <c r="A887" s="9"/>
      <c r="B887" s="27">
        <v>881</v>
      </c>
      <c r="C887" s="2"/>
      <c r="D887" s="49"/>
      <c r="E887" s="2"/>
      <c r="F887" s="2"/>
      <c r="G887" s="45"/>
      <c r="H887" s="2"/>
      <c r="I887" s="55"/>
      <c r="J887" s="34"/>
      <c r="K887" s="4"/>
      <c r="L887" s="4"/>
      <c r="M887" s="4"/>
      <c r="N887" s="4"/>
      <c r="O887" s="4"/>
      <c r="P887" s="4"/>
      <c r="Q887" s="4"/>
      <c r="R887" s="4"/>
      <c r="S887" s="4"/>
      <c r="CE887" s="26">
        <f t="shared" si="26"/>
        <v>0</v>
      </c>
      <c r="CF887" s="26">
        <f t="shared" si="27"/>
        <v>0</v>
      </c>
    </row>
    <row r="888" spans="1:84" ht="14.25" customHeight="1" x14ac:dyDescent="0.25">
      <c r="A888" s="9"/>
      <c r="B888" s="27">
        <v>882</v>
      </c>
      <c r="C888" s="2"/>
      <c r="D888" s="49"/>
      <c r="E888" s="2"/>
      <c r="F888" s="2"/>
      <c r="G888" s="45"/>
      <c r="H888" s="2"/>
      <c r="I888" s="55"/>
      <c r="J888" s="34"/>
      <c r="K888" s="4"/>
      <c r="L888" s="4"/>
      <c r="M888" s="4"/>
      <c r="N888" s="4"/>
      <c r="O888" s="4"/>
      <c r="P888" s="4"/>
      <c r="Q888" s="4"/>
      <c r="R888" s="4"/>
      <c r="S888" s="4"/>
      <c r="CE888" s="26">
        <f t="shared" si="26"/>
        <v>0</v>
      </c>
      <c r="CF888" s="26">
        <f t="shared" si="27"/>
        <v>0</v>
      </c>
    </row>
    <row r="889" spans="1:84" ht="14.25" customHeight="1" x14ac:dyDescent="0.25">
      <c r="A889" s="9"/>
      <c r="B889" s="27">
        <v>883</v>
      </c>
      <c r="C889" s="2"/>
      <c r="D889" s="49"/>
      <c r="E889" s="2"/>
      <c r="F889" s="2"/>
      <c r="G889" s="45"/>
      <c r="H889" s="2"/>
      <c r="I889" s="55"/>
      <c r="J889" s="34"/>
      <c r="K889" s="4"/>
      <c r="L889" s="4"/>
      <c r="M889" s="4"/>
      <c r="N889" s="4"/>
      <c r="O889" s="4"/>
      <c r="P889" s="4"/>
      <c r="Q889" s="4"/>
      <c r="R889" s="4"/>
      <c r="S889" s="4"/>
      <c r="CE889" s="26">
        <f t="shared" si="26"/>
        <v>0</v>
      </c>
      <c r="CF889" s="26">
        <f t="shared" si="27"/>
        <v>0</v>
      </c>
    </row>
    <row r="890" spans="1:84" ht="14.25" customHeight="1" x14ac:dyDescent="0.25">
      <c r="A890" s="9"/>
      <c r="B890" s="27">
        <v>884</v>
      </c>
      <c r="C890" s="2"/>
      <c r="D890" s="49"/>
      <c r="E890" s="2"/>
      <c r="F890" s="2"/>
      <c r="G890" s="45"/>
      <c r="H890" s="2"/>
      <c r="I890" s="55"/>
      <c r="J890" s="34"/>
      <c r="K890" s="4"/>
      <c r="L890" s="4"/>
      <c r="M890" s="4"/>
      <c r="N890" s="4"/>
      <c r="O890" s="4"/>
      <c r="P890" s="4"/>
      <c r="Q890" s="4"/>
      <c r="R890" s="4"/>
      <c r="S890" s="4"/>
      <c r="CE890" s="26">
        <f t="shared" si="26"/>
        <v>0</v>
      </c>
      <c r="CF890" s="26">
        <f t="shared" si="27"/>
        <v>0</v>
      </c>
    </row>
    <row r="891" spans="1:84" ht="14.25" customHeight="1" x14ac:dyDescent="0.25">
      <c r="A891" s="9"/>
      <c r="B891" s="27">
        <v>885</v>
      </c>
      <c r="C891" s="2"/>
      <c r="D891" s="49"/>
      <c r="E891" s="2"/>
      <c r="F891" s="2"/>
      <c r="G891" s="45"/>
      <c r="H891" s="2"/>
      <c r="I891" s="55"/>
      <c r="J891" s="34"/>
      <c r="K891" s="4"/>
      <c r="L891" s="4"/>
      <c r="M891" s="4"/>
      <c r="N891" s="4"/>
      <c r="O891" s="4"/>
      <c r="P891" s="4"/>
      <c r="Q891" s="4"/>
      <c r="R891" s="4"/>
      <c r="S891" s="4"/>
      <c r="CE891" s="26">
        <f t="shared" si="26"/>
        <v>0</v>
      </c>
      <c r="CF891" s="26">
        <f t="shared" si="27"/>
        <v>0</v>
      </c>
    </row>
    <row r="892" spans="1:84" ht="14.25" customHeight="1" x14ac:dyDescent="0.25">
      <c r="A892" s="9"/>
      <c r="B892" s="27">
        <v>886</v>
      </c>
      <c r="C892" s="2"/>
      <c r="D892" s="49"/>
      <c r="E892" s="2"/>
      <c r="F892" s="2"/>
      <c r="G892" s="45"/>
      <c r="H892" s="2"/>
      <c r="I892" s="55"/>
      <c r="J892" s="34"/>
      <c r="K892" s="4"/>
      <c r="L892" s="4"/>
      <c r="M892" s="4"/>
      <c r="N892" s="4"/>
      <c r="O892" s="4"/>
      <c r="P892" s="4"/>
      <c r="Q892" s="4"/>
      <c r="R892" s="4"/>
      <c r="S892" s="4"/>
      <c r="CE892" s="26">
        <f t="shared" si="26"/>
        <v>0</v>
      </c>
      <c r="CF892" s="26">
        <f t="shared" si="27"/>
        <v>0</v>
      </c>
    </row>
    <row r="893" spans="1:84" ht="14.25" customHeight="1" x14ac:dyDescent="0.25">
      <c r="A893" s="9"/>
      <c r="B893" s="27">
        <v>887</v>
      </c>
      <c r="C893" s="2"/>
      <c r="D893" s="49"/>
      <c r="E893" s="2"/>
      <c r="F893" s="2"/>
      <c r="G893" s="45"/>
      <c r="H893" s="2"/>
      <c r="I893" s="55"/>
      <c r="J893" s="34"/>
      <c r="K893" s="4"/>
      <c r="L893" s="4"/>
      <c r="M893" s="4"/>
      <c r="N893" s="4"/>
      <c r="O893" s="4"/>
      <c r="P893" s="4"/>
      <c r="Q893" s="4"/>
      <c r="R893" s="4"/>
      <c r="S893" s="4"/>
      <c r="CE893" s="26">
        <f t="shared" si="26"/>
        <v>0</v>
      </c>
      <c r="CF893" s="26">
        <f t="shared" si="27"/>
        <v>0</v>
      </c>
    </row>
    <row r="894" spans="1:84" ht="14.25" customHeight="1" x14ac:dyDescent="0.25">
      <c r="A894" s="9"/>
      <c r="B894" s="27">
        <v>888</v>
      </c>
      <c r="C894" s="2"/>
      <c r="D894" s="49"/>
      <c r="E894" s="2"/>
      <c r="F894" s="2"/>
      <c r="G894" s="45"/>
      <c r="H894" s="2"/>
      <c r="I894" s="55"/>
      <c r="J894" s="34"/>
      <c r="K894" s="4"/>
      <c r="L894" s="4"/>
      <c r="M894" s="4"/>
      <c r="N894" s="4"/>
      <c r="O894" s="4"/>
      <c r="P894" s="4"/>
      <c r="Q894" s="4"/>
      <c r="R894" s="4"/>
      <c r="S894" s="4"/>
      <c r="CE894" s="26">
        <f t="shared" si="26"/>
        <v>0</v>
      </c>
      <c r="CF894" s="26">
        <f t="shared" si="27"/>
        <v>0</v>
      </c>
    </row>
    <row r="895" spans="1:84" ht="14.25" customHeight="1" x14ac:dyDescent="0.25">
      <c r="A895" s="9"/>
      <c r="B895" s="27">
        <v>889</v>
      </c>
      <c r="C895" s="2"/>
      <c r="D895" s="49"/>
      <c r="E895" s="2"/>
      <c r="F895" s="2"/>
      <c r="G895" s="45"/>
      <c r="H895" s="2"/>
      <c r="I895" s="55"/>
      <c r="J895" s="34"/>
      <c r="K895" s="4"/>
      <c r="L895" s="4"/>
      <c r="M895" s="4"/>
      <c r="N895" s="4"/>
      <c r="O895" s="4"/>
      <c r="P895" s="4"/>
      <c r="Q895" s="4"/>
      <c r="R895" s="4"/>
      <c r="S895" s="4"/>
      <c r="CE895" s="26">
        <f t="shared" si="26"/>
        <v>0</v>
      </c>
      <c r="CF895" s="26">
        <f t="shared" si="27"/>
        <v>0</v>
      </c>
    </row>
    <row r="896" spans="1:84" ht="14.25" customHeight="1" x14ac:dyDescent="0.25">
      <c r="A896" s="9"/>
      <c r="B896" s="27">
        <v>890</v>
      </c>
      <c r="C896" s="2"/>
      <c r="D896" s="49"/>
      <c r="E896" s="2"/>
      <c r="F896" s="2"/>
      <c r="G896" s="45"/>
      <c r="H896" s="2"/>
      <c r="I896" s="55"/>
      <c r="J896" s="34"/>
      <c r="K896" s="4"/>
      <c r="L896" s="4"/>
      <c r="M896" s="4"/>
      <c r="N896" s="4"/>
      <c r="O896" s="4"/>
      <c r="P896" s="4"/>
      <c r="Q896" s="4"/>
      <c r="R896" s="4"/>
      <c r="S896" s="4"/>
      <c r="CE896" s="26">
        <f t="shared" si="26"/>
        <v>0</v>
      </c>
      <c r="CF896" s="26">
        <f t="shared" si="27"/>
        <v>0</v>
      </c>
    </row>
    <row r="897" spans="1:84" ht="14.25" customHeight="1" x14ac:dyDescent="0.25">
      <c r="A897" s="9"/>
      <c r="B897" s="27">
        <v>891</v>
      </c>
      <c r="C897" s="2"/>
      <c r="D897" s="49"/>
      <c r="E897" s="2"/>
      <c r="F897" s="2"/>
      <c r="G897" s="45"/>
      <c r="H897" s="2"/>
      <c r="I897" s="55"/>
      <c r="J897" s="34"/>
      <c r="K897" s="4"/>
      <c r="L897" s="4"/>
      <c r="M897" s="4"/>
      <c r="N897" s="4"/>
      <c r="O897" s="4"/>
      <c r="P897" s="4"/>
      <c r="Q897" s="4"/>
      <c r="R897" s="4"/>
      <c r="S897" s="4"/>
      <c r="CE897" s="26">
        <f t="shared" si="26"/>
        <v>0</v>
      </c>
      <c r="CF897" s="26">
        <f t="shared" si="27"/>
        <v>0</v>
      </c>
    </row>
    <row r="898" spans="1:84" ht="14.25" customHeight="1" x14ac:dyDescent="0.25">
      <c r="A898" s="9"/>
      <c r="B898" s="27">
        <v>892</v>
      </c>
      <c r="C898" s="2"/>
      <c r="D898" s="49"/>
      <c r="E898" s="2"/>
      <c r="F898" s="2"/>
      <c r="G898" s="45"/>
      <c r="H898" s="2"/>
      <c r="I898" s="55"/>
      <c r="J898" s="34"/>
      <c r="K898" s="4"/>
      <c r="L898" s="4"/>
      <c r="M898" s="4"/>
      <c r="N898" s="4"/>
      <c r="O898" s="4"/>
      <c r="P898" s="4"/>
      <c r="Q898" s="4"/>
      <c r="R898" s="4"/>
      <c r="S898" s="4"/>
      <c r="CE898" s="26">
        <f t="shared" si="26"/>
        <v>0</v>
      </c>
      <c r="CF898" s="26">
        <f t="shared" si="27"/>
        <v>0</v>
      </c>
    </row>
    <row r="899" spans="1:84" ht="14.25" customHeight="1" x14ac:dyDescent="0.25">
      <c r="A899" s="9"/>
      <c r="B899" s="27">
        <v>893</v>
      </c>
      <c r="C899" s="2"/>
      <c r="D899" s="49"/>
      <c r="E899" s="2"/>
      <c r="F899" s="2"/>
      <c r="G899" s="45"/>
      <c r="H899" s="2"/>
      <c r="I899" s="55"/>
      <c r="J899" s="34"/>
      <c r="K899" s="4"/>
      <c r="L899" s="4"/>
      <c r="M899" s="4"/>
      <c r="N899" s="4"/>
      <c r="O899" s="4"/>
      <c r="P899" s="4"/>
      <c r="Q899" s="4"/>
      <c r="R899" s="4"/>
      <c r="S899" s="4"/>
      <c r="CE899" s="26">
        <f t="shared" si="26"/>
        <v>0</v>
      </c>
      <c r="CF899" s="26">
        <f t="shared" si="27"/>
        <v>0</v>
      </c>
    </row>
    <row r="900" spans="1:84" ht="14.25" customHeight="1" x14ac:dyDescent="0.25">
      <c r="A900" s="9"/>
      <c r="B900" s="27">
        <v>894</v>
      </c>
      <c r="C900" s="2"/>
      <c r="D900" s="49"/>
      <c r="E900" s="2"/>
      <c r="F900" s="2"/>
      <c r="G900" s="45"/>
      <c r="H900" s="2"/>
      <c r="I900" s="55"/>
      <c r="J900" s="34"/>
      <c r="K900" s="4"/>
      <c r="L900" s="4"/>
      <c r="M900" s="4"/>
      <c r="N900" s="4"/>
      <c r="O900" s="4"/>
      <c r="P900" s="4"/>
      <c r="Q900" s="4"/>
      <c r="R900" s="4"/>
      <c r="S900" s="4"/>
      <c r="CE900" s="26">
        <f t="shared" si="26"/>
        <v>0</v>
      </c>
      <c r="CF900" s="26">
        <f t="shared" si="27"/>
        <v>0</v>
      </c>
    </row>
    <row r="901" spans="1:84" ht="14.25" customHeight="1" x14ac:dyDescent="0.25">
      <c r="A901" s="9"/>
      <c r="B901" s="27">
        <v>895</v>
      </c>
      <c r="C901" s="2"/>
      <c r="D901" s="49"/>
      <c r="E901" s="2"/>
      <c r="F901" s="2"/>
      <c r="G901" s="45"/>
      <c r="H901" s="2"/>
      <c r="I901" s="55"/>
      <c r="J901" s="34"/>
      <c r="K901" s="4"/>
      <c r="L901" s="4"/>
      <c r="M901" s="4"/>
      <c r="N901" s="4"/>
      <c r="O901" s="4"/>
      <c r="P901" s="4"/>
      <c r="Q901" s="4"/>
      <c r="R901" s="4"/>
      <c r="S901" s="4"/>
      <c r="CE901" s="26">
        <f t="shared" si="26"/>
        <v>0</v>
      </c>
      <c r="CF901" s="26">
        <f t="shared" si="27"/>
        <v>0</v>
      </c>
    </row>
    <row r="902" spans="1:84" ht="14.25" customHeight="1" x14ac:dyDescent="0.25">
      <c r="A902" s="9"/>
      <c r="B902" s="27">
        <v>896</v>
      </c>
      <c r="C902" s="2"/>
      <c r="D902" s="49"/>
      <c r="E902" s="2"/>
      <c r="F902" s="2"/>
      <c r="G902" s="45"/>
      <c r="H902" s="2"/>
      <c r="I902" s="55"/>
      <c r="J902" s="34"/>
      <c r="K902" s="4"/>
      <c r="L902" s="4"/>
      <c r="M902" s="4"/>
      <c r="N902" s="4"/>
      <c r="O902" s="4"/>
      <c r="P902" s="4"/>
      <c r="Q902" s="4"/>
      <c r="R902" s="4"/>
      <c r="S902" s="4"/>
      <c r="CE902" s="26">
        <f t="shared" si="26"/>
        <v>0</v>
      </c>
      <c r="CF902" s="26">
        <f t="shared" si="27"/>
        <v>0</v>
      </c>
    </row>
    <row r="903" spans="1:84" ht="14.25" customHeight="1" x14ac:dyDescent="0.25">
      <c r="A903" s="9"/>
      <c r="B903" s="27">
        <v>897</v>
      </c>
      <c r="C903" s="2"/>
      <c r="D903" s="49"/>
      <c r="E903" s="2"/>
      <c r="F903" s="2"/>
      <c r="G903" s="45"/>
      <c r="H903" s="2"/>
      <c r="I903" s="55"/>
      <c r="J903" s="34"/>
      <c r="K903" s="4"/>
      <c r="L903" s="4"/>
      <c r="M903" s="4"/>
      <c r="N903" s="4"/>
      <c r="O903" s="4"/>
      <c r="P903" s="4"/>
      <c r="Q903" s="4"/>
      <c r="R903" s="4"/>
      <c r="S903" s="4"/>
      <c r="CE903" s="26">
        <f t="shared" ref="CE903:CE966" si="28">IF(C903&lt;&gt;"",1,0)</f>
        <v>0</v>
      </c>
      <c r="CF903" s="26">
        <f t="shared" ref="CF903:CF966" si="29">IF(CE903=1,IF(E903&lt;&gt;"",IF(E903&lt;400,1,0),0),0)</f>
        <v>0</v>
      </c>
    </row>
    <row r="904" spans="1:84" ht="14.25" customHeight="1" x14ac:dyDescent="0.25">
      <c r="A904" s="9"/>
      <c r="B904" s="27">
        <v>898</v>
      </c>
      <c r="C904" s="2"/>
      <c r="D904" s="49"/>
      <c r="E904" s="2"/>
      <c r="F904" s="2"/>
      <c r="G904" s="45"/>
      <c r="H904" s="2"/>
      <c r="I904" s="55"/>
      <c r="J904" s="34"/>
      <c r="K904" s="4"/>
      <c r="L904" s="4"/>
      <c r="M904" s="4"/>
      <c r="N904" s="4"/>
      <c r="O904" s="4"/>
      <c r="P904" s="4"/>
      <c r="Q904" s="4"/>
      <c r="R904" s="4"/>
      <c r="S904" s="4"/>
      <c r="CE904" s="26">
        <f t="shared" si="28"/>
        <v>0</v>
      </c>
      <c r="CF904" s="26">
        <f t="shared" si="29"/>
        <v>0</v>
      </c>
    </row>
    <row r="905" spans="1:84" ht="14.25" customHeight="1" x14ac:dyDescent="0.25">
      <c r="A905" s="9"/>
      <c r="B905" s="27">
        <v>899</v>
      </c>
      <c r="C905" s="2"/>
      <c r="D905" s="49"/>
      <c r="E905" s="2"/>
      <c r="F905" s="2"/>
      <c r="G905" s="45"/>
      <c r="H905" s="2"/>
      <c r="I905" s="55"/>
      <c r="J905" s="34"/>
      <c r="K905" s="4"/>
      <c r="L905" s="4"/>
      <c r="M905" s="4"/>
      <c r="N905" s="4"/>
      <c r="O905" s="4"/>
      <c r="P905" s="4"/>
      <c r="Q905" s="4"/>
      <c r="R905" s="4"/>
      <c r="S905" s="4"/>
      <c r="CE905" s="26">
        <f t="shared" si="28"/>
        <v>0</v>
      </c>
      <c r="CF905" s="26">
        <f t="shared" si="29"/>
        <v>0</v>
      </c>
    </row>
    <row r="906" spans="1:84" ht="14.25" customHeight="1" x14ac:dyDescent="0.25">
      <c r="A906" s="9"/>
      <c r="B906" s="27">
        <v>900</v>
      </c>
      <c r="C906" s="2"/>
      <c r="D906" s="49"/>
      <c r="E906" s="2"/>
      <c r="F906" s="2"/>
      <c r="G906" s="45"/>
      <c r="H906" s="2"/>
      <c r="I906" s="55"/>
      <c r="J906" s="34"/>
      <c r="K906" s="4"/>
      <c r="L906" s="4"/>
      <c r="M906" s="4"/>
      <c r="N906" s="4"/>
      <c r="O906" s="4"/>
      <c r="P906" s="4"/>
      <c r="Q906" s="4"/>
      <c r="R906" s="4"/>
      <c r="S906" s="4"/>
      <c r="CE906" s="26">
        <f t="shared" si="28"/>
        <v>0</v>
      </c>
      <c r="CF906" s="26">
        <f t="shared" si="29"/>
        <v>0</v>
      </c>
    </row>
    <row r="907" spans="1:84" ht="14.25" customHeight="1" x14ac:dyDescent="0.25">
      <c r="A907" s="9"/>
      <c r="B907" s="27">
        <v>901</v>
      </c>
      <c r="C907" s="2"/>
      <c r="D907" s="49"/>
      <c r="E907" s="2"/>
      <c r="F907" s="2"/>
      <c r="G907" s="45"/>
      <c r="H907" s="2"/>
      <c r="I907" s="55"/>
      <c r="J907" s="34"/>
      <c r="K907" s="4"/>
      <c r="L907" s="4"/>
      <c r="M907" s="4"/>
      <c r="N907" s="4"/>
      <c r="O907" s="4"/>
      <c r="P907" s="4"/>
      <c r="Q907" s="4"/>
      <c r="R907" s="4"/>
      <c r="S907" s="4"/>
      <c r="CE907" s="26">
        <f t="shared" si="28"/>
        <v>0</v>
      </c>
      <c r="CF907" s="26">
        <f t="shared" si="29"/>
        <v>0</v>
      </c>
    </row>
    <row r="908" spans="1:84" ht="14.25" customHeight="1" x14ac:dyDescent="0.25">
      <c r="A908" s="9"/>
      <c r="B908" s="27">
        <v>902</v>
      </c>
      <c r="C908" s="2"/>
      <c r="D908" s="49"/>
      <c r="E908" s="2"/>
      <c r="F908" s="2"/>
      <c r="G908" s="45"/>
      <c r="H908" s="2"/>
      <c r="I908" s="55"/>
      <c r="J908" s="34"/>
      <c r="K908" s="4"/>
      <c r="L908" s="4"/>
      <c r="M908" s="4"/>
      <c r="N908" s="4"/>
      <c r="O908" s="4"/>
      <c r="P908" s="4"/>
      <c r="Q908" s="4"/>
      <c r="R908" s="4"/>
      <c r="S908" s="4"/>
      <c r="CE908" s="26">
        <f t="shared" si="28"/>
        <v>0</v>
      </c>
      <c r="CF908" s="26">
        <f t="shared" si="29"/>
        <v>0</v>
      </c>
    </row>
    <row r="909" spans="1:84" ht="14.25" customHeight="1" x14ac:dyDescent="0.25">
      <c r="A909" s="9"/>
      <c r="B909" s="27">
        <v>903</v>
      </c>
      <c r="C909" s="2"/>
      <c r="D909" s="49"/>
      <c r="E909" s="2"/>
      <c r="F909" s="2"/>
      <c r="G909" s="45"/>
      <c r="H909" s="2"/>
      <c r="I909" s="55"/>
      <c r="J909" s="34"/>
      <c r="K909" s="4"/>
      <c r="L909" s="4"/>
      <c r="M909" s="4"/>
      <c r="N909" s="4"/>
      <c r="O909" s="4"/>
      <c r="P909" s="4"/>
      <c r="Q909" s="4"/>
      <c r="R909" s="4"/>
      <c r="S909" s="4"/>
      <c r="CE909" s="26">
        <f t="shared" si="28"/>
        <v>0</v>
      </c>
      <c r="CF909" s="26">
        <f t="shared" si="29"/>
        <v>0</v>
      </c>
    </row>
    <row r="910" spans="1:84" ht="14.25" customHeight="1" x14ac:dyDescent="0.25">
      <c r="A910" s="9"/>
      <c r="B910" s="27">
        <v>904</v>
      </c>
      <c r="C910" s="2"/>
      <c r="D910" s="49"/>
      <c r="E910" s="2"/>
      <c r="F910" s="2"/>
      <c r="G910" s="45"/>
      <c r="H910" s="2"/>
      <c r="I910" s="55"/>
      <c r="J910" s="34"/>
      <c r="K910" s="4"/>
      <c r="L910" s="4"/>
      <c r="M910" s="4"/>
      <c r="N910" s="4"/>
      <c r="O910" s="4"/>
      <c r="P910" s="4"/>
      <c r="Q910" s="4"/>
      <c r="R910" s="4"/>
      <c r="S910" s="4"/>
      <c r="CE910" s="26">
        <f t="shared" si="28"/>
        <v>0</v>
      </c>
      <c r="CF910" s="26">
        <f t="shared" si="29"/>
        <v>0</v>
      </c>
    </row>
    <row r="911" spans="1:84" ht="14.25" customHeight="1" x14ac:dyDescent="0.25">
      <c r="A911" s="9"/>
      <c r="B911" s="27">
        <v>905</v>
      </c>
      <c r="C911" s="2"/>
      <c r="D911" s="49"/>
      <c r="E911" s="2"/>
      <c r="F911" s="2"/>
      <c r="G911" s="45"/>
      <c r="H911" s="2"/>
      <c r="I911" s="55"/>
      <c r="J911" s="34"/>
      <c r="K911" s="4"/>
      <c r="L911" s="4"/>
      <c r="M911" s="4"/>
      <c r="N911" s="4"/>
      <c r="O911" s="4"/>
      <c r="P911" s="4"/>
      <c r="Q911" s="4"/>
      <c r="R911" s="4"/>
      <c r="S911" s="4"/>
      <c r="CE911" s="26">
        <f t="shared" si="28"/>
        <v>0</v>
      </c>
      <c r="CF911" s="26">
        <f t="shared" si="29"/>
        <v>0</v>
      </c>
    </row>
    <row r="912" spans="1:84" ht="14.25" customHeight="1" x14ac:dyDescent="0.25">
      <c r="A912" s="9"/>
      <c r="B912" s="27">
        <v>906</v>
      </c>
      <c r="C912" s="2"/>
      <c r="D912" s="49"/>
      <c r="E912" s="2"/>
      <c r="F912" s="2"/>
      <c r="G912" s="45"/>
      <c r="H912" s="2"/>
      <c r="I912" s="55"/>
      <c r="J912" s="34"/>
      <c r="K912" s="4"/>
      <c r="L912" s="4"/>
      <c r="M912" s="4"/>
      <c r="N912" s="4"/>
      <c r="O912" s="4"/>
      <c r="P912" s="4"/>
      <c r="Q912" s="4"/>
      <c r="R912" s="4"/>
      <c r="S912" s="4"/>
      <c r="CE912" s="26">
        <f t="shared" si="28"/>
        <v>0</v>
      </c>
      <c r="CF912" s="26">
        <f t="shared" si="29"/>
        <v>0</v>
      </c>
    </row>
    <row r="913" spans="1:84" ht="14.25" customHeight="1" x14ac:dyDescent="0.25">
      <c r="A913" s="9"/>
      <c r="B913" s="27">
        <v>907</v>
      </c>
      <c r="C913" s="2"/>
      <c r="D913" s="49"/>
      <c r="E913" s="2"/>
      <c r="F913" s="2"/>
      <c r="G913" s="45"/>
      <c r="H913" s="2"/>
      <c r="I913" s="55"/>
      <c r="J913" s="34"/>
      <c r="K913" s="4"/>
      <c r="L913" s="4"/>
      <c r="M913" s="4"/>
      <c r="N913" s="4"/>
      <c r="O913" s="4"/>
      <c r="P913" s="4"/>
      <c r="Q913" s="4"/>
      <c r="R913" s="4"/>
      <c r="S913" s="4"/>
      <c r="CE913" s="26">
        <f t="shared" si="28"/>
        <v>0</v>
      </c>
      <c r="CF913" s="26">
        <f t="shared" si="29"/>
        <v>0</v>
      </c>
    </row>
    <row r="914" spans="1:84" ht="14.25" customHeight="1" x14ac:dyDescent="0.25">
      <c r="A914" s="9"/>
      <c r="B914" s="27">
        <v>908</v>
      </c>
      <c r="C914" s="2"/>
      <c r="D914" s="49"/>
      <c r="E914" s="2"/>
      <c r="F914" s="2"/>
      <c r="G914" s="45"/>
      <c r="H914" s="2"/>
      <c r="I914" s="55"/>
      <c r="J914" s="34"/>
      <c r="K914" s="4"/>
      <c r="L914" s="4"/>
      <c r="M914" s="4"/>
      <c r="N914" s="4"/>
      <c r="O914" s="4"/>
      <c r="P914" s="4"/>
      <c r="Q914" s="4"/>
      <c r="R914" s="4"/>
      <c r="S914" s="4"/>
      <c r="CE914" s="26">
        <f t="shared" si="28"/>
        <v>0</v>
      </c>
      <c r="CF914" s="26">
        <f t="shared" si="29"/>
        <v>0</v>
      </c>
    </row>
    <row r="915" spans="1:84" ht="14.25" customHeight="1" x14ac:dyDescent="0.25">
      <c r="A915" s="9"/>
      <c r="B915" s="27">
        <v>909</v>
      </c>
      <c r="C915" s="2"/>
      <c r="D915" s="49"/>
      <c r="E915" s="2"/>
      <c r="F915" s="2"/>
      <c r="G915" s="45"/>
      <c r="H915" s="2"/>
      <c r="I915" s="55"/>
      <c r="J915" s="34"/>
      <c r="K915" s="4"/>
      <c r="L915" s="4"/>
      <c r="M915" s="4"/>
      <c r="N915" s="4"/>
      <c r="O915" s="4"/>
      <c r="P915" s="4"/>
      <c r="Q915" s="4"/>
      <c r="R915" s="4"/>
      <c r="S915" s="4"/>
      <c r="CE915" s="26">
        <f t="shared" si="28"/>
        <v>0</v>
      </c>
      <c r="CF915" s="26">
        <f t="shared" si="29"/>
        <v>0</v>
      </c>
    </row>
    <row r="916" spans="1:84" ht="14.25" customHeight="1" x14ac:dyDescent="0.25">
      <c r="A916" s="9"/>
      <c r="B916" s="27">
        <v>910</v>
      </c>
      <c r="C916" s="2"/>
      <c r="D916" s="49"/>
      <c r="E916" s="2"/>
      <c r="F916" s="2"/>
      <c r="G916" s="45"/>
      <c r="H916" s="2"/>
      <c r="I916" s="55"/>
      <c r="J916" s="34"/>
      <c r="K916" s="4"/>
      <c r="L916" s="4"/>
      <c r="M916" s="4"/>
      <c r="N916" s="4"/>
      <c r="O916" s="4"/>
      <c r="P916" s="4"/>
      <c r="Q916" s="4"/>
      <c r="R916" s="4"/>
      <c r="S916" s="4"/>
      <c r="CE916" s="26">
        <f t="shared" si="28"/>
        <v>0</v>
      </c>
      <c r="CF916" s="26">
        <f t="shared" si="29"/>
        <v>0</v>
      </c>
    </row>
    <row r="917" spans="1:84" ht="14.25" customHeight="1" x14ac:dyDescent="0.25">
      <c r="A917" s="9"/>
      <c r="B917" s="27">
        <v>911</v>
      </c>
      <c r="C917" s="2"/>
      <c r="D917" s="49"/>
      <c r="E917" s="2"/>
      <c r="F917" s="2"/>
      <c r="G917" s="45"/>
      <c r="H917" s="2"/>
      <c r="I917" s="55"/>
      <c r="J917" s="34"/>
      <c r="K917" s="4"/>
      <c r="L917" s="4"/>
      <c r="M917" s="4"/>
      <c r="N917" s="4"/>
      <c r="O917" s="4"/>
      <c r="P917" s="4"/>
      <c r="Q917" s="4"/>
      <c r="R917" s="4"/>
      <c r="S917" s="4"/>
      <c r="CE917" s="26">
        <f t="shared" si="28"/>
        <v>0</v>
      </c>
      <c r="CF917" s="26">
        <f t="shared" si="29"/>
        <v>0</v>
      </c>
    </row>
    <row r="918" spans="1:84" ht="14.25" customHeight="1" x14ac:dyDescent="0.25">
      <c r="A918" s="9"/>
      <c r="B918" s="27">
        <v>912</v>
      </c>
      <c r="C918" s="2"/>
      <c r="D918" s="49"/>
      <c r="E918" s="2"/>
      <c r="F918" s="2"/>
      <c r="G918" s="45"/>
      <c r="H918" s="2"/>
      <c r="I918" s="55"/>
      <c r="J918" s="34"/>
      <c r="K918" s="4"/>
      <c r="L918" s="4"/>
      <c r="M918" s="4"/>
      <c r="N918" s="4"/>
      <c r="O918" s="4"/>
      <c r="P918" s="4"/>
      <c r="Q918" s="4"/>
      <c r="R918" s="4"/>
      <c r="S918" s="4"/>
      <c r="CE918" s="26">
        <f t="shared" si="28"/>
        <v>0</v>
      </c>
      <c r="CF918" s="26">
        <f t="shared" si="29"/>
        <v>0</v>
      </c>
    </row>
    <row r="919" spans="1:84" ht="14.25" customHeight="1" x14ac:dyDescent="0.25">
      <c r="A919" s="9"/>
      <c r="B919" s="27">
        <v>913</v>
      </c>
      <c r="C919" s="2"/>
      <c r="D919" s="49"/>
      <c r="E919" s="2"/>
      <c r="F919" s="2"/>
      <c r="G919" s="45"/>
      <c r="H919" s="2"/>
      <c r="I919" s="55"/>
      <c r="J919" s="34"/>
      <c r="K919" s="4"/>
      <c r="L919" s="4"/>
      <c r="M919" s="4"/>
      <c r="N919" s="4"/>
      <c r="O919" s="4"/>
      <c r="P919" s="4"/>
      <c r="Q919" s="4"/>
      <c r="R919" s="4"/>
      <c r="S919" s="4"/>
      <c r="CE919" s="26">
        <f t="shared" si="28"/>
        <v>0</v>
      </c>
      <c r="CF919" s="26">
        <f t="shared" si="29"/>
        <v>0</v>
      </c>
    </row>
    <row r="920" spans="1:84" ht="14.25" customHeight="1" x14ac:dyDescent="0.25">
      <c r="A920" s="9"/>
      <c r="B920" s="27">
        <v>914</v>
      </c>
      <c r="C920" s="2"/>
      <c r="D920" s="49"/>
      <c r="E920" s="2"/>
      <c r="F920" s="2"/>
      <c r="G920" s="45"/>
      <c r="H920" s="2"/>
      <c r="I920" s="55"/>
      <c r="J920" s="34"/>
      <c r="K920" s="4"/>
      <c r="L920" s="4"/>
      <c r="M920" s="4"/>
      <c r="N920" s="4"/>
      <c r="O920" s="4"/>
      <c r="P920" s="4"/>
      <c r="Q920" s="4"/>
      <c r="R920" s="4"/>
      <c r="S920" s="4"/>
      <c r="CE920" s="26">
        <f t="shared" si="28"/>
        <v>0</v>
      </c>
      <c r="CF920" s="26">
        <f t="shared" si="29"/>
        <v>0</v>
      </c>
    </row>
    <row r="921" spans="1:84" ht="14.25" customHeight="1" x14ac:dyDescent="0.25">
      <c r="A921" s="9"/>
      <c r="B921" s="27">
        <v>915</v>
      </c>
      <c r="C921" s="2"/>
      <c r="D921" s="49"/>
      <c r="E921" s="2"/>
      <c r="F921" s="2"/>
      <c r="G921" s="45"/>
      <c r="H921" s="2"/>
      <c r="I921" s="55"/>
      <c r="J921" s="34"/>
      <c r="K921" s="4"/>
      <c r="L921" s="4"/>
      <c r="M921" s="4"/>
      <c r="N921" s="4"/>
      <c r="O921" s="4"/>
      <c r="P921" s="4"/>
      <c r="Q921" s="4"/>
      <c r="R921" s="4"/>
      <c r="S921" s="4"/>
      <c r="CE921" s="26">
        <f t="shared" si="28"/>
        <v>0</v>
      </c>
      <c r="CF921" s="26">
        <f t="shared" si="29"/>
        <v>0</v>
      </c>
    </row>
    <row r="922" spans="1:84" ht="14.25" customHeight="1" x14ac:dyDescent="0.25">
      <c r="A922" s="9"/>
      <c r="B922" s="27">
        <v>916</v>
      </c>
      <c r="C922" s="2"/>
      <c r="D922" s="49"/>
      <c r="E922" s="2"/>
      <c r="F922" s="2"/>
      <c r="G922" s="45"/>
      <c r="H922" s="2"/>
      <c r="I922" s="55"/>
      <c r="J922" s="34"/>
      <c r="K922" s="4"/>
      <c r="L922" s="4"/>
      <c r="M922" s="4"/>
      <c r="N922" s="4"/>
      <c r="O922" s="4"/>
      <c r="P922" s="4"/>
      <c r="Q922" s="4"/>
      <c r="R922" s="4"/>
      <c r="S922" s="4"/>
      <c r="CE922" s="26">
        <f t="shared" si="28"/>
        <v>0</v>
      </c>
      <c r="CF922" s="26">
        <f t="shared" si="29"/>
        <v>0</v>
      </c>
    </row>
    <row r="923" spans="1:84" ht="14.25" customHeight="1" x14ac:dyDescent="0.25">
      <c r="A923" s="9"/>
      <c r="B923" s="27">
        <v>917</v>
      </c>
      <c r="C923" s="2"/>
      <c r="D923" s="49"/>
      <c r="E923" s="2"/>
      <c r="F923" s="2"/>
      <c r="G923" s="45"/>
      <c r="H923" s="2"/>
      <c r="I923" s="55"/>
      <c r="J923" s="34"/>
      <c r="K923" s="4"/>
      <c r="L923" s="4"/>
      <c r="M923" s="4"/>
      <c r="N923" s="4"/>
      <c r="O923" s="4"/>
      <c r="P923" s="4"/>
      <c r="Q923" s="4"/>
      <c r="R923" s="4"/>
      <c r="S923" s="4"/>
      <c r="CE923" s="26">
        <f t="shared" si="28"/>
        <v>0</v>
      </c>
      <c r="CF923" s="26">
        <f t="shared" si="29"/>
        <v>0</v>
      </c>
    </row>
    <row r="924" spans="1:84" ht="14.25" customHeight="1" x14ac:dyDescent="0.25">
      <c r="A924" s="9"/>
      <c r="B924" s="27">
        <v>918</v>
      </c>
      <c r="C924" s="2"/>
      <c r="D924" s="49"/>
      <c r="E924" s="2"/>
      <c r="F924" s="2"/>
      <c r="G924" s="45"/>
      <c r="H924" s="2"/>
      <c r="I924" s="55"/>
      <c r="J924" s="34"/>
      <c r="K924" s="4"/>
      <c r="L924" s="4"/>
      <c r="M924" s="4"/>
      <c r="N924" s="4"/>
      <c r="O924" s="4"/>
      <c r="P924" s="4"/>
      <c r="Q924" s="4"/>
      <c r="R924" s="4"/>
      <c r="S924" s="4"/>
      <c r="CE924" s="26">
        <f t="shared" si="28"/>
        <v>0</v>
      </c>
      <c r="CF924" s="26">
        <f t="shared" si="29"/>
        <v>0</v>
      </c>
    </row>
    <row r="925" spans="1:84" ht="14.25" customHeight="1" x14ac:dyDescent="0.25">
      <c r="A925" s="9"/>
      <c r="B925" s="27">
        <v>919</v>
      </c>
      <c r="C925" s="2"/>
      <c r="D925" s="49"/>
      <c r="E925" s="2"/>
      <c r="F925" s="2"/>
      <c r="G925" s="45"/>
      <c r="H925" s="2"/>
      <c r="I925" s="55"/>
      <c r="J925" s="34"/>
      <c r="K925" s="4"/>
      <c r="L925" s="4"/>
      <c r="M925" s="4"/>
      <c r="N925" s="4"/>
      <c r="O925" s="4"/>
      <c r="P925" s="4"/>
      <c r="Q925" s="4"/>
      <c r="R925" s="4"/>
      <c r="S925" s="4"/>
      <c r="CE925" s="26">
        <f t="shared" si="28"/>
        <v>0</v>
      </c>
      <c r="CF925" s="26">
        <f t="shared" si="29"/>
        <v>0</v>
      </c>
    </row>
    <row r="926" spans="1:84" ht="14.25" customHeight="1" x14ac:dyDescent="0.25">
      <c r="A926" s="9"/>
      <c r="B926" s="27">
        <v>920</v>
      </c>
      <c r="C926" s="2"/>
      <c r="D926" s="49"/>
      <c r="E926" s="2"/>
      <c r="F926" s="2"/>
      <c r="G926" s="45"/>
      <c r="H926" s="2"/>
      <c r="I926" s="55"/>
      <c r="J926" s="34"/>
      <c r="K926" s="4"/>
      <c r="L926" s="4"/>
      <c r="M926" s="4"/>
      <c r="N926" s="4"/>
      <c r="O926" s="4"/>
      <c r="P926" s="4"/>
      <c r="Q926" s="4"/>
      <c r="R926" s="4"/>
      <c r="S926" s="4"/>
      <c r="CE926" s="26">
        <f t="shared" si="28"/>
        <v>0</v>
      </c>
      <c r="CF926" s="26">
        <f t="shared" si="29"/>
        <v>0</v>
      </c>
    </row>
    <row r="927" spans="1:84" ht="14.25" customHeight="1" x14ac:dyDescent="0.25">
      <c r="A927" s="9"/>
      <c r="B927" s="27">
        <v>921</v>
      </c>
      <c r="C927" s="2"/>
      <c r="D927" s="49"/>
      <c r="E927" s="2"/>
      <c r="F927" s="2"/>
      <c r="G927" s="45"/>
      <c r="H927" s="2"/>
      <c r="I927" s="55"/>
      <c r="J927" s="34"/>
      <c r="K927" s="4"/>
      <c r="L927" s="4"/>
      <c r="M927" s="4"/>
      <c r="N927" s="4"/>
      <c r="O927" s="4"/>
      <c r="P927" s="4"/>
      <c r="Q927" s="4"/>
      <c r="R927" s="4"/>
      <c r="S927" s="4"/>
      <c r="CE927" s="26">
        <f t="shared" si="28"/>
        <v>0</v>
      </c>
      <c r="CF927" s="26">
        <f t="shared" si="29"/>
        <v>0</v>
      </c>
    </row>
    <row r="928" spans="1:84" ht="14.25" customHeight="1" x14ac:dyDescent="0.25">
      <c r="A928" s="9"/>
      <c r="B928" s="27">
        <v>922</v>
      </c>
      <c r="C928" s="2"/>
      <c r="D928" s="49"/>
      <c r="E928" s="2"/>
      <c r="F928" s="2"/>
      <c r="G928" s="45"/>
      <c r="H928" s="2"/>
      <c r="I928" s="55"/>
      <c r="J928" s="34"/>
      <c r="K928" s="4"/>
      <c r="L928" s="4"/>
      <c r="M928" s="4"/>
      <c r="N928" s="4"/>
      <c r="O928" s="4"/>
      <c r="P928" s="4"/>
      <c r="Q928" s="4"/>
      <c r="R928" s="4"/>
      <c r="S928" s="4"/>
      <c r="CE928" s="26">
        <f t="shared" si="28"/>
        <v>0</v>
      </c>
      <c r="CF928" s="26">
        <f t="shared" si="29"/>
        <v>0</v>
      </c>
    </row>
    <row r="929" spans="1:84" ht="14.25" customHeight="1" x14ac:dyDescent="0.25">
      <c r="A929" s="9"/>
      <c r="B929" s="27">
        <v>923</v>
      </c>
      <c r="C929" s="2"/>
      <c r="D929" s="49"/>
      <c r="E929" s="2"/>
      <c r="F929" s="2"/>
      <c r="G929" s="45"/>
      <c r="H929" s="2"/>
      <c r="I929" s="55"/>
      <c r="J929" s="34"/>
      <c r="K929" s="4"/>
      <c r="L929" s="4"/>
      <c r="M929" s="4"/>
      <c r="N929" s="4"/>
      <c r="O929" s="4"/>
      <c r="P929" s="4"/>
      <c r="Q929" s="4"/>
      <c r="R929" s="4"/>
      <c r="S929" s="4"/>
      <c r="CE929" s="26">
        <f t="shared" si="28"/>
        <v>0</v>
      </c>
      <c r="CF929" s="26">
        <f t="shared" si="29"/>
        <v>0</v>
      </c>
    </row>
    <row r="930" spans="1:84" ht="14.25" customHeight="1" x14ac:dyDescent="0.25">
      <c r="A930" s="9"/>
      <c r="B930" s="27">
        <v>924</v>
      </c>
      <c r="C930" s="2"/>
      <c r="D930" s="49"/>
      <c r="E930" s="2"/>
      <c r="F930" s="2"/>
      <c r="G930" s="45"/>
      <c r="H930" s="2"/>
      <c r="I930" s="55"/>
      <c r="J930" s="34"/>
      <c r="K930" s="4"/>
      <c r="L930" s="4"/>
      <c r="M930" s="4"/>
      <c r="N930" s="4"/>
      <c r="O930" s="4"/>
      <c r="P930" s="4"/>
      <c r="Q930" s="4"/>
      <c r="R930" s="4"/>
      <c r="S930" s="4"/>
      <c r="CE930" s="26">
        <f t="shared" si="28"/>
        <v>0</v>
      </c>
      <c r="CF930" s="26">
        <f t="shared" si="29"/>
        <v>0</v>
      </c>
    </row>
    <row r="931" spans="1:84" ht="14.25" customHeight="1" x14ac:dyDescent="0.25">
      <c r="A931" s="9"/>
      <c r="B931" s="27">
        <v>925</v>
      </c>
      <c r="C931" s="2"/>
      <c r="D931" s="49"/>
      <c r="E931" s="2"/>
      <c r="F931" s="2"/>
      <c r="G931" s="45"/>
      <c r="H931" s="2"/>
      <c r="I931" s="55"/>
      <c r="J931" s="34"/>
      <c r="K931" s="4"/>
      <c r="L931" s="4"/>
      <c r="M931" s="4"/>
      <c r="N931" s="4"/>
      <c r="O931" s="4"/>
      <c r="P931" s="4"/>
      <c r="Q931" s="4"/>
      <c r="R931" s="4"/>
      <c r="S931" s="4"/>
      <c r="CE931" s="26">
        <f t="shared" si="28"/>
        <v>0</v>
      </c>
      <c r="CF931" s="26">
        <f t="shared" si="29"/>
        <v>0</v>
      </c>
    </row>
    <row r="932" spans="1:84" ht="14.25" customHeight="1" x14ac:dyDescent="0.25">
      <c r="A932" s="9"/>
      <c r="B932" s="27">
        <v>926</v>
      </c>
      <c r="C932" s="2"/>
      <c r="D932" s="49"/>
      <c r="E932" s="2"/>
      <c r="F932" s="2"/>
      <c r="G932" s="45"/>
      <c r="H932" s="2"/>
      <c r="I932" s="55"/>
      <c r="J932" s="34"/>
      <c r="K932" s="4"/>
      <c r="L932" s="4"/>
      <c r="M932" s="4"/>
      <c r="N932" s="4"/>
      <c r="O932" s="4"/>
      <c r="P932" s="4"/>
      <c r="Q932" s="4"/>
      <c r="R932" s="4"/>
      <c r="S932" s="4"/>
      <c r="CE932" s="26">
        <f t="shared" si="28"/>
        <v>0</v>
      </c>
      <c r="CF932" s="26">
        <f t="shared" si="29"/>
        <v>0</v>
      </c>
    </row>
    <row r="933" spans="1:84" ht="14.25" customHeight="1" x14ac:dyDescent="0.25">
      <c r="A933" s="9"/>
      <c r="B933" s="27">
        <v>927</v>
      </c>
      <c r="C933" s="2"/>
      <c r="D933" s="49"/>
      <c r="E933" s="2"/>
      <c r="F933" s="2"/>
      <c r="G933" s="45"/>
      <c r="H933" s="2"/>
      <c r="I933" s="55"/>
      <c r="J933" s="34"/>
      <c r="K933" s="4"/>
      <c r="L933" s="4"/>
      <c r="M933" s="4"/>
      <c r="N933" s="4"/>
      <c r="O933" s="4"/>
      <c r="P933" s="4"/>
      <c r="Q933" s="4"/>
      <c r="R933" s="4"/>
      <c r="S933" s="4"/>
      <c r="CE933" s="26">
        <f t="shared" si="28"/>
        <v>0</v>
      </c>
      <c r="CF933" s="26">
        <f t="shared" si="29"/>
        <v>0</v>
      </c>
    </row>
    <row r="934" spans="1:84" ht="14.25" customHeight="1" x14ac:dyDescent="0.25">
      <c r="A934" s="9"/>
      <c r="B934" s="27">
        <v>928</v>
      </c>
      <c r="C934" s="2"/>
      <c r="D934" s="49"/>
      <c r="E934" s="2"/>
      <c r="F934" s="2"/>
      <c r="G934" s="45"/>
      <c r="H934" s="2"/>
      <c r="I934" s="55"/>
      <c r="J934" s="34"/>
      <c r="K934" s="4"/>
      <c r="L934" s="4"/>
      <c r="M934" s="4"/>
      <c r="N934" s="4"/>
      <c r="O934" s="4"/>
      <c r="P934" s="4"/>
      <c r="Q934" s="4"/>
      <c r="R934" s="4"/>
      <c r="S934" s="4"/>
      <c r="CE934" s="26">
        <f t="shared" si="28"/>
        <v>0</v>
      </c>
      <c r="CF934" s="26">
        <f t="shared" si="29"/>
        <v>0</v>
      </c>
    </row>
    <row r="935" spans="1:84" ht="14.25" customHeight="1" x14ac:dyDescent="0.25">
      <c r="A935" s="9"/>
      <c r="B935" s="27">
        <v>929</v>
      </c>
      <c r="C935" s="2"/>
      <c r="D935" s="49"/>
      <c r="E935" s="2"/>
      <c r="F935" s="2"/>
      <c r="G935" s="45"/>
      <c r="H935" s="2"/>
      <c r="I935" s="55"/>
      <c r="J935" s="34"/>
      <c r="K935" s="4"/>
      <c r="L935" s="4"/>
      <c r="M935" s="4"/>
      <c r="N935" s="4"/>
      <c r="O935" s="4"/>
      <c r="P935" s="4"/>
      <c r="Q935" s="4"/>
      <c r="R935" s="4"/>
      <c r="S935" s="4"/>
      <c r="CE935" s="26">
        <f t="shared" si="28"/>
        <v>0</v>
      </c>
      <c r="CF935" s="26">
        <f t="shared" si="29"/>
        <v>0</v>
      </c>
    </row>
    <row r="936" spans="1:84" ht="14.25" customHeight="1" x14ac:dyDescent="0.25">
      <c r="A936" s="9"/>
      <c r="B936" s="27">
        <v>930</v>
      </c>
      <c r="C936" s="2"/>
      <c r="D936" s="49"/>
      <c r="E936" s="2"/>
      <c r="F936" s="2"/>
      <c r="G936" s="45"/>
      <c r="H936" s="2"/>
      <c r="I936" s="55"/>
      <c r="J936" s="34"/>
      <c r="K936" s="4"/>
      <c r="L936" s="4"/>
      <c r="M936" s="4"/>
      <c r="N936" s="4"/>
      <c r="O936" s="4"/>
      <c r="P936" s="4"/>
      <c r="Q936" s="4"/>
      <c r="R936" s="4"/>
      <c r="S936" s="4"/>
      <c r="CE936" s="26">
        <f t="shared" si="28"/>
        <v>0</v>
      </c>
      <c r="CF936" s="26">
        <f t="shared" si="29"/>
        <v>0</v>
      </c>
    </row>
    <row r="937" spans="1:84" ht="14.25" customHeight="1" x14ac:dyDescent="0.25">
      <c r="A937" s="9"/>
      <c r="B937" s="27">
        <v>931</v>
      </c>
      <c r="C937" s="2"/>
      <c r="D937" s="49"/>
      <c r="E937" s="2"/>
      <c r="F937" s="2"/>
      <c r="G937" s="45"/>
      <c r="H937" s="2"/>
      <c r="I937" s="55"/>
      <c r="J937" s="34"/>
      <c r="K937" s="4"/>
      <c r="L937" s="4"/>
      <c r="M937" s="4"/>
      <c r="N937" s="4"/>
      <c r="O937" s="4"/>
      <c r="P937" s="4"/>
      <c r="Q937" s="4"/>
      <c r="R937" s="4"/>
      <c r="S937" s="4"/>
      <c r="CE937" s="26">
        <f t="shared" si="28"/>
        <v>0</v>
      </c>
      <c r="CF937" s="26">
        <f t="shared" si="29"/>
        <v>0</v>
      </c>
    </row>
    <row r="938" spans="1:84" ht="14.25" customHeight="1" x14ac:dyDescent="0.25">
      <c r="A938" s="9"/>
      <c r="B938" s="27">
        <v>932</v>
      </c>
      <c r="C938" s="2"/>
      <c r="D938" s="49"/>
      <c r="E938" s="2"/>
      <c r="F938" s="2"/>
      <c r="G938" s="45"/>
      <c r="H938" s="2"/>
      <c r="I938" s="55"/>
      <c r="J938" s="34"/>
      <c r="K938" s="4"/>
      <c r="L938" s="4"/>
      <c r="M938" s="4"/>
      <c r="N938" s="4"/>
      <c r="O938" s="4"/>
      <c r="P938" s="4"/>
      <c r="Q938" s="4"/>
      <c r="R938" s="4"/>
      <c r="S938" s="4"/>
      <c r="CE938" s="26">
        <f t="shared" si="28"/>
        <v>0</v>
      </c>
      <c r="CF938" s="26">
        <f t="shared" si="29"/>
        <v>0</v>
      </c>
    </row>
    <row r="939" spans="1:84" ht="14.25" customHeight="1" x14ac:dyDescent="0.25">
      <c r="A939" s="9"/>
      <c r="B939" s="27">
        <v>933</v>
      </c>
      <c r="C939" s="2"/>
      <c r="D939" s="49"/>
      <c r="E939" s="2"/>
      <c r="F939" s="2"/>
      <c r="G939" s="45"/>
      <c r="H939" s="2"/>
      <c r="I939" s="55"/>
      <c r="J939" s="34"/>
      <c r="K939" s="4"/>
      <c r="L939" s="4"/>
      <c r="M939" s="4"/>
      <c r="N939" s="4"/>
      <c r="O939" s="4"/>
      <c r="P939" s="4"/>
      <c r="Q939" s="4"/>
      <c r="R939" s="4"/>
      <c r="S939" s="4"/>
      <c r="CE939" s="26">
        <f t="shared" si="28"/>
        <v>0</v>
      </c>
      <c r="CF939" s="26">
        <f t="shared" si="29"/>
        <v>0</v>
      </c>
    </row>
    <row r="940" spans="1:84" ht="14.25" customHeight="1" x14ac:dyDescent="0.25">
      <c r="A940" s="9"/>
      <c r="B940" s="27">
        <v>934</v>
      </c>
      <c r="C940" s="2"/>
      <c r="D940" s="49"/>
      <c r="E940" s="2"/>
      <c r="F940" s="2"/>
      <c r="G940" s="45"/>
      <c r="H940" s="2"/>
      <c r="I940" s="55"/>
      <c r="J940" s="34"/>
      <c r="K940" s="4"/>
      <c r="L940" s="4"/>
      <c r="M940" s="4"/>
      <c r="N940" s="4"/>
      <c r="O940" s="4"/>
      <c r="P940" s="4"/>
      <c r="Q940" s="4"/>
      <c r="R940" s="4"/>
      <c r="S940" s="4"/>
      <c r="CE940" s="26">
        <f t="shared" si="28"/>
        <v>0</v>
      </c>
      <c r="CF940" s="26">
        <f t="shared" si="29"/>
        <v>0</v>
      </c>
    </row>
    <row r="941" spans="1:84" ht="14.25" customHeight="1" x14ac:dyDescent="0.25">
      <c r="A941" s="9"/>
      <c r="B941" s="27">
        <v>935</v>
      </c>
      <c r="C941" s="2"/>
      <c r="D941" s="49"/>
      <c r="E941" s="2"/>
      <c r="F941" s="2"/>
      <c r="G941" s="45"/>
      <c r="H941" s="2"/>
      <c r="I941" s="55"/>
      <c r="J941" s="34"/>
      <c r="K941" s="4"/>
      <c r="L941" s="4"/>
      <c r="M941" s="4"/>
      <c r="N941" s="4"/>
      <c r="O941" s="4"/>
      <c r="P941" s="4"/>
      <c r="Q941" s="4"/>
      <c r="R941" s="4"/>
      <c r="S941" s="4"/>
      <c r="CE941" s="26">
        <f t="shared" si="28"/>
        <v>0</v>
      </c>
      <c r="CF941" s="26">
        <f t="shared" si="29"/>
        <v>0</v>
      </c>
    </row>
    <row r="942" spans="1:84" ht="14.25" customHeight="1" x14ac:dyDescent="0.25">
      <c r="A942" s="9"/>
      <c r="B942" s="27">
        <v>936</v>
      </c>
      <c r="C942" s="2"/>
      <c r="D942" s="49"/>
      <c r="E942" s="2"/>
      <c r="F942" s="2"/>
      <c r="G942" s="45"/>
      <c r="H942" s="2"/>
      <c r="I942" s="55"/>
      <c r="J942" s="34"/>
      <c r="K942" s="4"/>
      <c r="L942" s="4"/>
      <c r="M942" s="4"/>
      <c r="N942" s="4"/>
      <c r="O942" s="4"/>
      <c r="P942" s="4"/>
      <c r="Q942" s="4"/>
      <c r="R942" s="4"/>
      <c r="S942" s="4"/>
      <c r="CE942" s="26">
        <f t="shared" si="28"/>
        <v>0</v>
      </c>
      <c r="CF942" s="26">
        <f t="shared" si="29"/>
        <v>0</v>
      </c>
    </row>
    <row r="943" spans="1:84" ht="14.25" customHeight="1" x14ac:dyDescent="0.25">
      <c r="A943" s="9"/>
      <c r="B943" s="27">
        <v>937</v>
      </c>
      <c r="C943" s="2"/>
      <c r="D943" s="49"/>
      <c r="E943" s="2"/>
      <c r="F943" s="2"/>
      <c r="G943" s="45"/>
      <c r="H943" s="2"/>
      <c r="I943" s="55"/>
      <c r="J943" s="34"/>
      <c r="K943" s="4"/>
      <c r="L943" s="4"/>
      <c r="M943" s="4"/>
      <c r="N943" s="4"/>
      <c r="O943" s="4"/>
      <c r="P943" s="4"/>
      <c r="Q943" s="4"/>
      <c r="R943" s="4"/>
      <c r="S943" s="4"/>
      <c r="CE943" s="26">
        <f t="shared" si="28"/>
        <v>0</v>
      </c>
      <c r="CF943" s="26">
        <f t="shared" si="29"/>
        <v>0</v>
      </c>
    </row>
    <row r="944" spans="1:84" ht="14.25" customHeight="1" x14ac:dyDescent="0.25">
      <c r="A944" s="9"/>
      <c r="B944" s="27">
        <v>938</v>
      </c>
      <c r="C944" s="2"/>
      <c r="D944" s="49"/>
      <c r="E944" s="2"/>
      <c r="F944" s="2"/>
      <c r="G944" s="45"/>
      <c r="H944" s="2"/>
      <c r="I944" s="55"/>
      <c r="J944" s="34"/>
      <c r="K944" s="4"/>
      <c r="L944" s="4"/>
      <c r="M944" s="4"/>
      <c r="N944" s="4"/>
      <c r="O944" s="4"/>
      <c r="P944" s="4"/>
      <c r="Q944" s="4"/>
      <c r="R944" s="4"/>
      <c r="S944" s="4"/>
      <c r="CE944" s="26">
        <f t="shared" si="28"/>
        <v>0</v>
      </c>
      <c r="CF944" s="26">
        <f t="shared" si="29"/>
        <v>0</v>
      </c>
    </row>
    <row r="945" spans="1:84" ht="14.25" customHeight="1" x14ac:dyDescent="0.25">
      <c r="A945" s="9"/>
      <c r="B945" s="27">
        <v>939</v>
      </c>
      <c r="C945" s="2"/>
      <c r="D945" s="49"/>
      <c r="E945" s="2"/>
      <c r="F945" s="2"/>
      <c r="G945" s="45"/>
      <c r="H945" s="2"/>
      <c r="I945" s="55"/>
      <c r="J945" s="34"/>
      <c r="K945" s="4"/>
      <c r="L945" s="4"/>
      <c r="M945" s="4"/>
      <c r="N945" s="4"/>
      <c r="O945" s="4"/>
      <c r="P945" s="4"/>
      <c r="Q945" s="4"/>
      <c r="R945" s="4"/>
      <c r="S945" s="4"/>
      <c r="CE945" s="26">
        <f t="shared" si="28"/>
        <v>0</v>
      </c>
      <c r="CF945" s="26">
        <f t="shared" si="29"/>
        <v>0</v>
      </c>
    </row>
    <row r="946" spans="1:84" ht="14.25" customHeight="1" x14ac:dyDescent="0.25">
      <c r="A946" s="9"/>
      <c r="B946" s="27">
        <v>940</v>
      </c>
      <c r="C946" s="2"/>
      <c r="D946" s="49"/>
      <c r="E946" s="2"/>
      <c r="F946" s="2"/>
      <c r="G946" s="45"/>
      <c r="H946" s="2"/>
      <c r="I946" s="55"/>
      <c r="J946" s="34"/>
      <c r="K946" s="4"/>
      <c r="L946" s="4"/>
      <c r="M946" s="4"/>
      <c r="N946" s="4"/>
      <c r="O946" s="4"/>
      <c r="P946" s="4"/>
      <c r="Q946" s="4"/>
      <c r="R946" s="4"/>
      <c r="S946" s="4"/>
      <c r="CE946" s="26">
        <f t="shared" si="28"/>
        <v>0</v>
      </c>
      <c r="CF946" s="26">
        <f t="shared" si="29"/>
        <v>0</v>
      </c>
    </row>
    <row r="947" spans="1:84" ht="14.25" customHeight="1" x14ac:dyDescent="0.25">
      <c r="A947" s="9"/>
      <c r="B947" s="27">
        <v>941</v>
      </c>
      <c r="C947" s="2"/>
      <c r="D947" s="49"/>
      <c r="E947" s="2"/>
      <c r="F947" s="2"/>
      <c r="G947" s="45"/>
      <c r="H947" s="2"/>
      <c r="I947" s="55"/>
      <c r="J947" s="34"/>
      <c r="K947" s="4"/>
      <c r="L947" s="4"/>
      <c r="M947" s="4"/>
      <c r="N947" s="4"/>
      <c r="O947" s="4"/>
      <c r="P947" s="4"/>
      <c r="Q947" s="4"/>
      <c r="R947" s="4"/>
      <c r="S947" s="4"/>
      <c r="CE947" s="26">
        <f t="shared" si="28"/>
        <v>0</v>
      </c>
      <c r="CF947" s="26">
        <f t="shared" si="29"/>
        <v>0</v>
      </c>
    </row>
    <row r="948" spans="1:84" ht="14.25" customHeight="1" x14ac:dyDescent="0.25">
      <c r="A948" s="9"/>
      <c r="B948" s="27">
        <v>942</v>
      </c>
      <c r="C948" s="2"/>
      <c r="D948" s="49"/>
      <c r="E948" s="2"/>
      <c r="F948" s="2"/>
      <c r="G948" s="45"/>
      <c r="H948" s="2"/>
      <c r="I948" s="55"/>
      <c r="J948" s="34"/>
      <c r="K948" s="4"/>
      <c r="L948" s="4"/>
      <c r="M948" s="4"/>
      <c r="N948" s="4"/>
      <c r="O948" s="4"/>
      <c r="P948" s="4"/>
      <c r="Q948" s="4"/>
      <c r="R948" s="4"/>
      <c r="S948" s="4"/>
      <c r="CE948" s="26">
        <f t="shared" si="28"/>
        <v>0</v>
      </c>
      <c r="CF948" s="26">
        <f t="shared" si="29"/>
        <v>0</v>
      </c>
    </row>
    <row r="949" spans="1:84" ht="14.25" customHeight="1" x14ac:dyDescent="0.25">
      <c r="A949" s="9"/>
      <c r="B949" s="27">
        <v>943</v>
      </c>
      <c r="C949" s="2"/>
      <c r="D949" s="49"/>
      <c r="E949" s="2"/>
      <c r="F949" s="2"/>
      <c r="G949" s="45"/>
      <c r="H949" s="2"/>
      <c r="I949" s="55"/>
      <c r="J949" s="34"/>
      <c r="K949" s="4"/>
      <c r="L949" s="4"/>
      <c r="M949" s="4"/>
      <c r="N949" s="4"/>
      <c r="O949" s="4"/>
      <c r="P949" s="4"/>
      <c r="Q949" s="4"/>
      <c r="R949" s="4"/>
      <c r="S949" s="4"/>
      <c r="CE949" s="26">
        <f t="shared" si="28"/>
        <v>0</v>
      </c>
      <c r="CF949" s="26">
        <f t="shared" si="29"/>
        <v>0</v>
      </c>
    </row>
    <row r="950" spans="1:84" ht="14.25" customHeight="1" x14ac:dyDescent="0.25">
      <c r="A950" s="9"/>
      <c r="B950" s="27">
        <v>944</v>
      </c>
      <c r="C950" s="2"/>
      <c r="D950" s="49"/>
      <c r="E950" s="2"/>
      <c r="F950" s="2"/>
      <c r="G950" s="45"/>
      <c r="H950" s="2"/>
      <c r="I950" s="55"/>
      <c r="J950" s="34"/>
      <c r="K950" s="4"/>
      <c r="L950" s="4"/>
      <c r="M950" s="4"/>
      <c r="N950" s="4"/>
      <c r="O950" s="4"/>
      <c r="P950" s="4"/>
      <c r="Q950" s="4"/>
      <c r="R950" s="4"/>
      <c r="S950" s="4"/>
      <c r="CE950" s="26">
        <f t="shared" si="28"/>
        <v>0</v>
      </c>
      <c r="CF950" s="26">
        <f t="shared" si="29"/>
        <v>0</v>
      </c>
    </row>
    <row r="951" spans="1:84" ht="14.25" customHeight="1" x14ac:dyDescent="0.25">
      <c r="A951" s="9"/>
      <c r="B951" s="27">
        <v>945</v>
      </c>
      <c r="C951" s="2"/>
      <c r="D951" s="49"/>
      <c r="E951" s="2"/>
      <c r="F951" s="2"/>
      <c r="G951" s="45"/>
      <c r="H951" s="2"/>
      <c r="I951" s="55"/>
      <c r="J951" s="34"/>
      <c r="K951" s="4"/>
      <c r="L951" s="4"/>
      <c r="M951" s="4"/>
      <c r="N951" s="4"/>
      <c r="O951" s="4"/>
      <c r="P951" s="4"/>
      <c r="Q951" s="4"/>
      <c r="R951" s="4"/>
      <c r="S951" s="4"/>
      <c r="CE951" s="26">
        <f t="shared" si="28"/>
        <v>0</v>
      </c>
      <c r="CF951" s="26">
        <f t="shared" si="29"/>
        <v>0</v>
      </c>
    </row>
    <row r="952" spans="1:84" ht="14.25" customHeight="1" x14ac:dyDescent="0.25">
      <c r="A952" s="9"/>
      <c r="B952" s="27">
        <v>946</v>
      </c>
      <c r="C952" s="2"/>
      <c r="D952" s="49"/>
      <c r="E952" s="2"/>
      <c r="F952" s="2"/>
      <c r="G952" s="45"/>
      <c r="H952" s="2"/>
      <c r="I952" s="55"/>
      <c r="J952" s="34"/>
      <c r="K952" s="4"/>
      <c r="L952" s="4"/>
      <c r="M952" s="4"/>
      <c r="N952" s="4"/>
      <c r="O952" s="4"/>
      <c r="P952" s="4"/>
      <c r="Q952" s="4"/>
      <c r="R952" s="4"/>
      <c r="S952" s="4"/>
      <c r="CE952" s="26">
        <f t="shared" si="28"/>
        <v>0</v>
      </c>
      <c r="CF952" s="26">
        <f t="shared" si="29"/>
        <v>0</v>
      </c>
    </row>
    <row r="953" spans="1:84" ht="14.25" customHeight="1" x14ac:dyDescent="0.25">
      <c r="A953" s="9"/>
      <c r="B953" s="27">
        <v>947</v>
      </c>
      <c r="C953" s="2"/>
      <c r="D953" s="49"/>
      <c r="E953" s="2"/>
      <c r="F953" s="2"/>
      <c r="G953" s="45"/>
      <c r="H953" s="2"/>
      <c r="I953" s="55"/>
      <c r="J953" s="34"/>
      <c r="K953" s="4"/>
      <c r="L953" s="4"/>
      <c r="M953" s="4"/>
      <c r="N953" s="4"/>
      <c r="O953" s="4"/>
      <c r="P953" s="4"/>
      <c r="Q953" s="4"/>
      <c r="R953" s="4"/>
      <c r="S953" s="4"/>
      <c r="CE953" s="26">
        <f t="shared" si="28"/>
        <v>0</v>
      </c>
      <c r="CF953" s="26">
        <f t="shared" si="29"/>
        <v>0</v>
      </c>
    </row>
    <row r="954" spans="1:84" ht="14.25" customHeight="1" x14ac:dyDescent="0.25">
      <c r="A954" s="9"/>
      <c r="B954" s="27">
        <v>948</v>
      </c>
      <c r="C954" s="2"/>
      <c r="D954" s="49"/>
      <c r="E954" s="2"/>
      <c r="F954" s="2"/>
      <c r="G954" s="45"/>
      <c r="H954" s="2"/>
      <c r="I954" s="55"/>
      <c r="J954" s="34"/>
      <c r="K954" s="4"/>
      <c r="L954" s="4"/>
      <c r="M954" s="4"/>
      <c r="N954" s="4"/>
      <c r="O954" s="4"/>
      <c r="P954" s="4"/>
      <c r="Q954" s="4"/>
      <c r="R954" s="4"/>
      <c r="S954" s="4"/>
      <c r="CE954" s="26">
        <f t="shared" si="28"/>
        <v>0</v>
      </c>
      <c r="CF954" s="26">
        <f t="shared" si="29"/>
        <v>0</v>
      </c>
    </row>
    <row r="955" spans="1:84" ht="14.25" customHeight="1" x14ac:dyDescent="0.25">
      <c r="A955" s="9"/>
      <c r="B955" s="27">
        <v>949</v>
      </c>
      <c r="C955" s="2"/>
      <c r="D955" s="49"/>
      <c r="E955" s="2"/>
      <c r="F955" s="2"/>
      <c r="G955" s="45"/>
      <c r="H955" s="2"/>
      <c r="I955" s="55"/>
      <c r="J955" s="34"/>
      <c r="K955" s="4"/>
      <c r="L955" s="4"/>
      <c r="M955" s="4"/>
      <c r="N955" s="4"/>
      <c r="O955" s="4"/>
      <c r="P955" s="4"/>
      <c r="Q955" s="4"/>
      <c r="R955" s="4"/>
      <c r="S955" s="4"/>
      <c r="CE955" s="26">
        <f t="shared" si="28"/>
        <v>0</v>
      </c>
      <c r="CF955" s="26">
        <f t="shared" si="29"/>
        <v>0</v>
      </c>
    </row>
    <row r="956" spans="1:84" ht="14.25" customHeight="1" x14ac:dyDescent="0.25">
      <c r="A956" s="9"/>
      <c r="B956" s="27">
        <v>950</v>
      </c>
      <c r="C956" s="2"/>
      <c r="D956" s="49"/>
      <c r="E956" s="2"/>
      <c r="F956" s="2"/>
      <c r="G956" s="45"/>
      <c r="H956" s="2"/>
      <c r="I956" s="55"/>
      <c r="J956" s="34"/>
      <c r="K956" s="4"/>
      <c r="L956" s="4"/>
      <c r="M956" s="4"/>
      <c r="N956" s="4"/>
      <c r="O956" s="4"/>
      <c r="P956" s="4"/>
      <c r="Q956" s="4"/>
      <c r="R956" s="4"/>
      <c r="S956" s="4"/>
      <c r="CE956" s="26">
        <f t="shared" si="28"/>
        <v>0</v>
      </c>
      <c r="CF956" s="26">
        <f t="shared" si="29"/>
        <v>0</v>
      </c>
    </row>
    <row r="957" spans="1:84" ht="14.25" customHeight="1" x14ac:dyDescent="0.25">
      <c r="A957" s="9"/>
      <c r="B957" s="27">
        <v>951</v>
      </c>
      <c r="C957" s="2"/>
      <c r="D957" s="49"/>
      <c r="E957" s="2"/>
      <c r="F957" s="2"/>
      <c r="G957" s="45"/>
      <c r="H957" s="2"/>
      <c r="I957" s="55"/>
      <c r="J957" s="34"/>
      <c r="K957" s="4"/>
      <c r="L957" s="4"/>
      <c r="M957" s="4"/>
      <c r="N957" s="4"/>
      <c r="O957" s="4"/>
      <c r="P957" s="4"/>
      <c r="Q957" s="4"/>
      <c r="R957" s="4"/>
      <c r="S957" s="4"/>
      <c r="CE957" s="26">
        <f t="shared" si="28"/>
        <v>0</v>
      </c>
      <c r="CF957" s="26">
        <f t="shared" si="29"/>
        <v>0</v>
      </c>
    </row>
    <row r="958" spans="1:84" ht="14.25" customHeight="1" x14ac:dyDescent="0.25">
      <c r="A958" s="9"/>
      <c r="B958" s="27">
        <v>952</v>
      </c>
      <c r="C958" s="2"/>
      <c r="D958" s="49"/>
      <c r="E958" s="2"/>
      <c r="F958" s="2"/>
      <c r="G958" s="45"/>
      <c r="H958" s="2"/>
      <c r="I958" s="55"/>
      <c r="J958" s="34"/>
      <c r="K958" s="4"/>
      <c r="L958" s="4"/>
      <c r="M958" s="4"/>
      <c r="N958" s="4"/>
      <c r="O958" s="4"/>
      <c r="P958" s="4"/>
      <c r="Q958" s="4"/>
      <c r="R958" s="4"/>
      <c r="S958" s="4"/>
      <c r="CE958" s="26">
        <f t="shared" si="28"/>
        <v>0</v>
      </c>
      <c r="CF958" s="26">
        <f t="shared" si="29"/>
        <v>0</v>
      </c>
    </row>
    <row r="959" spans="1:84" ht="14.25" customHeight="1" x14ac:dyDescent="0.25">
      <c r="A959" s="9"/>
      <c r="B959" s="27">
        <v>953</v>
      </c>
      <c r="C959" s="2"/>
      <c r="D959" s="49"/>
      <c r="E959" s="2"/>
      <c r="F959" s="2"/>
      <c r="G959" s="45"/>
      <c r="H959" s="2"/>
      <c r="I959" s="55"/>
      <c r="J959" s="34"/>
      <c r="K959" s="4"/>
      <c r="L959" s="4"/>
      <c r="M959" s="4"/>
      <c r="N959" s="4"/>
      <c r="O959" s="4"/>
      <c r="P959" s="4"/>
      <c r="Q959" s="4"/>
      <c r="R959" s="4"/>
      <c r="S959" s="4"/>
      <c r="CE959" s="26">
        <f t="shared" si="28"/>
        <v>0</v>
      </c>
      <c r="CF959" s="26">
        <f t="shared" si="29"/>
        <v>0</v>
      </c>
    </row>
    <row r="960" spans="1:84" ht="14.25" customHeight="1" x14ac:dyDescent="0.25">
      <c r="A960" s="9"/>
      <c r="B960" s="27">
        <v>954</v>
      </c>
      <c r="C960" s="2"/>
      <c r="D960" s="49"/>
      <c r="E960" s="2"/>
      <c r="F960" s="2"/>
      <c r="G960" s="45"/>
      <c r="H960" s="2"/>
      <c r="I960" s="55"/>
      <c r="J960" s="34"/>
      <c r="K960" s="4"/>
      <c r="L960" s="4"/>
      <c r="M960" s="4"/>
      <c r="N960" s="4"/>
      <c r="O960" s="4"/>
      <c r="P960" s="4"/>
      <c r="Q960" s="4"/>
      <c r="R960" s="4"/>
      <c r="S960" s="4"/>
      <c r="CE960" s="26">
        <f t="shared" si="28"/>
        <v>0</v>
      </c>
      <c r="CF960" s="26">
        <f t="shared" si="29"/>
        <v>0</v>
      </c>
    </row>
    <row r="961" spans="1:84" ht="14.25" customHeight="1" x14ac:dyDescent="0.25">
      <c r="A961" s="9"/>
      <c r="B961" s="27">
        <v>955</v>
      </c>
      <c r="C961" s="2"/>
      <c r="D961" s="49"/>
      <c r="E961" s="2"/>
      <c r="F961" s="2"/>
      <c r="G961" s="45"/>
      <c r="H961" s="2"/>
      <c r="I961" s="55"/>
      <c r="J961" s="34"/>
      <c r="K961" s="4"/>
      <c r="L961" s="4"/>
      <c r="M961" s="4"/>
      <c r="N961" s="4"/>
      <c r="O961" s="4"/>
      <c r="P961" s="4"/>
      <c r="Q961" s="4"/>
      <c r="R961" s="4"/>
      <c r="S961" s="4"/>
      <c r="CE961" s="26">
        <f t="shared" si="28"/>
        <v>0</v>
      </c>
      <c r="CF961" s="26">
        <f t="shared" si="29"/>
        <v>0</v>
      </c>
    </row>
    <row r="962" spans="1:84" ht="14.25" customHeight="1" x14ac:dyDescent="0.25">
      <c r="A962" s="9"/>
      <c r="B962" s="27">
        <v>956</v>
      </c>
      <c r="C962" s="2"/>
      <c r="D962" s="49"/>
      <c r="E962" s="2"/>
      <c r="F962" s="2"/>
      <c r="G962" s="45"/>
      <c r="H962" s="2"/>
      <c r="I962" s="55"/>
      <c r="J962" s="34"/>
      <c r="K962" s="4"/>
      <c r="L962" s="4"/>
      <c r="M962" s="4"/>
      <c r="N962" s="4"/>
      <c r="O962" s="4"/>
      <c r="P962" s="4"/>
      <c r="Q962" s="4"/>
      <c r="R962" s="4"/>
      <c r="S962" s="4"/>
      <c r="CE962" s="26">
        <f t="shared" si="28"/>
        <v>0</v>
      </c>
      <c r="CF962" s="26">
        <f t="shared" si="29"/>
        <v>0</v>
      </c>
    </row>
    <row r="963" spans="1:84" ht="14.25" customHeight="1" x14ac:dyDescent="0.25">
      <c r="A963" s="9"/>
      <c r="B963" s="27">
        <v>957</v>
      </c>
      <c r="C963" s="2"/>
      <c r="D963" s="49"/>
      <c r="E963" s="2"/>
      <c r="F963" s="2"/>
      <c r="G963" s="45"/>
      <c r="H963" s="2"/>
      <c r="I963" s="55"/>
      <c r="J963" s="34"/>
      <c r="K963" s="4"/>
      <c r="L963" s="4"/>
      <c r="M963" s="4"/>
      <c r="N963" s="4"/>
      <c r="O963" s="4"/>
      <c r="P963" s="4"/>
      <c r="Q963" s="4"/>
      <c r="R963" s="4"/>
      <c r="S963" s="4"/>
      <c r="CE963" s="26">
        <f t="shared" si="28"/>
        <v>0</v>
      </c>
      <c r="CF963" s="26">
        <f t="shared" si="29"/>
        <v>0</v>
      </c>
    </row>
    <row r="964" spans="1:84" ht="14.25" customHeight="1" x14ac:dyDescent="0.25">
      <c r="A964" s="9"/>
      <c r="B964" s="27">
        <v>958</v>
      </c>
      <c r="C964" s="2"/>
      <c r="D964" s="49"/>
      <c r="E964" s="2"/>
      <c r="F964" s="2"/>
      <c r="G964" s="45"/>
      <c r="H964" s="2"/>
      <c r="I964" s="55"/>
      <c r="J964" s="34"/>
      <c r="K964" s="4"/>
      <c r="L964" s="4"/>
      <c r="M964" s="4"/>
      <c r="N964" s="4"/>
      <c r="O964" s="4"/>
      <c r="P964" s="4"/>
      <c r="Q964" s="4"/>
      <c r="R964" s="4"/>
      <c r="S964" s="4"/>
      <c r="CE964" s="26">
        <f t="shared" si="28"/>
        <v>0</v>
      </c>
      <c r="CF964" s="26">
        <f t="shared" si="29"/>
        <v>0</v>
      </c>
    </row>
    <row r="965" spans="1:84" ht="14.25" customHeight="1" x14ac:dyDescent="0.25">
      <c r="A965" s="9"/>
      <c r="B965" s="27">
        <v>959</v>
      </c>
      <c r="C965" s="2"/>
      <c r="D965" s="49"/>
      <c r="E965" s="2"/>
      <c r="F965" s="2"/>
      <c r="G965" s="45"/>
      <c r="H965" s="2"/>
      <c r="I965" s="55"/>
      <c r="J965" s="34"/>
      <c r="K965" s="4"/>
      <c r="L965" s="4"/>
      <c r="M965" s="4"/>
      <c r="N965" s="4"/>
      <c r="O965" s="4"/>
      <c r="P965" s="4"/>
      <c r="Q965" s="4"/>
      <c r="R965" s="4"/>
      <c r="S965" s="4"/>
      <c r="CE965" s="26">
        <f t="shared" si="28"/>
        <v>0</v>
      </c>
      <c r="CF965" s="26">
        <f t="shared" si="29"/>
        <v>0</v>
      </c>
    </row>
    <row r="966" spans="1:84" ht="14.25" customHeight="1" x14ac:dyDescent="0.25">
      <c r="A966" s="9"/>
      <c r="B966" s="27">
        <v>960</v>
      </c>
      <c r="C966" s="2"/>
      <c r="D966" s="49"/>
      <c r="E966" s="2"/>
      <c r="F966" s="2"/>
      <c r="G966" s="45"/>
      <c r="H966" s="2"/>
      <c r="I966" s="55"/>
      <c r="J966" s="34"/>
      <c r="K966" s="4"/>
      <c r="L966" s="4"/>
      <c r="M966" s="4"/>
      <c r="N966" s="4"/>
      <c r="O966" s="4"/>
      <c r="P966" s="4"/>
      <c r="Q966" s="4"/>
      <c r="R966" s="4"/>
      <c r="S966" s="4"/>
      <c r="CE966" s="26">
        <f t="shared" si="28"/>
        <v>0</v>
      </c>
      <c r="CF966" s="26">
        <f t="shared" si="29"/>
        <v>0</v>
      </c>
    </row>
    <row r="967" spans="1:84" ht="14.25" customHeight="1" x14ac:dyDescent="0.25">
      <c r="A967" s="9"/>
      <c r="B967" s="27">
        <v>961</v>
      </c>
      <c r="C967" s="2"/>
      <c r="D967" s="49"/>
      <c r="E967" s="2"/>
      <c r="F967" s="2"/>
      <c r="G967" s="45"/>
      <c r="H967" s="2"/>
      <c r="I967" s="55"/>
      <c r="J967" s="34"/>
      <c r="K967" s="4"/>
      <c r="L967" s="4"/>
      <c r="M967" s="4"/>
      <c r="N967" s="4"/>
      <c r="O967" s="4"/>
      <c r="P967" s="4"/>
      <c r="Q967" s="4"/>
      <c r="R967" s="4"/>
      <c r="S967" s="4"/>
      <c r="CE967" s="26">
        <f t="shared" ref="CE967:CE1006" si="30">IF(C967&lt;&gt;"",1,0)</f>
        <v>0</v>
      </c>
      <c r="CF967" s="26">
        <f t="shared" ref="CF967:CF1006" si="31">IF(CE967=1,IF(E967&lt;&gt;"",IF(E967&lt;400,1,0),0),0)</f>
        <v>0</v>
      </c>
    </row>
    <row r="968" spans="1:84" ht="14.25" customHeight="1" x14ac:dyDescent="0.25">
      <c r="A968" s="9"/>
      <c r="B968" s="27">
        <v>962</v>
      </c>
      <c r="C968" s="2"/>
      <c r="D968" s="49"/>
      <c r="E968" s="2"/>
      <c r="F968" s="2"/>
      <c r="G968" s="45"/>
      <c r="H968" s="2"/>
      <c r="I968" s="55"/>
      <c r="J968" s="34"/>
      <c r="K968" s="4"/>
      <c r="L968" s="4"/>
      <c r="M968" s="4"/>
      <c r="N968" s="4"/>
      <c r="O968" s="4"/>
      <c r="P968" s="4"/>
      <c r="Q968" s="4"/>
      <c r="R968" s="4"/>
      <c r="S968" s="4"/>
      <c r="CE968" s="26">
        <f t="shared" si="30"/>
        <v>0</v>
      </c>
      <c r="CF968" s="26">
        <f t="shared" si="31"/>
        <v>0</v>
      </c>
    </row>
    <row r="969" spans="1:84" ht="14.25" customHeight="1" x14ac:dyDescent="0.25">
      <c r="A969" s="9"/>
      <c r="B969" s="27">
        <v>963</v>
      </c>
      <c r="C969" s="2"/>
      <c r="D969" s="49"/>
      <c r="E969" s="2"/>
      <c r="F969" s="2"/>
      <c r="G969" s="45"/>
      <c r="H969" s="2"/>
      <c r="I969" s="55"/>
      <c r="J969" s="34"/>
      <c r="K969" s="4"/>
      <c r="L969" s="4"/>
      <c r="M969" s="4"/>
      <c r="N969" s="4"/>
      <c r="O969" s="4"/>
      <c r="P969" s="4"/>
      <c r="Q969" s="4"/>
      <c r="R969" s="4"/>
      <c r="S969" s="4"/>
      <c r="CE969" s="26">
        <f t="shared" si="30"/>
        <v>0</v>
      </c>
      <c r="CF969" s="26">
        <f t="shared" si="31"/>
        <v>0</v>
      </c>
    </row>
    <row r="970" spans="1:84" ht="14.25" customHeight="1" x14ac:dyDescent="0.25">
      <c r="A970" s="9"/>
      <c r="B970" s="27">
        <v>964</v>
      </c>
      <c r="C970" s="2"/>
      <c r="D970" s="49"/>
      <c r="E970" s="2"/>
      <c r="F970" s="2"/>
      <c r="G970" s="45"/>
      <c r="H970" s="2"/>
      <c r="I970" s="55"/>
      <c r="J970" s="34"/>
      <c r="K970" s="4"/>
      <c r="L970" s="4"/>
      <c r="M970" s="4"/>
      <c r="N970" s="4"/>
      <c r="O970" s="4"/>
      <c r="P970" s="4"/>
      <c r="Q970" s="4"/>
      <c r="R970" s="4"/>
      <c r="S970" s="4"/>
      <c r="CE970" s="26">
        <f t="shared" si="30"/>
        <v>0</v>
      </c>
      <c r="CF970" s="26">
        <f t="shared" si="31"/>
        <v>0</v>
      </c>
    </row>
    <row r="971" spans="1:84" ht="14.25" customHeight="1" x14ac:dyDescent="0.25">
      <c r="A971" s="9"/>
      <c r="B971" s="27">
        <v>965</v>
      </c>
      <c r="C971" s="2"/>
      <c r="D971" s="49"/>
      <c r="E971" s="2"/>
      <c r="F971" s="2"/>
      <c r="G971" s="45"/>
      <c r="H971" s="2"/>
      <c r="I971" s="55"/>
      <c r="J971" s="34"/>
      <c r="K971" s="4"/>
      <c r="L971" s="4"/>
      <c r="M971" s="4"/>
      <c r="N971" s="4"/>
      <c r="O971" s="4"/>
      <c r="P971" s="4"/>
      <c r="Q971" s="4"/>
      <c r="R971" s="4"/>
      <c r="S971" s="4"/>
      <c r="CE971" s="26">
        <f t="shared" si="30"/>
        <v>0</v>
      </c>
      <c r="CF971" s="26">
        <f t="shared" si="31"/>
        <v>0</v>
      </c>
    </row>
    <row r="972" spans="1:84" ht="14.25" customHeight="1" x14ac:dyDescent="0.25">
      <c r="A972" s="9"/>
      <c r="B972" s="27">
        <v>966</v>
      </c>
      <c r="C972" s="2"/>
      <c r="D972" s="49"/>
      <c r="E972" s="2"/>
      <c r="F972" s="2"/>
      <c r="G972" s="45"/>
      <c r="H972" s="2"/>
      <c r="I972" s="55"/>
      <c r="J972" s="34"/>
      <c r="K972" s="4"/>
      <c r="L972" s="4"/>
      <c r="M972" s="4"/>
      <c r="N972" s="4"/>
      <c r="O972" s="4"/>
      <c r="P972" s="4"/>
      <c r="Q972" s="4"/>
      <c r="R972" s="4"/>
      <c r="S972" s="4"/>
      <c r="CE972" s="26">
        <f t="shared" si="30"/>
        <v>0</v>
      </c>
      <c r="CF972" s="26">
        <f t="shared" si="31"/>
        <v>0</v>
      </c>
    </row>
    <row r="973" spans="1:84" ht="14.25" customHeight="1" x14ac:dyDescent="0.25">
      <c r="A973" s="9"/>
      <c r="B973" s="27">
        <v>967</v>
      </c>
      <c r="C973" s="2"/>
      <c r="D973" s="49"/>
      <c r="E973" s="2"/>
      <c r="F973" s="2"/>
      <c r="G973" s="45"/>
      <c r="H973" s="2"/>
      <c r="I973" s="55"/>
      <c r="J973" s="34"/>
      <c r="K973" s="4"/>
      <c r="L973" s="4"/>
      <c r="M973" s="4"/>
      <c r="N973" s="4"/>
      <c r="O973" s="4"/>
      <c r="P973" s="4"/>
      <c r="Q973" s="4"/>
      <c r="R973" s="4"/>
      <c r="S973" s="4"/>
      <c r="CE973" s="26">
        <f t="shared" si="30"/>
        <v>0</v>
      </c>
      <c r="CF973" s="26">
        <f t="shared" si="31"/>
        <v>0</v>
      </c>
    </row>
    <row r="974" spans="1:84" ht="14.25" customHeight="1" x14ac:dyDescent="0.25">
      <c r="A974" s="9"/>
      <c r="B974" s="27">
        <v>968</v>
      </c>
      <c r="C974" s="2"/>
      <c r="D974" s="49"/>
      <c r="E974" s="2"/>
      <c r="F974" s="2"/>
      <c r="G974" s="45"/>
      <c r="H974" s="2"/>
      <c r="I974" s="55"/>
      <c r="J974" s="34"/>
      <c r="K974" s="4"/>
      <c r="L974" s="4"/>
      <c r="M974" s="4"/>
      <c r="N974" s="4"/>
      <c r="O974" s="4"/>
      <c r="P974" s="4"/>
      <c r="Q974" s="4"/>
      <c r="R974" s="4"/>
      <c r="S974" s="4"/>
      <c r="CE974" s="26">
        <f t="shared" si="30"/>
        <v>0</v>
      </c>
      <c r="CF974" s="26">
        <f t="shared" si="31"/>
        <v>0</v>
      </c>
    </row>
    <row r="975" spans="1:84" ht="14.25" customHeight="1" x14ac:dyDescent="0.25">
      <c r="A975" s="9"/>
      <c r="B975" s="27">
        <v>969</v>
      </c>
      <c r="C975" s="2"/>
      <c r="D975" s="49"/>
      <c r="E975" s="2"/>
      <c r="F975" s="2"/>
      <c r="G975" s="45"/>
      <c r="H975" s="2"/>
      <c r="I975" s="55"/>
      <c r="J975" s="34"/>
      <c r="K975" s="4"/>
      <c r="L975" s="4"/>
      <c r="M975" s="4"/>
      <c r="N975" s="4"/>
      <c r="O975" s="4"/>
      <c r="P975" s="4"/>
      <c r="Q975" s="4"/>
      <c r="R975" s="4"/>
      <c r="S975" s="4"/>
      <c r="CE975" s="26">
        <f t="shared" si="30"/>
        <v>0</v>
      </c>
      <c r="CF975" s="26">
        <f t="shared" si="31"/>
        <v>0</v>
      </c>
    </row>
    <row r="976" spans="1:84" ht="14.25" customHeight="1" x14ac:dyDescent="0.25">
      <c r="A976" s="9"/>
      <c r="B976" s="27">
        <v>970</v>
      </c>
      <c r="C976" s="2"/>
      <c r="D976" s="49"/>
      <c r="E976" s="2"/>
      <c r="F976" s="2"/>
      <c r="G976" s="45"/>
      <c r="H976" s="2"/>
      <c r="I976" s="55"/>
      <c r="J976" s="34"/>
      <c r="K976" s="4"/>
      <c r="L976" s="4"/>
      <c r="M976" s="4"/>
      <c r="N976" s="4"/>
      <c r="O976" s="4"/>
      <c r="P976" s="4"/>
      <c r="Q976" s="4"/>
      <c r="R976" s="4"/>
      <c r="S976" s="4"/>
      <c r="CE976" s="26">
        <f t="shared" si="30"/>
        <v>0</v>
      </c>
      <c r="CF976" s="26">
        <f t="shared" si="31"/>
        <v>0</v>
      </c>
    </row>
    <row r="977" spans="1:84" ht="14.25" customHeight="1" x14ac:dyDescent="0.25">
      <c r="A977" s="9"/>
      <c r="B977" s="27">
        <v>971</v>
      </c>
      <c r="C977" s="2"/>
      <c r="D977" s="49"/>
      <c r="E977" s="2"/>
      <c r="F977" s="2"/>
      <c r="G977" s="45"/>
      <c r="H977" s="2"/>
      <c r="I977" s="55"/>
      <c r="J977" s="34"/>
      <c r="K977" s="4"/>
      <c r="L977" s="4"/>
      <c r="M977" s="4"/>
      <c r="N977" s="4"/>
      <c r="O977" s="4"/>
      <c r="P977" s="4"/>
      <c r="Q977" s="4"/>
      <c r="R977" s="4"/>
      <c r="S977" s="4"/>
      <c r="CE977" s="26">
        <f t="shared" si="30"/>
        <v>0</v>
      </c>
      <c r="CF977" s="26">
        <f t="shared" si="31"/>
        <v>0</v>
      </c>
    </row>
    <row r="978" spans="1:84" ht="14.25" customHeight="1" x14ac:dyDescent="0.25">
      <c r="A978" s="9"/>
      <c r="B978" s="27">
        <v>972</v>
      </c>
      <c r="C978" s="2"/>
      <c r="D978" s="49"/>
      <c r="E978" s="2"/>
      <c r="F978" s="2"/>
      <c r="G978" s="45"/>
      <c r="H978" s="2"/>
      <c r="I978" s="55"/>
      <c r="J978" s="34"/>
      <c r="K978" s="4"/>
      <c r="L978" s="4"/>
      <c r="M978" s="4"/>
      <c r="N978" s="4"/>
      <c r="O978" s="4"/>
      <c r="P978" s="4"/>
      <c r="Q978" s="4"/>
      <c r="R978" s="4"/>
      <c r="S978" s="4"/>
      <c r="CE978" s="26">
        <f t="shared" si="30"/>
        <v>0</v>
      </c>
      <c r="CF978" s="26">
        <f t="shared" si="31"/>
        <v>0</v>
      </c>
    </row>
    <row r="979" spans="1:84" ht="14.25" customHeight="1" x14ac:dyDescent="0.25">
      <c r="A979" s="9"/>
      <c r="B979" s="27">
        <v>973</v>
      </c>
      <c r="C979" s="2"/>
      <c r="D979" s="49"/>
      <c r="E979" s="2"/>
      <c r="F979" s="2"/>
      <c r="G979" s="45"/>
      <c r="H979" s="2"/>
      <c r="I979" s="55"/>
      <c r="J979" s="34"/>
      <c r="K979" s="4"/>
      <c r="L979" s="4"/>
      <c r="M979" s="4"/>
      <c r="N979" s="4"/>
      <c r="O979" s="4"/>
      <c r="P979" s="4"/>
      <c r="Q979" s="4"/>
      <c r="R979" s="4"/>
      <c r="S979" s="4"/>
      <c r="CE979" s="26">
        <f t="shared" si="30"/>
        <v>0</v>
      </c>
      <c r="CF979" s="26">
        <f t="shared" si="31"/>
        <v>0</v>
      </c>
    </row>
    <row r="980" spans="1:84" ht="14.25" customHeight="1" x14ac:dyDescent="0.25">
      <c r="A980" s="9"/>
      <c r="B980" s="27">
        <v>974</v>
      </c>
      <c r="C980" s="2"/>
      <c r="D980" s="49"/>
      <c r="E980" s="2"/>
      <c r="F980" s="2"/>
      <c r="G980" s="45"/>
      <c r="H980" s="2"/>
      <c r="I980" s="55"/>
      <c r="J980" s="34"/>
      <c r="K980" s="4"/>
      <c r="L980" s="4"/>
      <c r="M980" s="4"/>
      <c r="N980" s="4"/>
      <c r="O980" s="4"/>
      <c r="P980" s="4"/>
      <c r="Q980" s="4"/>
      <c r="R980" s="4"/>
      <c r="S980" s="4"/>
      <c r="CE980" s="26">
        <f t="shared" si="30"/>
        <v>0</v>
      </c>
      <c r="CF980" s="26">
        <f t="shared" si="31"/>
        <v>0</v>
      </c>
    </row>
    <row r="981" spans="1:84" ht="14.25" customHeight="1" x14ac:dyDescent="0.25">
      <c r="A981" s="9"/>
      <c r="B981" s="27">
        <v>975</v>
      </c>
      <c r="C981" s="2"/>
      <c r="D981" s="49"/>
      <c r="E981" s="2"/>
      <c r="F981" s="2"/>
      <c r="G981" s="45"/>
      <c r="H981" s="2"/>
      <c r="I981" s="55"/>
      <c r="J981" s="34"/>
      <c r="K981" s="4"/>
      <c r="L981" s="4"/>
      <c r="M981" s="4"/>
      <c r="N981" s="4"/>
      <c r="O981" s="4"/>
      <c r="P981" s="4"/>
      <c r="Q981" s="4"/>
      <c r="R981" s="4"/>
      <c r="S981" s="4"/>
      <c r="CE981" s="26">
        <f t="shared" si="30"/>
        <v>0</v>
      </c>
      <c r="CF981" s="26">
        <f t="shared" si="31"/>
        <v>0</v>
      </c>
    </row>
    <row r="982" spans="1:84" ht="14.25" customHeight="1" x14ac:dyDescent="0.25">
      <c r="A982" s="9"/>
      <c r="B982" s="27">
        <v>976</v>
      </c>
      <c r="C982" s="2"/>
      <c r="D982" s="49"/>
      <c r="E982" s="2"/>
      <c r="F982" s="2"/>
      <c r="G982" s="45"/>
      <c r="H982" s="2"/>
      <c r="I982" s="55"/>
      <c r="J982" s="34"/>
      <c r="K982" s="4"/>
      <c r="L982" s="4"/>
      <c r="M982" s="4"/>
      <c r="N982" s="4"/>
      <c r="O982" s="4"/>
      <c r="P982" s="4"/>
      <c r="Q982" s="4"/>
      <c r="R982" s="4"/>
      <c r="S982" s="4"/>
      <c r="CE982" s="26">
        <f t="shared" si="30"/>
        <v>0</v>
      </c>
      <c r="CF982" s="26">
        <f t="shared" si="31"/>
        <v>0</v>
      </c>
    </row>
    <row r="983" spans="1:84" ht="14.25" customHeight="1" x14ac:dyDescent="0.25">
      <c r="A983" s="9"/>
      <c r="B983" s="27">
        <v>977</v>
      </c>
      <c r="C983" s="2"/>
      <c r="D983" s="49"/>
      <c r="E983" s="2"/>
      <c r="F983" s="2"/>
      <c r="G983" s="45"/>
      <c r="H983" s="2"/>
      <c r="I983" s="55"/>
      <c r="J983" s="34"/>
      <c r="K983" s="4"/>
      <c r="L983" s="4"/>
      <c r="M983" s="4"/>
      <c r="N983" s="4"/>
      <c r="O983" s="4"/>
      <c r="P983" s="4"/>
      <c r="Q983" s="4"/>
      <c r="R983" s="4"/>
      <c r="S983" s="4"/>
      <c r="CE983" s="26">
        <f t="shared" si="30"/>
        <v>0</v>
      </c>
      <c r="CF983" s="26">
        <f t="shared" si="31"/>
        <v>0</v>
      </c>
    </row>
    <row r="984" spans="1:84" ht="14.25" customHeight="1" x14ac:dyDescent="0.25">
      <c r="A984" s="9"/>
      <c r="B984" s="27">
        <v>978</v>
      </c>
      <c r="C984" s="2"/>
      <c r="D984" s="49"/>
      <c r="E984" s="2"/>
      <c r="F984" s="2"/>
      <c r="G984" s="45"/>
      <c r="H984" s="2"/>
      <c r="I984" s="55"/>
      <c r="J984" s="34"/>
      <c r="K984" s="4"/>
      <c r="L984" s="4"/>
      <c r="M984" s="4"/>
      <c r="N984" s="4"/>
      <c r="O984" s="4"/>
      <c r="P984" s="4"/>
      <c r="Q984" s="4"/>
      <c r="R984" s="4"/>
      <c r="S984" s="4"/>
      <c r="CE984" s="26">
        <f t="shared" si="30"/>
        <v>0</v>
      </c>
      <c r="CF984" s="26">
        <f t="shared" si="31"/>
        <v>0</v>
      </c>
    </row>
    <row r="985" spans="1:84" ht="14.25" customHeight="1" x14ac:dyDescent="0.25">
      <c r="A985" s="9"/>
      <c r="B985" s="27">
        <v>979</v>
      </c>
      <c r="C985" s="2"/>
      <c r="D985" s="49"/>
      <c r="E985" s="2"/>
      <c r="F985" s="2"/>
      <c r="G985" s="45"/>
      <c r="H985" s="2"/>
      <c r="I985" s="55"/>
      <c r="J985" s="34"/>
      <c r="K985" s="4"/>
      <c r="L985" s="4"/>
      <c r="M985" s="4"/>
      <c r="N985" s="4"/>
      <c r="O985" s="4"/>
      <c r="P985" s="4"/>
      <c r="Q985" s="4"/>
      <c r="R985" s="4"/>
      <c r="S985" s="4"/>
      <c r="CE985" s="26">
        <f t="shared" si="30"/>
        <v>0</v>
      </c>
      <c r="CF985" s="26">
        <f t="shared" si="31"/>
        <v>0</v>
      </c>
    </row>
    <row r="986" spans="1:84" ht="14.25" customHeight="1" x14ac:dyDescent="0.25">
      <c r="A986" s="9"/>
      <c r="B986" s="27">
        <v>980</v>
      </c>
      <c r="C986" s="2"/>
      <c r="D986" s="49"/>
      <c r="E986" s="2"/>
      <c r="F986" s="2"/>
      <c r="G986" s="45"/>
      <c r="H986" s="2"/>
      <c r="I986" s="55"/>
      <c r="J986" s="34"/>
      <c r="K986" s="4"/>
      <c r="L986" s="4"/>
      <c r="M986" s="4"/>
      <c r="N986" s="4"/>
      <c r="O986" s="4"/>
      <c r="P986" s="4"/>
      <c r="Q986" s="4"/>
      <c r="R986" s="4"/>
      <c r="S986" s="4"/>
      <c r="CE986" s="26">
        <f t="shared" si="30"/>
        <v>0</v>
      </c>
      <c r="CF986" s="26">
        <f t="shared" si="31"/>
        <v>0</v>
      </c>
    </row>
    <row r="987" spans="1:84" ht="14.25" customHeight="1" x14ac:dyDescent="0.25">
      <c r="A987" s="9"/>
      <c r="B987" s="27">
        <v>981</v>
      </c>
      <c r="C987" s="2"/>
      <c r="D987" s="49"/>
      <c r="E987" s="2"/>
      <c r="F987" s="2"/>
      <c r="G987" s="45"/>
      <c r="H987" s="2"/>
      <c r="I987" s="55"/>
      <c r="J987" s="34"/>
      <c r="K987" s="4"/>
      <c r="L987" s="4"/>
      <c r="M987" s="4"/>
      <c r="N987" s="4"/>
      <c r="O987" s="4"/>
      <c r="P987" s="4"/>
      <c r="Q987" s="4"/>
      <c r="R987" s="4"/>
      <c r="S987" s="4"/>
      <c r="CE987" s="26">
        <f t="shared" si="30"/>
        <v>0</v>
      </c>
      <c r="CF987" s="26">
        <f t="shared" si="31"/>
        <v>0</v>
      </c>
    </row>
    <row r="988" spans="1:84" ht="14.25" customHeight="1" x14ac:dyDescent="0.25">
      <c r="A988" s="9"/>
      <c r="B988" s="27">
        <v>982</v>
      </c>
      <c r="C988" s="2"/>
      <c r="D988" s="49"/>
      <c r="E988" s="2"/>
      <c r="F988" s="2"/>
      <c r="G988" s="45"/>
      <c r="H988" s="2"/>
      <c r="I988" s="55"/>
      <c r="J988" s="34"/>
      <c r="K988" s="4"/>
      <c r="L988" s="4"/>
      <c r="M988" s="4"/>
      <c r="N988" s="4"/>
      <c r="O988" s="4"/>
      <c r="P988" s="4"/>
      <c r="Q988" s="4"/>
      <c r="R988" s="4"/>
      <c r="S988" s="4"/>
      <c r="CE988" s="26">
        <f t="shared" si="30"/>
        <v>0</v>
      </c>
      <c r="CF988" s="26">
        <f t="shared" si="31"/>
        <v>0</v>
      </c>
    </row>
    <row r="989" spans="1:84" ht="14.25" customHeight="1" x14ac:dyDescent="0.25">
      <c r="A989" s="9"/>
      <c r="B989" s="27">
        <v>983</v>
      </c>
      <c r="C989" s="2"/>
      <c r="D989" s="49"/>
      <c r="E989" s="2"/>
      <c r="F989" s="2"/>
      <c r="G989" s="45"/>
      <c r="H989" s="2"/>
      <c r="I989" s="55"/>
      <c r="J989" s="34"/>
      <c r="K989" s="4"/>
      <c r="L989" s="4"/>
      <c r="M989" s="4"/>
      <c r="N989" s="4"/>
      <c r="O989" s="4"/>
      <c r="P989" s="4"/>
      <c r="Q989" s="4"/>
      <c r="R989" s="4"/>
      <c r="S989" s="4"/>
      <c r="CE989" s="26">
        <f t="shared" si="30"/>
        <v>0</v>
      </c>
      <c r="CF989" s="26">
        <f t="shared" si="31"/>
        <v>0</v>
      </c>
    </row>
    <row r="990" spans="1:84" ht="14.25" customHeight="1" x14ac:dyDescent="0.25">
      <c r="A990" s="9"/>
      <c r="B990" s="27">
        <v>984</v>
      </c>
      <c r="C990" s="2"/>
      <c r="D990" s="49"/>
      <c r="E990" s="2"/>
      <c r="F990" s="2"/>
      <c r="G990" s="45"/>
      <c r="H990" s="2"/>
      <c r="I990" s="55"/>
      <c r="J990" s="34"/>
      <c r="K990" s="4"/>
      <c r="L990" s="4"/>
      <c r="M990" s="4"/>
      <c r="N990" s="4"/>
      <c r="O990" s="4"/>
      <c r="P990" s="4"/>
      <c r="Q990" s="4"/>
      <c r="R990" s="4"/>
      <c r="S990" s="4"/>
      <c r="CE990" s="26">
        <f t="shared" si="30"/>
        <v>0</v>
      </c>
      <c r="CF990" s="26">
        <f t="shared" si="31"/>
        <v>0</v>
      </c>
    </row>
    <row r="991" spans="1:84" ht="14.25" customHeight="1" x14ac:dyDescent="0.25">
      <c r="A991" s="9"/>
      <c r="B991" s="27">
        <v>985</v>
      </c>
      <c r="C991" s="2"/>
      <c r="D991" s="49"/>
      <c r="E991" s="2"/>
      <c r="F991" s="2"/>
      <c r="G991" s="45"/>
      <c r="H991" s="2"/>
      <c r="I991" s="55"/>
      <c r="J991" s="34"/>
      <c r="K991" s="4"/>
      <c r="L991" s="4"/>
      <c r="M991" s="4"/>
      <c r="N991" s="4"/>
      <c r="O991" s="4"/>
      <c r="P991" s="4"/>
      <c r="Q991" s="4"/>
      <c r="R991" s="4"/>
      <c r="S991" s="4"/>
      <c r="CE991" s="26">
        <f t="shared" si="30"/>
        <v>0</v>
      </c>
      <c r="CF991" s="26">
        <f t="shared" si="31"/>
        <v>0</v>
      </c>
    </row>
    <row r="992" spans="1:84" ht="14.25" customHeight="1" x14ac:dyDescent="0.25">
      <c r="A992" s="9"/>
      <c r="B992" s="27">
        <v>986</v>
      </c>
      <c r="C992" s="2"/>
      <c r="D992" s="49"/>
      <c r="E992" s="2"/>
      <c r="F992" s="2"/>
      <c r="G992" s="45"/>
      <c r="H992" s="2"/>
      <c r="I992" s="55"/>
      <c r="J992" s="34"/>
      <c r="K992" s="4"/>
      <c r="L992" s="4"/>
      <c r="M992" s="4"/>
      <c r="N992" s="4"/>
      <c r="O992" s="4"/>
      <c r="P992" s="4"/>
      <c r="Q992" s="4"/>
      <c r="R992" s="4"/>
      <c r="S992" s="4"/>
      <c r="CE992" s="26">
        <f t="shared" si="30"/>
        <v>0</v>
      </c>
      <c r="CF992" s="26">
        <f t="shared" si="31"/>
        <v>0</v>
      </c>
    </row>
    <row r="993" spans="1:84" ht="14.25" customHeight="1" x14ac:dyDescent="0.25">
      <c r="A993" s="9"/>
      <c r="B993" s="27">
        <v>987</v>
      </c>
      <c r="C993" s="2"/>
      <c r="D993" s="49"/>
      <c r="E993" s="2"/>
      <c r="F993" s="2"/>
      <c r="G993" s="45"/>
      <c r="H993" s="2"/>
      <c r="I993" s="55"/>
      <c r="J993" s="34"/>
      <c r="K993" s="4"/>
      <c r="L993" s="4"/>
      <c r="M993" s="4"/>
      <c r="N993" s="4"/>
      <c r="O993" s="4"/>
      <c r="P993" s="4"/>
      <c r="Q993" s="4"/>
      <c r="R993" s="4"/>
      <c r="S993" s="4"/>
      <c r="CE993" s="26">
        <f t="shared" si="30"/>
        <v>0</v>
      </c>
      <c r="CF993" s="26">
        <f t="shared" si="31"/>
        <v>0</v>
      </c>
    </row>
    <row r="994" spans="1:84" ht="14.25" customHeight="1" x14ac:dyDescent="0.25">
      <c r="A994" s="9"/>
      <c r="B994" s="27">
        <v>988</v>
      </c>
      <c r="C994" s="2"/>
      <c r="D994" s="49"/>
      <c r="E994" s="2"/>
      <c r="F994" s="2"/>
      <c r="G994" s="45"/>
      <c r="H994" s="2"/>
      <c r="I994" s="55"/>
      <c r="J994" s="34"/>
      <c r="K994" s="4"/>
      <c r="L994" s="4"/>
      <c r="M994" s="4"/>
      <c r="N994" s="4"/>
      <c r="O994" s="4"/>
      <c r="P994" s="4"/>
      <c r="Q994" s="4"/>
      <c r="R994" s="4"/>
      <c r="S994" s="4"/>
      <c r="CE994" s="26">
        <f t="shared" si="30"/>
        <v>0</v>
      </c>
      <c r="CF994" s="26">
        <f t="shared" si="31"/>
        <v>0</v>
      </c>
    </row>
    <row r="995" spans="1:84" ht="14.25" customHeight="1" x14ac:dyDescent="0.25">
      <c r="A995" s="9"/>
      <c r="B995" s="27">
        <v>989</v>
      </c>
      <c r="C995" s="2"/>
      <c r="D995" s="49"/>
      <c r="E995" s="2"/>
      <c r="F995" s="2"/>
      <c r="G995" s="45"/>
      <c r="H995" s="2"/>
      <c r="I995" s="55"/>
      <c r="J995" s="34"/>
      <c r="K995" s="4"/>
      <c r="L995" s="4"/>
      <c r="M995" s="4"/>
      <c r="N995" s="4"/>
      <c r="O995" s="4"/>
      <c r="P995" s="4"/>
      <c r="Q995" s="4"/>
      <c r="R995" s="4"/>
      <c r="S995" s="4"/>
      <c r="CE995" s="26">
        <f t="shared" si="30"/>
        <v>0</v>
      </c>
      <c r="CF995" s="26">
        <f t="shared" si="31"/>
        <v>0</v>
      </c>
    </row>
    <row r="996" spans="1:84" ht="14.25" customHeight="1" x14ac:dyDescent="0.25">
      <c r="A996" s="9"/>
      <c r="B996" s="27">
        <v>990</v>
      </c>
      <c r="C996" s="2"/>
      <c r="D996" s="49"/>
      <c r="E996" s="2"/>
      <c r="F996" s="2"/>
      <c r="G996" s="45"/>
      <c r="H996" s="2"/>
      <c r="I996" s="55"/>
      <c r="J996" s="34"/>
      <c r="K996" s="4"/>
      <c r="L996" s="4"/>
      <c r="M996" s="4"/>
      <c r="N996" s="4"/>
      <c r="O996" s="4"/>
      <c r="P996" s="4"/>
      <c r="Q996" s="4"/>
      <c r="R996" s="4"/>
      <c r="S996" s="4"/>
      <c r="CE996" s="26">
        <f t="shared" si="30"/>
        <v>0</v>
      </c>
      <c r="CF996" s="26">
        <f t="shared" si="31"/>
        <v>0</v>
      </c>
    </row>
    <row r="997" spans="1:84" ht="14.25" customHeight="1" x14ac:dyDescent="0.25">
      <c r="A997" s="9"/>
      <c r="B997" s="27">
        <v>991</v>
      </c>
      <c r="C997" s="2"/>
      <c r="D997" s="49"/>
      <c r="E997" s="2"/>
      <c r="F997" s="2"/>
      <c r="G997" s="45"/>
      <c r="H997" s="2"/>
      <c r="I997" s="55"/>
      <c r="J997" s="34"/>
      <c r="K997" s="4"/>
      <c r="L997" s="4"/>
      <c r="M997" s="4"/>
      <c r="N997" s="4"/>
      <c r="O997" s="4"/>
      <c r="P997" s="4"/>
      <c r="Q997" s="4"/>
      <c r="R997" s="4"/>
      <c r="S997" s="4"/>
      <c r="CE997" s="26">
        <f t="shared" si="30"/>
        <v>0</v>
      </c>
      <c r="CF997" s="26">
        <f t="shared" si="31"/>
        <v>0</v>
      </c>
    </row>
    <row r="998" spans="1:84" ht="14.25" customHeight="1" x14ac:dyDescent="0.25">
      <c r="A998" s="9"/>
      <c r="B998" s="27">
        <v>992</v>
      </c>
      <c r="C998" s="2"/>
      <c r="D998" s="49"/>
      <c r="E998" s="2"/>
      <c r="F998" s="2"/>
      <c r="G998" s="45"/>
      <c r="H998" s="2"/>
      <c r="I998" s="55"/>
      <c r="J998" s="34"/>
      <c r="K998" s="4"/>
      <c r="L998" s="4"/>
      <c r="M998" s="4"/>
      <c r="N998" s="4"/>
      <c r="O998" s="4"/>
      <c r="P998" s="4"/>
      <c r="Q998" s="4"/>
      <c r="R998" s="4"/>
      <c r="S998" s="4"/>
      <c r="CE998" s="26">
        <f t="shared" si="30"/>
        <v>0</v>
      </c>
      <c r="CF998" s="26">
        <f t="shared" si="31"/>
        <v>0</v>
      </c>
    </row>
    <row r="999" spans="1:84" ht="14.25" customHeight="1" x14ac:dyDescent="0.25">
      <c r="A999" s="9"/>
      <c r="B999" s="27">
        <v>993</v>
      </c>
      <c r="C999" s="2"/>
      <c r="D999" s="49"/>
      <c r="E999" s="2"/>
      <c r="F999" s="2"/>
      <c r="G999" s="45"/>
      <c r="H999" s="2"/>
      <c r="I999" s="55"/>
      <c r="J999" s="34"/>
      <c r="K999" s="4"/>
      <c r="L999" s="4"/>
      <c r="M999" s="4"/>
      <c r="N999" s="4"/>
      <c r="O999" s="4"/>
      <c r="P999" s="4"/>
      <c r="Q999" s="4"/>
      <c r="R999" s="4"/>
      <c r="S999" s="4"/>
      <c r="CE999" s="26">
        <f t="shared" si="30"/>
        <v>0</v>
      </c>
      <c r="CF999" s="26">
        <f t="shared" si="31"/>
        <v>0</v>
      </c>
    </row>
    <row r="1000" spans="1:84" ht="14.25" customHeight="1" x14ac:dyDescent="0.25">
      <c r="A1000" s="9"/>
      <c r="B1000" s="27">
        <v>994</v>
      </c>
      <c r="C1000" s="2"/>
      <c r="D1000" s="49"/>
      <c r="E1000" s="2"/>
      <c r="F1000" s="2"/>
      <c r="G1000" s="45"/>
      <c r="H1000" s="2"/>
      <c r="I1000" s="55"/>
      <c r="J1000" s="34"/>
      <c r="K1000" s="4"/>
      <c r="L1000" s="4"/>
      <c r="M1000" s="4"/>
      <c r="N1000" s="4"/>
      <c r="O1000" s="4"/>
      <c r="P1000" s="4"/>
      <c r="Q1000" s="4"/>
      <c r="R1000" s="4"/>
      <c r="S1000" s="4"/>
      <c r="CE1000" s="26">
        <f t="shared" si="30"/>
        <v>0</v>
      </c>
      <c r="CF1000" s="26">
        <f t="shared" si="31"/>
        <v>0</v>
      </c>
    </row>
    <row r="1001" spans="1:84" ht="14.25" customHeight="1" x14ac:dyDescent="0.25">
      <c r="A1001" s="9"/>
      <c r="B1001" s="27">
        <v>995</v>
      </c>
      <c r="C1001" s="2"/>
      <c r="D1001" s="49"/>
      <c r="E1001" s="2"/>
      <c r="F1001" s="2"/>
      <c r="G1001" s="45"/>
      <c r="H1001" s="2"/>
      <c r="I1001" s="55"/>
      <c r="J1001" s="34"/>
      <c r="K1001" s="4"/>
      <c r="L1001" s="4"/>
      <c r="M1001" s="4"/>
      <c r="N1001" s="4"/>
      <c r="O1001" s="4"/>
      <c r="P1001" s="4"/>
      <c r="Q1001" s="4"/>
      <c r="R1001" s="4"/>
      <c r="S1001" s="4"/>
      <c r="CE1001" s="26">
        <f t="shared" si="30"/>
        <v>0</v>
      </c>
      <c r="CF1001" s="26">
        <f t="shared" si="31"/>
        <v>0</v>
      </c>
    </row>
    <row r="1002" spans="1:84" ht="14.25" customHeight="1" x14ac:dyDescent="0.25">
      <c r="A1002" s="9"/>
      <c r="B1002" s="27">
        <v>996</v>
      </c>
      <c r="C1002" s="2"/>
      <c r="D1002" s="49"/>
      <c r="E1002" s="2"/>
      <c r="F1002" s="2"/>
      <c r="G1002" s="45"/>
      <c r="H1002" s="2"/>
      <c r="I1002" s="55"/>
      <c r="J1002" s="34"/>
      <c r="K1002" s="4"/>
      <c r="L1002" s="4"/>
      <c r="M1002" s="4"/>
      <c r="N1002" s="4"/>
      <c r="O1002" s="4"/>
      <c r="P1002" s="4"/>
      <c r="Q1002" s="4"/>
      <c r="R1002" s="4"/>
      <c r="S1002" s="4"/>
      <c r="CE1002" s="26">
        <f t="shared" si="30"/>
        <v>0</v>
      </c>
      <c r="CF1002" s="26">
        <f t="shared" si="31"/>
        <v>0</v>
      </c>
    </row>
    <row r="1003" spans="1:84" ht="14.25" customHeight="1" x14ac:dyDescent="0.25">
      <c r="A1003" s="9"/>
      <c r="B1003" s="27">
        <v>997</v>
      </c>
      <c r="C1003" s="2"/>
      <c r="D1003" s="49"/>
      <c r="E1003" s="2"/>
      <c r="F1003" s="2"/>
      <c r="G1003" s="45"/>
      <c r="H1003" s="2"/>
      <c r="I1003" s="55"/>
      <c r="J1003" s="34"/>
      <c r="K1003" s="4"/>
      <c r="L1003" s="4"/>
      <c r="M1003" s="4"/>
      <c r="N1003" s="4"/>
      <c r="O1003" s="4"/>
      <c r="P1003" s="4"/>
      <c r="Q1003" s="4"/>
      <c r="R1003" s="4"/>
      <c r="S1003" s="4"/>
      <c r="CE1003" s="26">
        <f t="shared" si="30"/>
        <v>0</v>
      </c>
      <c r="CF1003" s="26">
        <f t="shared" si="31"/>
        <v>0</v>
      </c>
    </row>
    <row r="1004" spans="1:84" ht="14.25" customHeight="1" x14ac:dyDescent="0.25">
      <c r="A1004" s="9"/>
      <c r="B1004" s="27">
        <v>998</v>
      </c>
      <c r="C1004" s="2"/>
      <c r="D1004" s="49"/>
      <c r="E1004" s="2"/>
      <c r="F1004" s="2"/>
      <c r="G1004" s="45"/>
      <c r="H1004" s="2"/>
      <c r="I1004" s="55"/>
      <c r="J1004" s="34"/>
      <c r="K1004" s="4"/>
      <c r="L1004" s="4"/>
      <c r="M1004" s="4"/>
      <c r="N1004" s="4"/>
      <c r="O1004" s="4"/>
      <c r="P1004" s="4"/>
      <c r="Q1004" s="4"/>
      <c r="R1004" s="4"/>
      <c r="S1004" s="4"/>
      <c r="CE1004" s="26">
        <f t="shared" si="30"/>
        <v>0</v>
      </c>
      <c r="CF1004" s="26">
        <f t="shared" si="31"/>
        <v>0</v>
      </c>
    </row>
    <row r="1005" spans="1:84" ht="14.25" customHeight="1" x14ac:dyDescent="0.25">
      <c r="A1005" s="9"/>
      <c r="B1005" s="27">
        <v>999</v>
      </c>
      <c r="C1005" s="2"/>
      <c r="D1005" s="49"/>
      <c r="E1005" s="2"/>
      <c r="F1005" s="2"/>
      <c r="G1005" s="45"/>
      <c r="H1005" s="2"/>
      <c r="I1005" s="55"/>
      <c r="J1005" s="34"/>
      <c r="K1005" s="4"/>
      <c r="L1005" s="4"/>
      <c r="M1005" s="4"/>
      <c r="N1005" s="4"/>
      <c r="O1005" s="4"/>
      <c r="P1005" s="4"/>
      <c r="Q1005" s="4"/>
      <c r="R1005" s="4"/>
      <c r="S1005" s="4"/>
      <c r="CE1005" s="26">
        <f t="shared" si="30"/>
        <v>0</v>
      </c>
      <c r="CF1005" s="26">
        <f t="shared" si="31"/>
        <v>0</v>
      </c>
    </row>
    <row r="1006" spans="1:84" ht="14.25" customHeight="1" x14ac:dyDescent="0.25">
      <c r="A1006" s="9"/>
      <c r="B1006" s="27">
        <v>1000</v>
      </c>
      <c r="C1006" s="2"/>
      <c r="D1006" s="49"/>
      <c r="E1006" s="2"/>
      <c r="F1006" s="2"/>
      <c r="G1006" s="45"/>
      <c r="H1006" s="2"/>
      <c r="I1006" s="55"/>
      <c r="J1006" s="34"/>
      <c r="K1006" s="4"/>
      <c r="L1006" s="4"/>
      <c r="M1006" s="4"/>
      <c r="N1006" s="4"/>
      <c r="O1006" s="4"/>
      <c r="P1006" s="4"/>
      <c r="Q1006" s="4"/>
      <c r="R1006" s="4"/>
      <c r="S1006" s="4"/>
      <c r="CE1006" s="26">
        <f t="shared" si="30"/>
        <v>0</v>
      </c>
      <c r="CF1006" s="26">
        <f t="shared" si="31"/>
        <v>0</v>
      </c>
    </row>
    <row r="1007" spans="1:84" x14ac:dyDescent="0.25">
      <c r="A1007" s="9"/>
      <c r="B1007" s="9"/>
      <c r="C1007" s="4"/>
      <c r="D1007" s="9"/>
      <c r="E1007" s="9"/>
      <c r="F1007" s="9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CE1007" s="13"/>
      <c r="CF1007" s="13"/>
    </row>
    <row r="1008" spans="1:84" x14ac:dyDescent="0.25">
      <c r="A1008" s="9"/>
      <c r="B1008" s="9"/>
      <c r="C1008" s="4"/>
      <c r="D1008" s="9"/>
      <c r="E1008" s="9"/>
      <c r="F1008" s="9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CE1008" s="29">
        <f>SUM(CE7:CE1006)</f>
        <v>0</v>
      </c>
      <c r="CF1008" s="29">
        <f>SUM(CF7:CF1006)</f>
        <v>0</v>
      </c>
    </row>
    <row r="1009" spans="1:19" x14ac:dyDescent="0.25">
      <c r="A1009" s="9"/>
      <c r="B1009" s="9"/>
      <c r="C1009" s="4"/>
      <c r="D1009" s="9"/>
      <c r="E1009" s="9"/>
      <c r="F1009" s="9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</row>
    <row r="1010" spans="1:19" ht="13" thickBot="1" x14ac:dyDescent="0.3">
      <c r="A1010" s="9"/>
      <c r="B1010" s="11"/>
      <c r="C1010" s="12"/>
      <c r="D1010" s="11"/>
      <c r="E1010" s="11"/>
      <c r="F1010" s="11"/>
      <c r="G1010" s="12"/>
      <c r="H1010" s="12"/>
      <c r="I1010" s="12"/>
      <c r="J1010" s="4"/>
      <c r="K1010" s="4"/>
      <c r="L1010" s="4"/>
      <c r="M1010" s="4"/>
      <c r="N1010" s="4"/>
      <c r="O1010" s="4"/>
      <c r="P1010" s="4"/>
      <c r="Q1010" s="4"/>
      <c r="R1010" s="4"/>
      <c r="S1010" s="4"/>
    </row>
    <row r="1011" spans="1:19" ht="15" customHeight="1" x14ac:dyDescent="0.25">
      <c r="A1011" s="9"/>
      <c r="B1011" s="9"/>
      <c r="C1011" s="4"/>
      <c r="D1011" s="9"/>
      <c r="E1011" s="9"/>
      <c r="F1011" s="9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</row>
    <row r="1012" spans="1:19" ht="15" customHeight="1" x14ac:dyDescent="0.25">
      <c r="A1012" s="9"/>
      <c r="B1012" s="9"/>
      <c r="C1012" s="4"/>
      <c r="D1012" s="9"/>
      <c r="E1012" s="9"/>
      <c r="F1012" s="9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</row>
    <row r="1013" spans="1:19" ht="15" customHeight="1" x14ac:dyDescent="0.25">
      <c r="A1013" s="9"/>
      <c r="B1013" s="9"/>
      <c r="C1013" s="4"/>
      <c r="D1013" s="9"/>
      <c r="E1013" s="9"/>
      <c r="F1013" s="9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</row>
    <row r="1014" spans="1:19" hidden="1" x14ac:dyDescent="0.25">
      <c r="A1014" s="9"/>
      <c r="B1014" s="9"/>
      <c r="C1014" s="4"/>
      <c r="D1014" s="9"/>
      <c r="E1014" s="9"/>
      <c r="F1014" s="9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</row>
    <row r="1015" spans="1:19" x14ac:dyDescent="0.25"/>
    <row r="1016" spans="1:19" x14ac:dyDescent="0.25"/>
    <row r="1017" spans="1:19" x14ac:dyDescent="0.25"/>
    <row r="1018" spans="1:19" x14ac:dyDescent="0.25"/>
    <row r="1019" spans="1:19" x14ac:dyDescent="0.25"/>
    <row r="1020" spans="1:19" x14ac:dyDescent="0.25"/>
    <row r="1021" spans="1:19" x14ac:dyDescent="0.25"/>
    <row r="1022" spans="1:19" x14ac:dyDescent="0.25"/>
    <row r="1023" spans="1:19" x14ac:dyDescent="0.25"/>
    <row r="1024" spans="1:19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</sheetData>
  <mergeCells count="8">
    <mergeCell ref="M2:Q2"/>
    <mergeCell ref="B2:H2"/>
    <mergeCell ref="C4:G4"/>
    <mergeCell ref="K15:L15"/>
    <mergeCell ref="M15:N15"/>
    <mergeCell ref="K8:R8"/>
    <mergeCell ref="M9:R9"/>
    <mergeCell ref="B3:I3"/>
  </mergeCells>
  <dataValidations count="5">
    <dataValidation type="whole" allowBlank="1" showInputMessage="1" showErrorMessage="1" error="Valors entre 33% i 100%" sqref="J7:J1006">
      <formula1>33</formula1>
      <formula2>100</formula2>
    </dataValidation>
    <dataValidation type="list" allowBlank="1" showInputMessage="1" showErrorMessage="1" error="Tipus de discapacitat: Fer servir les opcions de la llista desplegable" sqref="H7:H1006">
      <formula1>T_de_discapacitat</formula1>
    </dataValidation>
    <dataValidation type="whole" allowBlank="1" showInputMessage="1" showErrorMessage="1" error="Codi de contracte erroni" sqref="E7:F1006">
      <formula1>1</formula1>
      <formula2>600</formula2>
    </dataValidation>
    <dataValidation type="whole" allowBlank="1" showInputMessage="1" showErrorMessage="1" error="Només valors entre 33 i 100_x000a_Exemple: per un 65% de discapacitat, correspon posar 65" sqref="I7:I1006">
      <formula1>33</formula1>
      <formula2>100</formula2>
    </dataValidation>
    <dataValidation type="list" allowBlank="1" showInputMessage="1" showErrorMessage="1" error="Sexe: Fer servir les opcions de la llista desplegable" sqref="G7:G1006">
      <formula1>SEXE_PLANTILLA</formula1>
    </dataValidation>
  </dataValidation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6</vt:i4>
      </vt:variant>
      <vt:variant>
        <vt:lpstr>Intervals amb nom</vt:lpstr>
      </vt:variant>
      <vt:variant>
        <vt:i4>11</vt:i4>
      </vt:variant>
    </vt:vector>
  </HeadingPairs>
  <TitlesOfParts>
    <vt:vector size="17" baseType="lpstr">
      <vt:lpstr>Instruccions d'emplenament</vt:lpstr>
      <vt:lpstr>Rel_EMS_SOLC</vt:lpstr>
      <vt:lpstr>Rel_persones_ateses_GRUP_A_(MD)</vt:lpstr>
      <vt:lpstr>Rel_persones_ateses_GRUP_B_(FS)</vt:lpstr>
      <vt:lpstr>Resum_persones_ateses_SOLC</vt:lpstr>
      <vt:lpstr>3. Relació plantilla treballad.</vt:lpstr>
      <vt:lpstr>Resum_persones_ateses_SOLC!Àrea_d'impressió</vt:lpstr>
      <vt:lpstr>Rel_EMS_SOLC!Hores_mínimes_atenció_FS_33_64</vt:lpstr>
      <vt:lpstr>Rel_EMS_SOLC!Hores_mínimes_atenció_MD</vt:lpstr>
      <vt:lpstr>otro</vt:lpstr>
      <vt:lpstr>'Rel_persones_ateses_GRUP_A_(MD)'!Sexe</vt:lpstr>
      <vt:lpstr>'Rel_persones_ateses_GRUP_B_(FS)'!Sexe</vt:lpstr>
      <vt:lpstr>'Rel_persones_ateses_GRUP_A_(MD)'!T.discapacitat</vt:lpstr>
      <vt:lpstr>'Rel_persones_ateses_GRUP_B_(FS)'!T.discapacitat</vt:lpstr>
      <vt:lpstr>Rel_EMS_SOLC!Títols_per_imprimir</vt:lpstr>
      <vt:lpstr>Rel_EMS_SOLC!Total_hores_anuals_FS_33_64</vt:lpstr>
      <vt:lpstr>Rel_EMS_SOLC!Total_hores_anuals_MD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Barque Blanch, Joan</cp:lastModifiedBy>
  <cp:revision/>
  <dcterms:created xsi:type="dcterms:W3CDTF">1996-11-27T10:00:04Z</dcterms:created>
  <dcterms:modified xsi:type="dcterms:W3CDTF">2024-02-12T09:22:23Z</dcterms:modified>
  <cp:category/>
  <cp:contentStatus/>
</cp:coreProperties>
</file>