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DGIOT\CENTRES ESPECIALS TREBALL\9. GESTIÓ SUBVENCIONS\IMPRESOS_FORMULARIS\IMPRESOS_2021\USAP\Sollicitud_anual\"/>
    </mc:Choice>
  </mc:AlternateContent>
  <bookViews>
    <workbookView xWindow="0" yWindow="60" windowWidth="24408" windowHeight="10956" tabRatio="813" activeTab="1"/>
  </bookViews>
  <sheets>
    <sheet name="1. Relació professionals" sheetId="10" r:id="rId1"/>
    <sheet name="2. Rel. programes " sheetId="11" r:id="rId2"/>
    <sheet name="3. Relació plantilla treballad." sheetId="12" r:id="rId3"/>
    <sheet name="4. Pressupost " sheetId="1" r:id="rId4"/>
  </sheets>
  <externalReferences>
    <externalReference r:id="rId5"/>
    <externalReference r:id="rId6"/>
  </externalReferences>
  <definedNames>
    <definedName name="_1Àrea_d_impressió" localSheetId="3">'4. Pressupost '!$A$1:$W$60</definedName>
    <definedName name="PROF">'[1]Doc 1'!$B$64:$B$67</definedName>
    <definedName name="Sexe">'2. Rel. programes '!$CL$15:$CL$16</definedName>
    <definedName name="SEXE_PLANTILLA">'3. Relació plantilla treballad.'!$CB$14:$CB$15</definedName>
    <definedName name="T.discapacitat">'2. Rel. programes '!$CL$6:$CL$11</definedName>
    <definedName name="T_de_discapacitat">'3. Relació plantilla treballad.'!$CB$6:$CB$11</definedName>
    <definedName name="Tipus_de_discapacitat" localSheetId="1">[2]DOC.3!$BK$7:$BK$12</definedName>
    <definedName name="Tipus_de_discapacitat" localSheetId="2">[2]DOC.3!$BK$7:$BK$12</definedName>
  </definedNames>
  <calcPr calcId="162913"/>
</workbook>
</file>

<file path=xl/calcChain.xml><?xml version="1.0" encoding="utf-8"?>
<calcChain xmlns="http://schemas.openxmlformats.org/spreadsheetml/2006/main">
  <c r="K42" i="1" l="1"/>
  <c r="K54" i="1" s="1"/>
  <c r="W50" i="1"/>
  <c r="W44" i="1"/>
  <c r="W26" i="1"/>
  <c r="W54" i="1" l="1"/>
  <c r="W55" i="1" l="1"/>
  <c r="DG7" i="11"/>
  <c r="DJ7" i="11" s="1"/>
  <c r="DG9" i="11"/>
  <c r="DJ9" i="11" s="1"/>
  <c r="DG10" i="11"/>
  <c r="DJ10" i="11" s="1"/>
  <c r="DG11" i="11"/>
  <c r="DJ11" i="11" s="1"/>
  <c r="DG12" i="11"/>
  <c r="DJ12" i="11" s="1"/>
  <c r="DG13" i="11"/>
  <c r="DJ13" i="11" s="1"/>
  <c r="DG14" i="11"/>
  <c r="DJ14" i="11" s="1"/>
  <c r="DG15" i="11"/>
  <c r="DJ15" i="11" s="1"/>
  <c r="DG16" i="11"/>
  <c r="DJ16" i="11" s="1"/>
  <c r="DG17" i="11"/>
  <c r="DJ17" i="11" s="1"/>
  <c r="DG18" i="11"/>
  <c r="DJ18" i="11" s="1"/>
  <c r="DG19" i="11"/>
  <c r="DJ19" i="11" s="1"/>
  <c r="DG20" i="11"/>
  <c r="DJ20" i="11" s="1"/>
  <c r="DG21" i="11"/>
  <c r="DJ21" i="11" s="1"/>
  <c r="DG22" i="11"/>
  <c r="DJ22" i="11" s="1"/>
  <c r="DG23" i="11"/>
  <c r="DJ23" i="11" s="1"/>
  <c r="DG24" i="11"/>
  <c r="DJ24" i="11" s="1"/>
  <c r="DG25" i="11"/>
  <c r="DJ25" i="11" s="1"/>
  <c r="DG26" i="11"/>
  <c r="DJ26" i="11" s="1"/>
  <c r="DG27" i="11"/>
  <c r="DJ27" i="11" s="1"/>
  <c r="DG28" i="11"/>
  <c r="DJ28" i="11" s="1"/>
  <c r="DG29" i="11"/>
  <c r="DJ29" i="11" s="1"/>
  <c r="DG30" i="11"/>
  <c r="DJ30" i="11" s="1"/>
  <c r="DG31" i="11"/>
  <c r="DJ31" i="11" s="1"/>
  <c r="DG32" i="11"/>
  <c r="DJ32" i="11" s="1"/>
  <c r="DG33" i="11"/>
  <c r="DJ33" i="11" s="1"/>
  <c r="DG34" i="11"/>
  <c r="DJ34" i="11" s="1"/>
  <c r="DG35" i="11"/>
  <c r="DJ35" i="11" s="1"/>
  <c r="DG36" i="11"/>
  <c r="DJ36" i="11" s="1"/>
  <c r="DG37" i="11"/>
  <c r="DJ37" i="11" s="1"/>
  <c r="DG38" i="11"/>
  <c r="DJ38" i="11" s="1"/>
  <c r="DG39" i="11"/>
  <c r="DJ39" i="11" s="1"/>
  <c r="DG40" i="11"/>
  <c r="DJ40" i="11" s="1"/>
  <c r="DG41" i="11"/>
  <c r="DJ41" i="11" s="1"/>
  <c r="DG42" i="11"/>
  <c r="DJ42" i="11" s="1"/>
  <c r="DG43" i="11"/>
  <c r="DJ43" i="11" s="1"/>
  <c r="DG44" i="11"/>
  <c r="DJ44" i="11" s="1"/>
  <c r="DG45" i="11"/>
  <c r="DJ45" i="11" s="1"/>
  <c r="DG46" i="11"/>
  <c r="DJ46" i="11" s="1"/>
  <c r="DG47" i="11"/>
  <c r="DJ47" i="11" s="1"/>
  <c r="DG48" i="11"/>
  <c r="DJ48" i="11" s="1"/>
  <c r="DG49" i="11"/>
  <c r="DJ49" i="11" s="1"/>
  <c r="DG50" i="11"/>
  <c r="DJ50" i="11" s="1"/>
  <c r="DG51" i="11"/>
  <c r="DJ51" i="11" s="1"/>
  <c r="DG52" i="11"/>
  <c r="DJ52" i="11" s="1"/>
  <c r="DG53" i="11"/>
  <c r="DJ53" i="11" s="1"/>
  <c r="DG54" i="11"/>
  <c r="DJ54" i="11" s="1"/>
  <c r="DG55" i="11"/>
  <c r="DJ55" i="11" s="1"/>
  <c r="DG56" i="11"/>
  <c r="DJ56" i="11" s="1"/>
  <c r="DG57" i="11"/>
  <c r="DJ57" i="11" s="1"/>
  <c r="DG58" i="11"/>
  <c r="DJ58" i="11" s="1"/>
  <c r="DG59" i="11"/>
  <c r="DJ59" i="11" s="1"/>
  <c r="DG60" i="11"/>
  <c r="DJ60" i="11" s="1"/>
  <c r="DG61" i="11"/>
  <c r="DJ61" i="11" s="1"/>
  <c r="DG62" i="11"/>
  <c r="DJ62" i="11" s="1"/>
  <c r="DG63" i="11"/>
  <c r="DJ63" i="11" s="1"/>
  <c r="DG64" i="11"/>
  <c r="DJ64" i="11" s="1"/>
  <c r="DG65" i="11"/>
  <c r="DJ65" i="11" s="1"/>
  <c r="DG66" i="11"/>
  <c r="DJ66" i="11" s="1"/>
  <c r="DG67" i="11"/>
  <c r="DJ67" i="11" s="1"/>
  <c r="DG68" i="11"/>
  <c r="DJ68" i="11" s="1"/>
  <c r="DG69" i="11"/>
  <c r="DJ69" i="11" s="1"/>
  <c r="DG70" i="11"/>
  <c r="DJ70" i="11" s="1"/>
  <c r="DG71" i="11"/>
  <c r="DJ71" i="11" s="1"/>
  <c r="DG72" i="11"/>
  <c r="DJ72" i="11" s="1"/>
  <c r="DG73" i="11"/>
  <c r="DJ73" i="11" s="1"/>
  <c r="DG74" i="11"/>
  <c r="DJ74" i="11" s="1"/>
  <c r="DG75" i="11"/>
  <c r="DJ75" i="11" s="1"/>
  <c r="DG76" i="11"/>
  <c r="DJ76" i="11" s="1"/>
  <c r="DG77" i="11"/>
  <c r="DJ77" i="11" s="1"/>
  <c r="DG78" i="11"/>
  <c r="DJ78" i="11" s="1"/>
  <c r="DG79" i="11"/>
  <c r="DJ79" i="11" s="1"/>
  <c r="DG80" i="11"/>
  <c r="DJ80" i="11" s="1"/>
  <c r="DG81" i="11"/>
  <c r="DJ81" i="11" s="1"/>
  <c r="DG82" i="11"/>
  <c r="DJ82" i="11" s="1"/>
  <c r="DG83" i="11"/>
  <c r="DJ83" i="11" s="1"/>
  <c r="DG84" i="11"/>
  <c r="DJ84" i="11" s="1"/>
  <c r="DG85" i="11"/>
  <c r="DJ85" i="11" s="1"/>
  <c r="DG86" i="11"/>
  <c r="DJ86" i="11" s="1"/>
  <c r="DG87" i="11"/>
  <c r="DJ87" i="11" s="1"/>
  <c r="DG88" i="11"/>
  <c r="DJ88" i="11" s="1"/>
  <c r="DG89" i="11"/>
  <c r="DJ89" i="11" s="1"/>
  <c r="DG90" i="11"/>
  <c r="DJ90" i="11" s="1"/>
  <c r="DG91" i="11"/>
  <c r="DJ91" i="11" s="1"/>
  <c r="DG92" i="11"/>
  <c r="DJ92" i="11" s="1"/>
  <c r="DG93" i="11"/>
  <c r="DJ93" i="11" s="1"/>
  <c r="DG94" i="11"/>
  <c r="DJ94" i="11" s="1"/>
  <c r="DG95" i="11"/>
  <c r="DJ95" i="11" s="1"/>
  <c r="DG96" i="11"/>
  <c r="DJ96" i="11" s="1"/>
  <c r="DG97" i="11"/>
  <c r="DJ97" i="11" s="1"/>
  <c r="DG98" i="11"/>
  <c r="DJ98" i="11" s="1"/>
  <c r="DG99" i="11"/>
  <c r="DJ99" i="11" s="1"/>
  <c r="DG100" i="11"/>
  <c r="DJ100" i="11" s="1"/>
  <c r="DG101" i="11"/>
  <c r="DJ101" i="11" s="1"/>
  <c r="DG102" i="11"/>
  <c r="DJ102" i="11" s="1"/>
  <c r="DG103" i="11"/>
  <c r="DJ103" i="11" s="1"/>
  <c r="DG104" i="11"/>
  <c r="DJ104" i="11" s="1"/>
  <c r="DG105" i="11"/>
  <c r="DJ105" i="11" s="1"/>
  <c r="DG106" i="11"/>
  <c r="DJ106" i="11" s="1"/>
  <c r="DG107" i="11"/>
  <c r="DJ107" i="11" s="1"/>
  <c r="DG108" i="11"/>
  <c r="DJ108" i="11" s="1"/>
  <c r="DG109" i="11"/>
  <c r="DJ109" i="11" s="1"/>
  <c r="DG110" i="11"/>
  <c r="DJ110" i="11" s="1"/>
  <c r="DG111" i="11"/>
  <c r="DJ111" i="11" s="1"/>
  <c r="DG112" i="11"/>
  <c r="DJ112" i="11" s="1"/>
  <c r="DG113" i="11"/>
  <c r="DJ113" i="11" s="1"/>
  <c r="DG114" i="11"/>
  <c r="DJ114" i="11" s="1"/>
  <c r="DG115" i="11"/>
  <c r="DJ115" i="11" s="1"/>
  <c r="DG116" i="11"/>
  <c r="DJ116" i="11" s="1"/>
  <c r="DG117" i="11"/>
  <c r="DJ117" i="11" s="1"/>
  <c r="DG118" i="11"/>
  <c r="DJ118" i="11" s="1"/>
  <c r="DG119" i="11"/>
  <c r="DJ119" i="11" s="1"/>
  <c r="DG120" i="11"/>
  <c r="DJ120" i="11" s="1"/>
  <c r="DG121" i="11"/>
  <c r="DJ121" i="11" s="1"/>
  <c r="DG122" i="11"/>
  <c r="DJ122" i="11" s="1"/>
  <c r="DG123" i="11"/>
  <c r="DJ123" i="11" s="1"/>
  <c r="DG124" i="11"/>
  <c r="DJ124" i="11" s="1"/>
  <c r="DG125" i="11"/>
  <c r="DJ125" i="11" s="1"/>
  <c r="DG126" i="11"/>
  <c r="DJ126" i="11" s="1"/>
  <c r="DG127" i="11"/>
  <c r="DJ127" i="11" s="1"/>
  <c r="DG128" i="11"/>
  <c r="DJ128" i="11" s="1"/>
  <c r="DG129" i="11"/>
  <c r="DJ129" i="11" s="1"/>
  <c r="DG130" i="11"/>
  <c r="DJ130" i="11" s="1"/>
  <c r="DG131" i="11"/>
  <c r="DJ131" i="11" s="1"/>
  <c r="DG132" i="11"/>
  <c r="DJ132" i="11" s="1"/>
  <c r="DG133" i="11"/>
  <c r="DJ133" i="11" s="1"/>
  <c r="DG134" i="11"/>
  <c r="DJ134" i="11" s="1"/>
  <c r="DG135" i="11"/>
  <c r="DJ135" i="11" s="1"/>
  <c r="DG136" i="11"/>
  <c r="DJ136" i="11" s="1"/>
  <c r="DG137" i="11"/>
  <c r="DJ137" i="11" s="1"/>
  <c r="DG138" i="11"/>
  <c r="DJ138" i="11" s="1"/>
  <c r="DG139" i="11"/>
  <c r="DJ139" i="11" s="1"/>
  <c r="DG140" i="11"/>
  <c r="DJ140" i="11" s="1"/>
  <c r="DG141" i="11"/>
  <c r="DJ141" i="11" s="1"/>
  <c r="DG142" i="11"/>
  <c r="DJ142" i="11" s="1"/>
  <c r="DG143" i="11"/>
  <c r="DJ143" i="11" s="1"/>
  <c r="DG144" i="11"/>
  <c r="DJ144" i="11" s="1"/>
  <c r="DG145" i="11"/>
  <c r="DJ145" i="11" s="1"/>
  <c r="DG146" i="11"/>
  <c r="DJ146" i="11" s="1"/>
  <c r="DG147" i="11"/>
  <c r="DJ147" i="11" s="1"/>
  <c r="DG148" i="11"/>
  <c r="DJ148" i="11" s="1"/>
  <c r="DG149" i="11"/>
  <c r="DJ149" i="11" s="1"/>
  <c r="DG150" i="11"/>
  <c r="DJ150" i="11" s="1"/>
  <c r="DG151" i="11"/>
  <c r="DJ151" i="11" s="1"/>
  <c r="DG152" i="11"/>
  <c r="DJ152" i="11" s="1"/>
  <c r="DG153" i="11"/>
  <c r="DJ153" i="11" s="1"/>
  <c r="DG154" i="11"/>
  <c r="DJ154" i="11" s="1"/>
  <c r="DG155" i="11"/>
  <c r="DJ155" i="11" s="1"/>
  <c r="DG156" i="11"/>
  <c r="DJ156" i="11" s="1"/>
  <c r="DG157" i="11"/>
  <c r="DJ157" i="11" s="1"/>
  <c r="DG158" i="11"/>
  <c r="DJ158" i="11" s="1"/>
  <c r="DG159" i="11"/>
  <c r="DJ159" i="11" s="1"/>
  <c r="DG160" i="11"/>
  <c r="DJ160" i="11" s="1"/>
  <c r="DG161" i="11"/>
  <c r="DJ161" i="11" s="1"/>
  <c r="DG162" i="11"/>
  <c r="DJ162" i="11" s="1"/>
  <c r="DG163" i="11"/>
  <c r="DJ163" i="11" s="1"/>
  <c r="DG164" i="11"/>
  <c r="DJ164" i="11" s="1"/>
  <c r="DG165" i="11"/>
  <c r="DJ165" i="11" s="1"/>
  <c r="DG166" i="11"/>
  <c r="DJ166" i="11" s="1"/>
  <c r="DG167" i="11"/>
  <c r="DJ167" i="11" s="1"/>
  <c r="DG168" i="11"/>
  <c r="DJ168" i="11" s="1"/>
  <c r="DG169" i="11"/>
  <c r="DJ169" i="11" s="1"/>
  <c r="DG170" i="11"/>
  <c r="DJ170" i="11" s="1"/>
  <c r="DG171" i="11"/>
  <c r="DJ171" i="11" s="1"/>
  <c r="DG172" i="11"/>
  <c r="DJ172" i="11" s="1"/>
  <c r="DG173" i="11"/>
  <c r="DJ173" i="11" s="1"/>
  <c r="DG174" i="11"/>
  <c r="DJ174" i="11" s="1"/>
  <c r="DG175" i="11"/>
  <c r="DJ175" i="11" s="1"/>
  <c r="DG176" i="11"/>
  <c r="DJ176" i="11" s="1"/>
  <c r="DG177" i="11"/>
  <c r="DJ177" i="11" s="1"/>
  <c r="DG178" i="11"/>
  <c r="DJ178" i="11" s="1"/>
  <c r="DG179" i="11"/>
  <c r="DJ179" i="11" s="1"/>
  <c r="DG180" i="11"/>
  <c r="DJ180" i="11" s="1"/>
  <c r="DG181" i="11"/>
  <c r="DJ181" i="11" s="1"/>
  <c r="DG182" i="11"/>
  <c r="DJ182" i="11" s="1"/>
  <c r="DG183" i="11"/>
  <c r="DJ183" i="11" s="1"/>
  <c r="DG184" i="11"/>
  <c r="DJ184" i="11" s="1"/>
  <c r="DG185" i="11"/>
  <c r="DJ185" i="11" s="1"/>
  <c r="DG186" i="11"/>
  <c r="DJ186" i="11" s="1"/>
  <c r="DG187" i="11"/>
  <c r="DJ187" i="11" s="1"/>
  <c r="DG188" i="11"/>
  <c r="DJ188" i="11" s="1"/>
  <c r="DG189" i="11"/>
  <c r="DJ189" i="11" s="1"/>
  <c r="DG190" i="11"/>
  <c r="DJ190" i="11" s="1"/>
  <c r="DG191" i="11"/>
  <c r="DJ191" i="11" s="1"/>
  <c r="DG192" i="11"/>
  <c r="DJ192" i="11" s="1"/>
  <c r="DG193" i="11"/>
  <c r="DJ193" i="11" s="1"/>
  <c r="DG194" i="11"/>
  <c r="DJ194" i="11" s="1"/>
  <c r="DG195" i="11"/>
  <c r="DJ195" i="11" s="1"/>
  <c r="DG196" i="11"/>
  <c r="DJ196" i="11" s="1"/>
  <c r="DG197" i="11"/>
  <c r="DJ197" i="11" s="1"/>
  <c r="DG198" i="11"/>
  <c r="DJ198" i="11" s="1"/>
  <c r="DG199" i="11"/>
  <c r="DJ199" i="11" s="1"/>
  <c r="DG200" i="11"/>
  <c r="DJ200" i="11" s="1"/>
  <c r="DG201" i="11"/>
  <c r="DJ201" i="11" s="1"/>
  <c r="DG202" i="11"/>
  <c r="DJ202" i="11" s="1"/>
  <c r="DG203" i="11"/>
  <c r="DJ203" i="11" s="1"/>
  <c r="DG204" i="11"/>
  <c r="DJ204" i="11" s="1"/>
  <c r="DG205" i="11"/>
  <c r="DJ205" i="11" s="1"/>
  <c r="DG206" i="11"/>
  <c r="DJ206" i="11" s="1"/>
  <c r="DG207" i="11"/>
  <c r="DJ207" i="11" s="1"/>
  <c r="DG208" i="11"/>
  <c r="DJ208" i="11" s="1"/>
  <c r="DG209" i="11"/>
  <c r="DJ209" i="11" s="1"/>
  <c r="DG210" i="11"/>
  <c r="DJ210" i="11" s="1"/>
  <c r="DG211" i="11"/>
  <c r="DJ211" i="11" s="1"/>
  <c r="DG212" i="11"/>
  <c r="DJ212" i="11" s="1"/>
  <c r="DG213" i="11"/>
  <c r="DJ213" i="11" s="1"/>
  <c r="DG214" i="11"/>
  <c r="DJ214" i="11" s="1"/>
  <c r="DG215" i="11"/>
  <c r="DJ215" i="11" s="1"/>
  <c r="DG216" i="11"/>
  <c r="DJ216" i="11" s="1"/>
  <c r="DG217" i="11"/>
  <c r="DJ217" i="11" s="1"/>
  <c r="DG218" i="11"/>
  <c r="DJ218" i="11" s="1"/>
  <c r="DG219" i="11"/>
  <c r="DJ219" i="11" s="1"/>
  <c r="DG220" i="11"/>
  <c r="DJ220" i="11" s="1"/>
  <c r="DG221" i="11"/>
  <c r="DJ221" i="11" s="1"/>
  <c r="DG222" i="11"/>
  <c r="DJ222" i="11" s="1"/>
  <c r="DG223" i="11"/>
  <c r="DJ223" i="11" s="1"/>
  <c r="DG224" i="11"/>
  <c r="DJ224" i="11" s="1"/>
  <c r="DG225" i="11"/>
  <c r="DJ225" i="11" s="1"/>
  <c r="DG226" i="11"/>
  <c r="DJ226" i="11" s="1"/>
  <c r="DG227" i="11"/>
  <c r="DJ227" i="11" s="1"/>
  <c r="DG228" i="11"/>
  <c r="DJ228" i="11" s="1"/>
  <c r="DG229" i="11"/>
  <c r="DJ229" i="11" s="1"/>
  <c r="DG230" i="11"/>
  <c r="DJ230" i="11" s="1"/>
  <c r="DG231" i="11"/>
  <c r="DJ231" i="11" s="1"/>
  <c r="DG232" i="11"/>
  <c r="DJ232" i="11" s="1"/>
  <c r="DG233" i="11"/>
  <c r="DJ233" i="11" s="1"/>
  <c r="DG234" i="11"/>
  <c r="DJ234" i="11" s="1"/>
  <c r="DG235" i="11"/>
  <c r="DJ235" i="11" s="1"/>
  <c r="DG236" i="11"/>
  <c r="DJ236" i="11" s="1"/>
  <c r="DG237" i="11"/>
  <c r="DJ237" i="11" s="1"/>
  <c r="DG238" i="11"/>
  <c r="DJ238" i="11" s="1"/>
  <c r="DG239" i="11"/>
  <c r="DJ239" i="11" s="1"/>
  <c r="DG240" i="11"/>
  <c r="DJ240" i="11" s="1"/>
  <c r="DG241" i="11"/>
  <c r="DJ241" i="11" s="1"/>
  <c r="DG242" i="11"/>
  <c r="DJ242" i="11" s="1"/>
  <c r="DG243" i="11"/>
  <c r="DJ243" i="11" s="1"/>
  <c r="DG244" i="11"/>
  <c r="DJ244" i="11" s="1"/>
  <c r="DG245" i="11"/>
  <c r="DJ245" i="11" s="1"/>
  <c r="DG246" i="11"/>
  <c r="DJ246" i="11" s="1"/>
  <c r="DG247" i="11"/>
  <c r="DJ247" i="11" s="1"/>
  <c r="DG248" i="11"/>
  <c r="DJ248" i="11" s="1"/>
  <c r="DG249" i="11"/>
  <c r="DJ249" i="11" s="1"/>
  <c r="DG250" i="11"/>
  <c r="DJ250" i="11" s="1"/>
  <c r="DG251" i="11"/>
  <c r="DJ251" i="11" s="1"/>
  <c r="DG252" i="11"/>
  <c r="DJ252" i="11" s="1"/>
  <c r="DG253" i="11"/>
  <c r="DJ253" i="11" s="1"/>
  <c r="DG254" i="11"/>
  <c r="DJ254" i="11" s="1"/>
  <c r="DG255" i="11"/>
  <c r="DJ255" i="11" s="1"/>
  <c r="DG256" i="11"/>
  <c r="DJ256" i="11" s="1"/>
  <c r="DG257" i="11"/>
  <c r="DJ257" i="11" s="1"/>
  <c r="DG258" i="11"/>
  <c r="DJ258" i="11" s="1"/>
  <c r="DG259" i="11"/>
  <c r="DJ259" i="11" s="1"/>
  <c r="DG260" i="11"/>
  <c r="DJ260" i="11" s="1"/>
  <c r="DG261" i="11"/>
  <c r="DJ261" i="11" s="1"/>
  <c r="DG262" i="11"/>
  <c r="DJ262" i="11" s="1"/>
  <c r="DG263" i="11"/>
  <c r="DJ263" i="11" s="1"/>
  <c r="DG264" i="11"/>
  <c r="DJ264" i="11" s="1"/>
  <c r="DG265" i="11"/>
  <c r="DJ265" i="11" s="1"/>
  <c r="DG266" i="11"/>
  <c r="DJ266" i="11" s="1"/>
  <c r="DG267" i="11"/>
  <c r="DJ267" i="11" s="1"/>
  <c r="DG268" i="11"/>
  <c r="DJ268" i="11" s="1"/>
  <c r="DG269" i="11"/>
  <c r="DJ269" i="11" s="1"/>
  <c r="DG270" i="11"/>
  <c r="DJ270" i="11" s="1"/>
  <c r="DG271" i="11"/>
  <c r="DJ271" i="11" s="1"/>
  <c r="DG272" i="11"/>
  <c r="DJ272" i="11" s="1"/>
  <c r="DG273" i="11"/>
  <c r="DJ273" i="11" s="1"/>
  <c r="DG274" i="11"/>
  <c r="DJ274" i="11" s="1"/>
  <c r="DG275" i="11"/>
  <c r="DJ275" i="11" s="1"/>
  <c r="DG276" i="11"/>
  <c r="DJ276" i="11" s="1"/>
  <c r="DG277" i="11"/>
  <c r="DJ277" i="11" s="1"/>
  <c r="DG278" i="11"/>
  <c r="DJ278" i="11" s="1"/>
  <c r="DG279" i="11"/>
  <c r="DJ279" i="11" s="1"/>
  <c r="DG280" i="11"/>
  <c r="DJ280" i="11" s="1"/>
  <c r="DG281" i="11"/>
  <c r="DJ281" i="11" s="1"/>
  <c r="DG282" i="11"/>
  <c r="DJ282" i="11" s="1"/>
  <c r="DG283" i="11"/>
  <c r="DJ283" i="11" s="1"/>
  <c r="DG284" i="11"/>
  <c r="DJ284" i="11" s="1"/>
  <c r="DG285" i="11"/>
  <c r="DJ285" i="11" s="1"/>
  <c r="DG286" i="11"/>
  <c r="DJ286" i="11" s="1"/>
  <c r="DG287" i="11"/>
  <c r="DJ287" i="11" s="1"/>
  <c r="DG288" i="11"/>
  <c r="DJ288" i="11" s="1"/>
  <c r="DG289" i="11"/>
  <c r="DJ289" i="11" s="1"/>
  <c r="DG290" i="11"/>
  <c r="DJ290" i="11" s="1"/>
  <c r="DG291" i="11"/>
  <c r="DJ291" i="11" s="1"/>
  <c r="DG292" i="11"/>
  <c r="DJ292" i="11" s="1"/>
  <c r="DG293" i="11"/>
  <c r="DJ293" i="11" s="1"/>
  <c r="DG294" i="11"/>
  <c r="DJ294" i="11" s="1"/>
  <c r="DG295" i="11"/>
  <c r="DJ295" i="11" s="1"/>
  <c r="DG296" i="11"/>
  <c r="DJ296" i="11" s="1"/>
  <c r="DG297" i="11"/>
  <c r="DJ297" i="11" s="1"/>
  <c r="DG298" i="11"/>
  <c r="DJ298" i="11" s="1"/>
  <c r="DG299" i="11"/>
  <c r="DJ299" i="11" s="1"/>
  <c r="DG300" i="11"/>
  <c r="DJ300" i="11" s="1"/>
  <c r="DG301" i="11"/>
  <c r="DJ301" i="11" s="1"/>
  <c r="DG302" i="11"/>
  <c r="DJ302" i="11" s="1"/>
  <c r="DG303" i="11"/>
  <c r="DJ303" i="11" s="1"/>
  <c r="DG304" i="11"/>
  <c r="DJ304" i="11" s="1"/>
  <c r="DG305" i="11"/>
  <c r="DJ305" i="11" s="1"/>
  <c r="DG306" i="11"/>
  <c r="DJ306" i="11" s="1"/>
  <c r="DG307" i="11"/>
  <c r="DJ307" i="11" s="1"/>
  <c r="DG308" i="11"/>
  <c r="DJ308" i="11" s="1"/>
  <c r="DG309" i="11"/>
  <c r="DJ309" i="11" s="1"/>
  <c r="DG310" i="11"/>
  <c r="DJ310" i="11" s="1"/>
  <c r="DG311" i="11"/>
  <c r="DJ311" i="11" s="1"/>
  <c r="DG312" i="11"/>
  <c r="DJ312" i="11" s="1"/>
  <c r="DG313" i="11"/>
  <c r="DJ313" i="11" s="1"/>
  <c r="DG314" i="11"/>
  <c r="DJ314" i="11" s="1"/>
  <c r="DG315" i="11"/>
  <c r="DJ315" i="11" s="1"/>
  <c r="DG316" i="11"/>
  <c r="DJ316" i="11" s="1"/>
  <c r="DG317" i="11"/>
  <c r="DJ317" i="11" s="1"/>
  <c r="DG318" i="11"/>
  <c r="DJ318" i="11" s="1"/>
  <c r="DG319" i="11"/>
  <c r="DJ319" i="11" s="1"/>
  <c r="DG320" i="11"/>
  <c r="DJ320" i="11" s="1"/>
  <c r="DG321" i="11"/>
  <c r="DJ321" i="11" s="1"/>
  <c r="DG322" i="11"/>
  <c r="DJ322" i="11" s="1"/>
  <c r="DG323" i="11"/>
  <c r="DJ323" i="11" s="1"/>
  <c r="DG324" i="11"/>
  <c r="DJ324" i="11" s="1"/>
  <c r="DG325" i="11"/>
  <c r="DJ325" i="11" s="1"/>
  <c r="DG326" i="11"/>
  <c r="DJ326" i="11" s="1"/>
  <c r="DG327" i="11"/>
  <c r="DJ327" i="11" s="1"/>
  <c r="DG328" i="11"/>
  <c r="DJ328" i="11" s="1"/>
  <c r="DG329" i="11"/>
  <c r="DJ329" i="11" s="1"/>
  <c r="DG330" i="11"/>
  <c r="DJ330" i="11" s="1"/>
  <c r="DG331" i="11"/>
  <c r="DJ331" i="11" s="1"/>
  <c r="DG332" i="11"/>
  <c r="DJ332" i="11" s="1"/>
  <c r="DG333" i="11"/>
  <c r="DJ333" i="11" s="1"/>
  <c r="DG334" i="11"/>
  <c r="DJ334" i="11" s="1"/>
  <c r="DG335" i="11"/>
  <c r="DJ335" i="11" s="1"/>
  <c r="DG336" i="11"/>
  <c r="DJ336" i="11" s="1"/>
  <c r="DG337" i="11"/>
  <c r="DJ337" i="11" s="1"/>
  <c r="DG338" i="11"/>
  <c r="DJ338" i="11" s="1"/>
  <c r="DG339" i="11"/>
  <c r="DJ339" i="11" s="1"/>
  <c r="DG340" i="11"/>
  <c r="DJ340" i="11" s="1"/>
  <c r="DG341" i="11"/>
  <c r="DJ341" i="11" s="1"/>
  <c r="DG342" i="11"/>
  <c r="DJ342" i="11" s="1"/>
  <c r="DG343" i="11"/>
  <c r="DJ343" i="11" s="1"/>
  <c r="DG344" i="11"/>
  <c r="DJ344" i="11" s="1"/>
  <c r="DG345" i="11"/>
  <c r="DJ345" i="11" s="1"/>
  <c r="DG346" i="11"/>
  <c r="DJ346" i="11" s="1"/>
  <c r="DG347" i="11"/>
  <c r="DJ347" i="11" s="1"/>
  <c r="DG348" i="11"/>
  <c r="DJ348" i="11" s="1"/>
  <c r="DG349" i="11"/>
  <c r="DJ349" i="11" s="1"/>
  <c r="DG350" i="11"/>
  <c r="DJ350" i="11" s="1"/>
  <c r="DG351" i="11"/>
  <c r="DJ351" i="11" s="1"/>
  <c r="DG352" i="11"/>
  <c r="DJ352" i="11" s="1"/>
  <c r="DG353" i="11"/>
  <c r="DJ353" i="11" s="1"/>
  <c r="DG354" i="11"/>
  <c r="DJ354" i="11" s="1"/>
  <c r="DG355" i="11"/>
  <c r="DJ355" i="11" s="1"/>
  <c r="DG356" i="11"/>
  <c r="DJ356" i="11" s="1"/>
  <c r="DG357" i="11"/>
  <c r="DJ357" i="11" s="1"/>
  <c r="DG358" i="11"/>
  <c r="DJ358" i="11" s="1"/>
  <c r="DG359" i="11"/>
  <c r="DJ359" i="11" s="1"/>
  <c r="DG360" i="11"/>
  <c r="DJ360" i="11" s="1"/>
  <c r="DG361" i="11"/>
  <c r="DJ361" i="11" s="1"/>
  <c r="DG362" i="11"/>
  <c r="DJ362" i="11" s="1"/>
  <c r="DG363" i="11"/>
  <c r="DJ363" i="11" s="1"/>
  <c r="DG364" i="11"/>
  <c r="DJ364" i="11" s="1"/>
  <c r="DG365" i="11"/>
  <c r="DJ365" i="11" s="1"/>
  <c r="DG366" i="11"/>
  <c r="DJ366" i="11" s="1"/>
  <c r="DG367" i="11"/>
  <c r="DJ367" i="11" s="1"/>
  <c r="DG368" i="11"/>
  <c r="DJ368" i="11" s="1"/>
  <c r="DG369" i="11"/>
  <c r="DJ369" i="11" s="1"/>
  <c r="DG370" i="11"/>
  <c r="DJ370" i="11" s="1"/>
  <c r="DG371" i="11"/>
  <c r="DJ371" i="11" s="1"/>
  <c r="DG372" i="11"/>
  <c r="DJ372" i="11" s="1"/>
  <c r="DG373" i="11"/>
  <c r="DJ373" i="11" s="1"/>
  <c r="DG374" i="11"/>
  <c r="DJ374" i="11" s="1"/>
  <c r="DG375" i="11"/>
  <c r="DJ375" i="11" s="1"/>
  <c r="DG376" i="11"/>
  <c r="DJ376" i="11" s="1"/>
  <c r="DG377" i="11"/>
  <c r="DJ377" i="11" s="1"/>
  <c r="DG378" i="11"/>
  <c r="DJ378" i="11" s="1"/>
  <c r="DG379" i="11"/>
  <c r="DJ379" i="11" s="1"/>
  <c r="DG380" i="11"/>
  <c r="DJ380" i="11" s="1"/>
  <c r="DG381" i="11"/>
  <c r="DJ381" i="11" s="1"/>
  <c r="DG382" i="11"/>
  <c r="DJ382" i="11" s="1"/>
  <c r="DG383" i="11"/>
  <c r="DJ383" i="11" s="1"/>
  <c r="DG384" i="11"/>
  <c r="DJ384" i="11" s="1"/>
  <c r="DG385" i="11"/>
  <c r="DJ385" i="11" s="1"/>
  <c r="DG386" i="11"/>
  <c r="DJ386" i="11" s="1"/>
  <c r="DG387" i="11"/>
  <c r="DJ387" i="11" s="1"/>
  <c r="DG388" i="11"/>
  <c r="DJ388" i="11" s="1"/>
  <c r="DG389" i="11"/>
  <c r="DJ389" i="11" s="1"/>
  <c r="DG390" i="11"/>
  <c r="DJ390" i="11" s="1"/>
  <c r="DG391" i="11"/>
  <c r="DJ391" i="11" s="1"/>
  <c r="DG392" i="11"/>
  <c r="DJ392" i="11" s="1"/>
  <c r="DG393" i="11"/>
  <c r="DJ393" i="11" s="1"/>
  <c r="DG394" i="11"/>
  <c r="DJ394" i="11" s="1"/>
  <c r="DG395" i="11"/>
  <c r="DJ395" i="11" s="1"/>
  <c r="DG396" i="11"/>
  <c r="DJ396" i="11" s="1"/>
  <c r="DG397" i="11"/>
  <c r="DJ397" i="11" s="1"/>
  <c r="DG398" i="11"/>
  <c r="DJ398" i="11" s="1"/>
  <c r="DG399" i="11"/>
  <c r="DJ399" i="11" s="1"/>
  <c r="DG400" i="11"/>
  <c r="DJ400" i="11" s="1"/>
  <c r="DG401" i="11"/>
  <c r="DJ401" i="11" s="1"/>
  <c r="DG402" i="11"/>
  <c r="DJ402" i="11" s="1"/>
  <c r="DG403" i="11"/>
  <c r="DJ403" i="11" s="1"/>
  <c r="DG404" i="11"/>
  <c r="DJ404" i="11" s="1"/>
  <c r="DG405" i="11"/>
  <c r="DJ405" i="11" s="1"/>
  <c r="DG406" i="11"/>
  <c r="DJ406" i="11" s="1"/>
  <c r="DG407" i="11"/>
  <c r="DJ407" i="11" s="1"/>
  <c r="DG408" i="11"/>
  <c r="DJ408" i="11" s="1"/>
  <c r="DG409" i="11"/>
  <c r="DJ409" i="11" s="1"/>
  <c r="DG410" i="11"/>
  <c r="DJ410" i="11" s="1"/>
  <c r="DG411" i="11"/>
  <c r="DJ411" i="11" s="1"/>
  <c r="DG412" i="11"/>
  <c r="DJ412" i="11" s="1"/>
  <c r="DG413" i="11"/>
  <c r="DJ413" i="11" s="1"/>
  <c r="DG414" i="11"/>
  <c r="DJ414" i="11" s="1"/>
  <c r="DG415" i="11"/>
  <c r="DJ415" i="11" s="1"/>
  <c r="DG416" i="11"/>
  <c r="DJ416" i="11" s="1"/>
  <c r="DG417" i="11"/>
  <c r="DJ417" i="11" s="1"/>
  <c r="DG418" i="11"/>
  <c r="DJ418" i="11" s="1"/>
  <c r="DG419" i="11"/>
  <c r="DJ419" i="11" s="1"/>
  <c r="DG420" i="11"/>
  <c r="DJ420" i="11" s="1"/>
  <c r="DG421" i="11"/>
  <c r="DJ421" i="11" s="1"/>
  <c r="DG422" i="11"/>
  <c r="DJ422" i="11" s="1"/>
  <c r="DG423" i="11"/>
  <c r="DJ423" i="11" s="1"/>
  <c r="DG424" i="11"/>
  <c r="DJ424" i="11" s="1"/>
  <c r="DG425" i="11"/>
  <c r="DJ425" i="11" s="1"/>
  <c r="DG426" i="11"/>
  <c r="DJ426" i="11" s="1"/>
  <c r="DG427" i="11"/>
  <c r="DJ427" i="11" s="1"/>
  <c r="DG428" i="11"/>
  <c r="DJ428" i="11" s="1"/>
  <c r="DG429" i="11"/>
  <c r="DJ429" i="11" s="1"/>
  <c r="DG430" i="11"/>
  <c r="DJ430" i="11" s="1"/>
  <c r="DG431" i="11"/>
  <c r="DJ431" i="11" s="1"/>
  <c r="DG432" i="11"/>
  <c r="DJ432" i="11" s="1"/>
  <c r="DG433" i="11"/>
  <c r="DJ433" i="11" s="1"/>
  <c r="DG434" i="11"/>
  <c r="DJ434" i="11" s="1"/>
  <c r="DG435" i="11"/>
  <c r="DJ435" i="11" s="1"/>
  <c r="DG436" i="11"/>
  <c r="DJ436" i="11" s="1"/>
  <c r="DG437" i="11"/>
  <c r="DJ437" i="11" s="1"/>
  <c r="DG438" i="11"/>
  <c r="DJ438" i="11" s="1"/>
  <c r="DG439" i="11"/>
  <c r="DJ439" i="11" s="1"/>
  <c r="DG440" i="11"/>
  <c r="DJ440" i="11" s="1"/>
  <c r="DG441" i="11"/>
  <c r="DJ441" i="11" s="1"/>
  <c r="DG442" i="11"/>
  <c r="DJ442" i="11" s="1"/>
  <c r="DG443" i="11"/>
  <c r="DJ443" i="11" s="1"/>
  <c r="DG444" i="11"/>
  <c r="DJ444" i="11" s="1"/>
  <c r="DG445" i="11"/>
  <c r="DJ445" i="11" s="1"/>
  <c r="DG446" i="11"/>
  <c r="DJ446" i="11" s="1"/>
  <c r="DG447" i="11"/>
  <c r="DJ447" i="11" s="1"/>
  <c r="DG448" i="11"/>
  <c r="DJ448" i="11" s="1"/>
  <c r="DG449" i="11"/>
  <c r="DJ449" i="11" s="1"/>
  <c r="DG450" i="11"/>
  <c r="DJ450" i="11" s="1"/>
  <c r="DG451" i="11"/>
  <c r="DJ451" i="11" s="1"/>
  <c r="DG452" i="11"/>
  <c r="DJ452" i="11" s="1"/>
  <c r="DG453" i="11"/>
  <c r="DJ453" i="11" s="1"/>
  <c r="DG454" i="11"/>
  <c r="DJ454" i="11" s="1"/>
  <c r="DG455" i="11"/>
  <c r="DJ455" i="11" s="1"/>
  <c r="DG456" i="11"/>
  <c r="DJ456" i="11" s="1"/>
  <c r="DG457" i="11"/>
  <c r="DJ457" i="11" s="1"/>
  <c r="DG458" i="11"/>
  <c r="DJ458" i="11" s="1"/>
  <c r="DG459" i="11"/>
  <c r="DJ459" i="11" s="1"/>
  <c r="DG460" i="11"/>
  <c r="DJ460" i="11" s="1"/>
  <c r="DG461" i="11"/>
  <c r="DJ461" i="11" s="1"/>
  <c r="DG462" i="11"/>
  <c r="DJ462" i="11" s="1"/>
  <c r="DG463" i="11"/>
  <c r="DJ463" i="11" s="1"/>
  <c r="DG464" i="11"/>
  <c r="DJ464" i="11" s="1"/>
  <c r="DG465" i="11"/>
  <c r="DJ465" i="11" s="1"/>
  <c r="DG466" i="11"/>
  <c r="DJ466" i="11" s="1"/>
  <c r="DG467" i="11"/>
  <c r="DJ467" i="11" s="1"/>
  <c r="DG468" i="11"/>
  <c r="DJ468" i="11" s="1"/>
  <c r="DG469" i="11"/>
  <c r="DJ469" i="11" s="1"/>
  <c r="DG470" i="11"/>
  <c r="DJ470" i="11" s="1"/>
  <c r="DG471" i="11"/>
  <c r="DJ471" i="11" s="1"/>
  <c r="DG472" i="11"/>
  <c r="DJ472" i="11" s="1"/>
  <c r="DG473" i="11"/>
  <c r="DJ473" i="11" s="1"/>
  <c r="DG474" i="11"/>
  <c r="DJ474" i="11" s="1"/>
  <c r="DG475" i="11"/>
  <c r="DJ475" i="11" s="1"/>
  <c r="DG476" i="11"/>
  <c r="DJ476" i="11" s="1"/>
  <c r="DG477" i="11"/>
  <c r="DJ477" i="11" s="1"/>
  <c r="DG478" i="11"/>
  <c r="DJ478" i="11" s="1"/>
  <c r="DG479" i="11"/>
  <c r="DJ479" i="11" s="1"/>
  <c r="DG480" i="11"/>
  <c r="DJ480" i="11" s="1"/>
  <c r="DG481" i="11"/>
  <c r="DJ481" i="11" s="1"/>
  <c r="DG482" i="11"/>
  <c r="DJ482" i="11" s="1"/>
  <c r="DG483" i="11"/>
  <c r="DJ483" i="11" s="1"/>
  <c r="DG484" i="11"/>
  <c r="DJ484" i="11" s="1"/>
  <c r="DG485" i="11"/>
  <c r="DJ485" i="11" s="1"/>
  <c r="DG486" i="11"/>
  <c r="DJ486" i="11" s="1"/>
  <c r="DG487" i="11"/>
  <c r="DJ487" i="11" s="1"/>
  <c r="DG488" i="11"/>
  <c r="DJ488" i="11" s="1"/>
  <c r="DG489" i="11"/>
  <c r="DJ489" i="11" s="1"/>
  <c r="DG490" i="11"/>
  <c r="DJ490" i="11" s="1"/>
  <c r="DG491" i="11"/>
  <c r="DJ491" i="11" s="1"/>
  <c r="DG492" i="11"/>
  <c r="DJ492" i="11" s="1"/>
  <c r="DG493" i="11"/>
  <c r="DJ493" i="11" s="1"/>
  <c r="DG494" i="11"/>
  <c r="DJ494" i="11" s="1"/>
  <c r="DG495" i="11"/>
  <c r="DJ495" i="11" s="1"/>
  <c r="DG496" i="11"/>
  <c r="DJ496" i="11" s="1"/>
  <c r="DG497" i="11"/>
  <c r="DJ497" i="11" s="1"/>
  <c r="DG498" i="11"/>
  <c r="DJ498" i="11" s="1"/>
  <c r="DG499" i="11"/>
  <c r="DJ499" i="11" s="1"/>
  <c r="DG500" i="11"/>
  <c r="DJ500" i="11" s="1"/>
  <c r="DG501" i="11"/>
  <c r="DJ501" i="11" s="1"/>
  <c r="DG502" i="11"/>
  <c r="DJ502" i="11" s="1"/>
  <c r="DG503" i="11"/>
  <c r="DJ503" i="11" s="1"/>
  <c r="DG504" i="11"/>
  <c r="DJ504" i="11" s="1"/>
  <c r="DG505" i="11"/>
  <c r="DJ505" i="11" s="1"/>
  <c r="DG506" i="11"/>
  <c r="DJ506" i="11" s="1"/>
  <c r="DG8" i="11"/>
  <c r="DJ8" i="11" s="1"/>
  <c r="DF112" i="11"/>
  <c r="DI112" i="11" s="1"/>
  <c r="DF236" i="11"/>
  <c r="DI236" i="11" s="1"/>
  <c r="DF347" i="11"/>
  <c r="DI347" i="11" s="1"/>
  <c r="DF348" i="11"/>
  <c r="DI348" i="11" s="1"/>
  <c r="DF349" i="11"/>
  <c r="DI349" i="11" s="1"/>
  <c r="DF350" i="11"/>
  <c r="DI350" i="11" s="1"/>
  <c r="DF351" i="11"/>
  <c r="DI351" i="11" s="1"/>
  <c r="DF352" i="11"/>
  <c r="DI352" i="11" s="1"/>
  <c r="DF353" i="11"/>
  <c r="DI353" i="11" s="1"/>
  <c r="DF354" i="11"/>
  <c r="DI354" i="11" s="1"/>
  <c r="DF355" i="11"/>
  <c r="DI355" i="11" s="1"/>
  <c r="DF356" i="11"/>
  <c r="DI356" i="11" s="1"/>
  <c r="DF357" i="11"/>
  <c r="DI357" i="11" s="1"/>
  <c r="DF358" i="11"/>
  <c r="DI358" i="11" s="1"/>
  <c r="DF359" i="11"/>
  <c r="DI359" i="11" s="1"/>
  <c r="DF360" i="11"/>
  <c r="DI360" i="11" s="1"/>
  <c r="DF361" i="11"/>
  <c r="DI361" i="11" s="1"/>
  <c r="DF362" i="11"/>
  <c r="DI362" i="11" s="1"/>
  <c r="DF363" i="11"/>
  <c r="DI363" i="11" s="1"/>
  <c r="DF364" i="11"/>
  <c r="DI364" i="11" s="1"/>
  <c r="DF365" i="11"/>
  <c r="DI365" i="11" s="1"/>
  <c r="DF366" i="11"/>
  <c r="DI366" i="11" s="1"/>
  <c r="DF367" i="11"/>
  <c r="DI367" i="11" s="1"/>
  <c r="DF368" i="11"/>
  <c r="DI368" i="11" s="1"/>
  <c r="DF369" i="11"/>
  <c r="DI369" i="11" s="1"/>
  <c r="DF370" i="11"/>
  <c r="DI370" i="11" s="1"/>
  <c r="DF371" i="11"/>
  <c r="DI371" i="11" s="1"/>
  <c r="DF372" i="11"/>
  <c r="DI372" i="11" s="1"/>
  <c r="DF373" i="11"/>
  <c r="DI373" i="11" s="1"/>
  <c r="DF374" i="11"/>
  <c r="DI374" i="11" s="1"/>
  <c r="DF375" i="11"/>
  <c r="DI375" i="11" s="1"/>
  <c r="DF376" i="11"/>
  <c r="DI376" i="11" s="1"/>
  <c r="DF377" i="11"/>
  <c r="DI377" i="11" s="1"/>
  <c r="DF378" i="11"/>
  <c r="DI378" i="11" s="1"/>
  <c r="DF379" i="11"/>
  <c r="DI379" i="11" s="1"/>
  <c r="DF380" i="11"/>
  <c r="DI380" i="11" s="1"/>
  <c r="DF381" i="11"/>
  <c r="DI381" i="11" s="1"/>
  <c r="DF382" i="11"/>
  <c r="DI382" i="11" s="1"/>
  <c r="DF383" i="11"/>
  <c r="DI383" i="11" s="1"/>
  <c r="DF384" i="11"/>
  <c r="DI384" i="11" s="1"/>
  <c r="DF385" i="11"/>
  <c r="DI385" i="11" s="1"/>
  <c r="DF386" i="11"/>
  <c r="DI386" i="11" s="1"/>
  <c r="DF387" i="11"/>
  <c r="DI387" i="11" s="1"/>
  <c r="DF388" i="11"/>
  <c r="DI388" i="11" s="1"/>
  <c r="DF389" i="11"/>
  <c r="DI389" i="11" s="1"/>
  <c r="DF390" i="11"/>
  <c r="DI390" i="11" s="1"/>
  <c r="DF391" i="11"/>
  <c r="DI391" i="11" s="1"/>
  <c r="DF392" i="11"/>
  <c r="DI392" i="11" s="1"/>
  <c r="DF393" i="11"/>
  <c r="DI393" i="11" s="1"/>
  <c r="DF394" i="11"/>
  <c r="DI394" i="11" s="1"/>
  <c r="DF395" i="11"/>
  <c r="DI395" i="11" s="1"/>
  <c r="DF396" i="11"/>
  <c r="DI396" i="11" s="1"/>
  <c r="DF397" i="11"/>
  <c r="DI397" i="11" s="1"/>
  <c r="DF398" i="11"/>
  <c r="DI398" i="11" s="1"/>
  <c r="DF399" i="11"/>
  <c r="DI399" i="11" s="1"/>
  <c r="DF400" i="11"/>
  <c r="DI400" i="11" s="1"/>
  <c r="DF401" i="11"/>
  <c r="DI401" i="11" s="1"/>
  <c r="DF402" i="11"/>
  <c r="DI402" i="11" s="1"/>
  <c r="DF403" i="11"/>
  <c r="DI403" i="11" s="1"/>
  <c r="DF404" i="11"/>
  <c r="DI404" i="11" s="1"/>
  <c r="DF405" i="11"/>
  <c r="DI405" i="11" s="1"/>
  <c r="DF406" i="11"/>
  <c r="DI406" i="11" s="1"/>
  <c r="DF407" i="11"/>
  <c r="DI407" i="11" s="1"/>
  <c r="DF408" i="11"/>
  <c r="DI408" i="11" s="1"/>
  <c r="DF409" i="11"/>
  <c r="DI409" i="11" s="1"/>
  <c r="DF410" i="11"/>
  <c r="DI410" i="11" s="1"/>
  <c r="DF411" i="11"/>
  <c r="DI411" i="11" s="1"/>
  <c r="DF412" i="11"/>
  <c r="DI412" i="11" s="1"/>
  <c r="DF413" i="11"/>
  <c r="DI413" i="11" s="1"/>
  <c r="DF414" i="11"/>
  <c r="DI414" i="11" s="1"/>
  <c r="DF415" i="11"/>
  <c r="DI415" i="11" s="1"/>
  <c r="DF416" i="11"/>
  <c r="DI416" i="11" s="1"/>
  <c r="DF417" i="11"/>
  <c r="DI417" i="11" s="1"/>
  <c r="DF418" i="11"/>
  <c r="DI418" i="11" s="1"/>
  <c r="DF419" i="11"/>
  <c r="DI419" i="11" s="1"/>
  <c r="DF420" i="11"/>
  <c r="DI420" i="11" s="1"/>
  <c r="DF421" i="11"/>
  <c r="DI421" i="11" s="1"/>
  <c r="DF422" i="11"/>
  <c r="DI422" i="11" s="1"/>
  <c r="DF423" i="11"/>
  <c r="DI423" i="11" s="1"/>
  <c r="DF424" i="11"/>
  <c r="DI424" i="11" s="1"/>
  <c r="DF425" i="11"/>
  <c r="DI425" i="11" s="1"/>
  <c r="DF426" i="11"/>
  <c r="DI426" i="11" s="1"/>
  <c r="DF427" i="11"/>
  <c r="DI427" i="11" s="1"/>
  <c r="DF428" i="11"/>
  <c r="DI428" i="11" s="1"/>
  <c r="DF429" i="11"/>
  <c r="DI429" i="11" s="1"/>
  <c r="DF430" i="11"/>
  <c r="DI430" i="11" s="1"/>
  <c r="DF431" i="11"/>
  <c r="DI431" i="11" s="1"/>
  <c r="DF432" i="11"/>
  <c r="DI432" i="11" s="1"/>
  <c r="DF433" i="11"/>
  <c r="DI433" i="11" s="1"/>
  <c r="DF434" i="11"/>
  <c r="DI434" i="11" s="1"/>
  <c r="DF435" i="11"/>
  <c r="DI435" i="11" s="1"/>
  <c r="DF436" i="11"/>
  <c r="DI436" i="11" s="1"/>
  <c r="DF437" i="11"/>
  <c r="DI437" i="11" s="1"/>
  <c r="DF438" i="11"/>
  <c r="DI438" i="11" s="1"/>
  <c r="DF439" i="11"/>
  <c r="DI439" i="11" s="1"/>
  <c r="DF440" i="11"/>
  <c r="DI440" i="11" s="1"/>
  <c r="DF441" i="11"/>
  <c r="DI441" i="11" s="1"/>
  <c r="DF442" i="11"/>
  <c r="DI442" i="11" s="1"/>
  <c r="DF443" i="11"/>
  <c r="DI443" i="11" s="1"/>
  <c r="DF444" i="11"/>
  <c r="DI444" i="11" s="1"/>
  <c r="DF445" i="11"/>
  <c r="DI445" i="11" s="1"/>
  <c r="DF446" i="11"/>
  <c r="DI446" i="11" s="1"/>
  <c r="DF447" i="11"/>
  <c r="DI447" i="11" s="1"/>
  <c r="DF448" i="11"/>
  <c r="DI448" i="11" s="1"/>
  <c r="DF449" i="11"/>
  <c r="DI449" i="11" s="1"/>
  <c r="DF450" i="11"/>
  <c r="DI450" i="11" s="1"/>
  <c r="DF451" i="11"/>
  <c r="DI451" i="11" s="1"/>
  <c r="DF452" i="11"/>
  <c r="DI452" i="11" s="1"/>
  <c r="DF453" i="11"/>
  <c r="DI453" i="11" s="1"/>
  <c r="DF454" i="11"/>
  <c r="DI454" i="11" s="1"/>
  <c r="DF455" i="11"/>
  <c r="DI455" i="11" s="1"/>
  <c r="DF456" i="11"/>
  <c r="DI456" i="11" s="1"/>
  <c r="DF457" i="11"/>
  <c r="DI457" i="11" s="1"/>
  <c r="DF458" i="11"/>
  <c r="DI458" i="11" s="1"/>
  <c r="DF459" i="11"/>
  <c r="DI459" i="11" s="1"/>
  <c r="DF460" i="11"/>
  <c r="DI460" i="11" s="1"/>
  <c r="DF461" i="11"/>
  <c r="DI461" i="11" s="1"/>
  <c r="DF462" i="11"/>
  <c r="DI462" i="11" s="1"/>
  <c r="DF463" i="11"/>
  <c r="DI463" i="11" s="1"/>
  <c r="DF464" i="11"/>
  <c r="DI464" i="11" s="1"/>
  <c r="DF465" i="11"/>
  <c r="DI465" i="11" s="1"/>
  <c r="DF466" i="11"/>
  <c r="DI466" i="11" s="1"/>
  <c r="DF467" i="11"/>
  <c r="DI467" i="11" s="1"/>
  <c r="DF468" i="11"/>
  <c r="DI468" i="11" s="1"/>
  <c r="DF469" i="11"/>
  <c r="DI469" i="11" s="1"/>
  <c r="DF470" i="11"/>
  <c r="DI470" i="11" s="1"/>
  <c r="DF471" i="11"/>
  <c r="DI471" i="11" s="1"/>
  <c r="DF472" i="11"/>
  <c r="DI472" i="11" s="1"/>
  <c r="DF473" i="11"/>
  <c r="DI473" i="11" s="1"/>
  <c r="DF474" i="11"/>
  <c r="DI474" i="11" s="1"/>
  <c r="DF475" i="11"/>
  <c r="DI475" i="11" s="1"/>
  <c r="DF476" i="11"/>
  <c r="DI476" i="11" s="1"/>
  <c r="DF477" i="11"/>
  <c r="DI477" i="11" s="1"/>
  <c r="DF478" i="11"/>
  <c r="DI478" i="11" s="1"/>
  <c r="DF479" i="11"/>
  <c r="DI479" i="11" s="1"/>
  <c r="DF480" i="11"/>
  <c r="DI480" i="11" s="1"/>
  <c r="DF481" i="11"/>
  <c r="DI481" i="11" s="1"/>
  <c r="DF482" i="11"/>
  <c r="DI482" i="11" s="1"/>
  <c r="DF483" i="11"/>
  <c r="DI483" i="11" s="1"/>
  <c r="DF484" i="11"/>
  <c r="DI484" i="11" s="1"/>
  <c r="DF485" i="11"/>
  <c r="DI485" i="11" s="1"/>
  <c r="DF486" i="11"/>
  <c r="DI486" i="11" s="1"/>
  <c r="DF487" i="11"/>
  <c r="DI487" i="11" s="1"/>
  <c r="DF488" i="11"/>
  <c r="DI488" i="11" s="1"/>
  <c r="DF489" i="11"/>
  <c r="DI489" i="11" s="1"/>
  <c r="DF490" i="11"/>
  <c r="DI490" i="11" s="1"/>
  <c r="DF491" i="11"/>
  <c r="DI491" i="11" s="1"/>
  <c r="DF492" i="11"/>
  <c r="DI492" i="11" s="1"/>
  <c r="DF493" i="11"/>
  <c r="DI493" i="11" s="1"/>
  <c r="DF494" i="11"/>
  <c r="DI494" i="11" s="1"/>
  <c r="DF495" i="11"/>
  <c r="DI495" i="11" s="1"/>
  <c r="DF496" i="11"/>
  <c r="DI496" i="11" s="1"/>
  <c r="DF497" i="11"/>
  <c r="DI497" i="11" s="1"/>
  <c r="DF498" i="11"/>
  <c r="DI498" i="11" s="1"/>
  <c r="DF499" i="11"/>
  <c r="DI499" i="11" s="1"/>
  <c r="DF500" i="11"/>
  <c r="DI500" i="11" s="1"/>
  <c r="DF501" i="11"/>
  <c r="DI501" i="11" s="1"/>
  <c r="DF502" i="11"/>
  <c r="DI502" i="11" s="1"/>
  <c r="DF503" i="11"/>
  <c r="DI503" i="11" s="1"/>
  <c r="DF504" i="11"/>
  <c r="DI504" i="11" s="1"/>
  <c r="DF505" i="11"/>
  <c r="DI505" i="11" s="1"/>
  <c r="DF506" i="11"/>
  <c r="DI506" i="11" s="1"/>
  <c r="DE112" i="11"/>
  <c r="DE236" i="11"/>
  <c r="DE372" i="11"/>
  <c r="DE373" i="11"/>
  <c r="DE374" i="11"/>
  <c r="DE375" i="11"/>
  <c r="DE376" i="11"/>
  <c r="DE377" i="11"/>
  <c r="DE378" i="11"/>
  <c r="DE379" i="11"/>
  <c r="DE380" i="11"/>
  <c r="DE381" i="11"/>
  <c r="DE382" i="11"/>
  <c r="DE383" i="11"/>
  <c r="DE384" i="11"/>
  <c r="DE385" i="11"/>
  <c r="DE386" i="11"/>
  <c r="DE387" i="11"/>
  <c r="DE388" i="11"/>
  <c r="DE389" i="11"/>
  <c r="DE390" i="11"/>
  <c r="DE391" i="11"/>
  <c r="DE392" i="11"/>
  <c r="DE393" i="11"/>
  <c r="DE394" i="11"/>
  <c r="DE395" i="11"/>
  <c r="DE396" i="11"/>
  <c r="DE397" i="11"/>
  <c r="DE398" i="11"/>
  <c r="DE399" i="11"/>
  <c r="DE400" i="11"/>
  <c r="DE401" i="11"/>
  <c r="DE402" i="11"/>
  <c r="DE403" i="11"/>
  <c r="DE404" i="11"/>
  <c r="DE405" i="11"/>
  <c r="DE406" i="11"/>
  <c r="DE407" i="11"/>
  <c r="DE408" i="11"/>
  <c r="DE409" i="11"/>
  <c r="DE410" i="11"/>
  <c r="DE411" i="11"/>
  <c r="DE412" i="11"/>
  <c r="DE413" i="11"/>
  <c r="DE414" i="11"/>
  <c r="DE415" i="11"/>
  <c r="DE416" i="11"/>
  <c r="DE417" i="11"/>
  <c r="DE418" i="11"/>
  <c r="DE419" i="11"/>
  <c r="DE420" i="11"/>
  <c r="DE421" i="11"/>
  <c r="DE422" i="11"/>
  <c r="DE423" i="11"/>
  <c r="DE424" i="11"/>
  <c r="DE425" i="11"/>
  <c r="DE426" i="11"/>
  <c r="DE427" i="11"/>
  <c r="DE428" i="11"/>
  <c r="DE429" i="11"/>
  <c r="DE430" i="11"/>
  <c r="DE431" i="11"/>
  <c r="DE432" i="11"/>
  <c r="DE433" i="11"/>
  <c r="DE434" i="11"/>
  <c r="DE435" i="11"/>
  <c r="DE436" i="11"/>
  <c r="DE437" i="11"/>
  <c r="DE438" i="11"/>
  <c r="DE439" i="11"/>
  <c r="DE440" i="11"/>
  <c r="DE441" i="11"/>
  <c r="DE442" i="11"/>
  <c r="DE443" i="11"/>
  <c r="DE444" i="11"/>
  <c r="DE445" i="11"/>
  <c r="DE446" i="11"/>
  <c r="DE447" i="11"/>
  <c r="DE448" i="11"/>
  <c r="DE449" i="11"/>
  <c r="DE450" i="11"/>
  <c r="DE451" i="11"/>
  <c r="DE452" i="11"/>
  <c r="DE453" i="11"/>
  <c r="DE454" i="11"/>
  <c r="DE455" i="11"/>
  <c r="DE456" i="11"/>
  <c r="DE457" i="11"/>
  <c r="DE458" i="11"/>
  <c r="DE459" i="11"/>
  <c r="DE460" i="11"/>
  <c r="DE461" i="11"/>
  <c r="DE462" i="11"/>
  <c r="DE463" i="11"/>
  <c r="DE464" i="11"/>
  <c r="DE465" i="11"/>
  <c r="DE466" i="11"/>
  <c r="DE467" i="11"/>
  <c r="DE468" i="11"/>
  <c r="DE469" i="11"/>
  <c r="DE470" i="11"/>
  <c r="DE471" i="11"/>
  <c r="DE472" i="11"/>
  <c r="DE473" i="11"/>
  <c r="DE474" i="11"/>
  <c r="DE475" i="11"/>
  <c r="DE476" i="11"/>
  <c r="DE477" i="11"/>
  <c r="DE478" i="11"/>
  <c r="DE479" i="11"/>
  <c r="DE480" i="11"/>
  <c r="DE481" i="11"/>
  <c r="DE482" i="11"/>
  <c r="DE483" i="11"/>
  <c r="DE484" i="11"/>
  <c r="DE485" i="11"/>
  <c r="DE486" i="11"/>
  <c r="DE487" i="11"/>
  <c r="DE488" i="11"/>
  <c r="DE489" i="11"/>
  <c r="DE490" i="11"/>
  <c r="DE491" i="11"/>
  <c r="DE492" i="11"/>
  <c r="DE493" i="11"/>
  <c r="DE494" i="11"/>
  <c r="DE495" i="11"/>
  <c r="DE496" i="11"/>
  <c r="DE497" i="11"/>
  <c r="DE498" i="11"/>
  <c r="DE499" i="11"/>
  <c r="DE500" i="11"/>
  <c r="DE501" i="11"/>
  <c r="DE502" i="11"/>
  <c r="DE503" i="11"/>
  <c r="DE504" i="11"/>
  <c r="DE505" i="11"/>
  <c r="DE506" i="11"/>
  <c r="DC9" i="11"/>
  <c r="DC10" i="11"/>
  <c r="DC11" i="11"/>
  <c r="DC12" i="11"/>
  <c r="DC13" i="11"/>
  <c r="DC14" i="11"/>
  <c r="DC15" i="11"/>
  <c r="DC16" i="11"/>
  <c r="DC17" i="11"/>
  <c r="DC18" i="11"/>
  <c r="DC19" i="11"/>
  <c r="DC20" i="11"/>
  <c r="DC21" i="11"/>
  <c r="DC22" i="11"/>
  <c r="DC23" i="11"/>
  <c r="DC24" i="11"/>
  <c r="DC25" i="11"/>
  <c r="DC26" i="11"/>
  <c r="DC27" i="11"/>
  <c r="DC28" i="11"/>
  <c r="DC29" i="11"/>
  <c r="DC30" i="11"/>
  <c r="DC31" i="11"/>
  <c r="DC32" i="11"/>
  <c r="DC33" i="11"/>
  <c r="DC34" i="11"/>
  <c r="DC35" i="11"/>
  <c r="DC36" i="11"/>
  <c r="DC37" i="11"/>
  <c r="DC38" i="11"/>
  <c r="DC39" i="11"/>
  <c r="DC40" i="11"/>
  <c r="DC41" i="11"/>
  <c r="DC42" i="11"/>
  <c r="DC43" i="11"/>
  <c r="DC44" i="11"/>
  <c r="DC45" i="11"/>
  <c r="DC46" i="11"/>
  <c r="DC47" i="11"/>
  <c r="DC48" i="11"/>
  <c r="DC49" i="11"/>
  <c r="DC50" i="11"/>
  <c r="DC51" i="11"/>
  <c r="DC52" i="11"/>
  <c r="DC53" i="11"/>
  <c r="DC54" i="11"/>
  <c r="DC55" i="11"/>
  <c r="DC56" i="11"/>
  <c r="DC57" i="11"/>
  <c r="DC58" i="11"/>
  <c r="DC59" i="11"/>
  <c r="DC60" i="11"/>
  <c r="DC61" i="11"/>
  <c r="DC62" i="11"/>
  <c r="DC63" i="11"/>
  <c r="DC64" i="11"/>
  <c r="DC65" i="11"/>
  <c r="DC66" i="11"/>
  <c r="DC67" i="11"/>
  <c r="DC68" i="11"/>
  <c r="DC69" i="11"/>
  <c r="DC70" i="11"/>
  <c r="DC71" i="11"/>
  <c r="DC72" i="11"/>
  <c r="DC73" i="11"/>
  <c r="DC74" i="11"/>
  <c r="DC75" i="11"/>
  <c r="DC76" i="11"/>
  <c r="DC77" i="11"/>
  <c r="DC78" i="11"/>
  <c r="DC79" i="11"/>
  <c r="DC80" i="11"/>
  <c r="DC81" i="11"/>
  <c r="DC82" i="11"/>
  <c r="DC83" i="11"/>
  <c r="DC84" i="11"/>
  <c r="DC85" i="11"/>
  <c r="DC86" i="11"/>
  <c r="DC87" i="11"/>
  <c r="DC88" i="11"/>
  <c r="DC89" i="11"/>
  <c r="DC90" i="11"/>
  <c r="DC91" i="11"/>
  <c r="DC92" i="11"/>
  <c r="DC93" i="11"/>
  <c r="DC94" i="11"/>
  <c r="DC95" i="11"/>
  <c r="DC96" i="11"/>
  <c r="DC97" i="11"/>
  <c r="DC98" i="11"/>
  <c r="DC99" i="11"/>
  <c r="DC100" i="11"/>
  <c r="DC101" i="11"/>
  <c r="DC102" i="11"/>
  <c r="DC103" i="11"/>
  <c r="DC104" i="11"/>
  <c r="DC105" i="11"/>
  <c r="DC106" i="11"/>
  <c r="DC107" i="11"/>
  <c r="DC108" i="11"/>
  <c r="DC109" i="11"/>
  <c r="DC110" i="11"/>
  <c r="DC111" i="11"/>
  <c r="DC112" i="11"/>
  <c r="DC113" i="11"/>
  <c r="DC114" i="11"/>
  <c r="DC115" i="11"/>
  <c r="DC116" i="11"/>
  <c r="DC117" i="11"/>
  <c r="DC118" i="11"/>
  <c r="DC119" i="11"/>
  <c r="DC120" i="11"/>
  <c r="DC121" i="11"/>
  <c r="DC122" i="11"/>
  <c r="DC123" i="11"/>
  <c r="DC124" i="11"/>
  <c r="DC125" i="11"/>
  <c r="DC126" i="11"/>
  <c r="DC127" i="11"/>
  <c r="DC128" i="11"/>
  <c r="DC129" i="11"/>
  <c r="DC130" i="11"/>
  <c r="DC131" i="11"/>
  <c r="DC132" i="11"/>
  <c r="DC133" i="11"/>
  <c r="DC134" i="11"/>
  <c r="DC135" i="11"/>
  <c r="DC136" i="11"/>
  <c r="DC137" i="11"/>
  <c r="DC138" i="11"/>
  <c r="DC139" i="11"/>
  <c r="DC140" i="11"/>
  <c r="DC141" i="11"/>
  <c r="DC142" i="11"/>
  <c r="DC143" i="11"/>
  <c r="DC144" i="11"/>
  <c r="DC145" i="11"/>
  <c r="DC146" i="11"/>
  <c r="DC147" i="11"/>
  <c r="DC148" i="11"/>
  <c r="DC149" i="11"/>
  <c r="DC150" i="11"/>
  <c r="DC151" i="11"/>
  <c r="DC152" i="11"/>
  <c r="DC153" i="11"/>
  <c r="DC154" i="11"/>
  <c r="DC155" i="11"/>
  <c r="DC156" i="11"/>
  <c r="DC157" i="11"/>
  <c r="DC158" i="11"/>
  <c r="DC159" i="11"/>
  <c r="DC160" i="11"/>
  <c r="DC161" i="11"/>
  <c r="DC162" i="11"/>
  <c r="DC163" i="11"/>
  <c r="DC164" i="11"/>
  <c r="DC165" i="11"/>
  <c r="DC166" i="11"/>
  <c r="DC167" i="11"/>
  <c r="DC168" i="11"/>
  <c r="DC169" i="11"/>
  <c r="DC170" i="11"/>
  <c r="DC171" i="11"/>
  <c r="DC172" i="11"/>
  <c r="DC173" i="11"/>
  <c r="DC174" i="11"/>
  <c r="DC175" i="11"/>
  <c r="DC176" i="11"/>
  <c r="DC177" i="11"/>
  <c r="DC178" i="11"/>
  <c r="DC179" i="11"/>
  <c r="DC180" i="11"/>
  <c r="DC181" i="11"/>
  <c r="DC182" i="11"/>
  <c r="DC183" i="11"/>
  <c r="DC184" i="11"/>
  <c r="DC185" i="11"/>
  <c r="DC186" i="11"/>
  <c r="DC187" i="11"/>
  <c r="DC188" i="11"/>
  <c r="DC189" i="11"/>
  <c r="DC190" i="11"/>
  <c r="DC191" i="11"/>
  <c r="DC192" i="11"/>
  <c r="DC193" i="11"/>
  <c r="DC194" i="11"/>
  <c r="DC195" i="11"/>
  <c r="DC196" i="11"/>
  <c r="DC197" i="11"/>
  <c r="DC198" i="11"/>
  <c r="DC199" i="11"/>
  <c r="DC200" i="11"/>
  <c r="DC201" i="11"/>
  <c r="DC202" i="11"/>
  <c r="DC203" i="11"/>
  <c r="DC204" i="11"/>
  <c r="DC205" i="11"/>
  <c r="DC206" i="11"/>
  <c r="DC207" i="11"/>
  <c r="DC208" i="11"/>
  <c r="DC209" i="11"/>
  <c r="DC210" i="11"/>
  <c r="DC211" i="11"/>
  <c r="DC212" i="11"/>
  <c r="DC213" i="11"/>
  <c r="DC214" i="11"/>
  <c r="DC215" i="11"/>
  <c r="DC216" i="11"/>
  <c r="DC217" i="11"/>
  <c r="DC218" i="11"/>
  <c r="DC219" i="11"/>
  <c r="DC220" i="11"/>
  <c r="DC221" i="11"/>
  <c r="DC222" i="11"/>
  <c r="DC223" i="11"/>
  <c r="DC224" i="11"/>
  <c r="DC225" i="11"/>
  <c r="DC226" i="11"/>
  <c r="DC227" i="11"/>
  <c r="DC228" i="11"/>
  <c r="DC229" i="11"/>
  <c r="DC230" i="11"/>
  <c r="DC231" i="11"/>
  <c r="DC232" i="11"/>
  <c r="DC233" i="11"/>
  <c r="DC234" i="11"/>
  <c r="DC235" i="11"/>
  <c r="DC236" i="11"/>
  <c r="DC237" i="11"/>
  <c r="DC238" i="11"/>
  <c r="DC239" i="11"/>
  <c r="DC240" i="11"/>
  <c r="DC241" i="11"/>
  <c r="DC242" i="11"/>
  <c r="DC243" i="11"/>
  <c r="DC244" i="11"/>
  <c r="DC245" i="11"/>
  <c r="DC246" i="11"/>
  <c r="DC247" i="11"/>
  <c r="DC248" i="11"/>
  <c r="DC249" i="11"/>
  <c r="DC250" i="11"/>
  <c r="DC251" i="11"/>
  <c r="DC252" i="11"/>
  <c r="DC253" i="11"/>
  <c r="DC254" i="11"/>
  <c r="DC255" i="11"/>
  <c r="DC256" i="11"/>
  <c r="DC257" i="11"/>
  <c r="DC258" i="11"/>
  <c r="DC259" i="11"/>
  <c r="DC260" i="11"/>
  <c r="DC261" i="11"/>
  <c r="DC262" i="11"/>
  <c r="DC263" i="11"/>
  <c r="DC264" i="11"/>
  <c r="DC265" i="11"/>
  <c r="DC266" i="11"/>
  <c r="DC267" i="11"/>
  <c r="DC268" i="11"/>
  <c r="DC269" i="11"/>
  <c r="DC270" i="11"/>
  <c r="DC271" i="11"/>
  <c r="DC272" i="11"/>
  <c r="DC273" i="11"/>
  <c r="DC274" i="11"/>
  <c r="DC275" i="11"/>
  <c r="DC276" i="11"/>
  <c r="DC277" i="11"/>
  <c r="DC278" i="11"/>
  <c r="DC279" i="11"/>
  <c r="DC280" i="11"/>
  <c r="DC281" i="11"/>
  <c r="DC282" i="11"/>
  <c r="DC283" i="11"/>
  <c r="DC284" i="11"/>
  <c r="DC285" i="11"/>
  <c r="DC286" i="11"/>
  <c r="DC287" i="11"/>
  <c r="DC288" i="11"/>
  <c r="DC289" i="11"/>
  <c r="DC290" i="11"/>
  <c r="DC291" i="11"/>
  <c r="DC292" i="11"/>
  <c r="DC293" i="11"/>
  <c r="DC294" i="11"/>
  <c r="DC295" i="11"/>
  <c r="DC296" i="11"/>
  <c r="DC297" i="11"/>
  <c r="DC298" i="11"/>
  <c r="DC299" i="11"/>
  <c r="DC300" i="11"/>
  <c r="DC301" i="11"/>
  <c r="DC302" i="11"/>
  <c r="DC303" i="11"/>
  <c r="DC304" i="11"/>
  <c r="DC305" i="11"/>
  <c r="DC306" i="11"/>
  <c r="DC307" i="11"/>
  <c r="DC308" i="11"/>
  <c r="DC309" i="11"/>
  <c r="DC310" i="11"/>
  <c r="DC311" i="11"/>
  <c r="DC312" i="11"/>
  <c r="DC313" i="11"/>
  <c r="DC314" i="11"/>
  <c r="DC315" i="11"/>
  <c r="DC316" i="11"/>
  <c r="DC317" i="11"/>
  <c r="DC318" i="11"/>
  <c r="DC319" i="11"/>
  <c r="DC320" i="11"/>
  <c r="DC321" i="11"/>
  <c r="DC322" i="11"/>
  <c r="DC323" i="11"/>
  <c r="DC324" i="11"/>
  <c r="DC325" i="11"/>
  <c r="DC326" i="11"/>
  <c r="DC327" i="11"/>
  <c r="DC328" i="11"/>
  <c r="DC329" i="11"/>
  <c r="DC330" i="11"/>
  <c r="DC331" i="11"/>
  <c r="DC332" i="11"/>
  <c r="DC333" i="11"/>
  <c r="DC334" i="11"/>
  <c r="DC335" i="11"/>
  <c r="DC336" i="11"/>
  <c r="DC337" i="11"/>
  <c r="DC338" i="11"/>
  <c r="DC339" i="11"/>
  <c r="DC340" i="11"/>
  <c r="DC341" i="11"/>
  <c r="DC342" i="11"/>
  <c r="DC343" i="11"/>
  <c r="DC344" i="11"/>
  <c r="DC345" i="11"/>
  <c r="DC346" i="11"/>
  <c r="DC347" i="11"/>
  <c r="DC348" i="11"/>
  <c r="DC349" i="11"/>
  <c r="DC350" i="11"/>
  <c r="DC351" i="11"/>
  <c r="DC352" i="11"/>
  <c r="DC353" i="11"/>
  <c r="DC354" i="11"/>
  <c r="DC355" i="11"/>
  <c r="DC356" i="11"/>
  <c r="DC357" i="11"/>
  <c r="DC358" i="11"/>
  <c r="DC359" i="11"/>
  <c r="DC360" i="11"/>
  <c r="DC361" i="11"/>
  <c r="DC362" i="11"/>
  <c r="DC363" i="11"/>
  <c r="DC364" i="11"/>
  <c r="DC365" i="11"/>
  <c r="DC366" i="11"/>
  <c r="DC367" i="11"/>
  <c r="DC368" i="11"/>
  <c r="DC369" i="11"/>
  <c r="DC370" i="11"/>
  <c r="DC371" i="11"/>
  <c r="DC372" i="11"/>
  <c r="DC373" i="11"/>
  <c r="DC374" i="11"/>
  <c r="DC375" i="11"/>
  <c r="DC376" i="11"/>
  <c r="DC377" i="11"/>
  <c r="DC378" i="11"/>
  <c r="DC379" i="11"/>
  <c r="DC380" i="11"/>
  <c r="DC381" i="11"/>
  <c r="DC382" i="11"/>
  <c r="DC383" i="11"/>
  <c r="DC384" i="11"/>
  <c r="DC385" i="11"/>
  <c r="DC386" i="11"/>
  <c r="DC387" i="11"/>
  <c r="DC388" i="11"/>
  <c r="DC389" i="11"/>
  <c r="DC390" i="11"/>
  <c r="DC391" i="11"/>
  <c r="DC392" i="11"/>
  <c r="DC393" i="11"/>
  <c r="DC394" i="11"/>
  <c r="DC395" i="11"/>
  <c r="DC396" i="11"/>
  <c r="DC397" i="11"/>
  <c r="DC398" i="11"/>
  <c r="DC399" i="11"/>
  <c r="DC400" i="11"/>
  <c r="DC401" i="11"/>
  <c r="DC402" i="11"/>
  <c r="DC403" i="11"/>
  <c r="DC404" i="11"/>
  <c r="DC405" i="11"/>
  <c r="DC406" i="11"/>
  <c r="DC407" i="11"/>
  <c r="DC408" i="11"/>
  <c r="DC409" i="11"/>
  <c r="DC410" i="11"/>
  <c r="DC411" i="11"/>
  <c r="DC412" i="11"/>
  <c r="DC413" i="11"/>
  <c r="DC414" i="11"/>
  <c r="DC415" i="11"/>
  <c r="DC416" i="11"/>
  <c r="DC417" i="11"/>
  <c r="DC418" i="11"/>
  <c r="DC419" i="11"/>
  <c r="DC420" i="11"/>
  <c r="DC421" i="11"/>
  <c r="DC422" i="11"/>
  <c r="DC423" i="11"/>
  <c r="DC424" i="11"/>
  <c r="DC425" i="11"/>
  <c r="DC426" i="11"/>
  <c r="DC427" i="11"/>
  <c r="DC428" i="11"/>
  <c r="DC429" i="11"/>
  <c r="DC430" i="11"/>
  <c r="DC431" i="11"/>
  <c r="DC432" i="11"/>
  <c r="DC433" i="11"/>
  <c r="DC434" i="11"/>
  <c r="DC435" i="11"/>
  <c r="DC436" i="11"/>
  <c r="DC437" i="11"/>
  <c r="DC438" i="11"/>
  <c r="DC439" i="11"/>
  <c r="DC440" i="11"/>
  <c r="DC441" i="11"/>
  <c r="DC442" i="11"/>
  <c r="DC443" i="11"/>
  <c r="DC444" i="11"/>
  <c r="DC445" i="11"/>
  <c r="DC446" i="11"/>
  <c r="DC447" i="11"/>
  <c r="DC448" i="11"/>
  <c r="DC449" i="11"/>
  <c r="DC450" i="11"/>
  <c r="DC451" i="11"/>
  <c r="DC452" i="11"/>
  <c r="DC453" i="11"/>
  <c r="DC454" i="11"/>
  <c r="DC455" i="11"/>
  <c r="DC456" i="11"/>
  <c r="DC457" i="11"/>
  <c r="DC458" i="11"/>
  <c r="DC459" i="11"/>
  <c r="DC460" i="11"/>
  <c r="DC461" i="11"/>
  <c r="DC462" i="11"/>
  <c r="DC463" i="11"/>
  <c r="DC464" i="11"/>
  <c r="DC465" i="11"/>
  <c r="DC466" i="11"/>
  <c r="DC467" i="11"/>
  <c r="DC468" i="11"/>
  <c r="DC469" i="11"/>
  <c r="DC470" i="11"/>
  <c r="DC471" i="11"/>
  <c r="DC472" i="11"/>
  <c r="DC473" i="11"/>
  <c r="DC474" i="11"/>
  <c r="DC475" i="11"/>
  <c r="DC476" i="11"/>
  <c r="DC477" i="11"/>
  <c r="DC478" i="11"/>
  <c r="DC479" i="11"/>
  <c r="DC480" i="11"/>
  <c r="DC481" i="11"/>
  <c r="DC482" i="11"/>
  <c r="DC483" i="11"/>
  <c r="DC484" i="11"/>
  <c r="DC485" i="11"/>
  <c r="DC486" i="11"/>
  <c r="DC487" i="11"/>
  <c r="DC488" i="11"/>
  <c r="DC489" i="11"/>
  <c r="DC490" i="11"/>
  <c r="DC491" i="11"/>
  <c r="DC492" i="11"/>
  <c r="DC493" i="11"/>
  <c r="DC494" i="11"/>
  <c r="DC495" i="11"/>
  <c r="DC496" i="11"/>
  <c r="DC497" i="11"/>
  <c r="DC498" i="11"/>
  <c r="DC499" i="11"/>
  <c r="DC500" i="11"/>
  <c r="DC501" i="11"/>
  <c r="DC502" i="11"/>
  <c r="DC503" i="11"/>
  <c r="DC504" i="11"/>
  <c r="DC505" i="11"/>
  <c r="DC506" i="11"/>
  <c r="DC8" i="11"/>
  <c r="DB8" i="11"/>
  <c r="DB9" i="11"/>
  <c r="DB10" i="11"/>
  <c r="DB11" i="11"/>
  <c r="DD11" i="11" s="1"/>
  <c r="DE11" i="11" s="1"/>
  <c r="DF11" i="11" s="1"/>
  <c r="DI11" i="11" s="1"/>
  <c r="DB12" i="11"/>
  <c r="DB13" i="11"/>
  <c r="DB14" i="11"/>
  <c r="DB15" i="11"/>
  <c r="DB16" i="11"/>
  <c r="DB17" i="11"/>
  <c r="DD17" i="11" s="1"/>
  <c r="DE17" i="11" s="1"/>
  <c r="DF17" i="11" s="1"/>
  <c r="DI17" i="11" s="1"/>
  <c r="DB18" i="11"/>
  <c r="DB19" i="11"/>
  <c r="DD19" i="11" s="1"/>
  <c r="DE19" i="11" s="1"/>
  <c r="DF19" i="11" s="1"/>
  <c r="DI19" i="11" s="1"/>
  <c r="DB20" i="11"/>
  <c r="DB21" i="11"/>
  <c r="DB22" i="11"/>
  <c r="DB23" i="11"/>
  <c r="DB24" i="11"/>
  <c r="DB25" i="11"/>
  <c r="DD25" i="11" s="1"/>
  <c r="DE25" i="11" s="1"/>
  <c r="DF25" i="11" s="1"/>
  <c r="DI25" i="11" s="1"/>
  <c r="DB26" i="11"/>
  <c r="DB27" i="11"/>
  <c r="DD27" i="11" s="1"/>
  <c r="DE27" i="11" s="1"/>
  <c r="DF27" i="11" s="1"/>
  <c r="DI27" i="11" s="1"/>
  <c r="DB28" i="11"/>
  <c r="DB29" i="11"/>
  <c r="DB30" i="11"/>
  <c r="DB31" i="11"/>
  <c r="DB32" i="11"/>
  <c r="DB33" i="11"/>
  <c r="DD33" i="11" s="1"/>
  <c r="DE33" i="11" s="1"/>
  <c r="DF33" i="11" s="1"/>
  <c r="DI33" i="11" s="1"/>
  <c r="DB34" i="11"/>
  <c r="DB35" i="11"/>
  <c r="DD35" i="11" s="1"/>
  <c r="DE35" i="11" s="1"/>
  <c r="DF35" i="11" s="1"/>
  <c r="DI35" i="11" s="1"/>
  <c r="DB36" i="11"/>
  <c r="DB37" i="11"/>
  <c r="DB38" i="11"/>
  <c r="DB39" i="11"/>
  <c r="DB40" i="11"/>
  <c r="DB41" i="11"/>
  <c r="DD41" i="11" s="1"/>
  <c r="DE41" i="11" s="1"/>
  <c r="DF41" i="11" s="1"/>
  <c r="DI41" i="11" s="1"/>
  <c r="DB42" i="11"/>
  <c r="DB43" i="11"/>
  <c r="DD43" i="11" s="1"/>
  <c r="DE43" i="11" s="1"/>
  <c r="DF43" i="11" s="1"/>
  <c r="DI43" i="11" s="1"/>
  <c r="DB44" i="11"/>
  <c r="DB45" i="11"/>
  <c r="DB46" i="11"/>
  <c r="DB47" i="11"/>
  <c r="DB48" i="11"/>
  <c r="DB49" i="11"/>
  <c r="DD49" i="11" s="1"/>
  <c r="DE49" i="11" s="1"/>
  <c r="DF49" i="11" s="1"/>
  <c r="DI49" i="11" s="1"/>
  <c r="DB50" i="11"/>
  <c r="DB51" i="11"/>
  <c r="DD51" i="11" s="1"/>
  <c r="DE51" i="11" s="1"/>
  <c r="DF51" i="11" s="1"/>
  <c r="DI51" i="11" s="1"/>
  <c r="DB52" i="11"/>
  <c r="DB53" i="11"/>
  <c r="DB54" i="11"/>
  <c r="DB55" i="11"/>
  <c r="DB56" i="11"/>
  <c r="DB57" i="11"/>
  <c r="DD57" i="11" s="1"/>
  <c r="DE57" i="11" s="1"/>
  <c r="DF57" i="11" s="1"/>
  <c r="DI57" i="11" s="1"/>
  <c r="DB58" i="11"/>
  <c r="DB59" i="11"/>
  <c r="DD59" i="11" s="1"/>
  <c r="DE59" i="11" s="1"/>
  <c r="DF59" i="11" s="1"/>
  <c r="DI59" i="11" s="1"/>
  <c r="DB60" i="11"/>
  <c r="DB61" i="11"/>
  <c r="DB62" i="11"/>
  <c r="DB63" i="11"/>
  <c r="DB64" i="11"/>
  <c r="DB65" i="11"/>
  <c r="DD65" i="11" s="1"/>
  <c r="DE65" i="11" s="1"/>
  <c r="DF65" i="11" s="1"/>
  <c r="DI65" i="11" s="1"/>
  <c r="DB66" i="11"/>
  <c r="DB67" i="11"/>
  <c r="DD67" i="11" s="1"/>
  <c r="DE67" i="11" s="1"/>
  <c r="DF67" i="11" s="1"/>
  <c r="DI67" i="11" s="1"/>
  <c r="DB68" i="11"/>
  <c r="DB69" i="11"/>
  <c r="DB70" i="11"/>
  <c r="DB71" i="11"/>
  <c r="DB72" i="11"/>
  <c r="DB73" i="11"/>
  <c r="DD73" i="11" s="1"/>
  <c r="DE73" i="11" s="1"/>
  <c r="DF73" i="11" s="1"/>
  <c r="DI73" i="11" s="1"/>
  <c r="DB74" i="11"/>
  <c r="DB75" i="11"/>
  <c r="DD75" i="11" s="1"/>
  <c r="DE75" i="11" s="1"/>
  <c r="DF75" i="11" s="1"/>
  <c r="DI75" i="11" s="1"/>
  <c r="DB76" i="11"/>
  <c r="DB77" i="11"/>
  <c r="DB78" i="11"/>
  <c r="DB79" i="11"/>
  <c r="DB80" i="11"/>
  <c r="DB81" i="11"/>
  <c r="DD81" i="11" s="1"/>
  <c r="DE81" i="11" s="1"/>
  <c r="DF81" i="11" s="1"/>
  <c r="DI81" i="11" s="1"/>
  <c r="DB82" i="11"/>
  <c r="DB83" i="11"/>
  <c r="DD83" i="11" s="1"/>
  <c r="DE83" i="11" s="1"/>
  <c r="DF83" i="11" s="1"/>
  <c r="DI83" i="11" s="1"/>
  <c r="DB84" i="11"/>
  <c r="DB85" i="11"/>
  <c r="DB86" i="11"/>
  <c r="DB87" i="11"/>
  <c r="DB88" i="11"/>
  <c r="DB89" i="11"/>
  <c r="DD89" i="11" s="1"/>
  <c r="DE89" i="11" s="1"/>
  <c r="DF89" i="11" s="1"/>
  <c r="DI89" i="11" s="1"/>
  <c r="DB90" i="11"/>
  <c r="DB91" i="11"/>
  <c r="DD91" i="11" s="1"/>
  <c r="DE91" i="11" s="1"/>
  <c r="DF91" i="11" s="1"/>
  <c r="DI91" i="11" s="1"/>
  <c r="DB92" i="11"/>
  <c r="DB93" i="11"/>
  <c r="DB94" i="11"/>
  <c r="DB95" i="11"/>
  <c r="DB96" i="11"/>
  <c r="DB97" i="11"/>
  <c r="DD97" i="11" s="1"/>
  <c r="DE97" i="11" s="1"/>
  <c r="DF97" i="11" s="1"/>
  <c r="DI97" i="11" s="1"/>
  <c r="DB98" i="11"/>
  <c r="DB99" i="11"/>
  <c r="DD99" i="11" s="1"/>
  <c r="DE99" i="11" s="1"/>
  <c r="DF99" i="11" s="1"/>
  <c r="DI99" i="11" s="1"/>
  <c r="DB100" i="11"/>
  <c r="DB101" i="11"/>
  <c r="DB102" i="11"/>
  <c r="DB103" i="11"/>
  <c r="DB104" i="11"/>
  <c r="DB105" i="11"/>
  <c r="DD105" i="11" s="1"/>
  <c r="DE105" i="11" s="1"/>
  <c r="DF105" i="11" s="1"/>
  <c r="DI105" i="11" s="1"/>
  <c r="DB106" i="11"/>
  <c r="DB107" i="11"/>
  <c r="DD107" i="11" s="1"/>
  <c r="DE107" i="11" s="1"/>
  <c r="DF107" i="11" s="1"/>
  <c r="DI107" i="11" s="1"/>
  <c r="DB108" i="11"/>
  <c r="DB109" i="11"/>
  <c r="DB110" i="11"/>
  <c r="DB111" i="11"/>
  <c r="DB112" i="11"/>
  <c r="DB113" i="11"/>
  <c r="DD113" i="11" s="1"/>
  <c r="DE113" i="11" s="1"/>
  <c r="DF113" i="11" s="1"/>
  <c r="DI113" i="11" s="1"/>
  <c r="DB114" i="11"/>
  <c r="DB115" i="11"/>
  <c r="DD115" i="11" s="1"/>
  <c r="DE115" i="11" s="1"/>
  <c r="DF115" i="11" s="1"/>
  <c r="DI115" i="11" s="1"/>
  <c r="DB116" i="11"/>
  <c r="DB117" i="11"/>
  <c r="DB118" i="11"/>
  <c r="DB119" i="11"/>
  <c r="DB120" i="11"/>
  <c r="DB121" i="11"/>
  <c r="DD121" i="11" s="1"/>
  <c r="DE121" i="11" s="1"/>
  <c r="DF121" i="11" s="1"/>
  <c r="DI121" i="11" s="1"/>
  <c r="DB122" i="11"/>
  <c r="DB123" i="11"/>
  <c r="DD123" i="11" s="1"/>
  <c r="DE123" i="11" s="1"/>
  <c r="DF123" i="11" s="1"/>
  <c r="DI123" i="11" s="1"/>
  <c r="DB124" i="11"/>
  <c r="DB125" i="11"/>
  <c r="DB126" i="11"/>
  <c r="DB127" i="11"/>
  <c r="DB128" i="11"/>
  <c r="DB129" i="11"/>
  <c r="DD129" i="11" s="1"/>
  <c r="DE129" i="11" s="1"/>
  <c r="DF129" i="11" s="1"/>
  <c r="DI129" i="11" s="1"/>
  <c r="DB130" i="11"/>
  <c r="DB131" i="11"/>
  <c r="DD131" i="11" s="1"/>
  <c r="DE131" i="11" s="1"/>
  <c r="DF131" i="11" s="1"/>
  <c r="DI131" i="11" s="1"/>
  <c r="DB132" i="11"/>
  <c r="DB133" i="11"/>
  <c r="DB134" i="11"/>
  <c r="DB135" i="11"/>
  <c r="DB136" i="11"/>
  <c r="DB137" i="11"/>
  <c r="DD137" i="11" s="1"/>
  <c r="DE137" i="11" s="1"/>
  <c r="DF137" i="11" s="1"/>
  <c r="DI137" i="11" s="1"/>
  <c r="DB138" i="11"/>
  <c r="DB139" i="11"/>
  <c r="DD139" i="11" s="1"/>
  <c r="DE139" i="11" s="1"/>
  <c r="DF139" i="11" s="1"/>
  <c r="DI139" i="11" s="1"/>
  <c r="DB140" i="11"/>
  <c r="DB141" i="11"/>
  <c r="DB142" i="11"/>
  <c r="DB143" i="11"/>
  <c r="DB144" i="11"/>
  <c r="DB145" i="11"/>
  <c r="DD145" i="11" s="1"/>
  <c r="DE145" i="11" s="1"/>
  <c r="DF145" i="11" s="1"/>
  <c r="DI145" i="11" s="1"/>
  <c r="DB146" i="11"/>
  <c r="DB147" i="11"/>
  <c r="DD147" i="11" s="1"/>
  <c r="DE147" i="11" s="1"/>
  <c r="DF147" i="11" s="1"/>
  <c r="DI147" i="11" s="1"/>
  <c r="DB148" i="11"/>
  <c r="DB149" i="11"/>
  <c r="DB150" i="11"/>
  <c r="DB151" i="11"/>
  <c r="DB152" i="11"/>
  <c r="DB153" i="11"/>
  <c r="DD153" i="11" s="1"/>
  <c r="DE153" i="11" s="1"/>
  <c r="DF153" i="11" s="1"/>
  <c r="DI153" i="11" s="1"/>
  <c r="DB154" i="11"/>
  <c r="DB155" i="11"/>
  <c r="DD155" i="11" s="1"/>
  <c r="DE155" i="11" s="1"/>
  <c r="DF155" i="11" s="1"/>
  <c r="DI155" i="11" s="1"/>
  <c r="DB156" i="11"/>
  <c r="DB157" i="11"/>
  <c r="DB158" i="11"/>
  <c r="DB159" i="11"/>
  <c r="DB160" i="11"/>
  <c r="DB161" i="11"/>
  <c r="DD161" i="11" s="1"/>
  <c r="DE161" i="11" s="1"/>
  <c r="DF161" i="11" s="1"/>
  <c r="DI161" i="11" s="1"/>
  <c r="DB162" i="11"/>
  <c r="DB163" i="11"/>
  <c r="DD163" i="11" s="1"/>
  <c r="DE163" i="11" s="1"/>
  <c r="DF163" i="11" s="1"/>
  <c r="DI163" i="11" s="1"/>
  <c r="DB164" i="11"/>
  <c r="DB165" i="11"/>
  <c r="DB166" i="11"/>
  <c r="DB167" i="11"/>
  <c r="DB168" i="11"/>
  <c r="DB169" i="11"/>
  <c r="DD169" i="11" s="1"/>
  <c r="DE169" i="11" s="1"/>
  <c r="DF169" i="11" s="1"/>
  <c r="DI169" i="11" s="1"/>
  <c r="DB170" i="11"/>
  <c r="DB171" i="11"/>
  <c r="DD171" i="11" s="1"/>
  <c r="DE171" i="11" s="1"/>
  <c r="DF171" i="11" s="1"/>
  <c r="DI171" i="11" s="1"/>
  <c r="DB172" i="11"/>
  <c r="DB173" i="11"/>
  <c r="DB174" i="11"/>
  <c r="DB175" i="11"/>
  <c r="DB176" i="11"/>
  <c r="DB177" i="11"/>
  <c r="DD177" i="11" s="1"/>
  <c r="DE177" i="11" s="1"/>
  <c r="DF177" i="11" s="1"/>
  <c r="DI177" i="11" s="1"/>
  <c r="DB178" i="11"/>
  <c r="DB179" i="11"/>
  <c r="DD179" i="11" s="1"/>
  <c r="DE179" i="11" s="1"/>
  <c r="DF179" i="11" s="1"/>
  <c r="DI179" i="11" s="1"/>
  <c r="DB180" i="11"/>
  <c r="DB181" i="11"/>
  <c r="DB182" i="11"/>
  <c r="DB183" i="11"/>
  <c r="DB184" i="11"/>
  <c r="DB185" i="11"/>
  <c r="DD185" i="11" s="1"/>
  <c r="DE185" i="11" s="1"/>
  <c r="DF185" i="11" s="1"/>
  <c r="DI185" i="11" s="1"/>
  <c r="DB186" i="11"/>
  <c r="DB187" i="11"/>
  <c r="DD187" i="11" s="1"/>
  <c r="DE187" i="11" s="1"/>
  <c r="DF187" i="11" s="1"/>
  <c r="DI187" i="11" s="1"/>
  <c r="DB188" i="11"/>
  <c r="DB189" i="11"/>
  <c r="DB190" i="11"/>
  <c r="DB191" i="11"/>
  <c r="DB192" i="11"/>
  <c r="DB193" i="11"/>
  <c r="DD193" i="11" s="1"/>
  <c r="DE193" i="11" s="1"/>
  <c r="DF193" i="11" s="1"/>
  <c r="DI193" i="11" s="1"/>
  <c r="DB194" i="11"/>
  <c r="DB195" i="11"/>
  <c r="DD195" i="11" s="1"/>
  <c r="DE195" i="11" s="1"/>
  <c r="DF195" i="11" s="1"/>
  <c r="DI195" i="11" s="1"/>
  <c r="DB196" i="11"/>
  <c r="DB197" i="11"/>
  <c r="DB198" i="11"/>
  <c r="DB199" i="11"/>
  <c r="DB200" i="11"/>
  <c r="DB201" i="11"/>
  <c r="DD201" i="11" s="1"/>
  <c r="DE201" i="11" s="1"/>
  <c r="DF201" i="11" s="1"/>
  <c r="DI201" i="11" s="1"/>
  <c r="DB202" i="11"/>
  <c r="DB203" i="11"/>
  <c r="DD203" i="11" s="1"/>
  <c r="DE203" i="11" s="1"/>
  <c r="DF203" i="11" s="1"/>
  <c r="DI203" i="11" s="1"/>
  <c r="DB204" i="11"/>
  <c r="DB205" i="11"/>
  <c r="DB206" i="11"/>
  <c r="DB207" i="11"/>
  <c r="DB208" i="11"/>
  <c r="DB209" i="11"/>
  <c r="DD209" i="11" s="1"/>
  <c r="DE209" i="11" s="1"/>
  <c r="DF209" i="11" s="1"/>
  <c r="DI209" i="11" s="1"/>
  <c r="DB210" i="11"/>
  <c r="DB211" i="11"/>
  <c r="DD211" i="11" s="1"/>
  <c r="DE211" i="11" s="1"/>
  <c r="DF211" i="11" s="1"/>
  <c r="DI211" i="11" s="1"/>
  <c r="DB212" i="11"/>
  <c r="DB213" i="11"/>
  <c r="DB214" i="11"/>
  <c r="DB215" i="11"/>
  <c r="DB216" i="11"/>
  <c r="DB217" i="11"/>
  <c r="DD217" i="11" s="1"/>
  <c r="DE217" i="11" s="1"/>
  <c r="DF217" i="11" s="1"/>
  <c r="DI217" i="11" s="1"/>
  <c r="DB218" i="11"/>
  <c r="DB219" i="11"/>
  <c r="DD219" i="11" s="1"/>
  <c r="DE219" i="11" s="1"/>
  <c r="DF219" i="11" s="1"/>
  <c r="DI219" i="11" s="1"/>
  <c r="DB220" i="11"/>
  <c r="DB221" i="11"/>
  <c r="DB222" i="11"/>
  <c r="DB223" i="11"/>
  <c r="DB224" i="11"/>
  <c r="DB225" i="11"/>
  <c r="DD225" i="11" s="1"/>
  <c r="DE225" i="11" s="1"/>
  <c r="DF225" i="11" s="1"/>
  <c r="DI225" i="11" s="1"/>
  <c r="DB226" i="11"/>
  <c r="DB227" i="11"/>
  <c r="DD227" i="11" s="1"/>
  <c r="DE227" i="11" s="1"/>
  <c r="DF227" i="11" s="1"/>
  <c r="DI227" i="11" s="1"/>
  <c r="DB228" i="11"/>
  <c r="DB229" i="11"/>
  <c r="DB230" i="11"/>
  <c r="DB231" i="11"/>
  <c r="DB232" i="11"/>
  <c r="DB233" i="11"/>
  <c r="DD233" i="11" s="1"/>
  <c r="DE233" i="11" s="1"/>
  <c r="DF233" i="11" s="1"/>
  <c r="DI233" i="11" s="1"/>
  <c r="DB234" i="11"/>
  <c r="DB235" i="11"/>
  <c r="DD235" i="11" s="1"/>
  <c r="DE235" i="11" s="1"/>
  <c r="DF235" i="11" s="1"/>
  <c r="DI235" i="11" s="1"/>
  <c r="DB236" i="11"/>
  <c r="DB237" i="11"/>
  <c r="DB238" i="11"/>
  <c r="DB239" i="11"/>
  <c r="DB240" i="11"/>
  <c r="DB241" i="11"/>
  <c r="DD241" i="11" s="1"/>
  <c r="DE241" i="11" s="1"/>
  <c r="DF241" i="11" s="1"/>
  <c r="DI241" i="11" s="1"/>
  <c r="DB242" i="11"/>
  <c r="DB243" i="11"/>
  <c r="DD243" i="11" s="1"/>
  <c r="DE243" i="11" s="1"/>
  <c r="DF243" i="11" s="1"/>
  <c r="DI243" i="11" s="1"/>
  <c r="DB244" i="11"/>
  <c r="DB245" i="11"/>
  <c r="DB246" i="11"/>
  <c r="DB247" i="11"/>
  <c r="DB248" i="11"/>
  <c r="DB249" i="11"/>
  <c r="DD249" i="11" s="1"/>
  <c r="DE249" i="11" s="1"/>
  <c r="DF249" i="11" s="1"/>
  <c r="DI249" i="11" s="1"/>
  <c r="DB250" i="11"/>
  <c r="DB251" i="11"/>
  <c r="DD251" i="11" s="1"/>
  <c r="DE251" i="11" s="1"/>
  <c r="DF251" i="11" s="1"/>
  <c r="DI251" i="11" s="1"/>
  <c r="DB252" i="11"/>
  <c r="DB253" i="11"/>
  <c r="DB254" i="11"/>
  <c r="DB255" i="11"/>
  <c r="DB256" i="11"/>
  <c r="DB257" i="11"/>
  <c r="DD257" i="11" s="1"/>
  <c r="DE257" i="11" s="1"/>
  <c r="DF257" i="11" s="1"/>
  <c r="DI257" i="11" s="1"/>
  <c r="DB258" i="11"/>
  <c r="DB259" i="11"/>
  <c r="DD259" i="11" s="1"/>
  <c r="DE259" i="11" s="1"/>
  <c r="DF259" i="11" s="1"/>
  <c r="DI259" i="11" s="1"/>
  <c r="DB260" i="11"/>
  <c r="DB261" i="11"/>
  <c r="DB262" i="11"/>
  <c r="DB263" i="11"/>
  <c r="DB264" i="11"/>
  <c r="DB265" i="11"/>
  <c r="DD265" i="11" s="1"/>
  <c r="DE265" i="11" s="1"/>
  <c r="DF265" i="11" s="1"/>
  <c r="DI265" i="11" s="1"/>
  <c r="DB266" i="11"/>
  <c r="DB267" i="11"/>
  <c r="DD267" i="11" s="1"/>
  <c r="DE267" i="11" s="1"/>
  <c r="DF267" i="11" s="1"/>
  <c r="DI267" i="11" s="1"/>
  <c r="DB268" i="11"/>
  <c r="DB269" i="11"/>
  <c r="DB270" i="11"/>
  <c r="DB271" i="11"/>
  <c r="DB272" i="11"/>
  <c r="DB273" i="11"/>
  <c r="DD273" i="11" s="1"/>
  <c r="DE273" i="11" s="1"/>
  <c r="DF273" i="11" s="1"/>
  <c r="DI273" i="11" s="1"/>
  <c r="DB274" i="11"/>
  <c r="DB275" i="11"/>
  <c r="DD275" i="11" s="1"/>
  <c r="DE275" i="11" s="1"/>
  <c r="DF275" i="11" s="1"/>
  <c r="DI275" i="11" s="1"/>
  <c r="DB276" i="11"/>
  <c r="DB277" i="11"/>
  <c r="DB278" i="11"/>
  <c r="DB279" i="11"/>
  <c r="DB280" i="11"/>
  <c r="DB281" i="11"/>
  <c r="DD281" i="11" s="1"/>
  <c r="DE281" i="11" s="1"/>
  <c r="DF281" i="11" s="1"/>
  <c r="DI281" i="11" s="1"/>
  <c r="DB282" i="11"/>
  <c r="DB283" i="11"/>
  <c r="DD283" i="11" s="1"/>
  <c r="DE283" i="11" s="1"/>
  <c r="DF283" i="11" s="1"/>
  <c r="DI283" i="11" s="1"/>
  <c r="DB284" i="11"/>
  <c r="DB285" i="11"/>
  <c r="DB286" i="11"/>
  <c r="DB287" i="11"/>
  <c r="DB288" i="11"/>
  <c r="DB289" i="11"/>
  <c r="DD289" i="11" s="1"/>
  <c r="DE289" i="11" s="1"/>
  <c r="DF289" i="11" s="1"/>
  <c r="DI289" i="11" s="1"/>
  <c r="DB290" i="11"/>
  <c r="DB291" i="11"/>
  <c r="DD291" i="11" s="1"/>
  <c r="DE291" i="11" s="1"/>
  <c r="DF291" i="11" s="1"/>
  <c r="DI291" i="11" s="1"/>
  <c r="DB292" i="11"/>
  <c r="DB293" i="11"/>
  <c r="DB294" i="11"/>
  <c r="DB295" i="11"/>
  <c r="DB296" i="11"/>
  <c r="DB297" i="11"/>
  <c r="DD297" i="11" s="1"/>
  <c r="DE297" i="11" s="1"/>
  <c r="DF297" i="11" s="1"/>
  <c r="DI297" i="11" s="1"/>
  <c r="DB298" i="11"/>
  <c r="DB299" i="11"/>
  <c r="DD299" i="11" s="1"/>
  <c r="DE299" i="11" s="1"/>
  <c r="DF299" i="11" s="1"/>
  <c r="DI299" i="11" s="1"/>
  <c r="DB300" i="11"/>
  <c r="DB301" i="11"/>
  <c r="DB302" i="11"/>
  <c r="DB303" i="11"/>
  <c r="DB304" i="11"/>
  <c r="DB305" i="11"/>
  <c r="DD305" i="11" s="1"/>
  <c r="DE305" i="11" s="1"/>
  <c r="DF305" i="11" s="1"/>
  <c r="DI305" i="11" s="1"/>
  <c r="DB306" i="11"/>
  <c r="DB307" i="11"/>
  <c r="DD307" i="11" s="1"/>
  <c r="DE307" i="11" s="1"/>
  <c r="DF307" i="11" s="1"/>
  <c r="DI307" i="11" s="1"/>
  <c r="DB308" i="11"/>
  <c r="DB309" i="11"/>
  <c r="DB310" i="11"/>
  <c r="DB311" i="11"/>
  <c r="DB312" i="11"/>
  <c r="DB313" i="11"/>
  <c r="DD313" i="11" s="1"/>
  <c r="DE313" i="11" s="1"/>
  <c r="DF313" i="11" s="1"/>
  <c r="DI313" i="11" s="1"/>
  <c r="DB314" i="11"/>
  <c r="DB315" i="11"/>
  <c r="DD315" i="11" s="1"/>
  <c r="DE315" i="11" s="1"/>
  <c r="DF315" i="11" s="1"/>
  <c r="DI315" i="11" s="1"/>
  <c r="DB316" i="11"/>
  <c r="DB317" i="11"/>
  <c r="DB318" i="11"/>
  <c r="DB319" i="11"/>
  <c r="DB320" i="11"/>
  <c r="DB321" i="11"/>
  <c r="DD321" i="11" s="1"/>
  <c r="DE321" i="11" s="1"/>
  <c r="DF321" i="11" s="1"/>
  <c r="DI321" i="11" s="1"/>
  <c r="DB322" i="11"/>
  <c r="DB323" i="11"/>
  <c r="DD323" i="11" s="1"/>
  <c r="DE323" i="11" s="1"/>
  <c r="DF323" i="11" s="1"/>
  <c r="DI323" i="11" s="1"/>
  <c r="DB324" i="11"/>
  <c r="DB325" i="11"/>
  <c r="DB326" i="11"/>
  <c r="DB327" i="11"/>
  <c r="DB328" i="11"/>
  <c r="DB329" i="11"/>
  <c r="DD329" i="11" s="1"/>
  <c r="DE329" i="11" s="1"/>
  <c r="DF329" i="11" s="1"/>
  <c r="DI329" i="11" s="1"/>
  <c r="DB330" i="11"/>
  <c r="DB331" i="11"/>
  <c r="DD331" i="11" s="1"/>
  <c r="DE331" i="11" s="1"/>
  <c r="DF331" i="11" s="1"/>
  <c r="DI331" i="11" s="1"/>
  <c r="DB332" i="11"/>
  <c r="DB333" i="11"/>
  <c r="DB334" i="11"/>
  <c r="DB335" i="11"/>
  <c r="DB336" i="11"/>
  <c r="DB337" i="11"/>
  <c r="DD337" i="11" s="1"/>
  <c r="DE337" i="11" s="1"/>
  <c r="DF337" i="11" s="1"/>
  <c r="DI337" i="11" s="1"/>
  <c r="DB338" i="11"/>
  <c r="DB339" i="11"/>
  <c r="DD339" i="11" s="1"/>
  <c r="DE339" i="11" s="1"/>
  <c r="DF339" i="11" s="1"/>
  <c r="DI339" i="11" s="1"/>
  <c r="DB340" i="11"/>
  <c r="DB341" i="11"/>
  <c r="DB342" i="11"/>
  <c r="DB343" i="11"/>
  <c r="DB344" i="11"/>
  <c r="DB345" i="11"/>
  <c r="DD345" i="11" s="1"/>
  <c r="DE345" i="11" s="1"/>
  <c r="DF345" i="11" s="1"/>
  <c r="DI345" i="11" s="1"/>
  <c r="DB346" i="11"/>
  <c r="DB347" i="11"/>
  <c r="DD347" i="11" s="1"/>
  <c r="DE347" i="11" s="1"/>
  <c r="DB348" i="11"/>
  <c r="DB349" i="11"/>
  <c r="DB350" i="11"/>
  <c r="DB351" i="11"/>
  <c r="DB352" i="11"/>
  <c r="DB353" i="11"/>
  <c r="DD353" i="11" s="1"/>
  <c r="DE353" i="11" s="1"/>
  <c r="DB354" i="11"/>
  <c r="DB355" i="11"/>
  <c r="DD355" i="11" s="1"/>
  <c r="DE355" i="11" s="1"/>
  <c r="DB356" i="11"/>
  <c r="DB357" i="11"/>
  <c r="DB358" i="11"/>
  <c r="DB359" i="11"/>
  <c r="DB360" i="11"/>
  <c r="DB361" i="11"/>
  <c r="DD361" i="11" s="1"/>
  <c r="DE361" i="11" s="1"/>
  <c r="DB362" i="11"/>
  <c r="DB363" i="11"/>
  <c r="DD363" i="11" s="1"/>
  <c r="DE363" i="11" s="1"/>
  <c r="DB364" i="11"/>
  <c r="DB365" i="11"/>
  <c r="DB366" i="11"/>
  <c r="DB367" i="11"/>
  <c r="DB368" i="11"/>
  <c r="DB369" i="11"/>
  <c r="DD369" i="11" s="1"/>
  <c r="DE369" i="11" s="1"/>
  <c r="DB370" i="11"/>
  <c r="DB371" i="11"/>
  <c r="DD371" i="11" s="1"/>
  <c r="DE371" i="11" s="1"/>
  <c r="DB372" i="11"/>
  <c r="DB373" i="11"/>
  <c r="DB374" i="11"/>
  <c r="DB375" i="11"/>
  <c r="DB376" i="11"/>
  <c r="DB377" i="11"/>
  <c r="DB378" i="11"/>
  <c r="DB379" i="11"/>
  <c r="DD379" i="11" s="1"/>
  <c r="DB380" i="11"/>
  <c r="DB381" i="11"/>
  <c r="DB382" i="11"/>
  <c r="DB383" i="11"/>
  <c r="DB384" i="11"/>
  <c r="DB385" i="11"/>
  <c r="DB386" i="11"/>
  <c r="DB387" i="11"/>
  <c r="DD387" i="11" s="1"/>
  <c r="DB388" i="11"/>
  <c r="DB389" i="11"/>
  <c r="DB390" i="11"/>
  <c r="DB391" i="11"/>
  <c r="DB392" i="11"/>
  <c r="DB393" i="11"/>
  <c r="DD393" i="11" s="1"/>
  <c r="DB394" i="11"/>
  <c r="DB395" i="11"/>
  <c r="DD395" i="11" s="1"/>
  <c r="DB396" i="11"/>
  <c r="DB397" i="11"/>
  <c r="DB398" i="11"/>
  <c r="DB399" i="11"/>
  <c r="DB400" i="11"/>
  <c r="DB401" i="11"/>
  <c r="DD401" i="11" s="1"/>
  <c r="DB402" i="11"/>
  <c r="DB403" i="11"/>
  <c r="DD403" i="11" s="1"/>
  <c r="DB404" i="11"/>
  <c r="DB405" i="11"/>
  <c r="DB406" i="11"/>
  <c r="DB407" i="11"/>
  <c r="DB408" i="11"/>
  <c r="DB409" i="11"/>
  <c r="DB410" i="11"/>
  <c r="DB411" i="11"/>
  <c r="DD411" i="11" s="1"/>
  <c r="DB412" i="11"/>
  <c r="DB413" i="11"/>
  <c r="DB414" i="11"/>
  <c r="DB415" i="11"/>
  <c r="DB416" i="11"/>
  <c r="DB417" i="11"/>
  <c r="DB418" i="11"/>
  <c r="DB419" i="11"/>
  <c r="DD419" i="11" s="1"/>
  <c r="DB420" i="11"/>
  <c r="DB421" i="11"/>
  <c r="DB422" i="11"/>
  <c r="DB423" i="11"/>
  <c r="DB424" i="11"/>
  <c r="DB425" i="11"/>
  <c r="DD425" i="11" s="1"/>
  <c r="DB426" i="11"/>
  <c r="DB427" i="11"/>
  <c r="DD427" i="11" s="1"/>
  <c r="DB428" i="11"/>
  <c r="DB429" i="11"/>
  <c r="DB430" i="11"/>
  <c r="DB431" i="11"/>
  <c r="DB432" i="11"/>
  <c r="DB433" i="11"/>
  <c r="DD433" i="11" s="1"/>
  <c r="DB434" i="11"/>
  <c r="DB435" i="11"/>
  <c r="DD435" i="11" s="1"/>
  <c r="DB436" i="11"/>
  <c r="DD436" i="11" s="1"/>
  <c r="DB437" i="11"/>
  <c r="DB438" i="11"/>
  <c r="DB439" i="11"/>
  <c r="DB440" i="11"/>
  <c r="DB441" i="11"/>
  <c r="DB442" i="11"/>
  <c r="DB443" i="11"/>
  <c r="DD443" i="11" s="1"/>
  <c r="DB444" i="11"/>
  <c r="DB445" i="11"/>
  <c r="DB446" i="11"/>
  <c r="DB447" i="11"/>
  <c r="DB448" i="11"/>
  <c r="DB449" i="11"/>
  <c r="DB450" i="11"/>
  <c r="DB451" i="11"/>
  <c r="DD451" i="11" s="1"/>
  <c r="DB452" i="11"/>
  <c r="DB453" i="11"/>
  <c r="DB454" i="11"/>
  <c r="DB455" i="11"/>
  <c r="DB456" i="11"/>
  <c r="DB457" i="11"/>
  <c r="DD457" i="11" s="1"/>
  <c r="DB458" i="11"/>
  <c r="DB459" i="11"/>
  <c r="DD459" i="11" s="1"/>
  <c r="DB460" i="11"/>
  <c r="DB461" i="11"/>
  <c r="DB462" i="11"/>
  <c r="DB463" i="11"/>
  <c r="DB464" i="11"/>
  <c r="DB465" i="11"/>
  <c r="DD465" i="11" s="1"/>
  <c r="DB466" i="11"/>
  <c r="DB467" i="11"/>
  <c r="DD467" i="11" s="1"/>
  <c r="DB468" i="11"/>
  <c r="DB469" i="11"/>
  <c r="DB470" i="11"/>
  <c r="DB471" i="11"/>
  <c r="DB472" i="11"/>
  <c r="DB473" i="11"/>
  <c r="DB474" i="11"/>
  <c r="DB475" i="11"/>
  <c r="DD475" i="11" s="1"/>
  <c r="DB476" i="11"/>
  <c r="DB477" i="11"/>
  <c r="DB478" i="11"/>
  <c r="DB479" i="11"/>
  <c r="DB480" i="11"/>
  <c r="DB481" i="11"/>
  <c r="DB482" i="11"/>
  <c r="DB483" i="11"/>
  <c r="DD483" i="11" s="1"/>
  <c r="DB484" i="11"/>
  <c r="DB485" i="11"/>
  <c r="DB486" i="11"/>
  <c r="DB487" i="11"/>
  <c r="DB488" i="11"/>
  <c r="DB489" i="11"/>
  <c r="DD489" i="11" s="1"/>
  <c r="DB490" i="11"/>
  <c r="DB491" i="11"/>
  <c r="DD491" i="11" s="1"/>
  <c r="DB492" i="11"/>
  <c r="DB493" i="11"/>
  <c r="DB494" i="11"/>
  <c r="DB495" i="11"/>
  <c r="DB496" i="11"/>
  <c r="DB497" i="11"/>
  <c r="DD497" i="11" s="1"/>
  <c r="DB498" i="11"/>
  <c r="DB499" i="11"/>
  <c r="DD499" i="11" s="1"/>
  <c r="DB500" i="11"/>
  <c r="DB501" i="11"/>
  <c r="DB502" i="11"/>
  <c r="DB503" i="11"/>
  <c r="DB504" i="11"/>
  <c r="DB505" i="11"/>
  <c r="DB506" i="11"/>
  <c r="DC7" i="11"/>
  <c r="DB7" i="11"/>
  <c r="DD462" i="11" l="1"/>
  <c r="DD414" i="11"/>
  <c r="DD78" i="11"/>
  <c r="DE78" i="11" s="1"/>
  <c r="DF78" i="11" s="1"/>
  <c r="DI78" i="11" s="1"/>
  <c r="DK78" i="11" s="1"/>
  <c r="DD502" i="11"/>
  <c r="DD494" i="11"/>
  <c r="DD486" i="11"/>
  <c r="DD478" i="11"/>
  <c r="DD470" i="11"/>
  <c r="DD454" i="11"/>
  <c r="DD446" i="11"/>
  <c r="DD438" i="11"/>
  <c r="DD430" i="11"/>
  <c r="DD422" i="11"/>
  <c r="DD406" i="11"/>
  <c r="DD398" i="11"/>
  <c r="DD390" i="11"/>
  <c r="DD382" i="11"/>
  <c r="DD326" i="11"/>
  <c r="DE326" i="11" s="1"/>
  <c r="DF326" i="11" s="1"/>
  <c r="DI326" i="11" s="1"/>
  <c r="DD318" i="11"/>
  <c r="DE318" i="11" s="1"/>
  <c r="DF318" i="11" s="1"/>
  <c r="DI318" i="11" s="1"/>
  <c r="DD310" i="11"/>
  <c r="DE310" i="11" s="1"/>
  <c r="DF310" i="11" s="1"/>
  <c r="DI310" i="11" s="1"/>
  <c r="DK310" i="11" s="1"/>
  <c r="DD302" i="11"/>
  <c r="DE302" i="11" s="1"/>
  <c r="DF302" i="11" s="1"/>
  <c r="DI302" i="11" s="1"/>
  <c r="DD294" i="11"/>
  <c r="DE294" i="11" s="1"/>
  <c r="DF294" i="11" s="1"/>
  <c r="DI294" i="11" s="1"/>
  <c r="DD286" i="11"/>
  <c r="DE286" i="11" s="1"/>
  <c r="DF286" i="11" s="1"/>
  <c r="DD278" i="11"/>
  <c r="DE278" i="11" s="1"/>
  <c r="DF278" i="11" s="1"/>
  <c r="DD270" i="11"/>
  <c r="DE270" i="11" s="1"/>
  <c r="DF270" i="11" s="1"/>
  <c r="DI270" i="11" s="1"/>
  <c r="DD262" i="11"/>
  <c r="DE262" i="11" s="1"/>
  <c r="DF262" i="11" s="1"/>
  <c r="DI262" i="11" s="1"/>
  <c r="DD254" i="11"/>
  <c r="DE254" i="11" s="1"/>
  <c r="DF254" i="11" s="1"/>
  <c r="DI254" i="11" s="1"/>
  <c r="DD246" i="11"/>
  <c r="DE246" i="11" s="1"/>
  <c r="DF246" i="11" s="1"/>
  <c r="DI246" i="11" s="1"/>
  <c r="DD238" i="11"/>
  <c r="DE238" i="11" s="1"/>
  <c r="DF238" i="11" s="1"/>
  <c r="DI238" i="11" s="1"/>
  <c r="DD230" i="11"/>
  <c r="DE230" i="11" s="1"/>
  <c r="DF230" i="11" s="1"/>
  <c r="DI230" i="11" s="1"/>
  <c r="DD222" i="11"/>
  <c r="DE222" i="11" s="1"/>
  <c r="DF222" i="11" s="1"/>
  <c r="DD214" i="11"/>
  <c r="DE214" i="11" s="1"/>
  <c r="DF214" i="11" s="1"/>
  <c r="DD206" i="11"/>
  <c r="DE206" i="11" s="1"/>
  <c r="DF206" i="11" s="1"/>
  <c r="DI206" i="11" s="1"/>
  <c r="DD198" i="11"/>
  <c r="DE198" i="11" s="1"/>
  <c r="DF198" i="11" s="1"/>
  <c r="DI198" i="11" s="1"/>
  <c r="DD190" i="11"/>
  <c r="DE190" i="11" s="1"/>
  <c r="DF190" i="11" s="1"/>
  <c r="DI190" i="11" s="1"/>
  <c r="DK190" i="11" s="1"/>
  <c r="DD182" i="11"/>
  <c r="DE182" i="11" s="1"/>
  <c r="DF182" i="11" s="1"/>
  <c r="DI182" i="11" s="1"/>
  <c r="DK182" i="11" s="1"/>
  <c r="DD174" i="11"/>
  <c r="DE174" i="11" s="1"/>
  <c r="DF174" i="11" s="1"/>
  <c r="DI174" i="11" s="1"/>
  <c r="DD166" i="11"/>
  <c r="DE166" i="11" s="1"/>
  <c r="DF166" i="11" s="1"/>
  <c r="DI166" i="11" s="1"/>
  <c r="DD158" i="11"/>
  <c r="DE158" i="11" s="1"/>
  <c r="DF158" i="11" s="1"/>
  <c r="DD150" i="11"/>
  <c r="DE150" i="11" s="1"/>
  <c r="DF150" i="11" s="1"/>
  <c r="DI150" i="11" s="1"/>
  <c r="DK150" i="11" s="1"/>
  <c r="DD142" i="11"/>
  <c r="DE142" i="11" s="1"/>
  <c r="DF142" i="11" s="1"/>
  <c r="DI142" i="11" s="1"/>
  <c r="DD134" i="11"/>
  <c r="DE134" i="11" s="1"/>
  <c r="DF134" i="11" s="1"/>
  <c r="DI134" i="11" s="1"/>
  <c r="DD126" i="11"/>
  <c r="DE126" i="11" s="1"/>
  <c r="DF126" i="11" s="1"/>
  <c r="DI126" i="11" s="1"/>
  <c r="DD118" i="11"/>
  <c r="DE118" i="11" s="1"/>
  <c r="DF118" i="11" s="1"/>
  <c r="DI118" i="11" s="1"/>
  <c r="DD110" i="11"/>
  <c r="DE110" i="11" s="1"/>
  <c r="DF110" i="11" s="1"/>
  <c r="DI110" i="11" s="1"/>
  <c r="DD102" i="11"/>
  <c r="DE102" i="11" s="1"/>
  <c r="DF102" i="11" s="1"/>
  <c r="DI102" i="11" s="1"/>
  <c r="DD94" i="11"/>
  <c r="DE94" i="11" s="1"/>
  <c r="DF94" i="11" s="1"/>
  <c r="DI94" i="11" s="1"/>
  <c r="DK94" i="11" s="1"/>
  <c r="DD86" i="11"/>
  <c r="DE86" i="11" s="1"/>
  <c r="DF86" i="11" s="1"/>
  <c r="DD70" i="11"/>
  <c r="DE70" i="11" s="1"/>
  <c r="DF70" i="11" s="1"/>
  <c r="DI70" i="11" s="1"/>
  <c r="DD62" i="11"/>
  <c r="DE62" i="11" s="1"/>
  <c r="DF62" i="11" s="1"/>
  <c r="DI62" i="11" s="1"/>
  <c r="DD54" i="11"/>
  <c r="DE54" i="11" s="1"/>
  <c r="DF54" i="11" s="1"/>
  <c r="DI54" i="11" s="1"/>
  <c r="DK54" i="11" s="1"/>
  <c r="DD46" i="11"/>
  <c r="DE46" i="11" s="1"/>
  <c r="DF46" i="11" s="1"/>
  <c r="DI46" i="11" s="1"/>
  <c r="DD38" i="11"/>
  <c r="DE38" i="11" s="1"/>
  <c r="DF38" i="11" s="1"/>
  <c r="DI38" i="11" s="1"/>
  <c r="DD30" i="11"/>
  <c r="DE30" i="11" s="1"/>
  <c r="DF30" i="11" s="1"/>
  <c r="DI30" i="11" s="1"/>
  <c r="DD22" i="11"/>
  <c r="DE22" i="11" s="1"/>
  <c r="DF22" i="11" s="1"/>
  <c r="DD14" i="11"/>
  <c r="DE14" i="11" s="1"/>
  <c r="DF14" i="11" s="1"/>
  <c r="DD367" i="11"/>
  <c r="DE367" i="11" s="1"/>
  <c r="DD255" i="11"/>
  <c r="DE255" i="11" s="1"/>
  <c r="DF255" i="11" s="1"/>
  <c r="DI255" i="11" s="1"/>
  <c r="DD183" i="11"/>
  <c r="DE183" i="11" s="1"/>
  <c r="DF183" i="11" s="1"/>
  <c r="DI183" i="11" s="1"/>
  <c r="DK183" i="11" s="1"/>
  <c r="DD159" i="11"/>
  <c r="DE159" i="11" s="1"/>
  <c r="DF159" i="11" s="1"/>
  <c r="DI159" i="11" s="1"/>
  <c r="DK159" i="11" s="1"/>
  <c r="DD503" i="11"/>
  <c r="DD495" i="11"/>
  <c r="DD487" i="11"/>
  <c r="DD479" i="11"/>
  <c r="DD471" i="11"/>
  <c r="DD463" i="11"/>
  <c r="DD455" i="11"/>
  <c r="DD447" i="11"/>
  <c r="DD439" i="11"/>
  <c r="DD431" i="11"/>
  <c r="DD423" i="11"/>
  <c r="DD415" i="11"/>
  <c r="DD407" i="11"/>
  <c r="DD399" i="11"/>
  <c r="DD391" i="11"/>
  <c r="DD383" i="11"/>
  <c r="DD375" i="11"/>
  <c r="DD359" i="11"/>
  <c r="DE359" i="11" s="1"/>
  <c r="DD351" i="11"/>
  <c r="DE351" i="11" s="1"/>
  <c r="DD343" i="11"/>
  <c r="DE343" i="11" s="1"/>
  <c r="DF343" i="11" s="1"/>
  <c r="DD335" i="11"/>
  <c r="DE335" i="11" s="1"/>
  <c r="DF335" i="11" s="1"/>
  <c r="DI335" i="11" s="1"/>
  <c r="DD271" i="11"/>
  <c r="DE271" i="11" s="1"/>
  <c r="DF271" i="11" s="1"/>
  <c r="DI271" i="11" s="1"/>
  <c r="DD263" i="11"/>
  <c r="DE263" i="11" s="1"/>
  <c r="DF263" i="11" s="1"/>
  <c r="DI263" i="11" s="1"/>
  <c r="DD247" i="11"/>
  <c r="DE247" i="11" s="1"/>
  <c r="DF247" i="11" s="1"/>
  <c r="DI247" i="11" s="1"/>
  <c r="DK247" i="11" s="1"/>
  <c r="DD239" i="11"/>
  <c r="DE239" i="11" s="1"/>
  <c r="DF239" i="11" s="1"/>
  <c r="DI239" i="11" s="1"/>
  <c r="DD207" i="11"/>
  <c r="DE207" i="11" s="1"/>
  <c r="DF207" i="11" s="1"/>
  <c r="DI207" i="11" s="1"/>
  <c r="DD199" i="11"/>
  <c r="DE199" i="11" s="1"/>
  <c r="DF199" i="11" s="1"/>
  <c r="DD191" i="11"/>
  <c r="DE191" i="11" s="1"/>
  <c r="DF191" i="11" s="1"/>
  <c r="DD175" i="11"/>
  <c r="DE175" i="11" s="1"/>
  <c r="DF175" i="11" s="1"/>
  <c r="DI175" i="11" s="1"/>
  <c r="DD167" i="11"/>
  <c r="DE167" i="11" s="1"/>
  <c r="DF167" i="11" s="1"/>
  <c r="DI167" i="11" s="1"/>
  <c r="DD143" i="11"/>
  <c r="DE143" i="11" s="1"/>
  <c r="DF143" i="11" s="1"/>
  <c r="DI143" i="11" s="1"/>
  <c r="DK143" i="11" s="1"/>
  <c r="DD127" i="11"/>
  <c r="DE127" i="11" s="1"/>
  <c r="DF127" i="11" s="1"/>
  <c r="DI127" i="11" s="1"/>
  <c r="DD111" i="11"/>
  <c r="DE111" i="11" s="1"/>
  <c r="DF111" i="11" s="1"/>
  <c r="DI111" i="11" s="1"/>
  <c r="DD103" i="11"/>
  <c r="DE103" i="11" s="1"/>
  <c r="DF103" i="11" s="1"/>
  <c r="DI103" i="11" s="1"/>
  <c r="DD95" i="11"/>
  <c r="DE95" i="11" s="1"/>
  <c r="DF95" i="11" s="1"/>
  <c r="DD79" i="11"/>
  <c r="DE79" i="11" s="1"/>
  <c r="DF79" i="11" s="1"/>
  <c r="DD63" i="11"/>
  <c r="DE63" i="11" s="1"/>
  <c r="DF63" i="11" s="1"/>
  <c r="DI63" i="11" s="1"/>
  <c r="DD55" i="11"/>
  <c r="DE55" i="11" s="1"/>
  <c r="DF55" i="11" s="1"/>
  <c r="DI55" i="11" s="1"/>
  <c r="DD47" i="11"/>
  <c r="DE47" i="11" s="1"/>
  <c r="DF47" i="11" s="1"/>
  <c r="DI47" i="11" s="1"/>
  <c r="DK47" i="11" s="1"/>
  <c r="DD39" i="11"/>
  <c r="DE39" i="11" s="1"/>
  <c r="DF39" i="11" s="1"/>
  <c r="DI39" i="11" s="1"/>
  <c r="DD31" i="11"/>
  <c r="DE31" i="11" s="1"/>
  <c r="DF31" i="11" s="1"/>
  <c r="DI31" i="11" s="1"/>
  <c r="DD23" i="11"/>
  <c r="DE23" i="11" s="1"/>
  <c r="DF23" i="11" s="1"/>
  <c r="DI23" i="11" s="1"/>
  <c r="DD15" i="11"/>
  <c r="DE15" i="11" s="1"/>
  <c r="DF15" i="11" s="1"/>
  <c r="DI15" i="11" s="1"/>
  <c r="DK15" i="11" s="1"/>
  <c r="DD482" i="11"/>
  <c r="DD450" i="11"/>
  <c r="DD410" i="11"/>
  <c r="DD386" i="11"/>
  <c r="DD378" i="11"/>
  <c r="DD370" i="11"/>
  <c r="DE370" i="11" s="1"/>
  <c r="DD354" i="11"/>
  <c r="DE354" i="11" s="1"/>
  <c r="DD338" i="11"/>
  <c r="DE338" i="11" s="1"/>
  <c r="DF338" i="11" s="1"/>
  <c r="DI338" i="11" s="1"/>
  <c r="DD322" i="11"/>
  <c r="DE322" i="11" s="1"/>
  <c r="DF322" i="11" s="1"/>
  <c r="DD314" i="11"/>
  <c r="DE314" i="11" s="1"/>
  <c r="DF314" i="11" s="1"/>
  <c r="DI314" i="11" s="1"/>
  <c r="DD306" i="11"/>
  <c r="DE306" i="11" s="1"/>
  <c r="DF306" i="11" s="1"/>
  <c r="DI306" i="11" s="1"/>
  <c r="DD290" i="11"/>
  <c r="DE290" i="11" s="1"/>
  <c r="DF290" i="11" s="1"/>
  <c r="DI290" i="11" s="1"/>
  <c r="DD282" i="11"/>
  <c r="DE282" i="11" s="1"/>
  <c r="DF282" i="11" s="1"/>
  <c r="DI282" i="11" s="1"/>
  <c r="DD274" i="11"/>
  <c r="DE274" i="11" s="1"/>
  <c r="DF274" i="11" s="1"/>
  <c r="DI274" i="11" s="1"/>
  <c r="DD258" i="11"/>
  <c r="DE258" i="11" s="1"/>
  <c r="DF258" i="11" s="1"/>
  <c r="DI258" i="11" s="1"/>
  <c r="DD250" i="11"/>
  <c r="DE250" i="11" s="1"/>
  <c r="DF250" i="11" s="1"/>
  <c r="DD242" i="11"/>
  <c r="DE242" i="11" s="1"/>
  <c r="DF242" i="11" s="1"/>
  <c r="DD234" i="11"/>
  <c r="DE234" i="11" s="1"/>
  <c r="DF234" i="11" s="1"/>
  <c r="DI234" i="11" s="1"/>
  <c r="DD226" i="11"/>
  <c r="DE226" i="11" s="1"/>
  <c r="DF226" i="11" s="1"/>
  <c r="DI226" i="11" s="1"/>
  <c r="DD218" i="11"/>
  <c r="DE218" i="11" s="1"/>
  <c r="DF218" i="11" s="1"/>
  <c r="DI218" i="11" s="1"/>
  <c r="DK218" i="11" s="1"/>
  <c r="DD210" i="11"/>
  <c r="DE210" i="11" s="1"/>
  <c r="DF210" i="11" s="1"/>
  <c r="DI210" i="11" s="1"/>
  <c r="DK210" i="11" s="1"/>
  <c r="DD202" i="11"/>
  <c r="DE202" i="11" s="1"/>
  <c r="DF202" i="11" s="1"/>
  <c r="DI202" i="11" s="1"/>
  <c r="DD194" i="11"/>
  <c r="DE194" i="11" s="1"/>
  <c r="DF194" i="11" s="1"/>
  <c r="DI194" i="11" s="1"/>
  <c r="DD186" i="11"/>
  <c r="DE186" i="11" s="1"/>
  <c r="DF186" i="11" s="1"/>
  <c r="DD178" i="11"/>
  <c r="DE178" i="11" s="1"/>
  <c r="DF178" i="11" s="1"/>
  <c r="DD170" i="11"/>
  <c r="DE170" i="11" s="1"/>
  <c r="DF170" i="11" s="1"/>
  <c r="DI170" i="11" s="1"/>
  <c r="DD162" i="11"/>
  <c r="DE162" i="11" s="1"/>
  <c r="DF162" i="11" s="1"/>
  <c r="DI162" i="11" s="1"/>
  <c r="DD154" i="11"/>
  <c r="DE154" i="11" s="1"/>
  <c r="DF154" i="11" s="1"/>
  <c r="DI154" i="11" s="1"/>
  <c r="DD146" i="11"/>
  <c r="DE146" i="11" s="1"/>
  <c r="DF146" i="11" s="1"/>
  <c r="DI146" i="11" s="1"/>
  <c r="DD138" i="11"/>
  <c r="DE138" i="11" s="1"/>
  <c r="DF138" i="11" s="1"/>
  <c r="DI138" i="11" s="1"/>
  <c r="DD130" i="11"/>
  <c r="DE130" i="11" s="1"/>
  <c r="DF130" i="11" s="1"/>
  <c r="DI130" i="11" s="1"/>
  <c r="DD122" i="11"/>
  <c r="DE122" i="11" s="1"/>
  <c r="DF122" i="11" s="1"/>
  <c r="DI122" i="11" s="1"/>
  <c r="DD114" i="11"/>
  <c r="DE114" i="11" s="1"/>
  <c r="DF114" i="11" s="1"/>
  <c r="DD106" i="11"/>
  <c r="DE106" i="11" s="1"/>
  <c r="DF106" i="11" s="1"/>
  <c r="DI106" i="11" s="1"/>
  <c r="DD98" i="11"/>
  <c r="DE98" i="11" s="1"/>
  <c r="DF98" i="11" s="1"/>
  <c r="DI98" i="11" s="1"/>
  <c r="DD90" i="11"/>
  <c r="DE90" i="11" s="1"/>
  <c r="DF90" i="11" s="1"/>
  <c r="DI90" i="11" s="1"/>
  <c r="DK90" i="11" s="1"/>
  <c r="DD82" i="11"/>
  <c r="DE82" i="11" s="1"/>
  <c r="DF82" i="11" s="1"/>
  <c r="DI82" i="11" s="1"/>
  <c r="DK82" i="11" s="1"/>
  <c r="DD74" i="11"/>
  <c r="DE74" i="11" s="1"/>
  <c r="DF74" i="11" s="1"/>
  <c r="DI74" i="11" s="1"/>
  <c r="DD66" i="11"/>
  <c r="DE66" i="11" s="1"/>
  <c r="DF66" i="11" s="1"/>
  <c r="DI66" i="11" s="1"/>
  <c r="DD58" i="11"/>
  <c r="DE58" i="11" s="1"/>
  <c r="DF58" i="11" s="1"/>
  <c r="DD50" i="11"/>
  <c r="DE50" i="11" s="1"/>
  <c r="DF50" i="11" s="1"/>
  <c r="DD42" i="11"/>
  <c r="DE42" i="11" s="1"/>
  <c r="DF42" i="11" s="1"/>
  <c r="DI42" i="11" s="1"/>
  <c r="DK42" i="11" s="1"/>
  <c r="DD34" i="11"/>
  <c r="DE34" i="11" s="1"/>
  <c r="DF34" i="11" s="1"/>
  <c r="DI34" i="11" s="1"/>
  <c r="DD26" i="11"/>
  <c r="DE26" i="11" s="1"/>
  <c r="DF26" i="11" s="1"/>
  <c r="DI26" i="11" s="1"/>
  <c r="DD18" i="11"/>
  <c r="DE18" i="11" s="1"/>
  <c r="DF18" i="11" s="1"/>
  <c r="DI18" i="11" s="1"/>
  <c r="DD474" i="11"/>
  <c r="DD442" i="11"/>
  <c r="DD418" i="11"/>
  <c r="DD330" i="11"/>
  <c r="DE330" i="11" s="1"/>
  <c r="DF330" i="11" s="1"/>
  <c r="DD298" i="11"/>
  <c r="DE298" i="11" s="1"/>
  <c r="DF298" i="11" s="1"/>
  <c r="DI298" i="11" s="1"/>
  <c r="DK298" i="11" s="1"/>
  <c r="DD266" i="11"/>
  <c r="DE266" i="11" s="1"/>
  <c r="DF266" i="11" s="1"/>
  <c r="DI266" i="11" s="1"/>
  <c r="DD7" i="11"/>
  <c r="DE7" i="11" s="1"/>
  <c r="DD9" i="11"/>
  <c r="DE9" i="11" s="1"/>
  <c r="DF9" i="11" s="1"/>
  <c r="DI9" i="11" s="1"/>
  <c r="DK9" i="11" s="1"/>
  <c r="DD10" i="11"/>
  <c r="DE10" i="11" s="1"/>
  <c r="DF10" i="11" s="1"/>
  <c r="DI10" i="11" s="1"/>
  <c r="DH506" i="11"/>
  <c r="DK498" i="11"/>
  <c r="DH498" i="11"/>
  <c r="DH490" i="11"/>
  <c r="DH482" i="11"/>
  <c r="DH474" i="11"/>
  <c r="DK466" i="11"/>
  <c r="DH466" i="11"/>
  <c r="DH458" i="11"/>
  <c r="DH450" i="11"/>
  <c r="DH442" i="11"/>
  <c r="DK434" i="11"/>
  <c r="DH434" i="11"/>
  <c r="DH426" i="11"/>
  <c r="DH418" i="11"/>
  <c r="DH410" i="11"/>
  <c r="DK402" i="11"/>
  <c r="DH402" i="11"/>
  <c r="DH394" i="11"/>
  <c r="DH386" i="11"/>
  <c r="DH378" i="11"/>
  <c r="DK370" i="11"/>
  <c r="DH370" i="11"/>
  <c r="DH362" i="11"/>
  <c r="DH354" i="11"/>
  <c r="DK338" i="11"/>
  <c r="DH338" i="11"/>
  <c r="DH314" i="11"/>
  <c r="DK306" i="11"/>
  <c r="DH282" i="11"/>
  <c r="DK274" i="11"/>
  <c r="DH274" i="11"/>
  <c r="DH266" i="11"/>
  <c r="DH258" i="11"/>
  <c r="DH234" i="11"/>
  <c r="DH226" i="11"/>
  <c r="DH202" i="11"/>
  <c r="DH194" i="11"/>
  <c r="DH170" i="11"/>
  <c r="DH162" i="11"/>
  <c r="DH154" i="11"/>
  <c r="DK146" i="11"/>
  <c r="DH138" i="11"/>
  <c r="DH130" i="11"/>
  <c r="DH106" i="11"/>
  <c r="DH98" i="11"/>
  <c r="DH82" i="11"/>
  <c r="DH74" i="11"/>
  <c r="DH66" i="11"/>
  <c r="DH26" i="11"/>
  <c r="DK18" i="11"/>
  <c r="DK505" i="11"/>
  <c r="DH505" i="11"/>
  <c r="DK497" i="11"/>
  <c r="DH497" i="11"/>
  <c r="DK489" i="11"/>
  <c r="DH489" i="11"/>
  <c r="DK481" i="11"/>
  <c r="DH481" i="11"/>
  <c r="DK473" i="11"/>
  <c r="DH473" i="11"/>
  <c r="DK465" i="11"/>
  <c r="DH465" i="11"/>
  <c r="DK457" i="11"/>
  <c r="DH457" i="11"/>
  <c r="DK449" i="11"/>
  <c r="DH449" i="11"/>
  <c r="DK441" i="11"/>
  <c r="DH441" i="11"/>
  <c r="DK433" i="11"/>
  <c r="DH433" i="11"/>
  <c r="DK425" i="11"/>
  <c r="DH425" i="11"/>
  <c r="DK385" i="11"/>
  <c r="DH385" i="11"/>
  <c r="DK377" i="11"/>
  <c r="DH377" i="11"/>
  <c r="DK417" i="11"/>
  <c r="DH417" i="11"/>
  <c r="DK409" i="11"/>
  <c r="DH409" i="11"/>
  <c r="DK401" i="11"/>
  <c r="DH401" i="11"/>
  <c r="DK393" i="11"/>
  <c r="DH393" i="11"/>
  <c r="DK369" i="11"/>
  <c r="DH369" i="11"/>
  <c r="DK361" i="11"/>
  <c r="DH361" i="11"/>
  <c r="DK353" i="11"/>
  <c r="DH353" i="11"/>
  <c r="DK345" i="11"/>
  <c r="DH345" i="11"/>
  <c r="DK337" i="11"/>
  <c r="DH337" i="11"/>
  <c r="DK329" i="11"/>
  <c r="DH329" i="11"/>
  <c r="DK321" i="11"/>
  <c r="DH321" i="11"/>
  <c r="DK313" i="11"/>
  <c r="DH313" i="11"/>
  <c r="DK305" i="11"/>
  <c r="DH305" i="11"/>
  <c r="DK297" i="11"/>
  <c r="DH297" i="11"/>
  <c r="DK289" i="11"/>
  <c r="DH289" i="11"/>
  <c r="DK281" i="11"/>
  <c r="DH281" i="11"/>
  <c r="DK273" i="11"/>
  <c r="DH273" i="11"/>
  <c r="DK265" i="11"/>
  <c r="DH265" i="11"/>
  <c r="DK257" i="11"/>
  <c r="DH257" i="11"/>
  <c r="DK249" i="11"/>
  <c r="DH249" i="11"/>
  <c r="DK241" i="11"/>
  <c r="DH241" i="11"/>
  <c r="DK233" i="11"/>
  <c r="DH233" i="11"/>
  <c r="DK225" i="11"/>
  <c r="DH225" i="11"/>
  <c r="DK217" i="11"/>
  <c r="DH217" i="11"/>
  <c r="DK209" i="11"/>
  <c r="DH209" i="11"/>
  <c r="DK201" i="11"/>
  <c r="DH201" i="11"/>
  <c r="DK193" i="11"/>
  <c r="DH193" i="11"/>
  <c r="DK185" i="11"/>
  <c r="DH185" i="11"/>
  <c r="DK177" i="11"/>
  <c r="DH177" i="11"/>
  <c r="DK169" i="11"/>
  <c r="DH169" i="11"/>
  <c r="DK161" i="11"/>
  <c r="DH161" i="11"/>
  <c r="DK153" i="11"/>
  <c r="DH153" i="11"/>
  <c r="DK145" i="11"/>
  <c r="DH145" i="11"/>
  <c r="DK137" i="11"/>
  <c r="DH137" i="11"/>
  <c r="DK129" i="11"/>
  <c r="DH129" i="11"/>
  <c r="DK121" i="11"/>
  <c r="DH121" i="11"/>
  <c r="DK113" i="11"/>
  <c r="DH113" i="11"/>
  <c r="DK105" i="11"/>
  <c r="DH105" i="11"/>
  <c r="DK97" i="11"/>
  <c r="DH97" i="11"/>
  <c r="DK89" i="11"/>
  <c r="DH89" i="11"/>
  <c r="DK81" i="11"/>
  <c r="DH81" i="11"/>
  <c r="DK73" i="11"/>
  <c r="DH73" i="11"/>
  <c r="DK65" i="11"/>
  <c r="DH65" i="11"/>
  <c r="DK57" i="11"/>
  <c r="DH57" i="11"/>
  <c r="DK49" i="11"/>
  <c r="DH49" i="11"/>
  <c r="DH504" i="11"/>
  <c r="DK496" i="11"/>
  <c r="DH496" i="11"/>
  <c r="DH488" i="11"/>
  <c r="DH480" i="11"/>
  <c r="DH472" i="11"/>
  <c r="DK464" i="11"/>
  <c r="DH464" i="11"/>
  <c r="DH456" i="11"/>
  <c r="DH448" i="11"/>
  <c r="DH440" i="11"/>
  <c r="DK432" i="11"/>
  <c r="DH432" i="11"/>
  <c r="DH424" i="11"/>
  <c r="DH416" i="11"/>
  <c r="DH408" i="11"/>
  <c r="DK400" i="11"/>
  <c r="DH400" i="11"/>
  <c r="DH392" i="11"/>
  <c r="DH384" i="11"/>
  <c r="DH376" i="11"/>
  <c r="DK368" i="11"/>
  <c r="DH368" i="11"/>
  <c r="DH360" i="11"/>
  <c r="DH352" i="11"/>
  <c r="DK112" i="11"/>
  <c r="DH112" i="11"/>
  <c r="DK503" i="11"/>
  <c r="DH503" i="11"/>
  <c r="DK495" i="11"/>
  <c r="DH495" i="11"/>
  <c r="DK487" i="11"/>
  <c r="DH487" i="11"/>
  <c r="DK479" i="11"/>
  <c r="DH479" i="11"/>
  <c r="DK471" i="11"/>
  <c r="DH471" i="11"/>
  <c r="DK463" i="11"/>
  <c r="DH463" i="11"/>
  <c r="DK455" i="11"/>
  <c r="DH455" i="11"/>
  <c r="DK447" i="11"/>
  <c r="DH447" i="11"/>
  <c r="DK439" i="11"/>
  <c r="DH439" i="11"/>
  <c r="DK431" i="11"/>
  <c r="DH431" i="11"/>
  <c r="DK423" i="11"/>
  <c r="DH423" i="11"/>
  <c r="DK415" i="11"/>
  <c r="DH415" i="11"/>
  <c r="DK407" i="11"/>
  <c r="DH407" i="11"/>
  <c r="DK399" i="11"/>
  <c r="DH399" i="11"/>
  <c r="DK391" i="11"/>
  <c r="DH391" i="11"/>
  <c r="DK383" i="11"/>
  <c r="DH383" i="11"/>
  <c r="DK375" i="11"/>
  <c r="DH375" i="11"/>
  <c r="DK367" i="11"/>
  <c r="DH367" i="11"/>
  <c r="DK359" i="11"/>
  <c r="DH359" i="11"/>
  <c r="DK351" i="11"/>
  <c r="DH351" i="11"/>
  <c r="DK335" i="11"/>
  <c r="DH335" i="11"/>
  <c r="DK271" i="11"/>
  <c r="DH271" i="11"/>
  <c r="DK263" i="11"/>
  <c r="DH263" i="11"/>
  <c r="DK255" i="11"/>
  <c r="DH255" i="11"/>
  <c r="DH247" i="11"/>
  <c r="DK239" i="11"/>
  <c r="DH239" i="11"/>
  <c r="DK207" i="11"/>
  <c r="DH207" i="11"/>
  <c r="DK175" i="11"/>
  <c r="DH175" i="11"/>
  <c r="DK167" i="11"/>
  <c r="DH167" i="11"/>
  <c r="DH159" i="11"/>
  <c r="DK127" i="11"/>
  <c r="DH127" i="11"/>
  <c r="DK111" i="11"/>
  <c r="DH111" i="11"/>
  <c r="DK103" i="11"/>
  <c r="DH103" i="11"/>
  <c r="DK63" i="11"/>
  <c r="DH63" i="11"/>
  <c r="DK55" i="11"/>
  <c r="DH55" i="11"/>
  <c r="DK39" i="11"/>
  <c r="DH39" i="11"/>
  <c r="DK31" i="11"/>
  <c r="DH31" i="11"/>
  <c r="DH502" i="11"/>
  <c r="DK494" i="11"/>
  <c r="DH494" i="11"/>
  <c r="DH486" i="11"/>
  <c r="DH478" i="11"/>
  <c r="DH470" i="11"/>
  <c r="DK462" i="11"/>
  <c r="DH462" i="11"/>
  <c r="DH454" i="11"/>
  <c r="DH446" i="11"/>
  <c r="DH438" i="11"/>
  <c r="DK430" i="11"/>
  <c r="DH430" i="11"/>
  <c r="DH422" i="11"/>
  <c r="DH414" i="11"/>
  <c r="DH406" i="11"/>
  <c r="DK398" i="11"/>
  <c r="DH398" i="11"/>
  <c r="DH390" i="11"/>
  <c r="DH382" i="11"/>
  <c r="DH374" i="11"/>
  <c r="DK366" i="11"/>
  <c r="DH366" i="11"/>
  <c r="DH358" i="11"/>
  <c r="DH350" i="11"/>
  <c r="DH326" i="11"/>
  <c r="DK302" i="11"/>
  <c r="DH302" i="11"/>
  <c r="DH294" i="11"/>
  <c r="DK270" i="11"/>
  <c r="DH270" i="11"/>
  <c r="DH262" i="11"/>
  <c r="DH254" i="11"/>
  <c r="DH246" i="11"/>
  <c r="DK238" i="11"/>
  <c r="DH238" i="11"/>
  <c r="DH230" i="11"/>
  <c r="DK206" i="11"/>
  <c r="DH206" i="11"/>
  <c r="DH198" i="11"/>
  <c r="DK174" i="11"/>
  <c r="DH174" i="11"/>
  <c r="DH166" i="11"/>
  <c r="DK142" i="11"/>
  <c r="DH142" i="11"/>
  <c r="DH134" i="11"/>
  <c r="DH126" i="11"/>
  <c r="DH118" i="11"/>
  <c r="DK110" i="11"/>
  <c r="DH110" i="11"/>
  <c r="DH102" i="11"/>
  <c r="DH94" i="11"/>
  <c r="DH78" i="11"/>
  <c r="DH70" i="11"/>
  <c r="DH62" i="11"/>
  <c r="DK46" i="11"/>
  <c r="DH46" i="11"/>
  <c r="DK501" i="11"/>
  <c r="DH501" i="11"/>
  <c r="DK493" i="11"/>
  <c r="DH493" i="11"/>
  <c r="DK485" i="11"/>
  <c r="DH485" i="11"/>
  <c r="DK477" i="11"/>
  <c r="DH477" i="11"/>
  <c r="DK469" i="11"/>
  <c r="DH469" i="11"/>
  <c r="DK461" i="11"/>
  <c r="DH461" i="11"/>
  <c r="DK453" i="11"/>
  <c r="DH453" i="11"/>
  <c r="DK445" i="11"/>
  <c r="DH445" i="11"/>
  <c r="DK437" i="11"/>
  <c r="DH437" i="11"/>
  <c r="DK429" i="11"/>
  <c r="DH429" i="11"/>
  <c r="DK421" i="11"/>
  <c r="DH421" i="11"/>
  <c r="DK413" i="11"/>
  <c r="DH413" i="11"/>
  <c r="DK405" i="11"/>
  <c r="DH405" i="11"/>
  <c r="DK397" i="11"/>
  <c r="DH397" i="11"/>
  <c r="DK389" i="11"/>
  <c r="DH389" i="11"/>
  <c r="DK381" i="11"/>
  <c r="DH381" i="11"/>
  <c r="DK373" i="11"/>
  <c r="DH373" i="11"/>
  <c r="DK365" i="11"/>
  <c r="DH365" i="11"/>
  <c r="DK357" i="11"/>
  <c r="DH357" i="11"/>
  <c r="DK349" i="11"/>
  <c r="DH349" i="11"/>
  <c r="DK500" i="11"/>
  <c r="DH500" i="11"/>
  <c r="DK492" i="11"/>
  <c r="DH492" i="11"/>
  <c r="DK484" i="11"/>
  <c r="DH484" i="11"/>
  <c r="DK476" i="11"/>
  <c r="DH476" i="11"/>
  <c r="DK468" i="11"/>
  <c r="DH468" i="11"/>
  <c r="DK460" i="11"/>
  <c r="DH460" i="11"/>
  <c r="DK452" i="11"/>
  <c r="DH452" i="11"/>
  <c r="DK444" i="11"/>
  <c r="DH444" i="11"/>
  <c r="DK436" i="11"/>
  <c r="DH436" i="11"/>
  <c r="DK428" i="11"/>
  <c r="DH428" i="11"/>
  <c r="DK420" i="11"/>
  <c r="DH420" i="11"/>
  <c r="DK412" i="11"/>
  <c r="DH412" i="11"/>
  <c r="DK404" i="11"/>
  <c r="DH404" i="11"/>
  <c r="DK396" i="11"/>
  <c r="DH396" i="11"/>
  <c r="DK388" i="11"/>
  <c r="DH388" i="11"/>
  <c r="DK380" i="11"/>
  <c r="DH380" i="11"/>
  <c r="DK372" i="11"/>
  <c r="DH372" i="11"/>
  <c r="DK364" i="11"/>
  <c r="DH364" i="11"/>
  <c r="DK356" i="11"/>
  <c r="DH356" i="11"/>
  <c r="DK348" i="11"/>
  <c r="DH348" i="11"/>
  <c r="DK236" i="11"/>
  <c r="DH236" i="11"/>
  <c r="DK499" i="11"/>
  <c r="DH499" i="11"/>
  <c r="DK491" i="11"/>
  <c r="DH491" i="11"/>
  <c r="DK483" i="11"/>
  <c r="DH483" i="11"/>
  <c r="DK475" i="11"/>
  <c r="DH475" i="11"/>
  <c r="DK467" i="11"/>
  <c r="DH467" i="11"/>
  <c r="DK459" i="11"/>
  <c r="DH459" i="11"/>
  <c r="DK451" i="11"/>
  <c r="DH451" i="11"/>
  <c r="DK443" i="11"/>
  <c r="DH443" i="11"/>
  <c r="DK435" i="11"/>
  <c r="DH435" i="11"/>
  <c r="DK427" i="11"/>
  <c r="DH427" i="11"/>
  <c r="DK419" i="11"/>
  <c r="DH419" i="11"/>
  <c r="DK411" i="11"/>
  <c r="DH411" i="11"/>
  <c r="DK403" i="11"/>
  <c r="DH403" i="11"/>
  <c r="DK395" i="11"/>
  <c r="DH395" i="11"/>
  <c r="DK387" i="11"/>
  <c r="DH387" i="11"/>
  <c r="DK379" i="11"/>
  <c r="DH379" i="11"/>
  <c r="DK371" i="11"/>
  <c r="DH371" i="11"/>
  <c r="DK363" i="11"/>
  <c r="DH363" i="11"/>
  <c r="DK355" i="11"/>
  <c r="DH355" i="11"/>
  <c r="DK347" i="11"/>
  <c r="DH347" i="11"/>
  <c r="DK339" i="11"/>
  <c r="DH339" i="11"/>
  <c r="DK331" i="11"/>
  <c r="DH331" i="11"/>
  <c r="DK323" i="11"/>
  <c r="DH323" i="11"/>
  <c r="DK315" i="11"/>
  <c r="DH315" i="11"/>
  <c r="DK307" i="11"/>
  <c r="DH307" i="11"/>
  <c r="DK299" i="11"/>
  <c r="DH299" i="11"/>
  <c r="DK291" i="11"/>
  <c r="DH291" i="11"/>
  <c r="DK283" i="11"/>
  <c r="DH283" i="11"/>
  <c r="DK275" i="11"/>
  <c r="DH275" i="11"/>
  <c r="DK267" i="11"/>
  <c r="DH267" i="11"/>
  <c r="DK259" i="11"/>
  <c r="DH259" i="11"/>
  <c r="DK251" i="11"/>
  <c r="DH251" i="11"/>
  <c r="DK243" i="11"/>
  <c r="DH243" i="11"/>
  <c r="DK235" i="11"/>
  <c r="DH235" i="11"/>
  <c r="DK227" i="11"/>
  <c r="DH227" i="11"/>
  <c r="DK219" i="11"/>
  <c r="DH219" i="11"/>
  <c r="DK211" i="11"/>
  <c r="DH211" i="11"/>
  <c r="DK203" i="11"/>
  <c r="DH203" i="11"/>
  <c r="DK195" i="11"/>
  <c r="DH195" i="11"/>
  <c r="DK187" i="11"/>
  <c r="DH187" i="11"/>
  <c r="DK179" i="11"/>
  <c r="DH179" i="11"/>
  <c r="DK171" i="11"/>
  <c r="DH171" i="11"/>
  <c r="DK163" i="11"/>
  <c r="DH163" i="11"/>
  <c r="DK155" i="11"/>
  <c r="DH155" i="11"/>
  <c r="DK147" i="11"/>
  <c r="DH147" i="11"/>
  <c r="DK139" i="11"/>
  <c r="DH139" i="11"/>
  <c r="DK131" i="11"/>
  <c r="DH131" i="11"/>
  <c r="DK123" i="11"/>
  <c r="DH123" i="11"/>
  <c r="DK115" i="11"/>
  <c r="DH115" i="11"/>
  <c r="DK107" i="11"/>
  <c r="DH107" i="11"/>
  <c r="DK99" i="11"/>
  <c r="DH99" i="11"/>
  <c r="DK91" i="11"/>
  <c r="DH91" i="11"/>
  <c r="DK83" i="11"/>
  <c r="DH83" i="11"/>
  <c r="DK75" i="11"/>
  <c r="DH75" i="11"/>
  <c r="DK67" i="11"/>
  <c r="DH67" i="11"/>
  <c r="DK59" i="11"/>
  <c r="DH59" i="11"/>
  <c r="DK51" i="11"/>
  <c r="DH51" i="11"/>
  <c r="DK43" i="11"/>
  <c r="DH43" i="11"/>
  <c r="DK35" i="11"/>
  <c r="DH35" i="11"/>
  <c r="DK27" i="11"/>
  <c r="DH27" i="11"/>
  <c r="DH19" i="11"/>
  <c r="DK41" i="11"/>
  <c r="DH41" i="11"/>
  <c r="DK33" i="11"/>
  <c r="DH33" i="11"/>
  <c r="DK25" i="11"/>
  <c r="DH25" i="11"/>
  <c r="DK17" i="11"/>
  <c r="DH17" i="11"/>
  <c r="DK23" i="11"/>
  <c r="DH23" i="11"/>
  <c r="DH15" i="11"/>
  <c r="DH38" i="11"/>
  <c r="DK30" i="11"/>
  <c r="DH30" i="11"/>
  <c r="DK11" i="11"/>
  <c r="DH11" i="11"/>
  <c r="DH10" i="11"/>
  <c r="DD464" i="11"/>
  <c r="DD456" i="11"/>
  <c r="DD392" i="11"/>
  <c r="DD368" i="11"/>
  <c r="DE368" i="11" s="1"/>
  <c r="DD352" i="11"/>
  <c r="DE352" i="11" s="1"/>
  <c r="DD328" i="11"/>
  <c r="DE328" i="11" s="1"/>
  <c r="DF328" i="11" s="1"/>
  <c r="DI328" i="11" s="1"/>
  <c r="DD320" i="11"/>
  <c r="DE320" i="11" s="1"/>
  <c r="DF320" i="11" s="1"/>
  <c r="DI320" i="11" s="1"/>
  <c r="DD312" i="11"/>
  <c r="DE312" i="11" s="1"/>
  <c r="DF312" i="11" s="1"/>
  <c r="DI312" i="11" s="1"/>
  <c r="DK312" i="11" s="1"/>
  <c r="DD144" i="11"/>
  <c r="DE144" i="11" s="1"/>
  <c r="DF144" i="11" s="1"/>
  <c r="DI144" i="11" s="1"/>
  <c r="DK144" i="11" s="1"/>
  <c r="DD136" i="11"/>
  <c r="DE136" i="11" s="1"/>
  <c r="DF136" i="11" s="1"/>
  <c r="DI136" i="11" s="1"/>
  <c r="DD120" i="11"/>
  <c r="DE120" i="11" s="1"/>
  <c r="DF120" i="11" s="1"/>
  <c r="DI120" i="11" s="1"/>
  <c r="DD96" i="11"/>
  <c r="DE96" i="11" s="1"/>
  <c r="DF96" i="11" s="1"/>
  <c r="DI96" i="11" s="1"/>
  <c r="DK96" i="11" s="1"/>
  <c r="DD500" i="11"/>
  <c r="DD492" i="11"/>
  <c r="DD484" i="11"/>
  <c r="DD476" i="11"/>
  <c r="DD468" i="11"/>
  <c r="DD460" i="11"/>
  <c r="DD452" i="11"/>
  <c r="DD444" i="11"/>
  <c r="DD428" i="11"/>
  <c r="DD420" i="11"/>
  <c r="DD412" i="11"/>
  <c r="DD404" i="11"/>
  <c r="DD396" i="11"/>
  <c r="DD388" i="11"/>
  <c r="DD380" i="11"/>
  <c r="DD372" i="11"/>
  <c r="DD364" i="11"/>
  <c r="DE364" i="11" s="1"/>
  <c r="DD356" i="11"/>
  <c r="DE356" i="11" s="1"/>
  <c r="DD348" i="11"/>
  <c r="DE348" i="11" s="1"/>
  <c r="DD340" i="11"/>
  <c r="DE340" i="11" s="1"/>
  <c r="DF340" i="11" s="1"/>
  <c r="DI340" i="11" s="1"/>
  <c r="DK340" i="11" s="1"/>
  <c r="DD332" i="11"/>
  <c r="DE332" i="11" s="1"/>
  <c r="DF332" i="11" s="1"/>
  <c r="DI332" i="11" s="1"/>
  <c r="DK332" i="11" s="1"/>
  <c r="DD324" i="11"/>
  <c r="DE324" i="11" s="1"/>
  <c r="DF324" i="11" s="1"/>
  <c r="DI324" i="11" s="1"/>
  <c r="DK324" i="11" s="1"/>
  <c r="DD316" i="11"/>
  <c r="DE316" i="11" s="1"/>
  <c r="DF316" i="11" s="1"/>
  <c r="DI316" i="11" s="1"/>
  <c r="DK316" i="11" s="1"/>
  <c r="DD308" i="11"/>
  <c r="DE308" i="11" s="1"/>
  <c r="DF308" i="11" s="1"/>
  <c r="DI308" i="11" s="1"/>
  <c r="DK308" i="11" s="1"/>
  <c r="DD300" i="11"/>
  <c r="DE300" i="11" s="1"/>
  <c r="DF300" i="11" s="1"/>
  <c r="DI300" i="11" s="1"/>
  <c r="DK300" i="11" s="1"/>
  <c r="DD292" i="11"/>
  <c r="DE292" i="11" s="1"/>
  <c r="DF292" i="11" s="1"/>
  <c r="DI292" i="11" s="1"/>
  <c r="DK292" i="11" s="1"/>
  <c r="DD284" i="11"/>
  <c r="DE284" i="11" s="1"/>
  <c r="DF284" i="11" s="1"/>
  <c r="DI284" i="11" s="1"/>
  <c r="DK284" i="11" s="1"/>
  <c r="DD276" i="11"/>
  <c r="DE276" i="11" s="1"/>
  <c r="DF276" i="11" s="1"/>
  <c r="DI276" i="11" s="1"/>
  <c r="DK276" i="11" s="1"/>
  <c r="DD252" i="11"/>
  <c r="DE252" i="11" s="1"/>
  <c r="DF252" i="11" s="1"/>
  <c r="DI252" i="11" s="1"/>
  <c r="DK252" i="11" s="1"/>
  <c r="DD132" i="11"/>
  <c r="DE132" i="11" s="1"/>
  <c r="DF132" i="11" s="1"/>
  <c r="DI132" i="11" s="1"/>
  <c r="DK132" i="11" s="1"/>
  <c r="DD92" i="11"/>
  <c r="DE92" i="11" s="1"/>
  <c r="DF92" i="11" s="1"/>
  <c r="DI92" i="11" s="1"/>
  <c r="DK92" i="11" s="1"/>
  <c r="DD60" i="11"/>
  <c r="DE60" i="11" s="1"/>
  <c r="DF60" i="11" s="1"/>
  <c r="DI60" i="11" s="1"/>
  <c r="DK60" i="11" s="1"/>
  <c r="DD20" i="11"/>
  <c r="DE20" i="11" s="1"/>
  <c r="DF20" i="11" s="1"/>
  <c r="DI20" i="11" s="1"/>
  <c r="DK20" i="11" s="1"/>
  <c r="DD501" i="11"/>
  <c r="DD493" i="11"/>
  <c r="DD485" i="11"/>
  <c r="DD477" i="11"/>
  <c r="DD469" i="11"/>
  <c r="DD461" i="11"/>
  <c r="DD453" i="11"/>
  <c r="DD445" i="11"/>
  <c r="DD437" i="11"/>
  <c r="DD429" i="11"/>
  <c r="DD421" i="11"/>
  <c r="DD413" i="11"/>
  <c r="DD405" i="11"/>
  <c r="DD397" i="11"/>
  <c r="DD381" i="11"/>
  <c r="DD373" i="11"/>
  <c r="DD365" i="11"/>
  <c r="DE365" i="11" s="1"/>
  <c r="DD357" i="11"/>
  <c r="DE357" i="11" s="1"/>
  <c r="DD349" i="11"/>
  <c r="DE349" i="11" s="1"/>
  <c r="DD341" i="11"/>
  <c r="DE341" i="11" s="1"/>
  <c r="DF341" i="11" s="1"/>
  <c r="DI341" i="11" s="1"/>
  <c r="DK341" i="11" s="1"/>
  <c r="DD333" i="11"/>
  <c r="DE333" i="11" s="1"/>
  <c r="DF333" i="11" s="1"/>
  <c r="DI333" i="11" s="1"/>
  <c r="DK333" i="11" s="1"/>
  <c r="DD165" i="11"/>
  <c r="DE165" i="11" s="1"/>
  <c r="DF165" i="11" s="1"/>
  <c r="DI165" i="11" s="1"/>
  <c r="DK165" i="11" s="1"/>
  <c r="DD157" i="11"/>
  <c r="DE157" i="11" s="1"/>
  <c r="DF157" i="11" s="1"/>
  <c r="DI157" i="11" s="1"/>
  <c r="DK157" i="11" s="1"/>
  <c r="DD149" i="11"/>
  <c r="DE149" i="11" s="1"/>
  <c r="DF149" i="11" s="1"/>
  <c r="DI149" i="11" s="1"/>
  <c r="DK149" i="11" s="1"/>
  <c r="DD133" i="11"/>
  <c r="DE133" i="11" s="1"/>
  <c r="DF133" i="11" s="1"/>
  <c r="DI133" i="11" s="1"/>
  <c r="DK133" i="11" s="1"/>
  <c r="DD117" i="11"/>
  <c r="DE117" i="11" s="1"/>
  <c r="DF117" i="11" s="1"/>
  <c r="DI117" i="11" s="1"/>
  <c r="DK117" i="11" s="1"/>
  <c r="DD101" i="11"/>
  <c r="DE101" i="11" s="1"/>
  <c r="DF101" i="11" s="1"/>
  <c r="DI101" i="11" s="1"/>
  <c r="DK101" i="11" s="1"/>
  <c r="DD93" i="11"/>
  <c r="DE93" i="11" s="1"/>
  <c r="DF93" i="11" s="1"/>
  <c r="DI93" i="11" s="1"/>
  <c r="DK93" i="11" s="1"/>
  <c r="DD77" i="11"/>
  <c r="DE77" i="11" s="1"/>
  <c r="DF77" i="11" s="1"/>
  <c r="DI77" i="11" s="1"/>
  <c r="DK77" i="11" s="1"/>
  <c r="DD61" i="11"/>
  <c r="DE61" i="11" s="1"/>
  <c r="DF61" i="11" s="1"/>
  <c r="DI61" i="11" s="1"/>
  <c r="DK61" i="11" s="1"/>
  <c r="DD53" i="11"/>
  <c r="DE53" i="11" s="1"/>
  <c r="DF53" i="11" s="1"/>
  <c r="DI53" i="11" s="1"/>
  <c r="DK53" i="11" s="1"/>
  <c r="DD45" i="11"/>
  <c r="DE45" i="11" s="1"/>
  <c r="DF45" i="11" s="1"/>
  <c r="DI45" i="11" s="1"/>
  <c r="DK45" i="11" s="1"/>
  <c r="DD37" i="11"/>
  <c r="DE37" i="11" s="1"/>
  <c r="DF37" i="11" s="1"/>
  <c r="DI37" i="11" s="1"/>
  <c r="DK37" i="11" s="1"/>
  <c r="DD29" i="11"/>
  <c r="DE29" i="11" s="1"/>
  <c r="DF29" i="11" s="1"/>
  <c r="DI29" i="11" s="1"/>
  <c r="DK29" i="11" s="1"/>
  <c r="DD21" i="11"/>
  <c r="DE21" i="11" s="1"/>
  <c r="DF21" i="11" s="1"/>
  <c r="DI21" i="11" s="1"/>
  <c r="DK21" i="11" s="1"/>
  <c r="DD13" i="11"/>
  <c r="DE13" i="11" s="1"/>
  <c r="DF13" i="11" s="1"/>
  <c r="DI13" i="11" s="1"/>
  <c r="DK13" i="11" s="1"/>
  <c r="DK502" i="11"/>
  <c r="DK486" i="11"/>
  <c r="DK478" i="11"/>
  <c r="DK470" i="11"/>
  <c r="DK454" i="11"/>
  <c r="DK446" i="11"/>
  <c r="DK438" i="11"/>
  <c r="DK422" i="11"/>
  <c r="DK414" i="11"/>
  <c r="DK406" i="11"/>
  <c r="DK390" i="11"/>
  <c r="DK382" i="11"/>
  <c r="DK374" i="11"/>
  <c r="DK358" i="11"/>
  <c r="DK350" i="11"/>
  <c r="DK326" i="11"/>
  <c r="DK318" i="11"/>
  <c r="DK294" i="11"/>
  <c r="DK262" i="11"/>
  <c r="DK254" i="11"/>
  <c r="DK246" i="11"/>
  <c r="DK230" i="11"/>
  <c r="DK198" i="11"/>
  <c r="DK166" i="11"/>
  <c r="DK134" i="11"/>
  <c r="DK126" i="11"/>
  <c r="DK118" i="11"/>
  <c r="DK102" i="11"/>
  <c r="DK70" i="11"/>
  <c r="DK62" i="11"/>
  <c r="DK38" i="11"/>
  <c r="DK506" i="11"/>
  <c r="DK490" i="11"/>
  <c r="DK482" i="11"/>
  <c r="DK474" i="11"/>
  <c r="DK458" i="11"/>
  <c r="DK450" i="11"/>
  <c r="DK442" i="11"/>
  <c r="DK426" i="11"/>
  <c r="DK418" i="11"/>
  <c r="DK410" i="11"/>
  <c r="DK394" i="11"/>
  <c r="DK386" i="11"/>
  <c r="DK378" i="11"/>
  <c r="DK362" i="11"/>
  <c r="DK354" i="11"/>
  <c r="DK314" i="11"/>
  <c r="DK290" i="11"/>
  <c r="DK282" i="11"/>
  <c r="DK266" i="11"/>
  <c r="DK258" i="11"/>
  <c r="DK234" i="11"/>
  <c r="DK226" i="11"/>
  <c r="DK202" i="11"/>
  <c r="DK194" i="11"/>
  <c r="DK170" i="11"/>
  <c r="DK162" i="11"/>
  <c r="DK154" i="11"/>
  <c r="DK138" i="11"/>
  <c r="DK130" i="11"/>
  <c r="DK122" i="11"/>
  <c r="DK106" i="11"/>
  <c r="DK98" i="11"/>
  <c r="DK74" i="11"/>
  <c r="DK66" i="11"/>
  <c r="DK34" i="11"/>
  <c r="DK26" i="11"/>
  <c r="DK504" i="11"/>
  <c r="DK488" i="11"/>
  <c r="DK480" i="11"/>
  <c r="DK472" i="11"/>
  <c r="DK456" i="11"/>
  <c r="DK448" i="11"/>
  <c r="DK440" i="11"/>
  <c r="DK424" i="11"/>
  <c r="DK416" i="11"/>
  <c r="DK408" i="11"/>
  <c r="DK392" i="11"/>
  <c r="DK384" i="11"/>
  <c r="DK376" i="11"/>
  <c r="DK360" i="11"/>
  <c r="DK352" i="11"/>
  <c r="DK328" i="11"/>
  <c r="DK320" i="11"/>
  <c r="DK136" i="11"/>
  <c r="DK120" i="11"/>
  <c r="DK19" i="11"/>
  <c r="DK10" i="11"/>
  <c r="DD8" i="11"/>
  <c r="DE8" i="11" s="1"/>
  <c r="DF8" i="11" s="1"/>
  <c r="DI8" i="11" s="1"/>
  <c r="DD268" i="11"/>
  <c r="DE268" i="11" s="1"/>
  <c r="DF268" i="11" s="1"/>
  <c r="DI268" i="11" s="1"/>
  <c r="DK268" i="11" s="1"/>
  <c r="DD260" i="11"/>
  <c r="DE260" i="11" s="1"/>
  <c r="DF260" i="11" s="1"/>
  <c r="DI260" i="11" s="1"/>
  <c r="DK260" i="11" s="1"/>
  <c r="DD244" i="11"/>
  <c r="DE244" i="11" s="1"/>
  <c r="DF244" i="11" s="1"/>
  <c r="DI244" i="11" s="1"/>
  <c r="DK244" i="11" s="1"/>
  <c r="DD236" i="11"/>
  <c r="DD228" i="11"/>
  <c r="DE228" i="11" s="1"/>
  <c r="DF228" i="11" s="1"/>
  <c r="DI228" i="11" s="1"/>
  <c r="DK228" i="11" s="1"/>
  <c r="DD220" i="11"/>
  <c r="DE220" i="11" s="1"/>
  <c r="DF220" i="11" s="1"/>
  <c r="DI220" i="11" s="1"/>
  <c r="DK220" i="11" s="1"/>
  <c r="DD212" i="11"/>
  <c r="DE212" i="11" s="1"/>
  <c r="DF212" i="11" s="1"/>
  <c r="DI212" i="11" s="1"/>
  <c r="DK212" i="11" s="1"/>
  <c r="DD204" i="11"/>
  <c r="DE204" i="11" s="1"/>
  <c r="DF204" i="11" s="1"/>
  <c r="DI204" i="11" s="1"/>
  <c r="DK204" i="11" s="1"/>
  <c r="DD196" i="11"/>
  <c r="DE196" i="11" s="1"/>
  <c r="DF196" i="11" s="1"/>
  <c r="DI196" i="11" s="1"/>
  <c r="DK196" i="11" s="1"/>
  <c r="DD188" i="11"/>
  <c r="DE188" i="11" s="1"/>
  <c r="DF188" i="11" s="1"/>
  <c r="DI188" i="11" s="1"/>
  <c r="DK188" i="11" s="1"/>
  <c r="DD180" i="11"/>
  <c r="DE180" i="11" s="1"/>
  <c r="DF180" i="11" s="1"/>
  <c r="DI180" i="11" s="1"/>
  <c r="DK180" i="11" s="1"/>
  <c r="DD172" i="11"/>
  <c r="DE172" i="11" s="1"/>
  <c r="DF172" i="11" s="1"/>
  <c r="DI172" i="11" s="1"/>
  <c r="DK172" i="11" s="1"/>
  <c r="DD164" i="11"/>
  <c r="DE164" i="11" s="1"/>
  <c r="DF164" i="11" s="1"/>
  <c r="DI164" i="11" s="1"/>
  <c r="DK164" i="11" s="1"/>
  <c r="DD156" i="11"/>
  <c r="DE156" i="11" s="1"/>
  <c r="DF156" i="11" s="1"/>
  <c r="DI156" i="11" s="1"/>
  <c r="DK156" i="11" s="1"/>
  <c r="DD148" i="11"/>
  <c r="DE148" i="11" s="1"/>
  <c r="DF148" i="11" s="1"/>
  <c r="DI148" i="11" s="1"/>
  <c r="DK148" i="11" s="1"/>
  <c r="DD140" i="11"/>
  <c r="DE140" i="11" s="1"/>
  <c r="DF140" i="11" s="1"/>
  <c r="DI140" i="11" s="1"/>
  <c r="DK140" i="11" s="1"/>
  <c r="DD124" i="11"/>
  <c r="DE124" i="11" s="1"/>
  <c r="DF124" i="11" s="1"/>
  <c r="DI124" i="11" s="1"/>
  <c r="DK124" i="11" s="1"/>
  <c r="DD116" i="11"/>
  <c r="DE116" i="11" s="1"/>
  <c r="DF116" i="11" s="1"/>
  <c r="DI116" i="11" s="1"/>
  <c r="DK116" i="11" s="1"/>
  <c r="DD108" i="11"/>
  <c r="DE108" i="11" s="1"/>
  <c r="DF108" i="11" s="1"/>
  <c r="DI108" i="11" s="1"/>
  <c r="DK108" i="11" s="1"/>
  <c r="DD100" i="11"/>
  <c r="DE100" i="11" s="1"/>
  <c r="DF100" i="11" s="1"/>
  <c r="DI100" i="11" s="1"/>
  <c r="DK100" i="11" s="1"/>
  <c r="DD84" i="11"/>
  <c r="DE84" i="11" s="1"/>
  <c r="DF84" i="11" s="1"/>
  <c r="DI84" i="11" s="1"/>
  <c r="DK84" i="11" s="1"/>
  <c r="DD76" i="11"/>
  <c r="DE76" i="11" s="1"/>
  <c r="DF76" i="11" s="1"/>
  <c r="DI76" i="11" s="1"/>
  <c r="DK76" i="11" s="1"/>
  <c r="DD68" i="11"/>
  <c r="DE68" i="11" s="1"/>
  <c r="DF68" i="11" s="1"/>
  <c r="DI68" i="11" s="1"/>
  <c r="DK68" i="11" s="1"/>
  <c r="DD52" i="11"/>
  <c r="DE52" i="11" s="1"/>
  <c r="DF52" i="11" s="1"/>
  <c r="DI52" i="11" s="1"/>
  <c r="DK52" i="11" s="1"/>
  <c r="DD44" i="11"/>
  <c r="DE44" i="11" s="1"/>
  <c r="DF44" i="11" s="1"/>
  <c r="DI44" i="11" s="1"/>
  <c r="DK44" i="11" s="1"/>
  <c r="DD36" i="11"/>
  <c r="DE36" i="11" s="1"/>
  <c r="DF36" i="11" s="1"/>
  <c r="DI36" i="11" s="1"/>
  <c r="DK36" i="11" s="1"/>
  <c r="DD28" i="11"/>
  <c r="DE28" i="11" s="1"/>
  <c r="DF28" i="11" s="1"/>
  <c r="DI28" i="11" s="1"/>
  <c r="DK28" i="11" s="1"/>
  <c r="DD12" i="11"/>
  <c r="DE12" i="11" s="1"/>
  <c r="DF12" i="11" s="1"/>
  <c r="DI12" i="11" s="1"/>
  <c r="DK12" i="11" s="1"/>
  <c r="DF7" i="11"/>
  <c r="DI7" i="11" s="1"/>
  <c r="DD504" i="11"/>
  <c r="DD496" i="11"/>
  <c r="DD488" i="11"/>
  <c r="DD480" i="11"/>
  <c r="DD472" i="11"/>
  <c r="DD448" i="11"/>
  <c r="DD440" i="11"/>
  <c r="DD432" i="11"/>
  <c r="DD424" i="11"/>
  <c r="DD416" i="11"/>
  <c r="DD408" i="11"/>
  <c r="DD400" i="11"/>
  <c r="DD384" i="11"/>
  <c r="DD376" i="11"/>
  <c r="DD360" i="11"/>
  <c r="DE360" i="11" s="1"/>
  <c r="DD344" i="11"/>
  <c r="DE344" i="11" s="1"/>
  <c r="DF344" i="11" s="1"/>
  <c r="DI344" i="11" s="1"/>
  <c r="DK344" i="11" s="1"/>
  <c r="DD336" i="11"/>
  <c r="DE336" i="11" s="1"/>
  <c r="DF336" i="11" s="1"/>
  <c r="DI336" i="11" s="1"/>
  <c r="DK336" i="11" s="1"/>
  <c r="DD304" i="11"/>
  <c r="DE304" i="11" s="1"/>
  <c r="DF304" i="11" s="1"/>
  <c r="DI304" i="11" s="1"/>
  <c r="DK304" i="11" s="1"/>
  <c r="DD296" i="11"/>
  <c r="DE296" i="11" s="1"/>
  <c r="DF296" i="11" s="1"/>
  <c r="DI296" i="11" s="1"/>
  <c r="DK296" i="11" s="1"/>
  <c r="DD288" i="11"/>
  <c r="DE288" i="11" s="1"/>
  <c r="DF288" i="11" s="1"/>
  <c r="DI288" i="11" s="1"/>
  <c r="DK288" i="11" s="1"/>
  <c r="DD280" i="11"/>
  <c r="DE280" i="11" s="1"/>
  <c r="DF280" i="11" s="1"/>
  <c r="DI280" i="11" s="1"/>
  <c r="DK280" i="11" s="1"/>
  <c r="DD272" i="11"/>
  <c r="DE272" i="11" s="1"/>
  <c r="DF272" i="11" s="1"/>
  <c r="DI272" i="11" s="1"/>
  <c r="DK272" i="11" s="1"/>
  <c r="DD264" i="11"/>
  <c r="DE264" i="11" s="1"/>
  <c r="DF264" i="11" s="1"/>
  <c r="DI264" i="11" s="1"/>
  <c r="DK264" i="11" s="1"/>
  <c r="DD256" i="11"/>
  <c r="DE256" i="11" s="1"/>
  <c r="DF256" i="11" s="1"/>
  <c r="DI256" i="11" s="1"/>
  <c r="DK256" i="11" s="1"/>
  <c r="DD248" i="11"/>
  <c r="DE248" i="11" s="1"/>
  <c r="DF248" i="11" s="1"/>
  <c r="DI248" i="11" s="1"/>
  <c r="DK248" i="11" s="1"/>
  <c r="DD240" i="11"/>
  <c r="DE240" i="11" s="1"/>
  <c r="DF240" i="11" s="1"/>
  <c r="DI240" i="11" s="1"/>
  <c r="DK240" i="11" s="1"/>
  <c r="DD232" i="11"/>
  <c r="DE232" i="11" s="1"/>
  <c r="DF232" i="11" s="1"/>
  <c r="DI232" i="11" s="1"/>
  <c r="DK232" i="11" s="1"/>
  <c r="DD224" i="11"/>
  <c r="DE224" i="11" s="1"/>
  <c r="DF224" i="11" s="1"/>
  <c r="DI224" i="11" s="1"/>
  <c r="DK224" i="11" s="1"/>
  <c r="DD216" i="11"/>
  <c r="DE216" i="11" s="1"/>
  <c r="DF216" i="11" s="1"/>
  <c r="DI216" i="11" s="1"/>
  <c r="DK216" i="11" s="1"/>
  <c r="DD208" i="11"/>
  <c r="DE208" i="11" s="1"/>
  <c r="DF208" i="11" s="1"/>
  <c r="DI208" i="11" s="1"/>
  <c r="DK208" i="11" s="1"/>
  <c r="DD200" i="11"/>
  <c r="DE200" i="11" s="1"/>
  <c r="DF200" i="11" s="1"/>
  <c r="DI200" i="11" s="1"/>
  <c r="DK200" i="11" s="1"/>
  <c r="DD192" i="11"/>
  <c r="DE192" i="11" s="1"/>
  <c r="DF192" i="11" s="1"/>
  <c r="DI192" i="11" s="1"/>
  <c r="DK192" i="11" s="1"/>
  <c r="DD184" i="11"/>
  <c r="DE184" i="11" s="1"/>
  <c r="DF184" i="11" s="1"/>
  <c r="DI184" i="11" s="1"/>
  <c r="DK184" i="11" s="1"/>
  <c r="DD176" i="11"/>
  <c r="DE176" i="11" s="1"/>
  <c r="DF176" i="11" s="1"/>
  <c r="DI176" i="11" s="1"/>
  <c r="DK176" i="11" s="1"/>
  <c r="DD168" i="11"/>
  <c r="DE168" i="11" s="1"/>
  <c r="DF168" i="11" s="1"/>
  <c r="DI168" i="11" s="1"/>
  <c r="DK168" i="11" s="1"/>
  <c r="DD160" i="11"/>
  <c r="DE160" i="11" s="1"/>
  <c r="DF160" i="11" s="1"/>
  <c r="DI160" i="11" s="1"/>
  <c r="DK160" i="11" s="1"/>
  <c r="DD152" i="11"/>
  <c r="DE152" i="11" s="1"/>
  <c r="DF152" i="11" s="1"/>
  <c r="DI152" i="11" s="1"/>
  <c r="DK152" i="11" s="1"/>
  <c r="DD128" i="11"/>
  <c r="DE128" i="11" s="1"/>
  <c r="DF128" i="11" s="1"/>
  <c r="DI128" i="11" s="1"/>
  <c r="DK128" i="11" s="1"/>
  <c r="DD112" i="11"/>
  <c r="DD104" i="11"/>
  <c r="DE104" i="11" s="1"/>
  <c r="DF104" i="11" s="1"/>
  <c r="DI104" i="11" s="1"/>
  <c r="DK104" i="11" s="1"/>
  <c r="DD88" i="11"/>
  <c r="DE88" i="11" s="1"/>
  <c r="DF88" i="11" s="1"/>
  <c r="DI88" i="11" s="1"/>
  <c r="DK88" i="11" s="1"/>
  <c r="DD80" i="11"/>
  <c r="DE80" i="11" s="1"/>
  <c r="DF80" i="11" s="1"/>
  <c r="DI80" i="11" s="1"/>
  <c r="DK80" i="11" s="1"/>
  <c r="DD72" i="11"/>
  <c r="DE72" i="11" s="1"/>
  <c r="DF72" i="11" s="1"/>
  <c r="DI72" i="11" s="1"/>
  <c r="DK72" i="11" s="1"/>
  <c r="DD64" i="11"/>
  <c r="DE64" i="11" s="1"/>
  <c r="DF64" i="11" s="1"/>
  <c r="DI64" i="11" s="1"/>
  <c r="DK64" i="11" s="1"/>
  <c r="DD56" i="11"/>
  <c r="DE56" i="11" s="1"/>
  <c r="DF56" i="11" s="1"/>
  <c r="DI56" i="11" s="1"/>
  <c r="DK56" i="11" s="1"/>
  <c r="DD48" i="11"/>
  <c r="DE48" i="11" s="1"/>
  <c r="DF48" i="11" s="1"/>
  <c r="DI48" i="11" s="1"/>
  <c r="DK48" i="11" s="1"/>
  <c r="DD40" i="11"/>
  <c r="DE40" i="11" s="1"/>
  <c r="DF40" i="11" s="1"/>
  <c r="DI40" i="11" s="1"/>
  <c r="DK40" i="11" s="1"/>
  <c r="DD32" i="11"/>
  <c r="DE32" i="11" s="1"/>
  <c r="DF32" i="11" s="1"/>
  <c r="DI32" i="11" s="1"/>
  <c r="DK32" i="11" s="1"/>
  <c r="DD24" i="11"/>
  <c r="DE24" i="11" s="1"/>
  <c r="DF24" i="11" s="1"/>
  <c r="DI24" i="11" s="1"/>
  <c r="DK24" i="11" s="1"/>
  <c r="DD16" i="11"/>
  <c r="DE16" i="11" s="1"/>
  <c r="DF16" i="11" s="1"/>
  <c r="DI16" i="11" s="1"/>
  <c r="DK16" i="11" s="1"/>
  <c r="DD231" i="11"/>
  <c r="DE231" i="11" s="1"/>
  <c r="DF231" i="11" s="1"/>
  <c r="DI231" i="11" s="1"/>
  <c r="DK231" i="11" s="1"/>
  <c r="DD279" i="11"/>
  <c r="DE279" i="11" s="1"/>
  <c r="DF279" i="11" s="1"/>
  <c r="DI279" i="11" s="1"/>
  <c r="DK279" i="11" s="1"/>
  <c r="DD287" i="11"/>
  <c r="DE287" i="11" s="1"/>
  <c r="DF287" i="11" s="1"/>
  <c r="DI287" i="11" s="1"/>
  <c r="DK287" i="11" s="1"/>
  <c r="DD319" i="11"/>
  <c r="DE319" i="11" s="1"/>
  <c r="DF319" i="11" s="1"/>
  <c r="DI319" i="11" s="1"/>
  <c r="DK319" i="11" s="1"/>
  <c r="DD215" i="11"/>
  <c r="DE215" i="11" s="1"/>
  <c r="DF215" i="11" s="1"/>
  <c r="DI215" i="11" s="1"/>
  <c r="DK215" i="11" s="1"/>
  <c r="DD295" i="11"/>
  <c r="DE295" i="11" s="1"/>
  <c r="DF295" i="11" s="1"/>
  <c r="DI295" i="11" s="1"/>
  <c r="DK295" i="11" s="1"/>
  <c r="DD327" i="11"/>
  <c r="DE327" i="11" s="1"/>
  <c r="DF327" i="11" s="1"/>
  <c r="DI327" i="11" s="1"/>
  <c r="DK327" i="11" s="1"/>
  <c r="DD223" i="11"/>
  <c r="DE223" i="11" s="1"/>
  <c r="DF223" i="11" s="1"/>
  <c r="DI223" i="11" s="1"/>
  <c r="DK223" i="11" s="1"/>
  <c r="DD311" i="11"/>
  <c r="DE311" i="11" s="1"/>
  <c r="DF311" i="11" s="1"/>
  <c r="DI311" i="11" s="1"/>
  <c r="DK311" i="11" s="1"/>
  <c r="DD303" i="11"/>
  <c r="DE303" i="11" s="1"/>
  <c r="DF303" i="11" s="1"/>
  <c r="DI303" i="11" s="1"/>
  <c r="DK303" i="11" s="1"/>
  <c r="DD69" i="11"/>
  <c r="DE69" i="11" s="1"/>
  <c r="DF69" i="11" s="1"/>
  <c r="DI69" i="11" s="1"/>
  <c r="DK69" i="11" s="1"/>
  <c r="DD71" i="11"/>
  <c r="DE71" i="11" s="1"/>
  <c r="DF71" i="11" s="1"/>
  <c r="DI71" i="11" s="1"/>
  <c r="DK71" i="11" s="1"/>
  <c r="DD141" i="11"/>
  <c r="DE141" i="11" s="1"/>
  <c r="DF141" i="11" s="1"/>
  <c r="DI141" i="11" s="1"/>
  <c r="DK141" i="11" s="1"/>
  <c r="DD151" i="11"/>
  <c r="DE151" i="11" s="1"/>
  <c r="DF151" i="11" s="1"/>
  <c r="DI151" i="11" s="1"/>
  <c r="DK151" i="11" s="1"/>
  <c r="DD389" i="11"/>
  <c r="DD109" i="11"/>
  <c r="DE109" i="11" s="1"/>
  <c r="DF109" i="11" s="1"/>
  <c r="DI109" i="11" s="1"/>
  <c r="DK109" i="11" s="1"/>
  <c r="DD119" i="11"/>
  <c r="DE119" i="11" s="1"/>
  <c r="DF119" i="11" s="1"/>
  <c r="DI119" i="11" s="1"/>
  <c r="DK119" i="11" s="1"/>
  <c r="DD173" i="11"/>
  <c r="DE173" i="11" s="1"/>
  <c r="DF173" i="11" s="1"/>
  <c r="DI173" i="11" s="1"/>
  <c r="DK173" i="11" s="1"/>
  <c r="DD181" i="11"/>
  <c r="DE181" i="11" s="1"/>
  <c r="DF181" i="11" s="1"/>
  <c r="DI181" i="11" s="1"/>
  <c r="DK181" i="11" s="1"/>
  <c r="DD189" i="11"/>
  <c r="DE189" i="11" s="1"/>
  <c r="DF189" i="11" s="1"/>
  <c r="DI189" i="11" s="1"/>
  <c r="DK189" i="11" s="1"/>
  <c r="DD197" i="11"/>
  <c r="DE197" i="11" s="1"/>
  <c r="DF197" i="11" s="1"/>
  <c r="DI197" i="11" s="1"/>
  <c r="DK197" i="11" s="1"/>
  <c r="DD205" i="11"/>
  <c r="DE205" i="11" s="1"/>
  <c r="DF205" i="11" s="1"/>
  <c r="DI205" i="11" s="1"/>
  <c r="DK205" i="11" s="1"/>
  <c r="DD213" i="11"/>
  <c r="DE213" i="11" s="1"/>
  <c r="DF213" i="11" s="1"/>
  <c r="DI213" i="11" s="1"/>
  <c r="DK213" i="11" s="1"/>
  <c r="DD221" i="11"/>
  <c r="DE221" i="11" s="1"/>
  <c r="DF221" i="11" s="1"/>
  <c r="DI221" i="11" s="1"/>
  <c r="DK221" i="11" s="1"/>
  <c r="DD229" i="11"/>
  <c r="DE229" i="11" s="1"/>
  <c r="DF229" i="11" s="1"/>
  <c r="DI229" i="11" s="1"/>
  <c r="DK229" i="11" s="1"/>
  <c r="DD237" i="11"/>
  <c r="DE237" i="11" s="1"/>
  <c r="DF237" i="11" s="1"/>
  <c r="DI237" i="11" s="1"/>
  <c r="DK237" i="11" s="1"/>
  <c r="DD245" i="11"/>
  <c r="DE245" i="11" s="1"/>
  <c r="DF245" i="11" s="1"/>
  <c r="DI245" i="11" s="1"/>
  <c r="DK245" i="11" s="1"/>
  <c r="DD253" i="11"/>
  <c r="DE253" i="11" s="1"/>
  <c r="DF253" i="11" s="1"/>
  <c r="DI253" i="11" s="1"/>
  <c r="DK253" i="11" s="1"/>
  <c r="DD261" i="11"/>
  <c r="DE261" i="11" s="1"/>
  <c r="DF261" i="11" s="1"/>
  <c r="DI261" i="11" s="1"/>
  <c r="DK261" i="11" s="1"/>
  <c r="DD269" i="11"/>
  <c r="DE269" i="11" s="1"/>
  <c r="DF269" i="11" s="1"/>
  <c r="DI269" i="11" s="1"/>
  <c r="DK269" i="11" s="1"/>
  <c r="DD277" i="11"/>
  <c r="DE277" i="11" s="1"/>
  <c r="DF277" i="11" s="1"/>
  <c r="DI277" i="11" s="1"/>
  <c r="DK277" i="11" s="1"/>
  <c r="DD285" i="11"/>
  <c r="DE285" i="11" s="1"/>
  <c r="DF285" i="11" s="1"/>
  <c r="DI285" i="11" s="1"/>
  <c r="DK285" i="11" s="1"/>
  <c r="DD293" i="11"/>
  <c r="DE293" i="11" s="1"/>
  <c r="DF293" i="11" s="1"/>
  <c r="DI293" i="11" s="1"/>
  <c r="DK293" i="11" s="1"/>
  <c r="DD301" i="11"/>
  <c r="DE301" i="11" s="1"/>
  <c r="DF301" i="11" s="1"/>
  <c r="DI301" i="11" s="1"/>
  <c r="DK301" i="11" s="1"/>
  <c r="DD309" i="11"/>
  <c r="DE309" i="11" s="1"/>
  <c r="DF309" i="11" s="1"/>
  <c r="DI309" i="11" s="1"/>
  <c r="DK309" i="11" s="1"/>
  <c r="DD317" i="11"/>
  <c r="DE317" i="11" s="1"/>
  <c r="DF317" i="11" s="1"/>
  <c r="DI317" i="11" s="1"/>
  <c r="DK317" i="11" s="1"/>
  <c r="DD325" i="11"/>
  <c r="DE325" i="11" s="1"/>
  <c r="DF325" i="11" s="1"/>
  <c r="DI325" i="11" s="1"/>
  <c r="DK325" i="11" s="1"/>
  <c r="DD85" i="11"/>
  <c r="DE85" i="11" s="1"/>
  <c r="DF85" i="11" s="1"/>
  <c r="DI85" i="11" s="1"/>
  <c r="DK85" i="11" s="1"/>
  <c r="DD87" i="11"/>
  <c r="DE87" i="11" s="1"/>
  <c r="DF87" i="11" s="1"/>
  <c r="DI87" i="11" s="1"/>
  <c r="DK87" i="11" s="1"/>
  <c r="DD125" i="11"/>
  <c r="DE125" i="11" s="1"/>
  <c r="DF125" i="11" s="1"/>
  <c r="DI125" i="11" s="1"/>
  <c r="DK125" i="11" s="1"/>
  <c r="DD135" i="11"/>
  <c r="DE135" i="11" s="1"/>
  <c r="DF135" i="11" s="1"/>
  <c r="DI135" i="11" s="1"/>
  <c r="DK135" i="11" s="1"/>
  <c r="DD346" i="11"/>
  <c r="DE346" i="11" s="1"/>
  <c r="DF346" i="11" s="1"/>
  <c r="DI346" i="11" s="1"/>
  <c r="DK346" i="11" s="1"/>
  <c r="DD362" i="11"/>
  <c r="DE362" i="11" s="1"/>
  <c r="DD334" i="11"/>
  <c r="DE334" i="11" s="1"/>
  <c r="DF334" i="11" s="1"/>
  <c r="DI334" i="11" s="1"/>
  <c r="DK334" i="11" s="1"/>
  <c r="DD350" i="11"/>
  <c r="DE350" i="11" s="1"/>
  <c r="DD366" i="11"/>
  <c r="DE366" i="11" s="1"/>
  <c r="DD505" i="11"/>
  <c r="DD377" i="11"/>
  <c r="DD394" i="11"/>
  <c r="DD409" i="11"/>
  <c r="DD426" i="11"/>
  <c r="DD441" i="11"/>
  <c r="DD458" i="11"/>
  <c r="DD473" i="11"/>
  <c r="DD490" i="11"/>
  <c r="DD385" i="11"/>
  <c r="DD402" i="11"/>
  <c r="DD417" i="11"/>
  <c r="DD434" i="11"/>
  <c r="DD449" i="11"/>
  <c r="DD466" i="11"/>
  <c r="DD481" i="11"/>
  <c r="DD498" i="11"/>
  <c r="DD342" i="11"/>
  <c r="DE342" i="11" s="1"/>
  <c r="DF342" i="11" s="1"/>
  <c r="DI342" i="11" s="1"/>
  <c r="DK342" i="11" s="1"/>
  <c r="DD358" i="11"/>
  <c r="DE358" i="11" s="1"/>
  <c r="DD374" i="11"/>
  <c r="DD506" i="11"/>
  <c r="CE16" i="10"/>
  <c r="CF16" i="10" s="1"/>
  <c r="CH16" i="10"/>
  <c r="CI16" i="10"/>
  <c r="CJ16" i="10"/>
  <c r="CU8" i="11"/>
  <c r="CU9" i="11"/>
  <c r="CU10" i="11"/>
  <c r="CU11" i="11"/>
  <c r="CU12" i="11"/>
  <c r="CU13" i="11"/>
  <c r="CU14" i="11"/>
  <c r="CU15" i="11"/>
  <c r="CU16" i="11"/>
  <c r="CU17" i="11"/>
  <c r="CU18" i="11"/>
  <c r="CU19" i="11"/>
  <c r="CU20" i="11"/>
  <c r="CU21" i="11"/>
  <c r="CU22" i="11"/>
  <c r="CU23" i="11"/>
  <c r="CU24" i="11"/>
  <c r="CU25" i="11"/>
  <c r="CU26" i="11"/>
  <c r="CU27" i="11"/>
  <c r="CU28" i="11"/>
  <c r="CU29" i="11"/>
  <c r="CU30" i="11"/>
  <c r="CU31" i="11"/>
  <c r="CU32" i="11"/>
  <c r="CU33" i="11"/>
  <c r="CU34" i="11"/>
  <c r="CU35" i="11"/>
  <c r="CU36" i="11"/>
  <c r="CU37" i="11"/>
  <c r="CU38" i="11"/>
  <c r="CU39" i="11"/>
  <c r="CU40" i="11"/>
  <c r="CU41" i="11"/>
  <c r="CU42" i="11"/>
  <c r="CU43" i="11"/>
  <c r="CU44" i="11"/>
  <c r="CU45" i="11"/>
  <c r="CU46" i="11"/>
  <c r="CU47" i="11"/>
  <c r="CU48" i="11"/>
  <c r="CU49" i="11"/>
  <c r="CU50" i="11"/>
  <c r="CU51" i="11"/>
  <c r="CU52" i="11"/>
  <c r="CU53" i="11"/>
  <c r="CU54" i="11"/>
  <c r="CU55" i="11"/>
  <c r="CU56" i="11"/>
  <c r="CU57" i="11"/>
  <c r="CU58" i="11"/>
  <c r="CU59" i="11"/>
  <c r="CU60" i="11"/>
  <c r="CU61" i="11"/>
  <c r="CU62" i="11"/>
  <c r="CU63" i="11"/>
  <c r="CU64" i="11"/>
  <c r="CU65" i="11"/>
  <c r="CU66" i="11"/>
  <c r="CU67" i="11"/>
  <c r="CU68" i="11"/>
  <c r="CU69" i="11"/>
  <c r="CU70" i="11"/>
  <c r="CU71" i="11"/>
  <c r="CU72" i="11"/>
  <c r="CU73" i="11"/>
  <c r="CU74" i="11"/>
  <c r="CU75" i="11"/>
  <c r="CU76" i="11"/>
  <c r="CU77" i="11"/>
  <c r="CU78" i="11"/>
  <c r="CU79" i="11"/>
  <c r="CU80" i="11"/>
  <c r="CU81" i="11"/>
  <c r="CU82" i="11"/>
  <c r="CU83" i="11"/>
  <c r="CU84" i="11"/>
  <c r="CU85" i="11"/>
  <c r="CU86" i="11"/>
  <c r="CU87" i="11"/>
  <c r="CU88" i="11"/>
  <c r="CU89" i="11"/>
  <c r="CU90" i="11"/>
  <c r="CU91" i="11"/>
  <c r="CU92" i="11"/>
  <c r="CU93" i="11"/>
  <c r="CU94" i="11"/>
  <c r="CU95" i="11"/>
  <c r="CU96" i="11"/>
  <c r="CU97" i="11"/>
  <c r="CU98" i="11"/>
  <c r="CU99" i="11"/>
  <c r="CU100" i="11"/>
  <c r="CU101" i="11"/>
  <c r="CU102" i="11"/>
  <c r="CU103" i="11"/>
  <c r="CU104" i="11"/>
  <c r="CU105" i="11"/>
  <c r="CU106" i="11"/>
  <c r="CU107" i="11"/>
  <c r="CU108" i="11"/>
  <c r="CU109" i="11"/>
  <c r="CU110" i="11"/>
  <c r="CU111" i="11"/>
  <c r="CU112" i="11"/>
  <c r="CU113" i="11"/>
  <c r="CU114" i="11"/>
  <c r="CU115" i="11"/>
  <c r="CU116" i="11"/>
  <c r="CU117" i="11"/>
  <c r="CU118" i="11"/>
  <c r="CU119" i="11"/>
  <c r="CU120" i="11"/>
  <c r="CU121" i="11"/>
  <c r="CU122" i="11"/>
  <c r="CU123" i="11"/>
  <c r="CU124" i="11"/>
  <c r="CU125" i="11"/>
  <c r="CU126" i="11"/>
  <c r="CU127" i="11"/>
  <c r="CU128" i="11"/>
  <c r="CU129" i="11"/>
  <c r="CU130" i="11"/>
  <c r="CU131" i="11"/>
  <c r="CU132" i="11"/>
  <c r="CU133" i="11"/>
  <c r="CU134" i="11"/>
  <c r="CU135" i="11"/>
  <c r="CU136" i="11"/>
  <c r="CU137" i="11"/>
  <c r="CU138" i="11"/>
  <c r="CU139" i="11"/>
  <c r="CU140" i="11"/>
  <c r="CU141" i="11"/>
  <c r="CU142" i="11"/>
  <c r="CU143" i="11"/>
  <c r="CU144" i="11"/>
  <c r="CU145" i="11"/>
  <c r="CU146" i="11"/>
  <c r="CU147" i="11"/>
  <c r="CU148" i="11"/>
  <c r="CU149" i="11"/>
  <c r="CU150" i="11"/>
  <c r="CU151" i="11"/>
  <c r="CU152" i="11"/>
  <c r="CU153" i="11"/>
  <c r="CU154" i="11"/>
  <c r="CU155" i="11"/>
  <c r="CU156" i="11"/>
  <c r="CU157" i="11"/>
  <c r="CU158" i="11"/>
  <c r="CU159" i="11"/>
  <c r="CU160" i="11"/>
  <c r="CU161" i="11"/>
  <c r="CU162" i="11"/>
  <c r="CU163" i="11"/>
  <c r="CU164" i="11"/>
  <c r="CU165" i="11"/>
  <c r="CU166" i="11"/>
  <c r="CU167" i="11"/>
  <c r="CU168" i="11"/>
  <c r="CU169" i="11"/>
  <c r="CU170" i="11"/>
  <c r="CU171" i="11"/>
  <c r="CU172" i="11"/>
  <c r="CU173" i="11"/>
  <c r="CU174" i="11"/>
  <c r="CU175" i="11"/>
  <c r="CU176" i="11"/>
  <c r="CU177" i="11"/>
  <c r="CU178" i="11"/>
  <c r="CU179" i="11"/>
  <c r="CU180" i="11"/>
  <c r="CU181" i="11"/>
  <c r="CU182" i="11"/>
  <c r="CU183" i="11"/>
  <c r="CU184" i="11"/>
  <c r="CU185" i="11"/>
  <c r="CU186" i="11"/>
  <c r="CU187" i="11"/>
  <c r="CU188" i="11"/>
  <c r="CU189" i="11"/>
  <c r="CU190" i="11"/>
  <c r="CU191" i="11"/>
  <c r="CU192" i="11"/>
  <c r="CU193" i="11"/>
  <c r="CU194" i="11"/>
  <c r="CU195" i="11"/>
  <c r="CU196" i="11"/>
  <c r="CU197" i="11"/>
  <c r="CU198" i="11"/>
  <c r="CU199" i="11"/>
  <c r="CU200" i="11"/>
  <c r="CU201" i="11"/>
  <c r="CU202" i="11"/>
  <c r="CU203" i="11"/>
  <c r="CU204" i="11"/>
  <c r="CU205" i="11"/>
  <c r="CU206" i="11"/>
  <c r="CU207" i="11"/>
  <c r="CU208" i="11"/>
  <c r="CU209" i="11"/>
  <c r="CU210" i="11"/>
  <c r="CU211" i="11"/>
  <c r="CU212" i="11"/>
  <c r="CU213" i="11"/>
  <c r="CU214" i="11"/>
  <c r="CU215" i="11"/>
  <c r="CU216" i="11"/>
  <c r="CU217" i="11"/>
  <c r="CU218" i="11"/>
  <c r="CU219" i="11"/>
  <c r="CU220" i="11"/>
  <c r="CU221" i="11"/>
  <c r="CU222" i="11"/>
  <c r="CU223" i="11"/>
  <c r="CU224" i="11"/>
  <c r="CU225" i="11"/>
  <c r="CU226" i="11"/>
  <c r="CU227" i="11"/>
  <c r="CU228" i="11"/>
  <c r="CU229" i="11"/>
  <c r="CU230" i="11"/>
  <c r="CU231" i="11"/>
  <c r="CU232" i="11"/>
  <c r="CU233" i="11"/>
  <c r="CU234" i="11"/>
  <c r="CU235" i="11"/>
  <c r="CU236" i="11"/>
  <c r="CU237" i="11"/>
  <c r="CU238" i="11"/>
  <c r="CU239" i="11"/>
  <c r="CU240" i="11"/>
  <c r="CU241" i="11"/>
  <c r="CU242" i="11"/>
  <c r="CU243" i="11"/>
  <c r="CU244" i="11"/>
  <c r="CU245" i="11"/>
  <c r="CU246" i="11"/>
  <c r="CU247" i="11"/>
  <c r="CU248" i="11"/>
  <c r="CU249" i="11"/>
  <c r="CU250" i="11"/>
  <c r="CU251" i="11"/>
  <c r="CU252" i="11"/>
  <c r="CU253" i="11"/>
  <c r="CU254" i="11"/>
  <c r="CU255" i="11"/>
  <c r="CU256" i="11"/>
  <c r="CU257" i="11"/>
  <c r="CU258" i="11"/>
  <c r="CU259" i="11"/>
  <c r="CU260" i="11"/>
  <c r="CU261" i="11"/>
  <c r="CU262" i="11"/>
  <c r="CU263" i="11"/>
  <c r="CU264" i="11"/>
  <c r="CU265" i="11"/>
  <c r="CU266" i="11"/>
  <c r="CU267" i="11"/>
  <c r="CU268" i="11"/>
  <c r="CU269" i="11"/>
  <c r="CU270" i="11"/>
  <c r="CU271" i="11"/>
  <c r="CU272" i="11"/>
  <c r="CU273" i="11"/>
  <c r="CU274" i="11"/>
  <c r="CU275" i="11"/>
  <c r="CU276" i="11"/>
  <c r="CU277" i="11"/>
  <c r="CU278" i="11"/>
  <c r="CU279" i="11"/>
  <c r="CU280" i="11"/>
  <c r="CU281" i="11"/>
  <c r="CU282" i="11"/>
  <c r="CU283" i="11"/>
  <c r="CU284" i="11"/>
  <c r="CU285" i="11"/>
  <c r="CU286" i="11"/>
  <c r="CU287" i="11"/>
  <c r="CU288" i="11"/>
  <c r="CU289" i="11"/>
  <c r="CU290" i="11"/>
  <c r="CU291" i="11"/>
  <c r="CU292" i="11"/>
  <c r="CU293" i="11"/>
  <c r="CU294" i="11"/>
  <c r="CU295" i="11"/>
  <c r="CU296" i="11"/>
  <c r="CU297" i="11"/>
  <c r="CU298" i="11"/>
  <c r="CU299" i="11"/>
  <c r="CU300" i="11"/>
  <c r="CU301" i="11"/>
  <c r="CU302" i="11"/>
  <c r="CU303" i="11"/>
  <c r="CU304" i="11"/>
  <c r="CU305" i="11"/>
  <c r="CU306" i="11"/>
  <c r="CU307" i="11"/>
  <c r="CU308" i="11"/>
  <c r="CU309" i="11"/>
  <c r="CU310" i="11"/>
  <c r="CU311" i="11"/>
  <c r="CU312" i="11"/>
  <c r="CU313" i="11"/>
  <c r="CU314" i="11"/>
  <c r="CU315" i="11"/>
  <c r="CU316" i="11"/>
  <c r="CU317" i="11"/>
  <c r="CU318" i="11"/>
  <c r="CU319" i="11"/>
  <c r="CU320" i="11"/>
  <c r="CU321" i="11"/>
  <c r="CU322" i="11"/>
  <c r="CU323" i="11"/>
  <c r="CU324" i="11"/>
  <c r="CU325" i="11"/>
  <c r="CU326" i="11"/>
  <c r="CU327" i="11"/>
  <c r="CU328" i="11"/>
  <c r="CU329" i="11"/>
  <c r="CU330" i="11"/>
  <c r="CU331" i="11"/>
  <c r="CU332" i="11"/>
  <c r="CU333" i="11"/>
  <c r="CU334" i="11"/>
  <c r="CU335" i="11"/>
  <c r="CU336" i="11"/>
  <c r="CU337" i="11"/>
  <c r="CU338" i="11"/>
  <c r="CU339" i="11"/>
  <c r="CU340" i="11"/>
  <c r="CU341" i="11"/>
  <c r="CU342" i="11"/>
  <c r="CU343" i="11"/>
  <c r="CU344" i="11"/>
  <c r="CU345" i="11"/>
  <c r="CU346" i="11"/>
  <c r="CU347" i="11"/>
  <c r="CU348" i="11"/>
  <c r="CU349" i="11"/>
  <c r="CU350" i="11"/>
  <c r="CU351" i="11"/>
  <c r="CU352" i="11"/>
  <c r="CU353" i="11"/>
  <c r="CU354" i="11"/>
  <c r="CU355" i="11"/>
  <c r="CU356" i="11"/>
  <c r="CU357" i="11"/>
  <c r="CU358" i="11"/>
  <c r="CU359" i="11"/>
  <c r="CU360" i="11"/>
  <c r="CU361" i="11"/>
  <c r="CU362" i="11"/>
  <c r="CU363" i="11"/>
  <c r="CU364" i="11"/>
  <c r="CU365" i="11"/>
  <c r="CU366" i="11"/>
  <c r="CU367" i="11"/>
  <c r="CU368" i="11"/>
  <c r="CU369" i="11"/>
  <c r="CU370" i="11"/>
  <c r="CU371" i="11"/>
  <c r="CU372" i="11"/>
  <c r="CU373" i="11"/>
  <c r="CU374" i="11"/>
  <c r="CU375" i="11"/>
  <c r="CU376" i="11"/>
  <c r="CU377" i="11"/>
  <c r="CU378" i="11"/>
  <c r="CU379" i="11"/>
  <c r="CU380" i="11"/>
  <c r="CU381" i="11"/>
  <c r="CU382" i="11"/>
  <c r="CU383" i="11"/>
  <c r="CU384" i="11"/>
  <c r="CU385" i="11"/>
  <c r="CU386" i="11"/>
  <c r="CU387" i="11"/>
  <c r="CU388" i="11"/>
  <c r="CU389" i="11"/>
  <c r="CU390" i="11"/>
  <c r="CU391" i="11"/>
  <c r="CU392" i="11"/>
  <c r="CU393" i="11"/>
  <c r="CU394" i="11"/>
  <c r="CU395" i="11"/>
  <c r="CU396" i="11"/>
  <c r="CU397" i="11"/>
  <c r="CU398" i="11"/>
  <c r="CU399" i="11"/>
  <c r="CU400" i="11"/>
  <c r="CU401" i="11"/>
  <c r="CU402" i="11"/>
  <c r="CU403" i="11"/>
  <c r="CU404" i="11"/>
  <c r="CU405" i="11"/>
  <c r="CU406" i="11"/>
  <c r="CU407" i="11"/>
  <c r="CU408" i="11"/>
  <c r="CU409" i="11"/>
  <c r="CU410" i="11"/>
  <c r="CU411" i="11"/>
  <c r="CU412" i="11"/>
  <c r="CU413" i="11"/>
  <c r="CU414" i="11"/>
  <c r="CU415" i="11"/>
  <c r="CU416" i="11"/>
  <c r="CU417" i="11"/>
  <c r="CU418" i="11"/>
  <c r="CU419" i="11"/>
  <c r="CU420" i="11"/>
  <c r="CU421" i="11"/>
  <c r="CU422" i="11"/>
  <c r="CU423" i="11"/>
  <c r="CU424" i="11"/>
  <c r="CU425" i="11"/>
  <c r="CU426" i="11"/>
  <c r="CU427" i="11"/>
  <c r="CU428" i="11"/>
  <c r="CU429" i="11"/>
  <c r="CU430" i="11"/>
  <c r="CU431" i="11"/>
  <c r="CU432" i="11"/>
  <c r="CU433" i="11"/>
  <c r="CU434" i="11"/>
  <c r="CU435" i="11"/>
  <c r="CU436" i="11"/>
  <c r="CU437" i="11"/>
  <c r="CU438" i="11"/>
  <c r="CU439" i="11"/>
  <c r="CU440" i="11"/>
  <c r="CU441" i="11"/>
  <c r="CU442" i="11"/>
  <c r="CU443" i="11"/>
  <c r="CU444" i="11"/>
  <c r="CU445" i="11"/>
  <c r="CU446" i="11"/>
  <c r="CU447" i="11"/>
  <c r="CU448" i="11"/>
  <c r="CU449" i="11"/>
  <c r="CU450" i="11"/>
  <c r="CU451" i="11"/>
  <c r="CU452" i="11"/>
  <c r="CU453" i="11"/>
  <c r="CU454" i="11"/>
  <c r="CU455" i="11"/>
  <c r="CU456" i="11"/>
  <c r="CU457" i="11"/>
  <c r="CU458" i="11"/>
  <c r="CU459" i="11"/>
  <c r="CU460" i="11"/>
  <c r="CU461" i="11"/>
  <c r="CU462" i="11"/>
  <c r="CU463" i="11"/>
  <c r="CU464" i="11"/>
  <c r="CU465" i="11"/>
  <c r="CU466" i="11"/>
  <c r="CU467" i="11"/>
  <c r="CU468" i="11"/>
  <c r="CU469" i="11"/>
  <c r="CU470" i="11"/>
  <c r="CU471" i="11"/>
  <c r="CU472" i="11"/>
  <c r="CU473" i="11"/>
  <c r="CU474" i="11"/>
  <c r="CU475" i="11"/>
  <c r="CU476" i="11"/>
  <c r="CU477" i="11"/>
  <c r="CU478" i="11"/>
  <c r="CU479" i="11"/>
  <c r="CU480" i="11"/>
  <c r="CU481" i="11"/>
  <c r="CU482" i="11"/>
  <c r="CU483" i="11"/>
  <c r="CU484" i="11"/>
  <c r="CU485" i="11"/>
  <c r="CU486" i="11"/>
  <c r="CU487" i="11"/>
  <c r="CU488" i="11"/>
  <c r="CU489" i="11"/>
  <c r="CU490" i="11"/>
  <c r="CU491" i="11"/>
  <c r="CU492" i="11"/>
  <c r="CU493" i="11"/>
  <c r="CU494" i="11"/>
  <c r="CU495" i="11"/>
  <c r="CU496" i="11"/>
  <c r="CU497" i="11"/>
  <c r="CU498" i="11"/>
  <c r="CU499" i="11"/>
  <c r="CU500" i="11"/>
  <c r="CU501" i="11"/>
  <c r="CU502" i="11"/>
  <c r="CU503" i="11"/>
  <c r="CU504" i="11"/>
  <c r="CU505" i="11"/>
  <c r="CU506" i="11"/>
  <c r="CU7" i="11"/>
  <c r="C4" i="12"/>
  <c r="C4" i="11"/>
  <c r="J4" i="11"/>
  <c r="CD9" i="12"/>
  <c r="CE9" i="12" s="1"/>
  <c r="CD10" i="12"/>
  <c r="CE10" i="12" s="1"/>
  <c r="CD11" i="12"/>
  <c r="CE11" i="12" s="1"/>
  <c r="CD12" i="12"/>
  <c r="CE12" i="12" s="1"/>
  <c r="CD13" i="12"/>
  <c r="CE13" i="12" s="1"/>
  <c r="CD14" i="12"/>
  <c r="CE14" i="12" s="1"/>
  <c r="CD15" i="12"/>
  <c r="CE15" i="12" s="1"/>
  <c r="CD16" i="12"/>
  <c r="CE16" i="12" s="1"/>
  <c r="CD17" i="12"/>
  <c r="CE17" i="12" s="1"/>
  <c r="CD18" i="12"/>
  <c r="CE18" i="12" s="1"/>
  <c r="CD19" i="12"/>
  <c r="CE19" i="12" s="1"/>
  <c r="CD20" i="12"/>
  <c r="CE20" i="12" s="1"/>
  <c r="CD21" i="12"/>
  <c r="CE21" i="12" s="1"/>
  <c r="CD22" i="12"/>
  <c r="CE22" i="12" s="1"/>
  <c r="CD23" i="12"/>
  <c r="CE23" i="12" s="1"/>
  <c r="CD24" i="12"/>
  <c r="CE24" i="12" s="1"/>
  <c r="CD25" i="12"/>
  <c r="CE25" i="12" s="1"/>
  <c r="CD26" i="12"/>
  <c r="CE26" i="12" s="1"/>
  <c r="CD27" i="12"/>
  <c r="CE27" i="12" s="1"/>
  <c r="CD28" i="12"/>
  <c r="CE28" i="12" s="1"/>
  <c r="CD29" i="12"/>
  <c r="CE29" i="12" s="1"/>
  <c r="CD30" i="12"/>
  <c r="CE30" i="12" s="1"/>
  <c r="CD31" i="12"/>
  <c r="CE31" i="12" s="1"/>
  <c r="CD32" i="12"/>
  <c r="CE32" i="12" s="1"/>
  <c r="CD33" i="12"/>
  <c r="CE33" i="12" s="1"/>
  <c r="CD34" i="12"/>
  <c r="CE34" i="12" s="1"/>
  <c r="CD35" i="12"/>
  <c r="CE35" i="12" s="1"/>
  <c r="CD36" i="12"/>
  <c r="CE36" i="12" s="1"/>
  <c r="CD37" i="12"/>
  <c r="CE37" i="12" s="1"/>
  <c r="CD38" i="12"/>
  <c r="CE38" i="12" s="1"/>
  <c r="CD39" i="12"/>
  <c r="CE39" i="12" s="1"/>
  <c r="CD40" i="12"/>
  <c r="CE40" i="12" s="1"/>
  <c r="CD41" i="12"/>
  <c r="CE41" i="12" s="1"/>
  <c r="CD42" i="12"/>
  <c r="CE42" i="12" s="1"/>
  <c r="CD43" i="12"/>
  <c r="CE43" i="12" s="1"/>
  <c r="CD44" i="12"/>
  <c r="CE44" i="12" s="1"/>
  <c r="CD45" i="12"/>
  <c r="CE45" i="12" s="1"/>
  <c r="CD46" i="12"/>
  <c r="CE46" i="12" s="1"/>
  <c r="CD47" i="12"/>
  <c r="CE47" i="12" s="1"/>
  <c r="CD48" i="12"/>
  <c r="CE48" i="12" s="1"/>
  <c r="CD49" i="12"/>
  <c r="CE49" i="12" s="1"/>
  <c r="CD50" i="12"/>
  <c r="CE50" i="12" s="1"/>
  <c r="CD51" i="12"/>
  <c r="CE51" i="12" s="1"/>
  <c r="CD52" i="12"/>
  <c r="CE52" i="12" s="1"/>
  <c r="CD53" i="12"/>
  <c r="CE53" i="12" s="1"/>
  <c r="CD54" i="12"/>
  <c r="CE54" i="12" s="1"/>
  <c r="CD55" i="12"/>
  <c r="CE55" i="12" s="1"/>
  <c r="CD56" i="12"/>
  <c r="CE56" i="12" s="1"/>
  <c r="CD57" i="12"/>
  <c r="CE57" i="12" s="1"/>
  <c r="CD58" i="12"/>
  <c r="CE58" i="12" s="1"/>
  <c r="CD59" i="12"/>
  <c r="CE59" i="12" s="1"/>
  <c r="CD60" i="12"/>
  <c r="CE60" i="12" s="1"/>
  <c r="CD61" i="12"/>
  <c r="CE61" i="12" s="1"/>
  <c r="CD62" i="12"/>
  <c r="CE62" i="12" s="1"/>
  <c r="CD63" i="12"/>
  <c r="CE63" i="12" s="1"/>
  <c r="CD64" i="12"/>
  <c r="CE64" i="12" s="1"/>
  <c r="CD65" i="12"/>
  <c r="CE65" i="12" s="1"/>
  <c r="CD66" i="12"/>
  <c r="CE66" i="12" s="1"/>
  <c r="CD67" i="12"/>
  <c r="CE67" i="12" s="1"/>
  <c r="CD68" i="12"/>
  <c r="CE68" i="12" s="1"/>
  <c r="CD69" i="12"/>
  <c r="CE69" i="12" s="1"/>
  <c r="CD70" i="12"/>
  <c r="CE70" i="12" s="1"/>
  <c r="CD71" i="12"/>
  <c r="CE71" i="12" s="1"/>
  <c r="CD72" i="12"/>
  <c r="CE72" i="12" s="1"/>
  <c r="CD73" i="12"/>
  <c r="CE73" i="12" s="1"/>
  <c r="CD74" i="12"/>
  <c r="CE74" i="12" s="1"/>
  <c r="CD75" i="12"/>
  <c r="CE75" i="12" s="1"/>
  <c r="CD76" i="12"/>
  <c r="CE76" i="12" s="1"/>
  <c r="CD77" i="12"/>
  <c r="CE77" i="12" s="1"/>
  <c r="CD78" i="12"/>
  <c r="CE78" i="12" s="1"/>
  <c r="CD79" i="12"/>
  <c r="CE79" i="12" s="1"/>
  <c r="CD80" i="12"/>
  <c r="CE80" i="12" s="1"/>
  <c r="CD81" i="12"/>
  <c r="CE81" i="12" s="1"/>
  <c r="CD82" i="12"/>
  <c r="CE82" i="12" s="1"/>
  <c r="CD83" i="12"/>
  <c r="CE83" i="12" s="1"/>
  <c r="CD84" i="12"/>
  <c r="CE84" i="12" s="1"/>
  <c r="CD85" i="12"/>
  <c r="CE85" i="12" s="1"/>
  <c r="CD86" i="12"/>
  <c r="CE86" i="12" s="1"/>
  <c r="CD87" i="12"/>
  <c r="CE87" i="12" s="1"/>
  <c r="CD88" i="12"/>
  <c r="CE88" i="12" s="1"/>
  <c r="CD89" i="12"/>
  <c r="CE89" i="12" s="1"/>
  <c r="CD90" i="12"/>
  <c r="CE90" i="12" s="1"/>
  <c r="CD91" i="12"/>
  <c r="CE91" i="12" s="1"/>
  <c r="CD92" i="12"/>
  <c r="CE92" i="12" s="1"/>
  <c r="CD93" i="12"/>
  <c r="CE93" i="12" s="1"/>
  <c r="CD94" i="12"/>
  <c r="CE94" i="12" s="1"/>
  <c r="CD95" i="12"/>
  <c r="CE95" i="12" s="1"/>
  <c r="CD96" i="12"/>
  <c r="CE96" i="12" s="1"/>
  <c r="CD97" i="12"/>
  <c r="CE97" i="12" s="1"/>
  <c r="CD98" i="12"/>
  <c r="CE98" i="12" s="1"/>
  <c r="CD99" i="12"/>
  <c r="CE99" i="12" s="1"/>
  <c r="CD100" i="12"/>
  <c r="CE100" i="12" s="1"/>
  <c r="CD101" i="12"/>
  <c r="CE101" i="12" s="1"/>
  <c r="CD102" i="12"/>
  <c r="CE102" i="12" s="1"/>
  <c r="CD103" i="12"/>
  <c r="CE103" i="12" s="1"/>
  <c r="CD104" i="12"/>
  <c r="CE104" i="12" s="1"/>
  <c r="CD105" i="12"/>
  <c r="CE105" i="12" s="1"/>
  <c r="CD106" i="12"/>
  <c r="CE106" i="12" s="1"/>
  <c r="CD107" i="12"/>
  <c r="CE107" i="12" s="1"/>
  <c r="CD108" i="12"/>
  <c r="CE108" i="12" s="1"/>
  <c r="CD109" i="12"/>
  <c r="CE109" i="12" s="1"/>
  <c r="CD110" i="12"/>
  <c r="CE110" i="12" s="1"/>
  <c r="CD111" i="12"/>
  <c r="CE111" i="12" s="1"/>
  <c r="CD112" i="12"/>
  <c r="CE112" i="12" s="1"/>
  <c r="CD113" i="12"/>
  <c r="CE113" i="12" s="1"/>
  <c r="CD114" i="12"/>
  <c r="CE114" i="12" s="1"/>
  <c r="CD115" i="12"/>
  <c r="CE115" i="12" s="1"/>
  <c r="CD116" i="12"/>
  <c r="CE116" i="12" s="1"/>
  <c r="CD117" i="12"/>
  <c r="CE117" i="12" s="1"/>
  <c r="CD118" i="12"/>
  <c r="CE118" i="12" s="1"/>
  <c r="CD119" i="12"/>
  <c r="CE119" i="12" s="1"/>
  <c r="CD120" i="12"/>
  <c r="CE120" i="12" s="1"/>
  <c r="CD121" i="12"/>
  <c r="CE121" i="12" s="1"/>
  <c r="CD122" i="12"/>
  <c r="CE122" i="12" s="1"/>
  <c r="CD123" i="12"/>
  <c r="CE123" i="12" s="1"/>
  <c r="CD124" i="12"/>
  <c r="CE124" i="12" s="1"/>
  <c r="CD125" i="12"/>
  <c r="CE125" i="12" s="1"/>
  <c r="CD126" i="12"/>
  <c r="CE126" i="12" s="1"/>
  <c r="CD127" i="12"/>
  <c r="CE127" i="12" s="1"/>
  <c r="CD128" i="12"/>
  <c r="CE128" i="12" s="1"/>
  <c r="CD129" i="12"/>
  <c r="CE129" i="12" s="1"/>
  <c r="CD130" i="12"/>
  <c r="CE130" i="12" s="1"/>
  <c r="CD131" i="12"/>
  <c r="CE131" i="12" s="1"/>
  <c r="CD132" i="12"/>
  <c r="CE132" i="12" s="1"/>
  <c r="CD133" i="12"/>
  <c r="CE133" i="12" s="1"/>
  <c r="CD134" i="12"/>
  <c r="CE134" i="12" s="1"/>
  <c r="CD135" i="12"/>
  <c r="CE135" i="12" s="1"/>
  <c r="CD136" i="12"/>
  <c r="CE136" i="12" s="1"/>
  <c r="CD137" i="12"/>
  <c r="CE137" i="12" s="1"/>
  <c r="CD138" i="12"/>
  <c r="CE138" i="12" s="1"/>
  <c r="CD139" i="12"/>
  <c r="CE139" i="12" s="1"/>
  <c r="CD140" i="12"/>
  <c r="CE140" i="12" s="1"/>
  <c r="CD141" i="12"/>
  <c r="CE141" i="12" s="1"/>
  <c r="CD142" i="12"/>
  <c r="CE142" i="12" s="1"/>
  <c r="CD143" i="12"/>
  <c r="CE143" i="12" s="1"/>
  <c r="CD144" i="12"/>
  <c r="CE144" i="12" s="1"/>
  <c r="CD145" i="12"/>
  <c r="CE145" i="12" s="1"/>
  <c r="CD146" i="12"/>
  <c r="CE146" i="12" s="1"/>
  <c r="CD147" i="12"/>
  <c r="CE147" i="12" s="1"/>
  <c r="CD148" i="12"/>
  <c r="CE148" i="12" s="1"/>
  <c r="CD149" i="12"/>
  <c r="CE149" i="12" s="1"/>
  <c r="CD150" i="12"/>
  <c r="CE150" i="12" s="1"/>
  <c r="CD151" i="12"/>
  <c r="CE151" i="12" s="1"/>
  <c r="CD152" i="12"/>
  <c r="CE152" i="12" s="1"/>
  <c r="CD153" i="12"/>
  <c r="CE153" i="12" s="1"/>
  <c r="CD154" i="12"/>
  <c r="CE154" i="12" s="1"/>
  <c r="CD155" i="12"/>
  <c r="CE155" i="12"/>
  <c r="CD156" i="12"/>
  <c r="CE156" i="12" s="1"/>
  <c r="CD157" i="12"/>
  <c r="CE157" i="12" s="1"/>
  <c r="CD158" i="12"/>
  <c r="CE158" i="12" s="1"/>
  <c r="CD159" i="12"/>
  <c r="CE159" i="12" s="1"/>
  <c r="CD160" i="12"/>
  <c r="CE160" i="12" s="1"/>
  <c r="CD161" i="12"/>
  <c r="CE161" i="12" s="1"/>
  <c r="CD162" i="12"/>
  <c r="CE162" i="12"/>
  <c r="CD163" i="12"/>
  <c r="CE163" i="12"/>
  <c r="CD164" i="12"/>
  <c r="CE164" i="12" s="1"/>
  <c r="CD165" i="12"/>
  <c r="CE165" i="12" s="1"/>
  <c r="CD166" i="12"/>
  <c r="CE166" i="12"/>
  <c r="CD167" i="12"/>
  <c r="CE167" i="12"/>
  <c r="CD168" i="12"/>
  <c r="CE168" i="12" s="1"/>
  <c r="CD169" i="12"/>
  <c r="CE169" i="12" s="1"/>
  <c r="CD170" i="12"/>
  <c r="CE170" i="12" s="1"/>
  <c r="CD171" i="12"/>
  <c r="CE171" i="12"/>
  <c r="CD172" i="12"/>
  <c r="CE172" i="12" s="1"/>
  <c r="CD173" i="12"/>
  <c r="CE173" i="12" s="1"/>
  <c r="CD174" i="12"/>
  <c r="CE174" i="12" s="1"/>
  <c r="CD175" i="12"/>
  <c r="CE175" i="12" s="1"/>
  <c r="CD176" i="12"/>
  <c r="CE176" i="12" s="1"/>
  <c r="CD177" i="12"/>
  <c r="CE177" i="12" s="1"/>
  <c r="CD178" i="12"/>
  <c r="CE178" i="12" s="1"/>
  <c r="CD179" i="12"/>
  <c r="CE179" i="12"/>
  <c r="CD180" i="12"/>
  <c r="CE180" i="12" s="1"/>
  <c r="CD181" i="12"/>
  <c r="CE181" i="12" s="1"/>
  <c r="CD182" i="12"/>
  <c r="CE182" i="12"/>
  <c r="CD183" i="12"/>
  <c r="CE183" i="12"/>
  <c r="CD184" i="12"/>
  <c r="CE184" i="12" s="1"/>
  <c r="CD185" i="12"/>
  <c r="CE185" i="12" s="1"/>
  <c r="CD186" i="12"/>
  <c r="CE186" i="12" s="1"/>
  <c r="CD187" i="12"/>
  <c r="CE187" i="12"/>
  <c r="CD188" i="12"/>
  <c r="CE188" i="12" s="1"/>
  <c r="CD189" i="12"/>
  <c r="CE189" i="12" s="1"/>
  <c r="CD190" i="12"/>
  <c r="CE190" i="12" s="1"/>
  <c r="CD191" i="12"/>
  <c r="CE191" i="12" s="1"/>
  <c r="CD192" i="12"/>
  <c r="CE192" i="12" s="1"/>
  <c r="CD193" i="12"/>
  <c r="CE193" i="12" s="1"/>
  <c r="CD194" i="12"/>
  <c r="CE194" i="12" s="1"/>
  <c r="CD195" i="12"/>
  <c r="CE195" i="12"/>
  <c r="CD196" i="12"/>
  <c r="CE196" i="12" s="1"/>
  <c r="CD197" i="12"/>
  <c r="CE197" i="12" s="1"/>
  <c r="CD198" i="12"/>
  <c r="CE198" i="12"/>
  <c r="CD199" i="12"/>
  <c r="CE199" i="12" s="1"/>
  <c r="CD200" i="12"/>
  <c r="CE200" i="12" s="1"/>
  <c r="CD201" i="12"/>
  <c r="CE201" i="12" s="1"/>
  <c r="CD202" i="12"/>
  <c r="CE202" i="12" s="1"/>
  <c r="CD203" i="12"/>
  <c r="CE203" i="12"/>
  <c r="CD204" i="12"/>
  <c r="CE204" i="12" s="1"/>
  <c r="CD205" i="12"/>
  <c r="CE205" i="12" s="1"/>
  <c r="CD206" i="12"/>
  <c r="CE206" i="12"/>
  <c r="CD207" i="12"/>
  <c r="CE207" i="12" s="1"/>
  <c r="CD208" i="12"/>
  <c r="CE208" i="12" s="1"/>
  <c r="CD209" i="12"/>
  <c r="CE209" i="12" s="1"/>
  <c r="CD210" i="12"/>
  <c r="CE210" i="12" s="1"/>
  <c r="CD211" i="12"/>
  <c r="CE211" i="12" s="1"/>
  <c r="CD212" i="12"/>
  <c r="CE212" i="12" s="1"/>
  <c r="CD213" i="12"/>
  <c r="CE213" i="12" s="1"/>
  <c r="CD214" i="12"/>
  <c r="CE214" i="12"/>
  <c r="CD215" i="12"/>
  <c r="CE215" i="12" s="1"/>
  <c r="CD216" i="12"/>
  <c r="CE216" i="12" s="1"/>
  <c r="CD217" i="12"/>
  <c r="CE217" i="12" s="1"/>
  <c r="CD218" i="12"/>
  <c r="CE218" i="12" s="1"/>
  <c r="CD219" i="12"/>
  <c r="CE219" i="12"/>
  <c r="CD220" i="12"/>
  <c r="CE220" i="12" s="1"/>
  <c r="CD221" i="12"/>
  <c r="CE221" i="12" s="1"/>
  <c r="CD222" i="12"/>
  <c r="CE222" i="12" s="1"/>
  <c r="CD223" i="12"/>
  <c r="CE223" i="12" s="1"/>
  <c r="CD224" i="12"/>
  <c r="CE224" i="12" s="1"/>
  <c r="CD225" i="12"/>
  <c r="CE225" i="12" s="1"/>
  <c r="CD226" i="12"/>
  <c r="CE226" i="12" s="1"/>
  <c r="CD227" i="12"/>
  <c r="CE227" i="12" s="1"/>
  <c r="CD228" i="12"/>
  <c r="CE228" i="12" s="1"/>
  <c r="CD229" i="12"/>
  <c r="CE229" i="12" s="1"/>
  <c r="CD230" i="12"/>
  <c r="CE230" i="12" s="1"/>
  <c r="CD231" i="12"/>
  <c r="CE231" i="12" s="1"/>
  <c r="CD232" i="12"/>
  <c r="CE232" i="12" s="1"/>
  <c r="CD233" i="12"/>
  <c r="CE233" i="12" s="1"/>
  <c r="CD234" i="12"/>
  <c r="CE234" i="12" s="1"/>
  <c r="CD235" i="12"/>
  <c r="CE235" i="12" s="1"/>
  <c r="CD236" i="12"/>
  <c r="CE236" i="12" s="1"/>
  <c r="CD237" i="12"/>
  <c r="CE237" i="12" s="1"/>
  <c r="CD238" i="12"/>
  <c r="CE238" i="12" s="1"/>
  <c r="CD239" i="12"/>
  <c r="CE239" i="12" s="1"/>
  <c r="CD240" i="12"/>
  <c r="CE240" i="12" s="1"/>
  <c r="CD241" i="12"/>
  <c r="CE241" i="12" s="1"/>
  <c r="CD242" i="12"/>
  <c r="CE242" i="12" s="1"/>
  <c r="CD243" i="12"/>
  <c r="CE243" i="12" s="1"/>
  <c r="CD244" i="12"/>
  <c r="CE244" i="12" s="1"/>
  <c r="CD245" i="12"/>
  <c r="CE245" i="12" s="1"/>
  <c r="CD246" i="12"/>
  <c r="CE246" i="12" s="1"/>
  <c r="CD247" i="12"/>
  <c r="CE247" i="12" s="1"/>
  <c r="CD248" i="12"/>
  <c r="CE248" i="12" s="1"/>
  <c r="CD249" i="12"/>
  <c r="CE249" i="12" s="1"/>
  <c r="CD250" i="12"/>
  <c r="CE250" i="12" s="1"/>
  <c r="CD251" i="12"/>
  <c r="CE251" i="12" s="1"/>
  <c r="CD252" i="12"/>
  <c r="CE252" i="12" s="1"/>
  <c r="CD253" i="12"/>
  <c r="CE253" i="12" s="1"/>
  <c r="CD254" i="12"/>
  <c r="CE254" i="12" s="1"/>
  <c r="CD255" i="12"/>
  <c r="CE255" i="12" s="1"/>
  <c r="CD256" i="12"/>
  <c r="CE256" i="12" s="1"/>
  <c r="CD257" i="12"/>
  <c r="CE257" i="12"/>
  <c r="CD258" i="12"/>
  <c r="CE258" i="12" s="1"/>
  <c r="CD259" i="12"/>
  <c r="CE259" i="12" s="1"/>
  <c r="CD260" i="12"/>
  <c r="CE260" i="12" s="1"/>
  <c r="CD261" i="12"/>
  <c r="CE261" i="12" s="1"/>
  <c r="CD262" i="12"/>
  <c r="CE262" i="12" s="1"/>
  <c r="CD263" i="12"/>
  <c r="CE263" i="12" s="1"/>
  <c r="CD264" i="12"/>
  <c r="CE264" i="12" s="1"/>
  <c r="CD265" i="12"/>
  <c r="CE265" i="12" s="1"/>
  <c r="CD266" i="12"/>
  <c r="CE266" i="12" s="1"/>
  <c r="CD267" i="12"/>
  <c r="CE267" i="12" s="1"/>
  <c r="CD268" i="12"/>
  <c r="CE268" i="12" s="1"/>
  <c r="CD269" i="12"/>
  <c r="CE269" i="12" s="1"/>
  <c r="CD270" i="12"/>
  <c r="CE270" i="12" s="1"/>
  <c r="CD271" i="12"/>
  <c r="CE271" i="12"/>
  <c r="CD272" i="12"/>
  <c r="CE272" i="12" s="1"/>
  <c r="CD273" i="12"/>
  <c r="CE273" i="12" s="1"/>
  <c r="CD274" i="12"/>
  <c r="CE274" i="12" s="1"/>
  <c r="CD275" i="12"/>
  <c r="CE275" i="12" s="1"/>
  <c r="CD276" i="12"/>
  <c r="CE276" i="12" s="1"/>
  <c r="CD277" i="12"/>
  <c r="CE277" i="12" s="1"/>
  <c r="CD278" i="12"/>
  <c r="CE278" i="12" s="1"/>
  <c r="CD279" i="12"/>
  <c r="CE279" i="12" s="1"/>
  <c r="CD280" i="12"/>
  <c r="CE280" i="12" s="1"/>
  <c r="CD281" i="12"/>
  <c r="CE281" i="12" s="1"/>
  <c r="CD282" i="12"/>
  <c r="CE282" i="12" s="1"/>
  <c r="CD283" i="12"/>
  <c r="CE283" i="12" s="1"/>
  <c r="CD284" i="12"/>
  <c r="CE284" i="12" s="1"/>
  <c r="CD285" i="12"/>
  <c r="CE285" i="12" s="1"/>
  <c r="CD286" i="12"/>
  <c r="CE286" i="12" s="1"/>
  <c r="CD287" i="12"/>
  <c r="CE287" i="12" s="1"/>
  <c r="CD288" i="12"/>
  <c r="CE288" i="12" s="1"/>
  <c r="CD289" i="12"/>
  <c r="CE289" i="12" s="1"/>
  <c r="CD290" i="12"/>
  <c r="CE290" i="12" s="1"/>
  <c r="CD291" i="12"/>
  <c r="CE291" i="12" s="1"/>
  <c r="CD292" i="12"/>
  <c r="CE292" i="12" s="1"/>
  <c r="CD293" i="12"/>
  <c r="CE293" i="12" s="1"/>
  <c r="CD294" i="12"/>
  <c r="CE294" i="12" s="1"/>
  <c r="CD295" i="12"/>
  <c r="CE295" i="12" s="1"/>
  <c r="CD296" i="12"/>
  <c r="CE296" i="12" s="1"/>
  <c r="CD297" i="12"/>
  <c r="CE297" i="12" s="1"/>
  <c r="CD298" i="12"/>
  <c r="CE298" i="12" s="1"/>
  <c r="CD299" i="12"/>
  <c r="CE299" i="12" s="1"/>
  <c r="CD300" i="12"/>
  <c r="CE300" i="12" s="1"/>
  <c r="CD301" i="12"/>
  <c r="CE301" i="12" s="1"/>
  <c r="CD302" i="12"/>
  <c r="CE302" i="12" s="1"/>
  <c r="CD303" i="12"/>
  <c r="CE303" i="12" s="1"/>
  <c r="CD304" i="12"/>
  <c r="CE304" i="12" s="1"/>
  <c r="CD305" i="12"/>
  <c r="CE305" i="12" s="1"/>
  <c r="CD306" i="12"/>
  <c r="CE306" i="12" s="1"/>
  <c r="CD307" i="12"/>
  <c r="CE307" i="12" s="1"/>
  <c r="CD308" i="12"/>
  <c r="CE308" i="12" s="1"/>
  <c r="CD309" i="12"/>
  <c r="CE309" i="12" s="1"/>
  <c r="CD310" i="12"/>
  <c r="CE310" i="12" s="1"/>
  <c r="CD311" i="12"/>
  <c r="CE311" i="12" s="1"/>
  <c r="CD312" i="12"/>
  <c r="CE312" i="12" s="1"/>
  <c r="CD313" i="12"/>
  <c r="CE313" i="12" s="1"/>
  <c r="CD314" i="12"/>
  <c r="CE314" i="12" s="1"/>
  <c r="CD315" i="12"/>
  <c r="CE315" i="12" s="1"/>
  <c r="CD316" i="12"/>
  <c r="CE316" i="12" s="1"/>
  <c r="CD317" i="12"/>
  <c r="CE317" i="12" s="1"/>
  <c r="CD318" i="12"/>
  <c r="CE318" i="12" s="1"/>
  <c r="CD319" i="12"/>
  <c r="CE319" i="12" s="1"/>
  <c r="CD320" i="12"/>
  <c r="CE320" i="12" s="1"/>
  <c r="CD321" i="12"/>
  <c r="CE321" i="12" s="1"/>
  <c r="CD322" i="12"/>
  <c r="CE322" i="12" s="1"/>
  <c r="CD323" i="12"/>
  <c r="CE323" i="12" s="1"/>
  <c r="CD324" i="12"/>
  <c r="CE324" i="12" s="1"/>
  <c r="CD325" i="12"/>
  <c r="CE325" i="12" s="1"/>
  <c r="CD326" i="12"/>
  <c r="CE326" i="12" s="1"/>
  <c r="CD327" i="12"/>
  <c r="CE327" i="12"/>
  <c r="CD328" i="12"/>
  <c r="CE328" i="12" s="1"/>
  <c r="CD329" i="12"/>
  <c r="CE329" i="12" s="1"/>
  <c r="CD330" i="12"/>
  <c r="CE330" i="12" s="1"/>
  <c r="CD331" i="12"/>
  <c r="CE331" i="12" s="1"/>
  <c r="CD332" i="12"/>
  <c r="CE332" i="12" s="1"/>
  <c r="CD333" i="12"/>
  <c r="CE333" i="12" s="1"/>
  <c r="CD334" i="12"/>
  <c r="CE334" i="12" s="1"/>
  <c r="CD335" i="12"/>
  <c r="CE335" i="12" s="1"/>
  <c r="CD336" i="12"/>
  <c r="CE336" i="12" s="1"/>
  <c r="CD337" i="12"/>
  <c r="CE337" i="12" s="1"/>
  <c r="CD338" i="12"/>
  <c r="CE338" i="12" s="1"/>
  <c r="CD339" i="12"/>
  <c r="CE339" i="12" s="1"/>
  <c r="CD340" i="12"/>
  <c r="CE340" i="12" s="1"/>
  <c r="CD341" i="12"/>
  <c r="CE341" i="12" s="1"/>
  <c r="CD342" i="12"/>
  <c r="CE342" i="12" s="1"/>
  <c r="CD343" i="12"/>
  <c r="CE343" i="12" s="1"/>
  <c r="CD344" i="12"/>
  <c r="CE344" i="12" s="1"/>
  <c r="CD345" i="12"/>
  <c r="CE345" i="12" s="1"/>
  <c r="CD346" i="12"/>
  <c r="CE346" i="12" s="1"/>
  <c r="CD347" i="12"/>
  <c r="CE347" i="12" s="1"/>
  <c r="CD348" i="12"/>
  <c r="CE348" i="12" s="1"/>
  <c r="CD349" i="12"/>
  <c r="CE349" i="12" s="1"/>
  <c r="CD350" i="12"/>
  <c r="CE350" i="12" s="1"/>
  <c r="CD351" i="12"/>
  <c r="CE351" i="12" s="1"/>
  <c r="CD352" i="12"/>
  <c r="CE352" i="12" s="1"/>
  <c r="CD353" i="12"/>
  <c r="CE353" i="12"/>
  <c r="CD354" i="12"/>
  <c r="CE354" i="12" s="1"/>
  <c r="CD355" i="12"/>
  <c r="CE355" i="12" s="1"/>
  <c r="CD356" i="12"/>
  <c r="CE356" i="12" s="1"/>
  <c r="CD357" i="12"/>
  <c r="CE357" i="12" s="1"/>
  <c r="CD358" i="12"/>
  <c r="CE358" i="12" s="1"/>
  <c r="CD359" i="12"/>
  <c r="CE359" i="12" s="1"/>
  <c r="CD360" i="12"/>
  <c r="CE360" i="12" s="1"/>
  <c r="CD361" i="12"/>
  <c r="CE361" i="12" s="1"/>
  <c r="CD362" i="12"/>
  <c r="CE362" i="12" s="1"/>
  <c r="CD363" i="12"/>
  <c r="CE363" i="12" s="1"/>
  <c r="CD364" i="12"/>
  <c r="CE364" i="12" s="1"/>
  <c r="CD365" i="12"/>
  <c r="CE365" i="12" s="1"/>
  <c r="CD366" i="12"/>
  <c r="CE366" i="12" s="1"/>
  <c r="CD367" i="12"/>
  <c r="CE367" i="12" s="1"/>
  <c r="CD368" i="12"/>
  <c r="CE368" i="12" s="1"/>
  <c r="CD369" i="12"/>
  <c r="CE369" i="12" s="1"/>
  <c r="CD370" i="12"/>
  <c r="CE370" i="12" s="1"/>
  <c r="CD371" i="12"/>
  <c r="CE371" i="12" s="1"/>
  <c r="CD372" i="12"/>
  <c r="CE372" i="12" s="1"/>
  <c r="CD373" i="12"/>
  <c r="CE373" i="12" s="1"/>
  <c r="CD374" i="12"/>
  <c r="CE374" i="12" s="1"/>
  <c r="CD375" i="12"/>
  <c r="CE375" i="12" s="1"/>
  <c r="CD376" i="12"/>
  <c r="CE376" i="12" s="1"/>
  <c r="CD377" i="12"/>
  <c r="CE377" i="12" s="1"/>
  <c r="CD378" i="12"/>
  <c r="CE378" i="12" s="1"/>
  <c r="CD379" i="12"/>
  <c r="CE379" i="12" s="1"/>
  <c r="CD380" i="12"/>
  <c r="CE380" i="12" s="1"/>
  <c r="CD381" i="12"/>
  <c r="CE381" i="12" s="1"/>
  <c r="CD382" i="12"/>
  <c r="CE382" i="12" s="1"/>
  <c r="CD383" i="12"/>
  <c r="CE383" i="12" s="1"/>
  <c r="CD384" i="12"/>
  <c r="CE384" i="12" s="1"/>
  <c r="CD385" i="12"/>
  <c r="CE385" i="12" s="1"/>
  <c r="CD386" i="12"/>
  <c r="CE386" i="12" s="1"/>
  <c r="CD387" i="12"/>
  <c r="CE387" i="12" s="1"/>
  <c r="CD388" i="12"/>
  <c r="CE388" i="12" s="1"/>
  <c r="CD389" i="12"/>
  <c r="CE389" i="12" s="1"/>
  <c r="CD390" i="12"/>
  <c r="CE390" i="12" s="1"/>
  <c r="CD391" i="12"/>
  <c r="CE391" i="12" s="1"/>
  <c r="CD392" i="12"/>
  <c r="CE392" i="12" s="1"/>
  <c r="CD393" i="12"/>
  <c r="CE393" i="12" s="1"/>
  <c r="CD394" i="12"/>
  <c r="CE394" i="12" s="1"/>
  <c r="CD395" i="12"/>
  <c r="CE395" i="12" s="1"/>
  <c r="CD396" i="12"/>
  <c r="CE396" i="12" s="1"/>
  <c r="CD397" i="12"/>
  <c r="CE397" i="12" s="1"/>
  <c r="CD398" i="12"/>
  <c r="CE398" i="12" s="1"/>
  <c r="CD399" i="12"/>
  <c r="CE399" i="12"/>
  <c r="CD400" i="12"/>
  <c r="CE400" i="12" s="1"/>
  <c r="CD401" i="12"/>
  <c r="CE401" i="12" s="1"/>
  <c r="CD402" i="12"/>
  <c r="CE402" i="12"/>
  <c r="CD403" i="12"/>
  <c r="CE403" i="12" s="1"/>
  <c r="CD404" i="12"/>
  <c r="CE404" i="12" s="1"/>
  <c r="CD405" i="12"/>
  <c r="CE405" i="12" s="1"/>
  <c r="CD406" i="12"/>
  <c r="CE406" i="12" s="1"/>
  <c r="CD407" i="12"/>
  <c r="CE407" i="12" s="1"/>
  <c r="CD408" i="12"/>
  <c r="CE408" i="12" s="1"/>
  <c r="CD409" i="12"/>
  <c r="CE409" i="12" s="1"/>
  <c r="CD410" i="12"/>
  <c r="CE410" i="12" s="1"/>
  <c r="CD411" i="12"/>
  <c r="CE411" i="12"/>
  <c r="CD412" i="12"/>
  <c r="CE412" i="12" s="1"/>
  <c r="CD413" i="12"/>
  <c r="CE413" i="12" s="1"/>
  <c r="CD414" i="12"/>
  <c r="CE414" i="12"/>
  <c r="CD415" i="12"/>
  <c r="CE415" i="12" s="1"/>
  <c r="CD416" i="12"/>
  <c r="CE416" i="12" s="1"/>
  <c r="CD417" i="12"/>
  <c r="CE417" i="12"/>
  <c r="CD418" i="12"/>
  <c r="CE418" i="12" s="1"/>
  <c r="CD419" i="12"/>
  <c r="CE419" i="12"/>
  <c r="CD420" i="12"/>
  <c r="CE420" i="12" s="1"/>
  <c r="CD421" i="12"/>
  <c r="CE421" i="12" s="1"/>
  <c r="CD422" i="12"/>
  <c r="CE422" i="12" s="1"/>
  <c r="CD423" i="12"/>
  <c r="CE423" i="12"/>
  <c r="CD424" i="12"/>
  <c r="CE424" i="12" s="1"/>
  <c r="CD425" i="12"/>
  <c r="CE425" i="12" s="1"/>
  <c r="CD426" i="12"/>
  <c r="CE426" i="12" s="1"/>
  <c r="CD427" i="12"/>
  <c r="CE427" i="12" s="1"/>
  <c r="CD428" i="12"/>
  <c r="CE428" i="12" s="1"/>
  <c r="CD429" i="12"/>
  <c r="CE429" i="12" s="1"/>
  <c r="CD430" i="12"/>
  <c r="CE430" i="12" s="1"/>
  <c r="CD431" i="12"/>
  <c r="CE431" i="12" s="1"/>
  <c r="CD432" i="12"/>
  <c r="CE432" i="12" s="1"/>
  <c r="CD433" i="12"/>
  <c r="CE433" i="12" s="1"/>
  <c r="CD434" i="12"/>
  <c r="CE434" i="12" s="1"/>
  <c r="CD435" i="12"/>
  <c r="CE435" i="12"/>
  <c r="CD436" i="12"/>
  <c r="CE436" i="12" s="1"/>
  <c r="CD437" i="12"/>
  <c r="CE437" i="12" s="1"/>
  <c r="CD438" i="12"/>
  <c r="CE438" i="12" s="1"/>
  <c r="CD439" i="12"/>
  <c r="CE439" i="12"/>
  <c r="CD440" i="12"/>
  <c r="CE440" i="12" s="1"/>
  <c r="CD441" i="12"/>
  <c r="CE441" i="12" s="1"/>
  <c r="CD442" i="12"/>
  <c r="CE442" i="12" s="1"/>
  <c r="CD443" i="12"/>
  <c r="CE443" i="12" s="1"/>
  <c r="CD444" i="12"/>
  <c r="CE444" i="12" s="1"/>
  <c r="CD445" i="12"/>
  <c r="CE445" i="12" s="1"/>
  <c r="CD446" i="12"/>
  <c r="CE446" i="12" s="1"/>
  <c r="CD447" i="12"/>
  <c r="CE447" i="12" s="1"/>
  <c r="CD448" i="12"/>
  <c r="CE448" i="12" s="1"/>
  <c r="CD449" i="12"/>
  <c r="CE449" i="12" s="1"/>
  <c r="CD450" i="12"/>
  <c r="CE450" i="12" s="1"/>
  <c r="CD451" i="12"/>
  <c r="CE451" i="12" s="1"/>
  <c r="CD452" i="12"/>
  <c r="CE452" i="12" s="1"/>
  <c r="CD453" i="12"/>
  <c r="CE453" i="12" s="1"/>
  <c r="CD454" i="12"/>
  <c r="CE454" i="12" s="1"/>
  <c r="CD455" i="12"/>
  <c r="CE455" i="12"/>
  <c r="CD456" i="12"/>
  <c r="CE456" i="12" s="1"/>
  <c r="CD457" i="12"/>
  <c r="CE457" i="12" s="1"/>
  <c r="CD458" i="12"/>
  <c r="CE458" i="12" s="1"/>
  <c r="CD459" i="12"/>
  <c r="CE459" i="12"/>
  <c r="CD460" i="12"/>
  <c r="CE460" i="12" s="1"/>
  <c r="CD461" i="12"/>
  <c r="CE461" i="12" s="1"/>
  <c r="CD462" i="12"/>
  <c r="CE462" i="12" s="1"/>
  <c r="CD463" i="12"/>
  <c r="CE463" i="12" s="1"/>
  <c r="CD464" i="12"/>
  <c r="CE464" i="12" s="1"/>
  <c r="CD465" i="12"/>
  <c r="CE465" i="12" s="1"/>
  <c r="CD466" i="12"/>
  <c r="CE466" i="12" s="1"/>
  <c r="CD467" i="12"/>
  <c r="CE467" i="12" s="1"/>
  <c r="CD468" i="12"/>
  <c r="CE468" i="12" s="1"/>
  <c r="CD469" i="12"/>
  <c r="CE469" i="12" s="1"/>
  <c r="CD470" i="12"/>
  <c r="CE470" i="12" s="1"/>
  <c r="CD471" i="12"/>
  <c r="CE471" i="12"/>
  <c r="CD472" i="12"/>
  <c r="CE472" i="12" s="1"/>
  <c r="CD473" i="12"/>
  <c r="CE473" i="12" s="1"/>
  <c r="CD474" i="12"/>
  <c r="CE474" i="12" s="1"/>
  <c r="CD475" i="12"/>
  <c r="CE475" i="12" s="1"/>
  <c r="CD476" i="12"/>
  <c r="CE476" i="12" s="1"/>
  <c r="CD477" i="12"/>
  <c r="CE477" i="12" s="1"/>
  <c r="CD478" i="12"/>
  <c r="CE478" i="12" s="1"/>
  <c r="CD479" i="12"/>
  <c r="CE479" i="12" s="1"/>
  <c r="CD480" i="12"/>
  <c r="CE480" i="12" s="1"/>
  <c r="CD481" i="12"/>
  <c r="CE481" i="12" s="1"/>
  <c r="CD482" i="12"/>
  <c r="CE482" i="12" s="1"/>
  <c r="CD483" i="12"/>
  <c r="CE483" i="12" s="1"/>
  <c r="CD484" i="12"/>
  <c r="CE484" i="12" s="1"/>
  <c r="CD485" i="12"/>
  <c r="CE485" i="12" s="1"/>
  <c r="CD486" i="12"/>
  <c r="CE486" i="12" s="1"/>
  <c r="CD487" i="12"/>
  <c r="CE487" i="12"/>
  <c r="CD488" i="12"/>
  <c r="CE488" i="12" s="1"/>
  <c r="CD489" i="12"/>
  <c r="CE489" i="12" s="1"/>
  <c r="CD490" i="12"/>
  <c r="CE490" i="12" s="1"/>
  <c r="CD491" i="12"/>
  <c r="CE491" i="12"/>
  <c r="CD492" i="12"/>
  <c r="CE492" i="12" s="1"/>
  <c r="CD493" i="12"/>
  <c r="CE493" i="12" s="1"/>
  <c r="CD494" i="12"/>
  <c r="CE494" i="12" s="1"/>
  <c r="CD495" i="12"/>
  <c r="CE495" i="12" s="1"/>
  <c r="CD496" i="12"/>
  <c r="CE496" i="12" s="1"/>
  <c r="CD497" i="12"/>
  <c r="CE497" i="12" s="1"/>
  <c r="CD498" i="12"/>
  <c r="CE498" i="12" s="1"/>
  <c r="CD499" i="12"/>
  <c r="CE499" i="12" s="1"/>
  <c r="CD500" i="12"/>
  <c r="CE500" i="12" s="1"/>
  <c r="CD501" i="12"/>
  <c r="CE501" i="12" s="1"/>
  <c r="CD502" i="12"/>
  <c r="CE502" i="12" s="1"/>
  <c r="CD503" i="12"/>
  <c r="CE503" i="12"/>
  <c r="CD504" i="12"/>
  <c r="CE504" i="12" s="1"/>
  <c r="CD505" i="12"/>
  <c r="CE505" i="12" s="1"/>
  <c r="CD506" i="12"/>
  <c r="CE506" i="12" s="1"/>
  <c r="CD507" i="12"/>
  <c r="CE507" i="12"/>
  <c r="CD508" i="12"/>
  <c r="CE508" i="12" s="1"/>
  <c r="CD509" i="12"/>
  <c r="CE509" i="12" s="1"/>
  <c r="CD510" i="12"/>
  <c r="CE510" i="12" s="1"/>
  <c r="CD511" i="12"/>
  <c r="CE511" i="12" s="1"/>
  <c r="CD512" i="12"/>
  <c r="CE512" i="12" s="1"/>
  <c r="CD513" i="12"/>
  <c r="CE513" i="12" s="1"/>
  <c r="CD514" i="12"/>
  <c r="CE514" i="12" s="1"/>
  <c r="CD515" i="12"/>
  <c r="CE515" i="12" s="1"/>
  <c r="CD516" i="12"/>
  <c r="CE516" i="12" s="1"/>
  <c r="CD517" i="12"/>
  <c r="CE517" i="12" s="1"/>
  <c r="CD518" i="12"/>
  <c r="CE518" i="12" s="1"/>
  <c r="CD519" i="12"/>
  <c r="CE519" i="12"/>
  <c r="CD520" i="12"/>
  <c r="CE520" i="12" s="1"/>
  <c r="CD521" i="12"/>
  <c r="CE521" i="12" s="1"/>
  <c r="CD522" i="12"/>
  <c r="CE522" i="12" s="1"/>
  <c r="CD523" i="12"/>
  <c r="CE523" i="12"/>
  <c r="CD524" i="12"/>
  <c r="CE524" i="12" s="1"/>
  <c r="CD525" i="12"/>
  <c r="CE525" i="12" s="1"/>
  <c r="CD526" i="12"/>
  <c r="CE526" i="12" s="1"/>
  <c r="CD527" i="12"/>
  <c r="CE527" i="12" s="1"/>
  <c r="CD528" i="12"/>
  <c r="CE528" i="12" s="1"/>
  <c r="CD529" i="12"/>
  <c r="CE529" i="12" s="1"/>
  <c r="CD530" i="12"/>
  <c r="CE530" i="12" s="1"/>
  <c r="CD531" i="12"/>
  <c r="CE531" i="12" s="1"/>
  <c r="CD532" i="12"/>
  <c r="CE532" i="12" s="1"/>
  <c r="CD533" i="12"/>
  <c r="CE533" i="12" s="1"/>
  <c r="CD534" i="12"/>
  <c r="CE534" i="12" s="1"/>
  <c r="CD535" i="12"/>
  <c r="CE535" i="12"/>
  <c r="CD536" i="12"/>
  <c r="CE536" i="12" s="1"/>
  <c r="CD537" i="12"/>
  <c r="CE537" i="12" s="1"/>
  <c r="CD538" i="12"/>
  <c r="CE538" i="12" s="1"/>
  <c r="CD539" i="12"/>
  <c r="CE539" i="12" s="1"/>
  <c r="CD540" i="12"/>
  <c r="CE540" i="12" s="1"/>
  <c r="CD541" i="12"/>
  <c r="CE541" i="12" s="1"/>
  <c r="CD542" i="12"/>
  <c r="CE542" i="12" s="1"/>
  <c r="CD543" i="12"/>
  <c r="CE543" i="12" s="1"/>
  <c r="CD544" i="12"/>
  <c r="CE544" i="12" s="1"/>
  <c r="CD545" i="12"/>
  <c r="CE545" i="12" s="1"/>
  <c r="CD546" i="12"/>
  <c r="CE546" i="12" s="1"/>
  <c r="CD547" i="12"/>
  <c r="CE547" i="12" s="1"/>
  <c r="CD548" i="12"/>
  <c r="CE548" i="12" s="1"/>
  <c r="CD549" i="12"/>
  <c r="CE549" i="12" s="1"/>
  <c r="CD550" i="12"/>
  <c r="CE550" i="12" s="1"/>
  <c r="CD551" i="12"/>
  <c r="CE551" i="12"/>
  <c r="CD552" i="12"/>
  <c r="CE552" i="12" s="1"/>
  <c r="CD553" i="12"/>
  <c r="CE553" i="12" s="1"/>
  <c r="CD554" i="12"/>
  <c r="CE554" i="12" s="1"/>
  <c r="CD555" i="12"/>
  <c r="CE555" i="12"/>
  <c r="CD556" i="12"/>
  <c r="CE556" i="12" s="1"/>
  <c r="CD557" i="12"/>
  <c r="CE557" i="12" s="1"/>
  <c r="CD558" i="12"/>
  <c r="CE558" i="12" s="1"/>
  <c r="CD559" i="12"/>
  <c r="CE559" i="12" s="1"/>
  <c r="CD560" i="12"/>
  <c r="CE560" i="12" s="1"/>
  <c r="CD561" i="12"/>
  <c r="CE561" i="12" s="1"/>
  <c r="CD562" i="12"/>
  <c r="CE562" i="12" s="1"/>
  <c r="CD563" i="12"/>
  <c r="CE563" i="12" s="1"/>
  <c r="CD564" i="12"/>
  <c r="CE564" i="12" s="1"/>
  <c r="CD565" i="12"/>
  <c r="CE565" i="12" s="1"/>
  <c r="CD566" i="12"/>
  <c r="CE566" i="12" s="1"/>
  <c r="CD567" i="12"/>
  <c r="CE567" i="12"/>
  <c r="CD568" i="12"/>
  <c r="CE568" i="12" s="1"/>
  <c r="CD569" i="12"/>
  <c r="CE569" i="12" s="1"/>
  <c r="CD570" i="12"/>
  <c r="CE570" i="12" s="1"/>
  <c r="CD571" i="12"/>
  <c r="CE571" i="12"/>
  <c r="CD572" i="12"/>
  <c r="CE572" i="12" s="1"/>
  <c r="CD573" i="12"/>
  <c r="CE573" i="12" s="1"/>
  <c r="CD574" i="12"/>
  <c r="CE574" i="12" s="1"/>
  <c r="CD575" i="12"/>
  <c r="CE575" i="12" s="1"/>
  <c r="CD576" i="12"/>
  <c r="CE576" i="12" s="1"/>
  <c r="CD577" i="12"/>
  <c r="CE577" i="12" s="1"/>
  <c r="CD578" i="12"/>
  <c r="CE578" i="12" s="1"/>
  <c r="CD579" i="12"/>
  <c r="CE579" i="12" s="1"/>
  <c r="CD580" i="12"/>
  <c r="CE580" i="12" s="1"/>
  <c r="CD581" i="12"/>
  <c r="CE581" i="12" s="1"/>
  <c r="CD582" i="12"/>
  <c r="CE582" i="12" s="1"/>
  <c r="CD583" i="12"/>
  <c r="CE583" i="12"/>
  <c r="CD584" i="12"/>
  <c r="CE584" i="12" s="1"/>
  <c r="CD585" i="12"/>
  <c r="CE585" i="12" s="1"/>
  <c r="CD586" i="12"/>
  <c r="CE586" i="12"/>
  <c r="CD587" i="12"/>
  <c r="CE587" i="12" s="1"/>
  <c r="CD588" i="12"/>
  <c r="CE588" i="12" s="1"/>
  <c r="CD589" i="12"/>
  <c r="CE589" i="12" s="1"/>
  <c r="CD590" i="12"/>
  <c r="CE590" i="12" s="1"/>
  <c r="CD591" i="12"/>
  <c r="CE591" i="12"/>
  <c r="CD592" i="12"/>
  <c r="CE592" i="12" s="1"/>
  <c r="CD593" i="12"/>
  <c r="CE593" i="12" s="1"/>
  <c r="CD594" i="12"/>
  <c r="CE594" i="12" s="1"/>
  <c r="CD595" i="12"/>
  <c r="CE595" i="12" s="1"/>
  <c r="CD596" i="12"/>
  <c r="CE596" i="12" s="1"/>
  <c r="CD597" i="12"/>
  <c r="CE597" i="12" s="1"/>
  <c r="CD598" i="12"/>
  <c r="CE598" i="12" s="1"/>
  <c r="CD599" i="12"/>
  <c r="CE599" i="12"/>
  <c r="CD600" i="12"/>
  <c r="CE600" i="12" s="1"/>
  <c r="CD601" i="12"/>
  <c r="CE601" i="12" s="1"/>
  <c r="CD602" i="12"/>
  <c r="CE602" i="12"/>
  <c r="CD603" i="12"/>
  <c r="CE603" i="12" s="1"/>
  <c r="CD604" i="12"/>
  <c r="CE604" i="12" s="1"/>
  <c r="CD605" i="12"/>
  <c r="CE605" i="12" s="1"/>
  <c r="CD606" i="12"/>
  <c r="CE606" i="12" s="1"/>
  <c r="CD607" i="12"/>
  <c r="CE607" i="12" s="1"/>
  <c r="CD608" i="12"/>
  <c r="CE608" i="12" s="1"/>
  <c r="CD609" i="12"/>
  <c r="CE609" i="12" s="1"/>
  <c r="CD610" i="12"/>
  <c r="CE610" i="12" s="1"/>
  <c r="CD611" i="12"/>
  <c r="CE611" i="12"/>
  <c r="CD612" i="12"/>
  <c r="CE612" i="12" s="1"/>
  <c r="CD613" i="12"/>
  <c r="CE613" i="12" s="1"/>
  <c r="CD614" i="12"/>
  <c r="CE614" i="12" s="1"/>
  <c r="CD615" i="12"/>
  <c r="CE615" i="12"/>
  <c r="CD616" i="12"/>
  <c r="CE616" i="12" s="1"/>
  <c r="CD617" i="12"/>
  <c r="CE617" i="12"/>
  <c r="CD618" i="12"/>
  <c r="CE618" i="12" s="1"/>
  <c r="CD619" i="12"/>
  <c r="CE619" i="12"/>
  <c r="CD620" i="12"/>
  <c r="CE620" i="12" s="1"/>
  <c r="CD621" i="12"/>
  <c r="CE621" i="12" s="1"/>
  <c r="CD622" i="12"/>
  <c r="CE622" i="12" s="1"/>
  <c r="CD623" i="12"/>
  <c r="CE623" i="12" s="1"/>
  <c r="CD624" i="12"/>
  <c r="CE624" i="12" s="1"/>
  <c r="CD625" i="12"/>
  <c r="CE625" i="12"/>
  <c r="CD626" i="12"/>
  <c r="CE626" i="12" s="1"/>
  <c r="CD627" i="12"/>
  <c r="CE627" i="12"/>
  <c r="CD628" i="12"/>
  <c r="CE628" i="12" s="1"/>
  <c r="CD629" i="12"/>
  <c r="CE629" i="12" s="1"/>
  <c r="CD630" i="12"/>
  <c r="CE630" i="12" s="1"/>
  <c r="CD631" i="12"/>
  <c r="CE631" i="12"/>
  <c r="CD632" i="12"/>
  <c r="CE632" i="12" s="1"/>
  <c r="CD633" i="12"/>
  <c r="CE633" i="12" s="1"/>
  <c r="CD634" i="12"/>
  <c r="CE634" i="12" s="1"/>
  <c r="CD635" i="12"/>
  <c r="CE635" i="12" s="1"/>
  <c r="CD636" i="12"/>
  <c r="CE636" i="12" s="1"/>
  <c r="CD637" i="12"/>
  <c r="CE637" i="12" s="1"/>
  <c r="CD638" i="12"/>
  <c r="CE638" i="12" s="1"/>
  <c r="CD639" i="12"/>
  <c r="CE639" i="12"/>
  <c r="CD640" i="12"/>
  <c r="CE640" i="12" s="1"/>
  <c r="CD641" i="12"/>
  <c r="CE641" i="12" s="1"/>
  <c r="CD642" i="12"/>
  <c r="CE642" i="12" s="1"/>
  <c r="CD643" i="12"/>
  <c r="CE643" i="12"/>
  <c r="CD644" i="12"/>
  <c r="CE644" i="12" s="1"/>
  <c r="CD645" i="12"/>
  <c r="CE645" i="12" s="1"/>
  <c r="CD646" i="12"/>
  <c r="CE646" i="12" s="1"/>
  <c r="CD647" i="12"/>
  <c r="CE647" i="12" s="1"/>
  <c r="CD648" i="12"/>
  <c r="CE648" i="12" s="1"/>
  <c r="CD649" i="12"/>
  <c r="CE649" i="12" s="1"/>
  <c r="CD650" i="12"/>
  <c r="CE650" i="12" s="1"/>
  <c r="CD651" i="12"/>
  <c r="CE651" i="12"/>
  <c r="CD652" i="12"/>
  <c r="CE652" i="12" s="1"/>
  <c r="CD653" i="12"/>
  <c r="CE653" i="12" s="1"/>
  <c r="CD654" i="12"/>
  <c r="CE654" i="12" s="1"/>
  <c r="CD655" i="12"/>
  <c r="CE655" i="12"/>
  <c r="CD656" i="12"/>
  <c r="CE656" i="12" s="1"/>
  <c r="CD657" i="12"/>
  <c r="CE657" i="12"/>
  <c r="CD658" i="12"/>
  <c r="CE658" i="12" s="1"/>
  <c r="CD659" i="12"/>
  <c r="CE659" i="12"/>
  <c r="CD660" i="12"/>
  <c r="CE660" i="12" s="1"/>
  <c r="CD661" i="12"/>
  <c r="CE661" i="12" s="1"/>
  <c r="CD662" i="12"/>
  <c r="CE662" i="12" s="1"/>
  <c r="CD663" i="12"/>
  <c r="CE663" i="12"/>
  <c r="CD664" i="12"/>
  <c r="CE664" i="12" s="1"/>
  <c r="CD665" i="12"/>
  <c r="CE665" i="12" s="1"/>
  <c r="CD666" i="12"/>
  <c r="CE666" i="12"/>
  <c r="CD667" i="12"/>
  <c r="CE667" i="12"/>
  <c r="CD668" i="12"/>
  <c r="CE668" i="12" s="1"/>
  <c r="CD669" i="12"/>
  <c r="CE669" i="12" s="1"/>
  <c r="CD670" i="12"/>
  <c r="CE670" i="12" s="1"/>
  <c r="CD671" i="12"/>
  <c r="CE671" i="12"/>
  <c r="CD672" i="12"/>
  <c r="CE672" i="12" s="1"/>
  <c r="CD673" i="12"/>
  <c r="CE673" i="12" s="1"/>
  <c r="CD674" i="12"/>
  <c r="CE674" i="12" s="1"/>
  <c r="CD675" i="12"/>
  <c r="CE675" i="12"/>
  <c r="CD676" i="12"/>
  <c r="CE676" i="12" s="1"/>
  <c r="CD677" i="12"/>
  <c r="CE677" i="12" s="1"/>
  <c r="CD678" i="12"/>
  <c r="CE678" i="12" s="1"/>
  <c r="CD679" i="12"/>
  <c r="CE679" i="12" s="1"/>
  <c r="CD680" i="12"/>
  <c r="CE680" i="12" s="1"/>
  <c r="CD681" i="12"/>
  <c r="CE681" i="12" s="1"/>
  <c r="CD682" i="12"/>
  <c r="CE682" i="12" s="1"/>
  <c r="CD683" i="12"/>
  <c r="CE683" i="12"/>
  <c r="CD684" i="12"/>
  <c r="CE684" i="12" s="1"/>
  <c r="CD685" i="12"/>
  <c r="CE685" i="12" s="1"/>
  <c r="CD686" i="12"/>
  <c r="CE686" i="12" s="1"/>
  <c r="CD687" i="12"/>
  <c r="CE687" i="12" s="1"/>
  <c r="CD688" i="12"/>
  <c r="CE688" i="12" s="1"/>
  <c r="CD689" i="12"/>
  <c r="CE689" i="12"/>
  <c r="CD690" i="12"/>
  <c r="CE690" i="12"/>
  <c r="CD691" i="12"/>
  <c r="CE691" i="12" s="1"/>
  <c r="CD692" i="12"/>
  <c r="CE692" i="12" s="1"/>
  <c r="CD693" i="12"/>
  <c r="CE693" i="12" s="1"/>
  <c r="CD694" i="12"/>
  <c r="CE694" i="12" s="1"/>
  <c r="CD695" i="12"/>
  <c r="CE695" i="12" s="1"/>
  <c r="CD696" i="12"/>
  <c r="CE696" i="12" s="1"/>
  <c r="CD697" i="12"/>
  <c r="CE697" i="12" s="1"/>
  <c r="CD698" i="12"/>
  <c r="CE698" i="12" s="1"/>
  <c r="CD699" i="12"/>
  <c r="CE699" i="12" s="1"/>
  <c r="CD700" i="12"/>
  <c r="CE700" i="12" s="1"/>
  <c r="CD701" i="12"/>
  <c r="CE701" i="12" s="1"/>
  <c r="CD702" i="12"/>
  <c r="CE702" i="12" s="1"/>
  <c r="CD703" i="12"/>
  <c r="CE703" i="12" s="1"/>
  <c r="CD704" i="12"/>
  <c r="CE704" i="12" s="1"/>
  <c r="CD705" i="12"/>
  <c r="CE705" i="12" s="1"/>
  <c r="CD706" i="12"/>
  <c r="CE706" i="12" s="1"/>
  <c r="CD707" i="12"/>
  <c r="CE707" i="12" s="1"/>
  <c r="CD708" i="12"/>
  <c r="CE708" i="12" s="1"/>
  <c r="CD709" i="12"/>
  <c r="CE709" i="12"/>
  <c r="CD710" i="12"/>
  <c r="CE710" i="12" s="1"/>
  <c r="CD711" i="12"/>
  <c r="CE711" i="12" s="1"/>
  <c r="CD712" i="12"/>
  <c r="CE712" i="12"/>
  <c r="CD713" i="12"/>
  <c r="CE713" i="12" s="1"/>
  <c r="CD714" i="12"/>
  <c r="CE714" i="12" s="1"/>
  <c r="CD715" i="12"/>
  <c r="CE715" i="12" s="1"/>
  <c r="CD716" i="12"/>
  <c r="CE716" i="12" s="1"/>
  <c r="CD717" i="12"/>
  <c r="CE717" i="12"/>
  <c r="CD718" i="12"/>
  <c r="CE718" i="12" s="1"/>
  <c r="CD719" i="12"/>
  <c r="CE719" i="12"/>
  <c r="CD720" i="12"/>
  <c r="CE720" i="12" s="1"/>
  <c r="CD721" i="12"/>
  <c r="CE721" i="12"/>
  <c r="CD722" i="12"/>
  <c r="CE722" i="12" s="1"/>
  <c r="CD723" i="12"/>
  <c r="CE723" i="12"/>
  <c r="CD724" i="12"/>
  <c r="CE724" i="12" s="1"/>
  <c r="CD725" i="12"/>
  <c r="CE725" i="12" s="1"/>
  <c r="CD726" i="12"/>
  <c r="CE726" i="12" s="1"/>
  <c r="CD727" i="12"/>
  <c r="CE727" i="12" s="1"/>
  <c r="CD728" i="12"/>
  <c r="CE728" i="12"/>
  <c r="CD729" i="12"/>
  <c r="CE729" i="12" s="1"/>
  <c r="CD730" i="12"/>
  <c r="CE730" i="12" s="1"/>
  <c r="CD731" i="12"/>
  <c r="CE731" i="12"/>
  <c r="CD732" i="12"/>
  <c r="CE732" i="12"/>
  <c r="CD733" i="12"/>
  <c r="CE733" i="12" s="1"/>
  <c r="CD734" i="12"/>
  <c r="CE734" i="12" s="1"/>
  <c r="CD735" i="12"/>
  <c r="CE735" i="12"/>
  <c r="CD736" i="12"/>
  <c r="CE736" i="12" s="1"/>
  <c r="CD737" i="12"/>
  <c r="CE737" i="12"/>
  <c r="CD738" i="12"/>
  <c r="CE738" i="12" s="1"/>
  <c r="CD739" i="12"/>
  <c r="CE739" i="12" s="1"/>
  <c r="CD740" i="12"/>
  <c r="CE740" i="12"/>
  <c r="CD741" i="12"/>
  <c r="CE741" i="12"/>
  <c r="CD742" i="12"/>
  <c r="CE742" i="12" s="1"/>
  <c r="CD743" i="12"/>
  <c r="CE743" i="12" s="1"/>
  <c r="CD744" i="12"/>
  <c r="CE744" i="12" s="1"/>
  <c r="CD745" i="12"/>
  <c r="CE745" i="12" s="1"/>
  <c r="CD746" i="12"/>
  <c r="CE746" i="12" s="1"/>
  <c r="CD747" i="12"/>
  <c r="CE747" i="12" s="1"/>
  <c r="CD748" i="12"/>
  <c r="CE748" i="12"/>
  <c r="CD749" i="12"/>
  <c r="CE749" i="12" s="1"/>
  <c r="CD750" i="12"/>
  <c r="CE750" i="12" s="1"/>
  <c r="CD751" i="12"/>
  <c r="CE751" i="12" s="1"/>
  <c r="CD752" i="12"/>
  <c r="CE752" i="12" s="1"/>
  <c r="CD753" i="12"/>
  <c r="CE753" i="12" s="1"/>
  <c r="CD754" i="12"/>
  <c r="CE754" i="12" s="1"/>
  <c r="CD755" i="12"/>
  <c r="CE755" i="12"/>
  <c r="CD756" i="12"/>
  <c r="CE756" i="12" s="1"/>
  <c r="CD757" i="12"/>
  <c r="CE757" i="12"/>
  <c r="CD758" i="12"/>
  <c r="CE758" i="12" s="1"/>
  <c r="CD759" i="12"/>
  <c r="CE759" i="12"/>
  <c r="CD760" i="12"/>
  <c r="CE760" i="12" s="1"/>
  <c r="CD761" i="12"/>
  <c r="CE761" i="12"/>
  <c r="CD762" i="12"/>
  <c r="CE762" i="12" s="1"/>
  <c r="CD763" i="12"/>
  <c r="CE763" i="12" s="1"/>
  <c r="CD764" i="12"/>
  <c r="CE764" i="12" s="1"/>
  <c r="CD765" i="12"/>
  <c r="CE765" i="12" s="1"/>
  <c r="CD766" i="12"/>
  <c r="CE766" i="12" s="1"/>
  <c r="CD767" i="12"/>
  <c r="CE767" i="12" s="1"/>
  <c r="CD768" i="12"/>
  <c r="CE768" i="12"/>
  <c r="CD769" i="12"/>
  <c r="CE769" i="12" s="1"/>
  <c r="CD770" i="12"/>
  <c r="CE770" i="12" s="1"/>
  <c r="CD771" i="12"/>
  <c r="CE771" i="12"/>
  <c r="CD772" i="12"/>
  <c r="CE772" i="12" s="1"/>
  <c r="CD773" i="12"/>
  <c r="CE773" i="12" s="1"/>
  <c r="CD774" i="12"/>
  <c r="CE774" i="12" s="1"/>
  <c r="CD775" i="12"/>
  <c r="CE775" i="12"/>
  <c r="CD776" i="12"/>
  <c r="CE776" i="12" s="1"/>
  <c r="CD777" i="12"/>
  <c r="CE777" i="12"/>
  <c r="CD778" i="12"/>
  <c r="CE778" i="12" s="1"/>
  <c r="CD779" i="12"/>
  <c r="CE779" i="12" s="1"/>
  <c r="CD780" i="12"/>
  <c r="CE780" i="12"/>
  <c r="CD781" i="12"/>
  <c r="CE781" i="12" s="1"/>
  <c r="CD782" i="12"/>
  <c r="CE782" i="12" s="1"/>
  <c r="CD783" i="12"/>
  <c r="CE783" i="12" s="1"/>
  <c r="CD784" i="12"/>
  <c r="CE784" i="12"/>
  <c r="CD785" i="12"/>
  <c r="CE785" i="12" s="1"/>
  <c r="CD786" i="12"/>
  <c r="CE786" i="12" s="1"/>
  <c r="CD787" i="12"/>
  <c r="CE787" i="12" s="1"/>
  <c r="CD788" i="12"/>
  <c r="CE788" i="12" s="1"/>
  <c r="CD789" i="12"/>
  <c r="CE789" i="12"/>
  <c r="CD790" i="12"/>
  <c r="CE790" i="12" s="1"/>
  <c r="CD791" i="12"/>
  <c r="CE791" i="12"/>
  <c r="CD792" i="12"/>
  <c r="CE792" i="12" s="1"/>
  <c r="CD793" i="12"/>
  <c r="CE793" i="12"/>
  <c r="CD794" i="12"/>
  <c r="CE794" i="12" s="1"/>
  <c r="CD795" i="12"/>
  <c r="CE795" i="12" s="1"/>
  <c r="CD796" i="12"/>
  <c r="CE796" i="12" s="1"/>
  <c r="CD797" i="12"/>
  <c r="CE797" i="12" s="1"/>
  <c r="CD798" i="12"/>
  <c r="CE798" i="12" s="1"/>
  <c r="CD799" i="12"/>
  <c r="CE799" i="12" s="1"/>
  <c r="CD800" i="12"/>
  <c r="CE800" i="12"/>
  <c r="CD801" i="12"/>
  <c r="CE801" i="12" s="1"/>
  <c r="CD802" i="12"/>
  <c r="CE802" i="12" s="1"/>
  <c r="CD803" i="12"/>
  <c r="CE803" i="12"/>
  <c r="CD804" i="12"/>
  <c r="CE804" i="12" s="1"/>
  <c r="CD805" i="12"/>
  <c r="CE805" i="12" s="1"/>
  <c r="CD806" i="12"/>
  <c r="CE806" i="12" s="1"/>
  <c r="CD807" i="12"/>
  <c r="CE807" i="12"/>
  <c r="CD808" i="12"/>
  <c r="CE808" i="12" s="1"/>
  <c r="CD809" i="12"/>
  <c r="CE809" i="12"/>
  <c r="CD810" i="12"/>
  <c r="CE810" i="12" s="1"/>
  <c r="CD811" i="12"/>
  <c r="CE811" i="12" s="1"/>
  <c r="CD812" i="12"/>
  <c r="CE812" i="12"/>
  <c r="CD813" i="12"/>
  <c r="CE813" i="12"/>
  <c r="CD814" i="12"/>
  <c r="CE814" i="12" s="1"/>
  <c r="CD815" i="12"/>
  <c r="CE815" i="12" s="1"/>
  <c r="CD816" i="12"/>
  <c r="CE816" i="12"/>
  <c r="CD817" i="12"/>
  <c r="CE817" i="12" s="1"/>
  <c r="CD818" i="12"/>
  <c r="CE818" i="12" s="1"/>
  <c r="CD819" i="12"/>
  <c r="CE819" i="12" s="1"/>
  <c r="CD820" i="12"/>
  <c r="CE820" i="12" s="1"/>
  <c r="CD821" i="12"/>
  <c r="CE821" i="12"/>
  <c r="CD822" i="12"/>
  <c r="CE822" i="12" s="1"/>
  <c r="CD823" i="12"/>
  <c r="CE823" i="12"/>
  <c r="CD824" i="12"/>
  <c r="CE824" i="12" s="1"/>
  <c r="CD825" i="12"/>
  <c r="CE825" i="12"/>
  <c r="CD826" i="12"/>
  <c r="CE826" i="12" s="1"/>
  <c r="CD827" i="12"/>
  <c r="CE827" i="12" s="1"/>
  <c r="CD828" i="12"/>
  <c r="CE828" i="12"/>
  <c r="CD829" i="12"/>
  <c r="CE829" i="12" s="1"/>
  <c r="CD830" i="12"/>
  <c r="CE830" i="12" s="1"/>
  <c r="CD831" i="12"/>
  <c r="CE831" i="12" s="1"/>
  <c r="CD832" i="12"/>
  <c r="CE832" i="12"/>
  <c r="CD833" i="12"/>
  <c r="CE833" i="12" s="1"/>
  <c r="CD834" i="12"/>
  <c r="CE834" i="12" s="1"/>
  <c r="CD835" i="12"/>
  <c r="CE835" i="12"/>
  <c r="CD836" i="12"/>
  <c r="CE836" i="12" s="1"/>
  <c r="CD837" i="12"/>
  <c r="CE837" i="12" s="1"/>
  <c r="CD838" i="12"/>
  <c r="CE838" i="12" s="1"/>
  <c r="CD839" i="12"/>
  <c r="CE839" i="12" s="1"/>
  <c r="CD840" i="12"/>
  <c r="CE840" i="12"/>
  <c r="CD841" i="12"/>
  <c r="CE841" i="12" s="1"/>
  <c r="CD842" i="12"/>
  <c r="CE842" i="12" s="1"/>
  <c r="CD843" i="12"/>
  <c r="CE843" i="12" s="1"/>
  <c r="CD844" i="12"/>
  <c r="CE844" i="12"/>
  <c r="CD845" i="12"/>
  <c r="CE845" i="12" s="1"/>
  <c r="CD846" i="12"/>
  <c r="CE846" i="12" s="1"/>
  <c r="CD847" i="12"/>
  <c r="CE847" i="12" s="1"/>
  <c r="CD848" i="12"/>
  <c r="CE848" i="12" s="1"/>
  <c r="CD849" i="12"/>
  <c r="CE849" i="12"/>
  <c r="CD850" i="12"/>
  <c r="CE850" i="12" s="1"/>
  <c r="CD851" i="12"/>
  <c r="CE851" i="12"/>
  <c r="CD852" i="12"/>
  <c r="CE852" i="12" s="1"/>
  <c r="CD853" i="12"/>
  <c r="CE853" i="12"/>
  <c r="CD854" i="12"/>
  <c r="CE854" i="12" s="1"/>
  <c r="CD855" i="12"/>
  <c r="CE855" i="12" s="1"/>
  <c r="CD856" i="12"/>
  <c r="CE856" i="12" s="1"/>
  <c r="CD857" i="12"/>
  <c r="CE857" i="12" s="1"/>
  <c r="CD858" i="12"/>
  <c r="CE858" i="12" s="1"/>
  <c r="CD859" i="12"/>
  <c r="CE859" i="12" s="1"/>
  <c r="CD860" i="12"/>
  <c r="CE860" i="12"/>
  <c r="CD861" i="12"/>
  <c r="CE861" i="12" s="1"/>
  <c r="CD862" i="12"/>
  <c r="CE862" i="12" s="1"/>
  <c r="CD863" i="12"/>
  <c r="CE863" i="12" s="1"/>
  <c r="CD864" i="12"/>
  <c r="CE864" i="12" s="1"/>
  <c r="CD865" i="12"/>
  <c r="CE865" i="12"/>
  <c r="CD866" i="12"/>
  <c r="CE866" i="12" s="1"/>
  <c r="CD867" i="12"/>
  <c r="CE867" i="12" s="1"/>
  <c r="CD868" i="12"/>
  <c r="CE868" i="12"/>
  <c r="CD869" i="12"/>
  <c r="CE869" i="12" s="1"/>
  <c r="CD870" i="12"/>
  <c r="CE870" i="12" s="1"/>
  <c r="CD871" i="12"/>
  <c r="CE871" i="12" s="1"/>
  <c r="CD872" i="12"/>
  <c r="CE872" i="12"/>
  <c r="CD873" i="12"/>
  <c r="CE873" i="12" s="1"/>
  <c r="CD874" i="12"/>
  <c r="CE874" i="12" s="1"/>
  <c r="CD875" i="12"/>
  <c r="CE875" i="12" s="1"/>
  <c r="CD876" i="12"/>
  <c r="CE876" i="12" s="1"/>
  <c r="CD877" i="12"/>
  <c r="CE877" i="12"/>
  <c r="CD878" i="12"/>
  <c r="CE878" i="12" s="1"/>
  <c r="CD879" i="12"/>
  <c r="CE879" i="12"/>
  <c r="CD880" i="12"/>
  <c r="CE880" i="12" s="1"/>
  <c r="CD881" i="12"/>
  <c r="CE881" i="12"/>
  <c r="CD882" i="12"/>
  <c r="CE882" i="12" s="1"/>
  <c r="CD883" i="12"/>
  <c r="CE883" i="12" s="1"/>
  <c r="CD884" i="12"/>
  <c r="CE884" i="12" s="1"/>
  <c r="CD885" i="12"/>
  <c r="CE885" i="12" s="1"/>
  <c r="CD886" i="12"/>
  <c r="CE886" i="12" s="1"/>
  <c r="CD887" i="12"/>
  <c r="CE887" i="12" s="1"/>
  <c r="CD888" i="12"/>
  <c r="CE888" i="12"/>
  <c r="CD889" i="12"/>
  <c r="CE889" i="12" s="1"/>
  <c r="CD890" i="12"/>
  <c r="CE890" i="12" s="1"/>
  <c r="CD891" i="12"/>
  <c r="CE891" i="12"/>
  <c r="CD892" i="12"/>
  <c r="CE892" i="12" s="1"/>
  <c r="CD893" i="12"/>
  <c r="CE893" i="12" s="1"/>
  <c r="CD894" i="12"/>
  <c r="CE894" i="12" s="1"/>
  <c r="CD895" i="12"/>
  <c r="CE895" i="12"/>
  <c r="CD896" i="12"/>
  <c r="CE896" i="12" s="1"/>
  <c r="CD897" i="12"/>
  <c r="CE897" i="12"/>
  <c r="CD898" i="12"/>
  <c r="CE898" i="12" s="1"/>
  <c r="CD899" i="12"/>
  <c r="CE899" i="12" s="1"/>
  <c r="CD900" i="12"/>
  <c r="CE900" i="12"/>
  <c r="CD901" i="12"/>
  <c r="CE901" i="12"/>
  <c r="CD902" i="12"/>
  <c r="CE902" i="12" s="1"/>
  <c r="CD903" i="12"/>
  <c r="CE903" i="12" s="1"/>
  <c r="CD904" i="12"/>
  <c r="CE904" i="12"/>
  <c r="CD905" i="12"/>
  <c r="CE905" i="12" s="1"/>
  <c r="CD906" i="12"/>
  <c r="CE906" i="12" s="1"/>
  <c r="CD907" i="12"/>
  <c r="CE907" i="12" s="1"/>
  <c r="CD908" i="12"/>
  <c r="CE908" i="12" s="1"/>
  <c r="CD909" i="12"/>
  <c r="CE909" i="12"/>
  <c r="CD910" i="12"/>
  <c r="CE910" i="12" s="1"/>
  <c r="CD911" i="12"/>
  <c r="CE911" i="12"/>
  <c r="CD912" i="12"/>
  <c r="CE912" i="12" s="1"/>
  <c r="CD913" i="12"/>
  <c r="CE913" i="12"/>
  <c r="CD914" i="12"/>
  <c r="CE914" i="12" s="1"/>
  <c r="CD915" i="12"/>
  <c r="CE915" i="12"/>
  <c r="CD916" i="12"/>
  <c r="CE916" i="12" s="1"/>
  <c r="CD917" i="12"/>
  <c r="CE917" i="12" s="1"/>
  <c r="CD918" i="12"/>
  <c r="CE918" i="12" s="1"/>
  <c r="CD919" i="12"/>
  <c r="CE919" i="12" s="1"/>
  <c r="CD920" i="12"/>
  <c r="CE920" i="12"/>
  <c r="CD921" i="12"/>
  <c r="CE921" i="12" s="1"/>
  <c r="CD922" i="12"/>
  <c r="CE922" i="12" s="1"/>
  <c r="CD923" i="12"/>
  <c r="CE923" i="12"/>
  <c r="CD924" i="12"/>
  <c r="CE924" i="12"/>
  <c r="CD925" i="12"/>
  <c r="CE925" i="12" s="1"/>
  <c r="CD926" i="12"/>
  <c r="CE926" i="12" s="1"/>
  <c r="CD927" i="12"/>
  <c r="CE927" i="12"/>
  <c r="CD928" i="12"/>
  <c r="CE928" i="12" s="1"/>
  <c r="CD929" i="12"/>
  <c r="CE929" i="12"/>
  <c r="CD930" i="12"/>
  <c r="CE930" i="12" s="1"/>
  <c r="CD931" i="12"/>
  <c r="CE931" i="12" s="1"/>
  <c r="CD932" i="12"/>
  <c r="CE932" i="12"/>
  <c r="CD933" i="12"/>
  <c r="CE933" i="12"/>
  <c r="CD934" i="12"/>
  <c r="CE934" i="12" s="1"/>
  <c r="CD935" i="12"/>
  <c r="CE935" i="12" s="1"/>
  <c r="CD936" i="12"/>
  <c r="CE936" i="12"/>
  <c r="CD937" i="12"/>
  <c r="CE937" i="12" s="1"/>
  <c r="CD938" i="12"/>
  <c r="CE938" i="12" s="1"/>
  <c r="CD939" i="12"/>
  <c r="CE939" i="12"/>
  <c r="CD940" i="12"/>
  <c r="CE940" i="12" s="1"/>
  <c r="CD941" i="12"/>
  <c r="CE941" i="12"/>
  <c r="CD942" i="12"/>
  <c r="CE942" i="12" s="1"/>
  <c r="CD943" i="12"/>
  <c r="CE943" i="12"/>
  <c r="CD944" i="12"/>
  <c r="CE944" i="12" s="1"/>
  <c r="CD945" i="12"/>
  <c r="CE945" i="12" s="1"/>
  <c r="CD946" i="12"/>
  <c r="CE946" i="12" s="1"/>
  <c r="CD947" i="12"/>
  <c r="CE947" i="12" s="1"/>
  <c r="CD948" i="12"/>
  <c r="CE948" i="12"/>
  <c r="CD949" i="12"/>
  <c r="CE949" i="12" s="1"/>
  <c r="CD950" i="12"/>
  <c r="CE950" i="12" s="1"/>
  <c r="CD951" i="12"/>
  <c r="CE951" i="12"/>
  <c r="CD952" i="12"/>
  <c r="CE952" i="12"/>
  <c r="CD953" i="12"/>
  <c r="CE953" i="12" s="1"/>
  <c r="CD954" i="12"/>
  <c r="CE954" i="12" s="1"/>
  <c r="CD955" i="12"/>
  <c r="CE955" i="12"/>
  <c r="CD956" i="12"/>
  <c r="CE956" i="12" s="1"/>
  <c r="CD957" i="12"/>
  <c r="CE957" i="12"/>
  <c r="CD958" i="12"/>
  <c r="CE958" i="12" s="1"/>
  <c r="CD959" i="12"/>
  <c r="CE959" i="12" s="1"/>
  <c r="CD960" i="12"/>
  <c r="CE960" i="12" s="1"/>
  <c r="CD961" i="12"/>
  <c r="CE961" i="12" s="1"/>
  <c r="CD962" i="12"/>
  <c r="CE962" i="12" s="1"/>
  <c r="CD963" i="12"/>
  <c r="CE963" i="12" s="1"/>
  <c r="CD964" i="12"/>
  <c r="CE964" i="12" s="1"/>
  <c r="CD965" i="12"/>
  <c r="CE965" i="12"/>
  <c r="CD966" i="12"/>
  <c r="CE966" i="12" s="1"/>
  <c r="CD967" i="12"/>
  <c r="CE967" i="12"/>
  <c r="CD968" i="12"/>
  <c r="CE968" i="12" s="1"/>
  <c r="CD969" i="12"/>
  <c r="CE969" i="12" s="1"/>
  <c r="CD970" i="12"/>
  <c r="CE970" i="12" s="1"/>
  <c r="CD971" i="12"/>
  <c r="CE971" i="12" s="1"/>
  <c r="CD972" i="12"/>
  <c r="CE972" i="12" s="1"/>
  <c r="CD973" i="12"/>
  <c r="CE973" i="12" s="1"/>
  <c r="CD974" i="12"/>
  <c r="CE974" i="12" s="1"/>
  <c r="CD975" i="12"/>
  <c r="CE975" i="12" s="1"/>
  <c r="CD976" i="12"/>
  <c r="CE976" i="12"/>
  <c r="CD977" i="12"/>
  <c r="CE977" i="12" s="1"/>
  <c r="CD978" i="12"/>
  <c r="CE978" i="12" s="1"/>
  <c r="CD979" i="12"/>
  <c r="CE979" i="12" s="1"/>
  <c r="CD980" i="12"/>
  <c r="CE980" i="12" s="1"/>
  <c r="CD981" i="12"/>
  <c r="CE981" i="12"/>
  <c r="CD982" i="12"/>
  <c r="CE982" i="12" s="1"/>
  <c r="CD983" i="12"/>
  <c r="CE983" i="12"/>
  <c r="CD984" i="12"/>
  <c r="CE984" i="12" s="1"/>
  <c r="CD985" i="12"/>
  <c r="CE985" i="12" s="1"/>
  <c r="CD986" i="12"/>
  <c r="CE986" i="12" s="1"/>
  <c r="CD987" i="12"/>
  <c r="CE987" i="12" s="1"/>
  <c r="CD988" i="12"/>
  <c r="CE988" i="12" s="1"/>
  <c r="CD989" i="12"/>
  <c r="CE989" i="12"/>
  <c r="CD990" i="12"/>
  <c r="CE990" i="12" s="1"/>
  <c r="CD991" i="12"/>
  <c r="CE991" i="12"/>
  <c r="CD992" i="12"/>
  <c r="CE992" i="12" s="1"/>
  <c r="CD993" i="12"/>
  <c r="CE993" i="12"/>
  <c r="CD994" i="12"/>
  <c r="CE994" i="12" s="1"/>
  <c r="CD995" i="12"/>
  <c r="CE995" i="12" s="1"/>
  <c r="CD996" i="12"/>
  <c r="CE996" i="12"/>
  <c r="CD997" i="12"/>
  <c r="CE997" i="12" s="1"/>
  <c r="CD998" i="12"/>
  <c r="CE998" i="12" s="1"/>
  <c r="CD999" i="12"/>
  <c r="CE999" i="12" s="1"/>
  <c r="CD1000" i="12"/>
  <c r="CE1000" i="12" s="1"/>
  <c r="CD1001" i="12"/>
  <c r="CE1001" i="12"/>
  <c r="CD1002" i="12"/>
  <c r="CE1002" i="12" s="1"/>
  <c r="CD1003" i="12"/>
  <c r="CE1003" i="12" s="1"/>
  <c r="CD1004" i="12"/>
  <c r="CE1004" i="12" s="1"/>
  <c r="CD1005" i="12"/>
  <c r="CE1005" i="12" s="1"/>
  <c r="CD1006" i="12"/>
  <c r="CE1006" i="12" s="1"/>
  <c r="CD7" i="12"/>
  <c r="CE7" i="12" s="1"/>
  <c r="CD8" i="12"/>
  <c r="F3" i="1"/>
  <c r="D66" i="10"/>
  <c r="D65" i="10"/>
  <c r="M508" i="11"/>
  <c r="L508" i="11"/>
  <c r="M3" i="11" s="1"/>
  <c r="CO13" i="11"/>
  <c r="CO14" i="11"/>
  <c r="CO15" i="11"/>
  <c r="CO16" i="11"/>
  <c r="CO17" i="11"/>
  <c r="CO18" i="11"/>
  <c r="CO19" i="11"/>
  <c r="CO20" i="11"/>
  <c r="CO21" i="11"/>
  <c r="CO22" i="11"/>
  <c r="CO23" i="11"/>
  <c r="CO24" i="11"/>
  <c r="CO25" i="11"/>
  <c r="CO26" i="11"/>
  <c r="CO27" i="11"/>
  <c r="CO28" i="11"/>
  <c r="CO29" i="11"/>
  <c r="CO30" i="11"/>
  <c r="CO31" i="11"/>
  <c r="CO32" i="11"/>
  <c r="CO33" i="11"/>
  <c r="CO34" i="11"/>
  <c r="CO35" i="11"/>
  <c r="CO36" i="11"/>
  <c r="CO37" i="11"/>
  <c r="CO38" i="11"/>
  <c r="CO39" i="11"/>
  <c r="CO40" i="11"/>
  <c r="CO41" i="11"/>
  <c r="CO42" i="11"/>
  <c r="CO43" i="11"/>
  <c r="CO44" i="11"/>
  <c r="CO45" i="11"/>
  <c r="CO46" i="11"/>
  <c r="CO47" i="11"/>
  <c r="CO48" i="11"/>
  <c r="CO49" i="11"/>
  <c r="CO50" i="11"/>
  <c r="CO51" i="11"/>
  <c r="CO52" i="11"/>
  <c r="CO53" i="11"/>
  <c r="CO54" i="11"/>
  <c r="CO55" i="11"/>
  <c r="CO56" i="11"/>
  <c r="CO57" i="11"/>
  <c r="CO58" i="11"/>
  <c r="CO59" i="11"/>
  <c r="CO60" i="11"/>
  <c r="CO61" i="11"/>
  <c r="CO62" i="11"/>
  <c r="CO63" i="11"/>
  <c r="CO64" i="11"/>
  <c r="CO65" i="11"/>
  <c r="CO66" i="11"/>
  <c r="CO67" i="11"/>
  <c r="CO68" i="11"/>
  <c r="CO69" i="11"/>
  <c r="CO70" i="11"/>
  <c r="CO71" i="11"/>
  <c r="CO72" i="11"/>
  <c r="CO73" i="11"/>
  <c r="CO74" i="11"/>
  <c r="CO75" i="11"/>
  <c r="CO76" i="11"/>
  <c r="CO77" i="11"/>
  <c r="CO78" i="11"/>
  <c r="CO79" i="11"/>
  <c r="CO80" i="11"/>
  <c r="CO81" i="11"/>
  <c r="CO82" i="11"/>
  <c r="CO83" i="11"/>
  <c r="CO84" i="11"/>
  <c r="CO85" i="11"/>
  <c r="CO86" i="11"/>
  <c r="CO87" i="11"/>
  <c r="CO88" i="11"/>
  <c r="CO89" i="11"/>
  <c r="CO90" i="11"/>
  <c r="CO91" i="11"/>
  <c r="CO92" i="11"/>
  <c r="CO93" i="11"/>
  <c r="CO94" i="11"/>
  <c r="CO95" i="11"/>
  <c r="CO96" i="11"/>
  <c r="CO97" i="11"/>
  <c r="CO98" i="11"/>
  <c r="CO99" i="11"/>
  <c r="CO100" i="11"/>
  <c r="CO101" i="11"/>
  <c r="CO102" i="11"/>
  <c r="CO103" i="11"/>
  <c r="CO104" i="11"/>
  <c r="CO105" i="11"/>
  <c r="CO106" i="11"/>
  <c r="CO107" i="11"/>
  <c r="CO108" i="11"/>
  <c r="CO109" i="11"/>
  <c r="CO110" i="11"/>
  <c r="CO111" i="11"/>
  <c r="CO112" i="11"/>
  <c r="CO113" i="11"/>
  <c r="CO114" i="11"/>
  <c r="CO115" i="11"/>
  <c r="CO116" i="11"/>
  <c r="CO117" i="11"/>
  <c r="CO118" i="11"/>
  <c r="CO119" i="11"/>
  <c r="CO120" i="11"/>
  <c r="CO121" i="11"/>
  <c r="CO122" i="11"/>
  <c r="CO123" i="11"/>
  <c r="CO124" i="11"/>
  <c r="CO125" i="11"/>
  <c r="CO126" i="11"/>
  <c r="CO127" i="11"/>
  <c r="CO128" i="11"/>
  <c r="CO129" i="11"/>
  <c r="CO130" i="11"/>
  <c r="CO131" i="11"/>
  <c r="CO132" i="11"/>
  <c r="CO133" i="11"/>
  <c r="CO134" i="11"/>
  <c r="CO135" i="11"/>
  <c r="CO136" i="11"/>
  <c r="CO137" i="11"/>
  <c r="CO138" i="11"/>
  <c r="CO139" i="11"/>
  <c r="CO140" i="11"/>
  <c r="CO141" i="11"/>
  <c r="CO142" i="11"/>
  <c r="CO143" i="11"/>
  <c r="CO144" i="11"/>
  <c r="CO145" i="11"/>
  <c r="CO146" i="11"/>
  <c r="CO147" i="11"/>
  <c r="CO148" i="11"/>
  <c r="CO149" i="11"/>
  <c r="CO150" i="11"/>
  <c r="CO151" i="11"/>
  <c r="CO152" i="11"/>
  <c r="CO153" i="11"/>
  <c r="CO154" i="11"/>
  <c r="CO155" i="11"/>
  <c r="CO156" i="11"/>
  <c r="CO157" i="11"/>
  <c r="CO158" i="11"/>
  <c r="CO159" i="11"/>
  <c r="CO160" i="11"/>
  <c r="CO161" i="11"/>
  <c r="CO162" i="11"/>
  <c r="CO163" i="11"/>
  <c r="CO164" i="11"/>
  <c r="CO165" i="11"/>
  <c r="CO166" i="11"/>
  <c r="CO167" i="11"/>
  <c r="CO168" i="11"/>
  <c r="CO169" i="11"/>
  <c r="CO170" i="11"/>
  <c r="CO171" i="11"/>
  <c r="CO172" i="11"/>
  <c r="CO173" i="11"/>
  <c r="CO174" i="11"/>
  <c r="CO175" i="11"/>
  <c r="CO176" i="11"/>
  <c r="CO177" i="11"/>
  <c r="CO178" i="11"/>
  <c r="CO179" i="11"/>
  <c r="CO180" i="11"/>
  <c r="CO181" i="11"/>
  <c r="CO182" i="11"/>
  <c r="CO183" i="11"/>
  <c r="CO184" i="11"/>
  <c r="CO185" i="11"/>
  <c r="CO186" i="11"/>
  <c r="CO187" i="11"/>
  <c r="CO188" i="11"/>
  <c r="CO189" i="11"/>
  <c r="CO190" i="11"/>
  <c r="CO191" i="11"/>
  <c r="CO192" i="11"/>
  <c r="CO193" i="11"/>
  <c r="CO194" i="11"/>
  <c r="CO195" i="11"/>
  <c r="CO196" i="11"/>
  <c r="CO197" i="11"/>
  <c r="CO198" i="11"/>
  <c r="CO199" i="11"/>
  <c r="CO200" i="11"/>
  <c r="CO201" i="11"/>
  <c r="CO202" i="11"/>
  <c r="CO203" i="11"/>
  <c r="CO204" i="11"/>
  <c r="CO205" i="11"/>
  <c r="CO206" i="11"/>
  <c r="CO207" i="11"/>
  <c r="CO208" i="11"/>
  <c r="CO209" i="11"/>
  <c r="CO210" i="11"/>
  <c r="CO211" i="11"/>
  <c r="CO212" i="11"/>
  <c r="CO213" i="11"/>
  <c r="CO214" i="11"/>
  <c r="CO215" i="11"/>
  <c r="CO216" i="11"/>
  <c r="CO217" i="11"/>
  <c r="CO218" i="11"/>
  <c r="CO219" i="11"/>
  <c r="CO220" i="11"/>
  <c r="CO221" i="11"/>
  <c r="CO222" i="11"/>
  <c r="CO223" i="11"/>
  <c r="CO224" i="11"/>
  <c r="CO225" i="11"/>
  <c r="CO226" i="11"/>
  <c r="CO227" i="11"/>
  <c r="CO228" i="11"/>
  <c r="CO229" i="11"/>
  <c r="CO230" i="11"/>
  <c r="CO231" i="11"/>
  <c r="CO232" i="11"/>
  <c r="CO233" i="11"/>
  <c r="CO234" i="11"/>
  <c r="CO235" i="11"/>
  <c r="CO236" i="11"/>
  <c r="CO237" i="11"/>
  <c r="CO238" i="11"/>
  <c r="CO239" i="11"/>
  <c r="CO240" i="11"/>
  <c r="CO241" i="11"/>
  <c r="CO242" i="11"/>
  <c r="CO243" i="11"/>
  <c r="CO244" i="11"/>
  <c r="CO245" i="11"/>
  <c r="CO246" i="11"/>
  <c r="CO247" i="11"/>
  <c r="CO248" i="11"/>
  <c r="CO249" i="11"/>
  <c r="CO250" i="11"/>
  <c r="CO251" i="11"/>
  <c r="CO252" i="11"/>
  <c r="CO253" i="11"/>
  <c r="CO254" i="11"/>
  <c r="CO255" i="11"/>
  <c r="CO256" i="11"/>
  <c r="CO257" i="11"/>
  <c r="CO258" i="11"/>
  <c r="CO259" i="11"/>
  <c r="CO260" i="11"/>
  <c r="CO261" i="11"/>
  <c r="CO262" i="11"/>
  <c r="CO263" i="11"/>
  <c r="CO264" i="11"/>
  <c r="CO265" i="11"/>
  <c r="CO266" i="11"/>
  <c r="CO267" i="11"/>
  <c r="CO268" i="11"/>
  <c r="CO269" i="11"/>
  <c r="CO270" i="11"/>
  <c r="CO271" i="11"/>
  <c r="CO272" i="11"/>
  <c r="CO273" i="11"/>
  <c r="CO274" i="11"/>
  <c r="CO275" i="11"/>
  <c r="CO276" i="11"/>
  <c r="CO277" i="11"/>
  <c r="CO278" i="11"/>
  <c r="CO279" i="11"/>
  <c r="CO280" i="11"/>
  <c r="CO281" i="11"/>
  <c r="CO282" i="11"/>
  <c r="CO283" i="11"/>
  <c r="CO284" i="11"/>
  <c r="CO285" i="11"/>
  <c r="CO286" i="11"/>
  <c r="CO287" i="11"/>
  <c r="CO288" i="11"/>
  <c r="CO289" i="11"/>
  <c r="CO290" i="11"/>
  <c r="CO291" i="11"/>
  <c r="CO292" i="11"/>
  <c r="CO293" i="11"/>
  <c r="CO294" i="11"/>
  <c r="CO295" i="11"/>
  <c r="CO296" i="11"/>
  <c r="CO297" i="11"/>
  <c r="CO298" i="11"/>
  <c r="CO299" i="11"/>
  <c r="CO300" i="11"/>
  <c r="CO301" i="11"/>
  <c r="CO302" i="11"/>
  <c r="CO303" i="11"/>
  <c r="CO304" i="11"/>
  <c r="CO305" i="11"/>
  <c r="CO306" i="11"/>
  <c r="CO307" i="11"/>
  <c r="CO308" i="11"/>
  <c r="CO309" i="11"/>
  <c r="CO310" i="11"/>
  <c r="CO311" i="11"/>
  <c r="CO312" i="11"/>
  <c r="CO313" i="11"/>
  <c r="CO314" i="11"/>
  <c r="CO315" i="11"/>
  <c r="CO316" i="11"/>
  <c r="CO317" i="11"/>
  <c r="CO318" i="11"/>
  <c r="CO319" i="11"/>
  <c r="CO320" i="11"/>
  <c r="CO321" i="11"/>
  <c r="CO322" i="11"/>
  <c r="CO323" i="11"/>
  <c r="CO324" i="11"/>
  <c r="CO325" i="11"/>
  <c r="CO326" i="11"/>
  <c r="CO327" i="11"/>
  <c r="CO328" i="11"/>
  <c r="CO329" i="11"/>
  <c r="CO330" i="11"/>
  <c r="CO331" i="11"/>
  <c r="CO332" i="11"/>
  <c r="CO333" i="11"/>
  <c r="CO334" i="11"/>
  <c r="CO335" i="11"/>
  <c r="CO336" i="11"/>
  <c r="CO337" i="11"/>
  <c r="CO338" i="11"/>
  <c r="CO339" i="11"/>
  <c r="CO340" i="11"/>
  <c r="CO341" i="11"/>
  <c r="CO342" i="11"/>
  <c r="CO343" i="11"/>
  <c r="CO344" i="11"/>
  <c r="CO345" i="11"/>
  <c r="CO346" i="11"/>
  <c r="CO347" i="11"/>
  <c r="CO348" i="11"/>
  <c r="CO349" i="11"/>
  <c r="CO350" i="11"/>
  <c r="CO351" i="11"/>
  <c r="CO352" i="11"/>
  <c r="CO353" i="11"/>
  <c r="CO354" i="11"/>
  <c r="CO355" i="11"/>
  <c r="CO356" i="11"/>
  <c r="CO357" i="11"/>
  <c r="CO358" i="11"/>
  <c r="CO359" i="11"/>
  <c r="CO360" i="11"/>
  <c r="CO361" i="11"/>
  <c r="CO362" i="11"/>
  <c r="CO363" i="11"/>
  <c r="CO364" i="11"/>
  <c r="CO365" i="11"/>
  <c r="CO366" i="11"/>
  <c r="CO367" i="11"/>
  <c r="CO368" i="11"/>
  <c r="CO369" i="11"/>
  <c r="CO370" i="11"/>
  <c r="CO371" i="11"/>
  <c r="CO372" i="11"/>
  <c r="CO373" i="11"/>
  <c r="CO374" i="11"/>
  <c r="CO375" i="11"/>
  <c r="CO376" i="11"/>
  <c r="CO377" i="11"/>
  <c r="CO378" i="11"/>
  <c r="CO379" i="11"/>
  <c r="CO380" i="11"/>
  <c r="CO381" i="11"/>
  <c r="CO382" i="11"/>
  <c r="CO383" i="11"/>
  <c r="CO384" i="11"/>
  <c r="CO385" i="11"/>
  <c r="CO386" i="11"/>
  <c r="CO387" i="11"/>
  <c r="CO388" i="11"/>
  <c r="CO389" i="11"/>
  <c r="CO390" i="11"/>
  <c r="CO391" i="11"/>
  <c r="CO392" i="11"/>
  <c r="CO393" i="11"/>
  <c r="CO394" i="11"/>
  <c r="CO395" i="11"/>
  <c r="CO396" i="11"/>
  <c r="CO397" i="11"/>
  <c r="CO398" i="11"/>
  <c r="CO399" i="11"/>
  <c r="CO400" i="11"/>
  <c r="CO401" i="11"/>
  <c r="CO402" i="11"/>
  <c r="CO403" i="11"/>
  <c r="CO404" i="11"/>
  <c r="CO405" i="11"/>
  <c r="CO406" i="11"/>
  <c r="CO407" i="11"/>
  <c r="CO408" i="11"/>
  <c r="CO409" i="11"/>
  <c r="CO410" i="11"/>
  <c r="CO411" i="11"/>
  <c r="CO412" i="11"/>
  <c r="CO413" i="11"/>
  <c r="CO414" i="11"/>
  <c r="CO415" i="11"/>
  <c r="CO416" i="11"/>
  <c r="CO417" i="11"/>
  <c r="CO418" i="11"/>
  <c r="CO419" i="11"/>
  <c r="CO420" i="11"/>
  <c r="CO421" i="11"/>
  <c r="CO422" i="11"/>
  <c r="CO423" i="11"/>
  <c r="CO424" i="11"/>
  <c r="CO425" i="11"/>
  <c r="CO426" i="11"/>
  <c r="CO427" i="11"/>
  <c r="CO428" i="11"/>
  <c r="CO429" i="11"/>
  <c r="CO430" i="11"/>
  <c r="CO431" i="11"/>
  <c r="CO432" i="11"/>
  <c r="CO433" i="11"/>
  <c r="CO434" i="11"/>
  <c r="CO435" i="11"/>
  <c r="CO436" i="11"/>
  <c r="CO437" i="11"/>
  <c r="CO438" i="11"/>
  <c r="CO439" i="11"/>
  <c r="CO440" i="11"/>
  <c r="CO441" i="11"/>
  <c r="CO442" i="11"/>
  <c r="CO443" i="11"/>
  <c r="CO444" i="11"/>
  <c r="CO445" i="11"/>
  <c r="CO446" i="11"/>
  <c r="CO447" i="11"/>
  <c r="CO448" i="11"/>
  <c r="CO449" i="11"/>
  <c r="CO450" i="11"/>
  <c r="CO451" i="11"/>
  <c r="CO452" i="11"/>
  <c r="CO453" i="11"/>
  <c r="CO454" i="11"/>
  <c r="CO455" i="11"/>
  <c r="CO456" i="11"/>
  <c r="CO457" i="11"/>
  <c r="CO458" i="11"/>
  <c r="CO459" i="11"/>
  <c r="CO460" i="11"/>
  <c r="CO461" i="11"/>
  <c r="CO462" i="11"/>
  <c r="CO463" i="11"/>
  <c r="CO464" i="11"/>
  <c r="CO465" i="11"/>
  <c r="CO466" i="11"/>
  <c r="CO467" i="11"/>
  <c r="CO468" i="11"/>
  <c r="CO469" i="11"/>
  <c r="CO470" i="11"/>
  <c r="CO471" i="11"/>
  <c r="CO472" i="11"/>
  <c r="CO473" i="11"/>
  <c r="CO474" i="11"/>
  <c r="CO475" i="11"/>
  <c r="CO476" i="11"/>
  <c r="CO477" i="11"/>
  <c r="CO478" i="11"/>
  <c r="CO479" i="11"/>
  <c r="CO480" i="11"/>
  <c r="CO481" i="11"/>
  <c r="CO482" i="11"/>
  <c r="CO483" i="11"/>
  <c r="CO484" i="11"/>
  <c r="CO485" i="11"/>
  <c r="CO486" i="11"/>
  <c r="CO487" i="11"/>
  <c r="CO488" i="11"/>
  <c r="CO489" i="11"/>
  <c r="CO490" i="11"/>
  <c r="CO491" i="11"/>
  <c r="CO492" i="11"/>
  <c r="CO493" i="11"/>
  <c r="CO494" i="11"/>
  <c r="CO495" i="11"/>
  <c r="CO496" i="11"/>
  <c r="CO497" i="11"/>
  <c r="CO498" i="11"/>
  <c r="CO499" i="11"/>
  <c r="CO500" i="11"/>
  <c r="CO501" i="11"/>
  <c r="CO502" i="11"/>
  <c r="CO503" i="11"/>
  <c r="CO504" i="11"/>
  <c r="CO505" i="11"/>
  <c r="CO506" i="11"/>
  <c r="CO7" i="11"/>
  <c r="CO8" i="11"/>
  <c r="CO9" i="11"/>
  <c r="CO10" i="11"/>
  <c r="CO11" i="11"/>
  <c r="CO12" i="11"/>
  <c r="CE8" i="11"/>
  <c r="CE9" i="11"/>
  <c r="CE10" i="11"/>
  <c r="CE11" i="11"/>
  <c r="CE12" i="11"/>
  <c r="CE13" i="11"/>
  <c r="CE14" i="11"/>
  <c r="CE15" i="11"/>
  <c r="CE16" i="11"/>
  <c r="CE17" i="11"/>
  <c r="CE18" i="11"/>
  <c r="CE19" i="11"/>
  <c r="CE20" i="11"/>
  <c r="CE21" i="11"/>
  <c r="CE22" i="11"/>
  <c r="CE23" i="11"/>
  <c r="CE24" i="11"/>
  <c r="CE25" i="11"/>
  <c r="CE26" i="11"/>
  <c r="CE27" i="11"/>
  <c r="CE28" i="11"/>
  <c r="CE29" i="11"/>
  <c r="CE30" i="11"/>
  <c r="CE31" i="11"/>
  <c r="CE32" i="11"/>
  <c r="CE33" i="11"/>
  <c r="CE34" i="11"/>
  <c r="CE35" i="11"/>
  <c r="CE36" i="11"/>
  <c r="CE37" i="11"/>
  <c r="CE38" i="11"/>
  <c r="CE39" i="11"/>
  <c r="CE40" i="11"/>
  <c r="CE41" i="11"/>
  <c r="CE42" i="11"/>
  <c r="CE43" i="11"/>
  <c r="CE44" i="11"/>
  <c r="CE45" i="11"/>
  <c r="CE46" i="11"/>
  <c r="CE47" i="11"/>
  <c r="CE48" i="11"/>
  <c r="CE49" i="11"/>
  <c r="CE50" i="11"/>
  <c r="CE51" i="11"/>
  <c r="CE52" i="11"/>
  <c r="CE53" i="11"/>
  <c r="CE54" i="11"/>
  <c r="CE55" i="11"/>
  <c r="CE56" i="11"/>
  <c r="CE57" i="11"/>
  <c r="CE58" i="11"/>
  <c r="CE59" i="11"/>
  <c r="CE60" i="11"/>
  <c r="CE61" i="11"/>
  <c r="CE62" i="11"/>
  <c r="CE63" i="11"/>
  <c r="CE64" i="11"/>
  <c r="CE65" i="11"/>
  <c r="CE66" i="11"/>
  <c r="CE67" i="11"/>
  <c r="CE68" i="11"/>
  <c r="CE69" i="11"/>
  <c r="CE70" i="11"/>
  <c r="CE71" i="11"/>
  <c r="CE72" i="11"/>
  <c r="CE73" i="11"/>
  <c r="CE74" i="11"/>
  <c r="CE75" i="11"/>
  <c r="CE76" i="11"/>
  <c r="CE77" i="11"/>
  <c r="CE78" i="11"/>
  <c r="CE79" i="11"/>
  <c r="CE80" i="11"/>
  <c r="CE81" i="11"/>
  <c r="CE82" i="11"/>
  <c r="CE83" i="11"/>
  <c r="CE84" i="11"/>
  <c r="CE85" i="11"/>
  <c r="CE86" i="11"/>
  <c r="CE87" i="11"/>
  <c r="CE88" i="11"/>
  <c r="CE89" i="11"/>
  <c r="CE90" i="11"/>
  <c r="CE91" i="11"/>
  <c r="CE92" i="11"/>
  <c r="CE93" i="11"/>
  <c r="CE94" i="11"/>
  <c r="CE95" i="11"/>
  <c r="CE96" i="11"/>
  <c r="CE97" i="11"/>
  <c r="CE98" i="11"/>
  <c r="CE99" i="11"/>
  <c r="CE100" i="11"/>
  <c r="CE101" i="11"/>
  <c r="CE102" i="11"/>
  <c r="CE103" i="11"/>
  <c r="CE104" i="11"/>
  <c r="CE105" i="11"/>
  <c r="CE106" i="11"/>
  <c r="CE107" i="11"/>
  <c r="CE108" i="11"/>
  <c r="CE109" i="11"/>
  <c r="CE110" i="11"/>
  <c r="CE111" i="11"/>
  <c r="CE112" i="11"/>
  <c r="CE113" i="11"/>
  <c r="CE114" i="11"/>
  <c r="CE115" i="11"/>
  <c r="CE116" i="11"/>
  <c r="CE117" i="11"/>
  <c r="CE118" i="11"/>
  <c r="CE119" i="11"/>
  <c r="CE120" i="11"/>
  <c r="CE121" i="11"/>
  <c r="CE122" i="11"/>
  <c r="CE123" i="11"/>
  <c r="CE124" i="11"/>
  <c r="CE125" i="11"/>
  <c r="CE126" i="11"/>
  <c r="CE127" i="11"/>
  <c r="CE128" i="11"/>
  <c r="CE129" i="11"/>
  <c r="CE130" i="11"/>
  <c r="CE131" i="11"/>
  <c r="CE132" i="11"/>
  <c r="CE133" i="11"/>
  <c r="CE134" i="11"/>
  <c r="CE135" i="11"/>
  <c r="CE136" i="11"/>
  <c r="CE137" i="11"/>
  <c r="CE138" i="11"/>
  <c r="CE139" i="11"/>
  <c r="CE140" i="11"/>
  <c r="CE141" i="11"/>
  <c r="CE142" i="11"/>
  <c r="CE143" i="11"/>
  <c r="CE144" i="11"/>
  <c r="CE145" i="11"/>
  <c r="CE146" i="11"/>
  <c r="CE147" i="11"/>
  <c r="CE148" i="11"/>
  <c r="CE149" i="11"/>
  <c r="CE150" i="11"/>
  <c r="CE151" i="11"/>
  <c r="CE152" i="11"/>
  <c r="CE153" i="11"/>
  <c r="CE154" i="11"/>
  <c r="CE155" i="11"/>
  <c r="CE156" i="11"/>
  <c r="CE157" i="11"/>
  <c r="CE158" i="11"/>
  <c r="CE159" i="11"/>
  <c r="CE160" i="11"/>
  <c r="CE161" i="11"/>
  <c r="CE162" i="11"/>
  <c r="CE163" i="11"/>
  <c r="CE164" i="11"/>
  <c r="CE165" i="11"/>
  <c r="CE166" i="11"/>
  <c r="CE167" i="11"/>
  <c r="CE168" i="11"/>
  <c r="CE169" i="11"/>
  <c r="CE170" i="11"/>
  <c r="CE171" i="11"/>
  <c r="CE172" i="11"/>
  <c r="CE173" i="11"/>
  <c r="CE174" i="11"/>
  <c r="CE175" i="11"/>
  <c r="CE176" i="11"/>
  <c r="CE177" i="11"/>
  <c r="CE178" i="11"/>
  <c r="CE179" i="11"/>
  <c r="CE180" i="11"/>
  <c r="CE181" i="11"/>
  <c r="CE182" i="11"/>
  <c r="CE183" i="11"/>
  <c r="CE184" i="11"/>
  <c r="CE185" i="11"/>
  <c r="CE186" i="11"/>
  <c r="CE187" i="11"/>
  <c r="CE188" i="11"/>
  <c r="CE189" i="11"/>
  <c r="CE190" i="11"/>
  <c r="CE191" i="11"/>
  <c r="CE192" i="11"/>
  <c r="CE193" i="11"/>
  <c r="CE194" i="11"/>
  <c r="CE195" i="11"/>
  <c r="CE196" i="11"/>
  <c r="CE197" i="11"/>
  <c r="CE198" i="11"/>
  <c r="CE199" i="11"/>
  <c r="CE200" i="11"/>
  <c r="CE201" i="11"/>
  <c r="CE202" i="11"/>
  <c r="CE203" i="11"/>
  <c r="CE204" i="11"/>
  <c r="CE205" i="11"/>
  <c r="CE206" i="11"/>
  <c r="CE207" i="11"/>
  <c r="CE208" i="11"/>
  <c r="CE209" i="11"/>
  <c r="CE210" i="11"/>
  <c r="CE211" i="11"/>
  <c r="CE212" i="11"/>
  <c r="CE213" i="11"/>
  <c r="CE214" i="11"/>
  <c r="CE215" i="11"/>
  <c r="CE216" i="11"/>
  <c r="CE217" i="11"/>
  <c r="CE218" i="11"/>
  <c r="CE219" i="11"/>
  <c r="CE220" i="11"/>
  <c r="CE221" i="11"/>
  <c r="CE222" i="11"/>
  <c r="CE223" i="11"/>
  <c r="CE224" i="11"/>
  <c r="CE225" i="11"/>
  <c r="CE226" i="11"/>
  <c r="CE227" i="11"/>
  <c r="CE228" i="11"/>
  <c r="CE229" i="11"/>
  <c r="CE230" i="11"/>
  <c r="CE231" i="11"/>
  <c r="CE232" i="11"/>
  <c r="CE233" i="11"/>
  <c r="CE234" i="11"/>
  <c r="CE235" i="11"/>
  <c r="CE236" i="11"/>
  <c r="CE237" i="11"/>
  <c r="CE238" i="11"/>
  <c r="CE239" i="11"/>
  <c r="CE240" i="11"/>
  <c r="CE241" i="11"/>
  <c r="CE242" i="11"/>
  <c r="CE243" i="11"/>
  <c r="CE244" i="11"/>
  <c r="CE245" i="11"/>
  <c r="CE246" i="11"/>
  <c r="CE247" i="11"/>
  <c r="CE248" i="11"/>
  <c r="CE249" i="11"/>
  <c r="CE250" i="11"/>
  <c r="CE251" i="11"/>
  <c r="CE252" i="11"/>
  <c r="CE253" i="11"/>
  <c r="CE254" i="11"/>
  <c r="CE255" i="11"/>
  <c r="CE256" i="11"/>
  <c r="CE257" i="11"/>
  <c r="CE258" i="11"/>
  <c r="CE259" i="11"/>
  <c r="CE260" i="11"/>
  <c r="CE261" i="11"/>
  <c r="CE262" i="11"/>
  <c r="CE263" i="11"/>
  <c r="CE264" i="11"/>
  <c r="CE265" i="11"/>
  <c r="CE266" i="11"/>
  <c r="CE267" i="11"/>
  <c r="CE268" i="11"/>
  <c r="CE269" i="11"/>
  <c r="CE270" i="11"/>
  <c r="CE271" i="11"/>
  <c r="CE272" i="11"/>
  <c r="CE273" i="11"/>
  <c r="CE274" i="11"/>
  <c r="CE275" i="11"/>
  <c r="CE276" i="11"/>
  <c r="CE277" i="11"/>
  <c r="CE278" i="11"/>
  <c r="CE279" i="11"/>
  <c r="CE280" i="11"/>
  <c r="CE281" i="11"/>
  <c r="CE282" i="11"/>
  <c r="CE283" i="11"/>
  <c r="CE284" i="11"/>
  <c r="CE285" i="11"/>
  <c r="CE286" i="11"/>
  <c r="CE287" i="11"/>
  <c r="CE288" i="11"/>
  <c r="CE289" i="11"/>
  <c r="CE290" i="11"/>
  <c r="CE291" i="11"/>
  <c r="CE292" i="11"/>
  <c r="CE293" i="11"/>
  <c r="CE294" i="11"/>
  <c r="CE295" i="11"/>
  <c r="CE296" i="11"/>
  <c r="CE297" i="11"/>
  <c r="CE298" i="11"/>
  <c r="CE299" i="11"/>
  <c r="CE300" i="11"/>
  <c r="CE301" i="11"/>
  <c r="CE302" i="11"/>
  <c r="CE303" i="11"/>
  <c r="CE304" i="11"/>
  <c r="CE305" i="11"/>
  <c r="CE306" i="11"/>
  <c r="CE307" i="11"/>
  <c r="CE308" i="11"/>
  <c r="CE309" i="11"/>
  <c r="CE310" i="11"/>
  <c r="CE311" i="11"/>
  <c r="CE312" i="11"/>
  <c r="CE313" i="11"/>
  <c r="CE314" i="11"/>
  <c r="CE315" i="11"/>
  <c r="CE316" i="11"/>
  <c r="CE317" i="11"/>
  <c r="CE318" i="11"/>
  <c r="CE319" i="11"/>
  <c r="CE320" i="11"/>
  <c r="CE321" i="11"/>
  <c r="CE322" i="11"/>
  <c r="CE323" i="11"/>
  <c r="CE324" i="11"/>
  <c r="CE325" i="11"/>
  <c r="CE326" i="11"/>
  <c r="CE327" i="11"/>
  <c r="CE328" i="11"/>
  <c r="CE329" i="11"/>
  <c r="CE330" i="11"/>
  <c r="CE331" i="11"/>
  <c r="CE332" i="11"/>
  <c r="CE333" i="11"/>
  <c r="CE334" i="11"/>
  <c r="CE335" i="11"/>
  <c r="CE336" i="11"/>
  <c r="CE337" i="11"/>
  <c r="CE338" i="11"/>
  <c r="CE339" i="11"/>
  <c r="CE340" i="11"/>
  <c r="CE341" i="11"/>
  <c r="CE342" i="11"/>
  <c r="CE343" i="11"/>
  <c r="CE344" i="11"/>
  <c r="CE345" i="11"/>
  <c r="CE346" i="11"/>
  <c r="CE347" i="11"/>
  <c r="CE348" i="11"/>
  <c r="CE349" i="11"/>
  <c r="CE350" i="11"/>
  <c r="CE351" i="11"/>
  <c r="CE352" i="11"/>
  <c r="CE353" i="11"/>
  <c r="CE354" i="11"/>
  <c r="CE355" i="11"/>
  <c r="CE356" i="11"/>
  <c r="CE357" i="11"/>
  <c r="CE358" i="11"/>
  <c r="CE359" i="11"/>
  <c r="CE360" i="11"/>
  <c r="CE361" i="11"/>
  <c r="CE362" i="11"/>
  <c r="CE363" i="11"/>
  <c r="CE364" i="11"/>
  <c r="CE365" i="11"/>
  <c r="CE366" i="11"/>
  <c r="CE367" i="11"/>
  <c r="CE368" i="11"/>
  <c r="CE369" i="11"/>
  <c r="CE370" i="11"/>
  <c r="CE371" i="11"/>
  <c r="CE372" i="11"/>
  <c r="CE373" i="11"/>
  <c r="CE374" i="11"/>
  <c r="CE375" i="11"/>
  <c r="CE376" i="11"/>
  <c r="CE377" i="11"/>
  <c r="CE378" i="11"/>
  <c r="CE379" i="11"/>
  <c r="CE380" i="11"/>
  <c r="CE381" i="11"/>
  <c r="CE382" i="11"/>
  <c r="CE383" i="11"/>
  <c r="CE384" i="11"/>
  <c r="CE385" i="11"/>
  <c r="CE386" i="11"/>
  <c r="CE387" i="11"/>
  <c r="CE388" i="11"/>
  <c r="CE389" i="11"/>
  <c r="CE390" i="11"/>
  <c r="CE391" i="11"/>
  <c r="CE392" i="11"/>
  <c r="CE393" i="11"/>
  <c r="CE394" i="11"/>
  <c r="CE395" i="11"/>
  <c r="CE396" i="11"/>
  <c r="CE397" i="11"/>
  <c r="CE398" i="11"/>
  <c r="CE399" i="11"/>
  <c r="CE400" i="11"/>
  <c r="CE401" i="11"/>
  <c r="CE402" i="11"/>
  <c r="CE403" i="11"/>
  <c r="CE404" i="11"/>
  <c r="CE405" i="11"/>
  <c r="CE406" i="11"/>
  <c r="CE407" i="11"/>
  <c r="CE408" i="11"/>
  <c r="CE409" i="11"/>
  <c r="CE410" i="11"/>
  <c r="CE411" i="11"/>
  <c r="CE412" i="11"/>
  <c r="CE413" i="11"/>
  <c r="CE414" i="11"/>
  <c r="CE415" i="11"/>
  <c r="CE416" i="11"/>
  <c r="CE417" i="11"/>
  <c r="CE418" i="11"/>
  <c r="CE419" i="11"/>
  <c r="CE420" i="11"/>
  <c r="CE421" i="11"/>
  <c r="CE422" i="11"/>
  <c r="CE423" i="11"/>
  <c r="CE424" i="11"/>
  <c r="CE425" i="11"/>
  <c r="CE426" i="11"/>
  <c r="CE427" i="11"/>
  <c r="CE428" i="11"/>
  <c r="CE429" i="11"/>
  <c r="CE430" i="11"/>
  <c r="CE431" i="11"/>
  <c r="CE432" i="11"/>
  <c r="CE433" i="11"/>
  <c r="CE434" i="11"/>
  <c r="CE435" i="11"/>
  <c r="CE436" i="11"/>
  <c r="CE437" i="11"/>
  <c r="CE438" i="11"/>
  <c r="CE439" i="11"/>
  <c r="CE440" i="11"/>
  <c r="CE441" i="11"/>
  <c r="CE442" i="11"/>
  <c r="CE443" i="11"/>
  <c r="CE444" i="11"/>
  <c r="CE445" i="11"/>
  <c r="CE446" i="11"/>
  <c r="CE447" i="11"/>
  <c r="CE448" i="11"/>
  <c r="CE449" i="11"/>
  <c r="CE450" i="11"/>
  <c r="CE451" i="11"/>
  <c r="CE452" i="11"/>
  <c r="CE453" i="11"/>
  <c r="CE454" i="11"/>
  <c r="CE455" i="11"/>
  <c r="CE456" i="11"/>
  <c r="CE457" i="11"/>
  <c r="CE458" i="11"/>
  <c r="CE459" i="11"/>
  <c r="CE460" i="11"/>
  <c r="CE461" i="11"/>
  <c r="CE462" i="11"/>
  <c r="CE463" i="11"/>
  <c r="CE464" i="11"/>
  <c r="CE465" i="11"/>
  <c r="CE466" i="11"/>
  <c r="CE467" i="11"/>
  <c r="CE468" i="11"/>
  <c r="CE469" i="11"/>
  <c r="CE470" i="11"/>
  <c r="CE471" i="11"/>
  <c r="CE472" i="11"/>
  <c r="CE473" i="11"/>
  <c r="CE474" i="11"/>
  <c r="CE475" i="11"/>
  <c r="CE476" i="11"/>
  <c r="CE477" i="11"/>
  <c r="CE478" i="11"/>
  <c r="CE479" i="11"/>
  <c r="CE480" i="11"/>
  <c r="CE481" i="11"/>
  <c r="CE482" i="11"/>
  <c r="CE483" i="11"/>
  <c r="CE484" i="11"/>
  <c r="CE485" i="11"/>
  <c r="CE486" i="11"/>
  <c r="CE487" i="11"/>
  <c r="CE488" i="11"/>
  <c r="CE489" i="11"/>
  <c r="CE490" i="11"/>
  <c r="CE491" i="11"/>
  <c r="CE492" i="11"/>
  <c r="CE493" i="11"/>
  <c r="CE494" i="11"/>
  <c r="CE495" i="11"/>
  <c r="CE496" i="11"/>
  <c r="CE497" i="11"/>
  <c r="CE498" i="11"/>
  <c r="CE499" i="11"/>
  <c r="CE500" i="11"/>
  <c r="CE501" i="11"/>
  <c r="CE502" i="11"/>
  <c r="CE503" i="11"/>
  <c r="CE504" i="11"/>
  <c r="CE505" i="11"/>
  <c r="CE506" i="11"/>
  <c r="CE7" i="11"/>
  <c r="R3" i="1"/>
  <c r="CC8" i="11"/>
  <c r="CC9" i="11"/>
  <c r="CC10" i="11"/>
  <c r="CC11" i="11"/>
  <c r="CC12" i="11"/>
  <c r="CC13" i="11"/>
  <c r="CC14" i="11"/>
  <c r="CC15" i="11"/>
  <c r="CC16" i="11"/>
  <c r="CC17" i="11"/>
  <c r="CC18" i="11"/>
  <c r="CC19" i="11"/>
  <c r="CC20" i="11"/>
  <c r="CC21" i="11"/>
  <c r="CC22" i="11"/>
  <c r="CC23" i="11"/>
  <c r="CC24" i="11"/>
  <c r="CC25" i="11"/>
  <c r="CC26" i="11"/>
  <c r="CC27" i="11"/>
  <c r="CC28" i="11"/>
  <c r="CC29" i="11"/>
  <c r="CC30" i="11"/>
  <c r="CC31" i="11"/>
  <c r="CC32" i="11"/>
  <c r="CC33" i="11"/>
  <c r="CC34" i="11"/>
  <c r="CC35" i="11"/>
  <c r="CC36" i="11"/>
  <c r="CC37" i="11"/>
  <c r="CC38" i="11"/>
  <c r="CC39" i="11"/>
  <c r="CC40" i="11"/>
  <c r="CC41" i="11"/>
  <c r="CC42" i="11"/>
  <c r="CC43" i="11"/>
  <c r="CC44" i="11"/>
  <c r="CC45" i="11"/>
  <c r="CC46" i="11"/>
  <c r="CC47" i="11"/>
  <c r="CC48" i="11"/>
  <c r="CC49" i="11"/>
  <c r="CC50" i="11"/>
  <c r="CC51" i="11"/>
  <c r="CC52" i="11"/>
  <c r="CC53" i="11"/>
  <c r="CC54" i="11"/>
  <c r="CC55" i="11"/>
  <c r="CC56" i="11"/>
  <c r="CC57" i="11"/>
  <c r="CC58" i="11"/>
  <c r="CC59" i="11"/>
  <c r="CC60" i="11"/>
  <c r="CC61" i="11"/>
  <c r="CC62" i="11"/>
  <c r="CC63" i="11"/>
  <c r="CC64" i="11"/>
  <c r="CC65" i="11"/>
  <c r="CC66" i="11"/>
  <c r="CC67" i="11"/>
  <c r="CC68" i="11"/>
  <c r="CC69" i="11"/>
  <c r="CC70" i="11"/>
  <c r="CC71" i="11"/>
  <c r="CC72" i="11"/>
  <c r="CC73" i="11"/>
  <c r="CC74" i="11"/>
  <c r="CC75" i="11"/>
  <c r="CC76" i="11"/>
  <c r="CC77" i="11"/>
  <c r="CC78" i="11"/>
  <c r="CC79" i="11"/>
  <c r="CC80" i="11"/>
  <c r="CC81" i="11"/>
  <c r="CC82" i="11"/>
  <c r="CC83" i="11"/>
  <c r="CC84" i="11"/>
  <c r="CC85" i="11"/>
  <c r="CC86" i="11"/>
  <c r="CC87" i="11"/>
  <c r="CC88" i="11"/>
  <c r="CC89" i="11"/>
  <c r="CC90" i="11"/>
  <c r="CC91" i="11"/>
  <c r="CC92" i="11"/>
  <c r="CC93" i="11"/>
  <c r="CC94" i="11"/>
  <c r="CC95" i="11"/>
  <c r="CC96" i="11"/>
  <c r="CC97" i="11"/>
  <c r="CC98" i="11"/>
  <c r="CC99" i="11"/>
  <c r="CC100" i="11"/>
  <c r="CC101" i="11"/>
  <c r="CC102" i="11"/>
  <c r="CC103" i="11"/>
  <c r="CC104" i="11"/>
  <c r="CC105" i="11"/>
  <c r="CC106" i="11"/>
  <c r="CC107" i="11"/>
  <c r="CC108" i="11"/>
  <c r="CC109" i="11"/>
  <c r="CC110" i="11"/>
  <c r="CC111" i="11"/>
  <c r="CC112" i="11"/>
  <c r="CC113" i="11"/>
  <c r="CC114" i="11"/>
  <c r="CC115" i="11"/>
  <c r="CC116" i="11"/>
  <c r="CC117" i="11"/>
  <c r="CC118" i="11"/>
  <c r="CC119" i="11"/>
  <c r="CC120" i="11"/>
  <c r="CC121" i="11"/>
  <c r="CC122" i="11"/>
  <c r="CC123" i="11"/>
  <c r="CC124" i="11"/>
  <c r="CC125" i="11"/>
  <c r="CC126" i="11"/>
  <c r="CC127" i="11"/>
  <c r="CC128" i="11"/>
  <c r="CC129" i="11"/>
  <c r="CC130" i="11"/>
  <c r="CC131" i="11"/>
  <c r="CC132" i="11"/>
  <c r="CC133" i="11"/>
  <c r="CC134" i="11"/>
  <c r="CC135" i="11"/>
  <c r="CC136" i="11"/>
  <c r="CC137" i="11"/>
  <c r="CC138" i="11"/>
  <c r="CC139" i="11"/>
  <c r="CC140" i="11"/>
  <c r="CC141" i="11"/>
  <c r="CC142" i="11"/>
  <c r="CC143" i="11"/>
  <c r="CC144" i="11"/>
  <c r="CC145" i="11"/>
  <c r="CC146" i="11"/>
  <c r="CC147" i="11"/>
  <c r="CC148" i="11"/>
  <c r="CC149" i="11"/>
  <c r="CC150" i="11"/>
  <c r="CC151" i="11"/>
  <c r="CC152" i="11"/>
  <c r="CC153" i="11"/>
  <c r="CC154" i="11"/>
  <c r="CC155" i="11"/>
  <c r="CC156" i="11"/>
  <c r="CC157" i="11"/>
  <c r="CC158" i="11"/>
  <c r="CC159" i="11"/>
  <c r="CC160" i="11"/>
  <c r="CC161" i="11"/>
  <c r="CC162" i="11"/>
  <c r="CC163" i="11"/>
  <c r="CC164" i="11"/>
  <c r="CC165" i="11"/>
  <c r="CC166" i="11"/>
  <c r="CC167" i="11"/>
  <c r="CC168" i="11"/>
  <c r="CC169" i="11"/>
  <c r="CC170" i="11"/>
  <c r="CC171" i="11"/>
  <c r="CC172" i="11"/>
  <c r="CC173" i="11"/>
  <c r="CC174" i="11"/>
  <c r="CC175" i="11"/>
  <c r="CC176" i="11"/>
  <c r="CC177" i="11"/>
  <c r="CC178" i="11"/>
  <c r="CC179" i="11"/>
  <c r="CC180" i="11"/>
  <c r="CC181" i="11"/>
  <c r="CC182" i="11"/>
  <c r="CC183" i="11"/>
  <c r="CC184" i="11"/>
  <c r="CC185" i="11"/>
  <c r="CC186" i="11"/>
  <c r="CC187" i="11"/>
  <c r="CC188" i="11"/>
  <c r="CC189" i="11"/>
  <c r="CC190" i="11"/>
  <c r="CC191" i="11"/>
  <c r="CC192" i="11"/>
  <c r="CC193" i="11"/>
  <c r="CC194" i="11"/>
  <c r="CC195" i="11"/>
  <c r="CC196" i="11"/>
  <c r="CC197" i="11"/>
  <c r="CC198" i="11"/>
  <c r="CC199" i="11"/>
  <c r="CC200" i="11"/>
  <c r="CC201" i="11"/>
  <c r="CC202" i="11"/>
  <c r="CC203" i="11"/>
  <c r="CC204" i="11"/>
  <c r="CC205" i="11"/>
  <c r="CC206" i="11"/>
  <c r="CC207" i="11"/>
  <c r="CC208" i="11"/>
  <c r="CC209" i="11"/>
  <c r="CC210" i="11"/>
  <c r="CC211" i="11"/>
  <c r="CC212" i="11"/>
  <c r="CC213" i="11"/>
  <c r="CC214" i="11"/>
  <c r="CC215" i="11"/>
  <c r="CC216" i="11"/>
  <c r="CC217" i="11"/>
  <c r="CC218" i="11"/>
  <c r="CC219" i="11"/>
  <c r="CC220" i="11"/>
  <c r="CC221" i="11"/>
  <c r="CC222" i="11"/>
  <c r="CC223" i="11"/>
  <c r="CC224" i="11"/>
  <c r="CC225" i="11"/>
  <c r="CC226" i="11"/>
  <c r="CC227" i="11"/>
  <c r="CC228" i="11"/>
  <c r="CC229" i="11"/>
  <c r="CC230" i="11"/>
  <c r="CC231" i="11"/>
  <c r="CC232" i="11"/>
  <c r="CC233" i="11"/>
  <c r="CC234" i="11"/>
  <c r="CC235" i="11"/>
  <c r="CC236" i="11"/>
  <c r="CC237" i="11"/>
  <c r="CC238" i="11"/>
  <c r="CC239" i="11"/>
  <c r="CC240" i="11"/>
  <c r="CC241" i="11"/>
  <c r="CC242" i="11"/>
  <c r="CC243" i="11"/>
  <c r="CC244" i="11"/>
  <c r="CC245" i="11"/>
  <c r="CC246" i="11"/>
  <c r="CC247" i="11"/>
  <c r="CC248" i="11"/>
  <c r="CC249" i="11"/>
  <c r="CC250" i="11"/>
  <c r="CC251" i="11"/>
  <c r="CC252" i="11"/>
  <c r="CC253" i="11"/>
  <c r="CC254" i="11"/>
  <c r="CC255" i="11"/>
  <c r="CC256" i="11"/>
  <c r="CC257" i="11"/>
  <c r="CC258" i="11"/>
  <c r="CC259" i="11"/>
  <c r="CC260" i="11"/>
  <c r="CC261" i="11"/>
  <c r="CC262" i="11"/>
  <c r="CC263" i="11"/>
  <c r="CC264" i="11"/>
  <c r="CC265" i="11"/>
  <c r="CC266" i="11"/>
  <c r="CC267" i="11"/>
  <c r="CC268" i="11"/>
  <c r="CC269" i="11"/>
  <c r="CC270" i="11"/>
  <c r="CC271" i="11"/>
  <c r="CC272" i="11"/>
  <c r="CC273" i="11"/>
  <c r="CC274" i="11"/>
  <c r="CC275" i="11"/>
  <c r="CC276" i="11"/>
  <c r="CC277" i="11"/>
  <c r="CC278" i="11"/>
  <c r="CC279" i="11"/>
  <c r="CC280" i="11"/>
  <c r="CC281" i="11"/>
  <c r="CC282" i="11"/>
  <c r="CC283" i="11"/>
  <c r="CC284" i="11"/>
  <c r="CC285" i="11"/>
  <c r="CC286" i="11"/>
  <c r="CC287" i="11"/>
  <c r="CC288" i="11"/>
  <c r="CC289" i="11"/>
  <c r="CC290" i="11"/>
  <c r="CC291" i="11"/>
  <c r="CC292" i="11"/>
  <c r="CC293" i="11"/>
  <c r="CC294" i="11"/>
  <c r="CC295" i="11"/>
  <c r="CC296" i="11"/>
  <c r="CC297" i="11"/>
  <c r="CC298" i="11"/>
  <c r="CC299" i="11"/>
  <c r="CC300" i="11"/>
  <c r="CC301" i="11"/>
  <c r="CC302" i="11"/>
  <c r="CC303" i="11"/>
  <c r="CC304" i="11"/>
  <c r="CC305" i="11"/>
  <c r="CC306" i="11"/>
  <c r="CC307" i="11"/>
  <c r="CC308" i="11"/>
  <c r="CC309" i="11"/>
  <c r="CC310" i="11"/>
  <c r="CC311" i="11"/>
  <c r="CC312" i="11"/>
  <c r="CC313" i="11"/>
  <c r="CC314" i="11"/>
  <c r="CC315" i="11"/>
  <c r="CC316" i="11"/>
  <c r="CC317" i="11"/>
  <c r="CC318" i="11"/>
  <c r="CC319" i="11"/>
  <c r="CC320" i="11"/>
  <c r="CC321" i="11"/>
  <c r="CC322" i="11"/>
  <c r="CC323" i="11"/>
  <c r="CC324" i="11"/>
  <c r="CC325" i="11"/>
  <c r="CC326" i="11"/>
  <c r="CC327" i="11"/>
  <c r="CC328" i="11"/>
  <c r="CC329" i="11"/>
  <c r="CC330" i="11"/>
  <c r="CC331" i="11"/>
  <c r="CC332" i="11"/>
  <c r="CC333" i="11"/>
  <c r="CC334" i="11"/>
  <c r="CC335" i="11"/>
  <c r="CC336" i="11"/>
  <c r="CC337" i="11"/>
  <c r="CC338" i="11"/>
  <c r="CC339" i="11"/>
  <c r="CC340" i="11"/>
  <c r="CC341" i="11"/>
  <c r="CC342" i="11"/>
  <c r="CC343" i="11"/>
  <c r="CC344" i="11"/>
  <c r="CC345" i="11"/>
  <c r="CC346" i="11"/>
  <c r="CC347" i="11"/>
  <c r="CC348" i="11"/>
  <c r="CC349" i="11"/>
  <c r="CC350" i="11"/>
  <c r="CC351" i="11"/>
  <c r="CC352" i="11"/>
  <c r="CC353" i="11"/>
  <c r="CC354" i="11"/>
  <c r="CC355" i="11"/>
  <c r="CC356" i="11"/>
  <c r="CC357" i="11"/>
  <c r="CC358" i="11"/>
  <c r="CC359" i="11"/>
  <c r="CC360" i="11"/>
  <c r="CC361" i="11"/>
  <c r="CC362" i="11"/>
  <c r="CC363" i="11"/>
  <c r="CC364" i="11"/>
  <c r="CC365" i="11"/>
  <c r="CC366" i="11"/>
  <c r="CC367" i="11"/>
  <c r="CC368" i="11"/>
  <c r="CC369" i="11"/>
  <c r="CC370" i="11"/>
  <c r="CC371" i="11"/>
  <c r="CC372" i="11"/>
  <c r="CC373" i="11"/>
  <c r="CC374" i="11"/>
  <c r="CC375" i="11"/>
  <c r="CC376" i="11"/>
  <c r="CC377" i="11"/>
  <c r="CC378" i="11"/>
  <c r="CC379" i="11"/>
  <c r="CC380" i="11"/>
  <c r="CC381" i="11"/>
  <c r="CC382" i="11"/>
  <c r="CC383" i="11"/>
  <c r="CC384" i="11"/>
  <c r="CC385" i="11"/>
  <c r="CC386" i="11"/>
  <c r="CC387" i="11"/>
  <c r="CC388" i="11"/>
  <c r="CC389" i="11"/>
  <c r="CC390" i="11"/>
  <c r="CC391" i="11"/>
  <c r="CC392" i="11"/>
  <c r="CC393" i="11"/>
  <c r="CC394" i="11"/>
  <c r="CC395" i="11"/>
  <c r="CC396" i="11"/>
  <c r="CC397" i="11"/>
  <c r="CC398" i="11"/>
  <c r="CC399" i="11"/>
  <c r="CC400" i="11"/>
  <c r="CC401" i="11"/>
  <c r="CC402" i="11"/>
  <c r="CC403" i="11"/>
  <c r="CC404" i="11"/>
  <c r="CC405" i="11"/>
  <c r="CC406" i="11"/>
  <c r="CC407" i="11"/>
  <c r="CC408" i="11"/>
  <c r="CC409" i="11"/>
  <c r="CC410" i="11"/>
  <c r="CC411" i="11"/>
  <c r="CC412" i="11"/>
  <c r="CC413" i="11"/>
  <c r="CC414" i="11"/>
  <c r="CC415" i="11"/>
  <c r="CC416" i="11"/>
  <c r="CC417" i="11"/>
  <c r="CC418" i="11"/>
  <c r="CC419" i="11"/>
  <c r="CC420" i="11"/>
  <c r="CC421" i="11"/>
  <c r="CC422" i="11"/>
  <c r="CC423" i="11"/>
  <c r="CC424" i="11"/>
  <c r="CC425" i="11"/>
  <c r="CC426" i="11"/>
  <c r="CC427" i="11"/>
  <c r="CC428" i="11"/>
  <c r="CC429" i="11"/>
  <c r="CC430" i="11"/>
  <c r="CC431" i="11"/>
  <c r="CC432" i="11"/>
  <c r="CC433" i="11"/>
  <c r="CC434" i="11"/>
  <c r="CC435" i="11"/>
  <c r="CC436" i="11"/>
  <c r="CC437" i="11"/>
  <c r="CC438" i="11"/>
  <c r="CC439" i="11"/>
  <c r="CC440" i="11"/>
  <c r="CC441" i="11"/>
  <c r="CC442" i="11"/>
  <c r="CC443" i="11"/>
  <c r="CC444" i="11"/>
  <c r="CC445" i="11"/>
  <c r="CC446" i="11"/>
  <c r="CC447" i="11"/>
  <c r="CC448" i="11"/>
  <c r="CC449" i="11"/>
  <c r="CC450" i="11"/>
  <c r="CC451" i="11"/>
  <c r="CC452" i="11"/>
  <c r="CC453" i="11"/>
  <c r="CC454" i="11"/>
  <c r="CC455" i="11"/>
  <c r="CC456" i="11"/>
  <c r="CC457" i="11"/>
  <c r="CC458" i="11"/>
  <c r="CC459" i="11"/>
  <c r="CC460" i="11"/>
  <c r="CC461" i="11"/>
  <c r="CC462" i="11"/>
  <c r="CC463" i="11"/>
  <c r="CC464" i="11"/>
  <c r="CC465" i="11"/>
  <c r="CC466" i="11"/>
  <c r="CC467" i="11"/>
  <c r="CC468" i="11"/>
  <c r="CC469" i="11"/>
  <c r="CC470" i="11"/>
  <c r="CC471" i="11"/>
  <c r="CC472" i="11"/>
  <c r="CC473" i="11"/>
  <c r="CC474" i="11"/>
  <c r="CC475" i="11"/>
  <c r="CC476" i="11"/>
  <c r="CC477" i="11"/>
  <c r="CC478" i="11"/>
  <c r="CC479" i="11"/>
  <c r="CC480" i="11"/>
  <c r="CC481" i="11"/>
  <c r="CC482" i="11"/>
  <c r="CC483" i="11"/>
  <c r="CC484" i="11"/>
  <c r="CC485" i="11"/>
  <c r="CC486" i="11"/>
  <c r="CC487" i="11"/>
  <c r="CC488" i="11"/>
  <c r="CC489" i="11"/>
  <c r="CC490" i="11"/>
  <c r="CC491" i="11"/>
  <c r="CC492" i="11"/>
  <c r="CC493" i="11"/>
  <c r="CC494" i="11"/>
  <c r="CC495" i="11"/>
  <c r="CC496" i="11"/>
  <c r="CC497" i="11"/>
  <c r="CC498" i="11"/>
  <c r="CC499" i="11"/>
  <c r="CC500" i="11"/>
  <c r="CC501" i="11"/>
  <c r="CC502" i="11"/>
  <c r="CC503" i="11"/>
  <c r="CC504" i="11"/>
  <c r="CC505" i="11"/>
  <c r="CC506" i="11"/>
  <c r="CB8" i="11"/>
  <c r="CB9" i="11"/>
  <c r="CB10" i="11"/>
  <c r="CB11" i="11"/>
  <c r="CB12" i="11"/>
  <c r="CB13" i="11"/>
  <c r="CB14" i="11"/>
  <c r="CB15" i="11"/>
  <c r="CB16" i="11"/>
  <c r="CB17" i="11"/>
  <c r="CB18" i="11"/>
  <c r="CB19" i="11"/>
  <c r="CB20" i="11"/>
  <c r="CB21" i="11"/>
  <c r="CB22" i="11"/>
  <c r="CB23" i="11"/>
  <c r="CB24" i="11"/>
  <c r="CB25" i="11"/>
  <c r="CB26" i="11"/>
  <c r="CB27" i="11"/>
  <c r="CB28" i="11"/>
  <c r="CB29" i="11"/>
  <c r="CB30" i="11"/>
  <c r="CB31" i="11"/>
  <c r="CB32" i="11"/>
  <c r="CB33" i="11"/>
  <c r="CB34" i="11"/>
  <c r="CB35" i="11"/>
  <c r="CB36" i="11"/>
  <c r="CB37" i="11"/>
  <c r="CB38" i="11"/>
  <c r="CB39" i="11"/>
  <c r="CB40" i="11"/>
  <c r="CB41" i="11"/>
  <c r="CB42" i="11"/>
  <c r="CB43" i="11"/>
  <c r="CB44" i="11"/>
  <c r="CB45" i="11"/>
  <c r="CB46" i="11"/>
  <c r="CB47" i="11"/>
  <c r="CB48" i="11"/>
  <c r="CB49" i="11"/>
  <c r="CB50" i="11"/>
  <c r="CB51" i="11"/>
  <c r="CB52" i="11"/>
  <c r="CB53" i="11"/>
  <c r="CB54" i="11"/>
  <c r="CB55" i="11"/>
  <c r="CB56" i="11"/>
  <c r="CB57" i="11"/>
  <c r="CB58" i="11"/>
  <c r="CB59" i="11"/>
  <c r="CB60" i="11"/>
  <c r="CB61" i="11"/>
  <c r="CB62" i="11"/>
  <c r="CB63" i="11"/>
  <c r="CB64" i="11"/>
  <c r="CB65" i="11"/>
  <c r="CB66" i="11"/>
  <c r="CB67" i="11"/>
  <c r="CB68" i="11"/>
  <c r="CB69" i="11"/>
  <c r="CB70" i="11"/>
  <c r="CB71" i="11"/>
  <c r="CB72" i="11"/>
  <c r="CB73" i="11"/>
  <c r="CB74" i="11"/>
  <c r="CB75" i="11"/>
  <c r="CB76" i="11"/>
  <c r="CB77" i="11"/>
  <c r="CB78" i="11"/>
  <c r="CB79" i="11"/>
  <c r="CB80" i="11"/>
  <c r="CB81" i="11"/>
  <c r="CB82" i="11"/>
  <c r="CB83" i="11"/>
  <c r="CB84" i="11"/>
  <c r="CB85" i="11"/>
  <c r="CB86" i="11"/>
  <c r="CB87" i="11"/>
  <c r="CB88" i="11"/>
  <c r="CB89" i="11"/>
  <c r="CB90" i="11"/>
  <c r="CB91" i="11"/>
  <c r="CB92" i="11"/>
  <c r="CB93" i="11"/>
  <c r="CB94" i="11"/>
  <c r="CB95" i="11"/>
  <c r="CB96" i="11"/>
  <c r="CB97" i="11"/>
  <c r="CB98" i="11"/>
  <c r="CB99" i="11"/>
  <c r="CB100" i="11"/>
  <c r="CB101" i="11"/>
  <c r="CB102" i="11"/>
  <c r="CB103" i="11"/>
  <c r="CB104" i="11"/>
  <c r="CB105" i="11"/>
  <c r="CB106" i="11"/>
  <c r="CB107" i="11"/>
  <c r="CB108" i="11"/>
  <c r="CB109" i="11"/>
  <c r="CB110" i="11"/>
  <c r="CB111" i="11"/>
  <c r="CB112" i="11"/>
  <c r="CB113" i="11"/>
  <c r="CB114" i="11"/>
  <c r="CB115" i="11"/>
  <c r="CB116" i="11"/>
  <c r="CB117" i="11"/>
  <c r="CB118" i="11"/>
  <c r="CB119" i="11"/>
  <c r="CB120" i="11"/>
  <c r="CB121" i="11"/>
  <c r="CB122" i="11"/>
  <c r="CB123" i="11"/>
  <c r="CB124" i="11"/>
  <c r="CB125" i="11"/>
  <c r="CB126" i="11"/>
  <c r="CB127" i="11"/>
  <c r="CB128" i="11"/>
  <c r="CB129" i="11"/>
  <c r="CB130" i="11"/>
  <c r="CB131" i="11"/>
  <c r="CB132" i="11"/>
  <c r="CB133" i="11"/>
  <c r="CB134" i="11"/>
  <c r="CB135" i="11"/>
  <c r="CB136" i="11"/>
  <c r="CB137" i="11"/>
  <c r="CB138" i="11"/>
  <c r="CB139" i="11"/>
  <c r="CB140" i="11"/>
  <c r="CB141" i="11"/>
  <c r="CB142" i="11"/>
  <c r="CB143" i="11"/>
  <c r="CB144" i="11"/>
  <c r="CB145" i="11"/>
  <c r="CB146" i="11"/>
  <c r="CB147" i="11"/>
  <c r="CB148" i="11"/>
  <c r="CB149" i="11"/>
  <c r="CB150" i="11"/>
  <c r="CB151" i="11"/>
  <c r="CB152" i="11"/>
  <c r="CB153" i="11"/>
  <c r="CB154" i="11"/>
  <c r="CB155" i="11"/>
  <c r="CB156" i="11"/>
  <c r="CB157" i="11"/>
  <c r="CB158" i="11"/>
  <c r="CB159" i="11"/>
  <c r="CB160" i="11"/>
  <c r="CB161" i="11"/>
  <c r="CB162" i="11"/>
  <c r="CB163" i="11"/>
  <c r="CB164" i="11"/>
  <c r="CB165" i="11"/>
  <c r="CB166" i="11"/>
  <c r="CB167" i="11"/>
  <c r="CB168" i="11"/>
  <c r="CB169" i="11"/>
  <c r="CB170" i="11"/>
  <c r="CB171" i="11"/>
  <c r="CB172" i="11"/>
  <c r="CB173" i="11"/>
  <c r="CB174" i="11"/>
  <c r="CB175" i="11"/>
  <c r="CB176" i="11"/>
  <c r="CB177" i="11"/>
  <c r="CB178" i="11"/>
  <c r="CB179" i="11"/>
  <c r="CB180" i="11"/>
  <c r="CB181" i="11"/>
  <c r="CB182" i="11"/>
  <c r="CB183" i="11"/>
  <c r="CB184" i="11"/>
  <c r="CB185" i="11"/>
  <c r="CB186" i="11"/>
  <c r="CB187" i="11"/>
  <c r="CB188" i="11"/>
  <c r="CB189" i="11"/>
  <c r="CB190" i="11"/>
  <c r="CB191" i="11"/>
  <c r="CB192" i="11"/>
  <c r="CB193" i="11"/>
  <c r="CB194" i="11"/>
  <c r="CB195" i="11"/>
  <c r="CB196" i="11"/>
  <c r="CB197" i="11"/>
  <c r="CB198" i="11"/>
  <c r="CB199" i="11"/>
  <c r="CB200" i="11"/>
  <c r="CB201" i="11"/>
  <c r="CB202" i="11"/>
  <c r="CB203" i="11"/>
  <c r="CB204" i="11"/>
  <c r="CB205" i="11"/>
  <c r="CB206" i="11"/>
  <c r="CB207" i="11"/>
  <c r="CB208" i="11"/>
  <c r="CB209" i="11"/>
  <c r="CB210" i="11"/>
  <c r="CB211" i="11"/>
  <c r="CB212" i="11"/>
  <c r="CB213" i="11"/>
  <c r="CB214" i="11"/>
  <c r="CB215" i="11"/>
  <c r="CB216" i="11"/>
  <c r="CB217" i="11"/>
  <c r="CB218" i="11"/>
  <c r="CB219" i="11"/>
  <c r="CB220" i="11"/>
  <c r="CB221" i="11"/>
  <c r="CB222" i="11"/>
  <c r="CB223" i="11"/>
  <c r="CB224" i="11"/>
  <c r="CB225" i="11"/>
  <c r="CB226" i="11"/>
  <c r="CB227" i="11"/>
  <c r="CB228" i="11"/>
  <c r="CB229" i="11"/>
  <c r="CB230" i="11"/>
  <c r="CB231" i="11"/>
  <c r="CB232" i="11"/>
  <c r="CB233" i="11"/>
  <c r="CB234" i="11"/>
  <c r="CB235" i="11"/>
  <c r="CB236" i="11"/>
  <c r="CB237" i="11"/>
  <c r="CB238" i="11"/>
  <c r="CB239" i="11"/>
  <c r="CB240" i="11"/>
  <c r="CB241" i="11"/>
  <c r="CB242" i="11"/>
  <c r="CB243" i="11"/>
  <c r="CB244" i="11"/>
  <c r="CB245" i="11"/>
  <c r="CB246" i="11"/>
  <c r="CB247" i="11"/>
  <c r="CB248" i="11"/>
  <c r="CB249" i="11"/>
  <c r="CB250" i="11"/>
  <c r="CB251" i="11"/>
  <c r="CB252" i="11"/>
  <c r="CB253" i="11"/>
  <c r="CB254" i="11"/>
  <c r="CB255" i="11"/>
  <c r="CB256" i="11"/>
  <c r="CB257" i="11"/>
  <c r="CB258" i="11"/>
  <c r="CB259" i="11"/>
  <c r="CB260" i="11"/>
  <c r="CB261" i="11"/>
  <c r="CB262" i="11"/>
  <c r="CB263" i="11"/>
  <c r="CB264" i="11"/>
  <c r="CB265" i="11"/>
  <c r="CB266" i="11"/>
  <c r="CB267" i="11"/>
  <c r="CB268" i="11"/>
  <c r="CB269" i="11"/>
  <c r="CB270" i="11"/>
  <c r="CB271" i="11"/>
  <c r="CB272" i="11"/>
  <c r="CB273" i="11"/>
  <c r="CB274" i="11"/>
  <c r="CB275" i="11"/>
  <c r="CB276" i="11"/>
  <c r="CB277" i="11"/>
  <c r="CB278" i="11"/>
  <c r="CB279" i="11"/>
  <c r="CB280" i="11"/>
  <c r="CB281" i="11"/>
  <c r="CB282" i="11"/>
  <c r="CB283" i="11"/>
  <c r="CB284" i="11"/>
  <c r="CB285" i="11"/>
  <c r="CB286" i="11"/>
  <c r="CB287" i="11"/>
  <c r="CB288" i="11"/>
  <c r="CB289" i="11"/>
  <c r="CB290" i="11"/>
  <c r="CB291" i="11"/>
  <c r="CB292" i="11"/>
  <c r="CB293" i="11"/>
  <c r="CB294" i="11"/>
  <c r="CB295" i="11"/>
  <c r="CB296" i="11"/>
  <c r="CB297" i="11"/>
  <c r="CB298" i="11"/>
  <c r="CB299" i="11"/>
  <c r="CB300" i="11"/>
  <c r="CB301" i="11"/>
  <c r="CB302" i="11"/>
  <c r="CB303" i="11"/>
  <c r="CB304" i="11"/>
  <c r="CB305" i="11"/>
  <c r="CB306" i="11"/>
  <c r="CB307" i="11"/>
  <c r="CB308" i="11"/>
  <c r="CB309" i="11"/>
  <c r="CB310" i="11"/>
  <c r="CB311" i="11"/>
  <c r="CB312" i="11"/>
  <c r="CB313" i="11"/>
  <c r="CB314" i="11"/>
  <c r="CB315" i="11"/>
  <c r="CB316" i="11"/>
  <c r="CB317" i="11"/>
  <c r="CB318" i="11"/>
  <c r="CB319" i="11"/>
  <c r="CB320" i="11"/>
  <c r="CB321" i="11"/>
  <c r="CB322" i="11"/>
  <c r="CB323" i="11"/>
  <c r="CB324" i="11"/>
  <c r="CB325" i="11"/>
  <c r="CB326" i="11"/>
  <c r="CB327" i="11"/>
  <c r="CB328" i="11"/>
  <c r="CB329" i="11"/>
  <c r="CB330" i="11"/>
  <c r="CB331" i="11"/>
  <c r="CB332" i="11"/>
  <c r="CB333" i="11"/>
  <c r="CB334" i="11"/>
  <c r="CB335" i="11"/>
  <c r="CB336" i="11"/>
  <c r="CB337" i="11"/>
  <c r="CB338" i="11"/>
  <c r="CB339" i="11"/>
  <c r="CB340" i="11"/>
  <c r="CB341" i="11"/>
  <c r="CB342" i="11"/>
  <c r="CB343" i="11"/>
  <c r="CB344" i="11"/>
  <c r="CB345" i="11"/>
  <c r="CB346" i="11"/>
  <c r="CB347" i="11"/>
  <c r="CB348" i="11"/>
  <c r="CB349" i="11"/>
  <c r="CB350" i="11"/>
  <c r="CB351" i="11"/>
  <c r="CB352" i="11"/>
  <c r="CB353" i="11"/>
  <c r="CB354" i="11"/>
  <c r="CB355" i="11"/>
  <c r="CB356" i="11"/>
  <c r="CB357" i="11"/>
  <c r="CB358" i="11"/>
  <c r="CB359" i="11"/>
  <c r="CB360" i="11"/>
  <c r="CB361" i="11"/>
  <c r="CB362" i="11"/>
  <c r="CB363" i="11"/>
  <c r="CB364" i="11"/>
  <c r="CB365" i="11"/>
  <c r="CB366" i="11"/>
  <c r="CB367" i="11"/>
  <c r="CB368" i="11"/>
  <c r="CB369" i="11"/>
  <c r="CB370" i="11"/>
  <c r="CB371" i="11"/>
  <c r="CB372" i="11"/>
  <c r="CB373" i="11"/>
  <c r="CB374" i="11"/>
  <c r="CB375" i="11"/>
  <c r="CB376" i="11"/>
  <c r="CB377" i="11"/>
  <c r="CB378" i="11"/>
  <c r="CB379" i="11"/>
  <c r="CB380" i="11"/>
  <c r="CB381" i="11"/>
  <c r="CB382" i="11"/>
  <c r="CB383" i="11"/>
  <c r="CB384" i="11"/>
  <c r="CB385" i="11"/>
  <c r="CB386" i="11"/>
  <c r="CB387" i="11"/>
  <c r="CB388" i="11"/>
  <c r="CB389" i="11"/>
  <c r="CB390" i="11"/>
  <c r="CB391" i="11"/>
  <c r="CB392" i="11"/>
  <c r="CB393" i="11"/>
  <c r="CB394" i="11"/>
  <c r="CB395" i="11"/>
  <c r="CB396" i="11"/>
  <c r="CB397" i="11"/>
  <c r="CB398" i="11"/>
  <c r="CB399" i="11"/>
  <c r="CB400" i="11"/>
  <c r="CB401" i="11"/>
  <c r="CB402" i="11"/>
  <c r="CB403" i="11"/>
  <c r="CB404" i="11"/>
  <c r="CB405" i="11"/>
  <c r="CB406" i="11"/>
  <c r="CB407" i="11"/>
  <c r="CB408" i="11"/>
  <c r="CB409" i="11"/>
  <c r="CB410" i="11"/>
  <c r="CB411" i="11"/>
  <c r="CB412" i="11"/>
  <c r="CB413" i="11"/>
  <c r="CB414" i="11"/>
  <c r="CB415" i="11"/>
  <c r="CB416" i="11"/>
  <c r="CB417" i="11"/>
  <c r="CB418" i="11"/>
  <c r="CB419" i="11"/>
  <c r="CB420" i="11"/>
  <c r="CB421" i="11"/>
  <c r="CB422" i="11"/>
  <c r="CB423" i="11"/>
  <c r="CB424" i="11"/>
  <c r="CB425" i="11"/>
  <c r="CB426" i="11"/>
  <c r="CB427" i="11"/>
  <c r="CB428" i="11"/>
  <c r="CB429" i="11"/>
  <c r="CB430" i="11"/>
  <c r="CB431" i="11"/>
  <c r="CB432" i="11"/>
  <c r="CB433" i="11"/>
  <c r="CB434" i="11"/>
  <c r="CB435" i="11"/>
  <c r="CB436" i="11"/>
  <c r="CB437" i="11"/>
  <c r="CB438" i="11"/>
  <c r="CB439" i="11"/>
  <c r="CB440" i="11"/>
  <c r="CB441" i="11"/>
  <c r="CB442" i="11"/>
  <c r="CB443" i="11"/>
  <c r="CB444" i="11"/>
  <c r="CB445" i="11"/>
  <c r="CB446" i="11"/>
  <c r="CB447" i="11"/>
  <c r="CB448" i="11"/>
  <c r="CB449" i="11"/>
  <c r="CB450" i="11"/>
  <c r="CB451" i="11"/>
  <c r="CB452" i="11"/>
  <c r="CB453" i="11"/>
  <c r="CB454" i="11"/>
  <c r="CB455" i="11"/>
  <c r="CB456" i="11"/>
  <c r="CB457" i="11"/>
  <c r="CB458" i="11"/>
  <c r="CB459" i="11"/>
  <c r="CB460" i="11"/>
  <c r="CB461" i="11"/>
  <c r="CB462" i="11"/>
  <c r="CB463" i="11"/>
  <c r="CB464" i="11"/>
  <c r="CB465" i="11"/>
  <c r="CB466" i="11"/>
  <c r="CB467" i="11"/>
  <c r="CB468" i="11"/>
  <c r="CB469" i="11"/>
  <c r="CB470" i="11"/>
  <c r="CB471" i="11"/>
  <c r="CB472" i="11"/>
  <c r="CB473" i="11"/>
  <c r="CB474" i="11"/>
  <c r="CB475" i="11"/>
  <c r="CB476" i="11"/>
  <c r="CB477" i="11"/>
  <c r="CB478" i="11"/>
  <c r="CB479" i="11"/>
  <c r="CB480" i="11"/>
  <c r="CB481" i="11"/>
  <c r="CB482" i="11"/>
  <c r="CB483" i="11"/>
  <c r="CB484" i="11"/>
  <c r="CB485" i="11"/>
  <c r="CB486" i="11"/>
  <c r="CB487" i="11"/>
  <c r="CB488" i="11"/>
  <c r="CB489" i="11"/>
  <c r="CB490" i="11"/>
  <c r="CB491" i="11"/>
  <c r="CB492" i="11"/>
  <c r="CB493" i="11"/>
  <c r="CB494" i="11"/>
  <c r="CB495" i="11"/>
  <c r="CB496" i="11"/>
  <c r="CB497" i="11"/>
  <c r="CB498" i="11"/>
  <c r="CB499" i="11"/>
  <c r="CB500" i="11"/>
  <c r="CB501" i="11"/>
  <c r="CB502" i="11"/>
  <c r="CB503" i="11"/>
  <c r="CB504" i="11"/>
  <c r="CB505" i="11"/>
  <c r="CB506" i="11"/>
  <c r="CC7" i="11"/>
  <c r="CC508" i="11" s="1"/>
  <c r="CB7" i="11"/>
  <c r="CF15" i="11"/>
  <c r="CH15" i="11" s="1"/>
  <c r="CF16" i="11"/>
  <c r="CH16" i="11" s="1"/>
  <c r="CF17" i="11"/>
  <c r="CR17" i="11" s="1"/>
  <c r="CF18" i="11"/>
  <c r="CH18" i="11" s="1"/>
  <c r="CF19" i="11"/>
  <c r="CH19" i="11" s="1"/>
  <c r="CF20" i="11"/>
  <c r="CH20" i="11" s="1"/>
  <c r="CF21" i="11"/>
  <c r="CF22" i="11"/>
  <c r="CH22" i="11" s="1"/>
  <c r="CF23" i="11"/>
  <c r="CH23" i="11" s="1"/>
  <c r="CF24" i="11"/>
  <c r="CH24" i="11" s="1"/>
  <c r="CF25" i="11"/>
  <c r="CH25" i="11" s="1"/>
  <c r="CF26" i="11"/>
  <c r="CF27" i="11"/>
  <c r="CF28" i="11"/>
  <c r="CG28" i="11" s="1"/>
  <c r="CF29" i="11"/>
  <c r="CQ29" i="11" s="1"/>
  <c r="CF30" i="11"/>
  <c r="CF31" i="11"/>
  <c r="CF32" i="11"/>
  <c r="CG32" i="11" s="1"/>
  <c r="CF33" i="11"/>
  <c r="CH33" i="11" s="1"/>
  <c r="CF34" i="11"/>
  <c r="CF35" i="11"/>
  <c r="CF36" i="11"/>
  <c r="CR36" i="11" s="1"/>
  <c r="CF37" i="11"/>
  <c r="CF38" i="11"/>
  <c r="CF39" i="11"/>
  <c r="CF40" i="11"/>
  <c r="CF41" i="11"/>
  <c r="CH41" i="11" s="1"/>
  <c r="CF42" i="11"/>
  <c r="CF43" i="11"/>
  <c r="CF44" i="11"/>
  <c r="CH44" i="11" s="1"/>
  <c r="CF45" i="11"/>
  <c r="CF46" i="11"/>
  <c r="CF47" i="11"/>
  <c r="CF48" i="11"/>
  <c r="CF49" i="11"/>
  <c r="CH49" i="11" s="1"/>
  <c r="CF50" i="11"/>
  <c r="CF51" i="11"/>
  <c r="CF52" i="11"/>
  <c r="CR52" i="11" s="1"/>
  <c r="CF53" i="11"/>
  <c r="CF54" i="11"/>
  <c r="CF55" i="11"/>
  <c r="CF56" i="11"/>
  <c r="CF57" i="11"/>
  <c r="CH57" i="11" s="1"/>
  <c r="CF58" i="11"/>
  <c r="CF59" i="11"/>
  <c r="CF60" i="11"/>
  <c r="CR60" i="11" s="1"/>
  <c r="CS60" i="11" s="1"/>
  <c r="CF61" i="11"/>
  <c r="CF62" i="11"/>
  <c r="CF63" i="11"/>
  <c r="CF64" i="11"/>
  <c r="CF65" i="11"/>
  <c r="CH65" i="11" s="1"/>
  <c r="CF66" i="11"/>
  <c r="CF67" i="11"/>
  <c r="CF68" i="11"/>
  <c r="CR68" i="11" s="1"/>
  <c r="CF69" i="11"/>
  <c r="CF70" i="11"/>
  <c r="CF71" i="11"/>
  <c r="CF72" i="11"/>
  <c r="CF73" i="11"/>
  <c r="CF74" i="11"/>
  <c r="CF75" i="11"/>
  <c r="CF76" i="11"/>
  <c r="CQ76" i="11" s="1"/>
  <c r="CF77" i="11"/>
  <c r="CF78" i="11"/>
  <c r="CF79" i="11"/>
  <c r="CF80" i="11"/>
  <c r="CF81" i="11"/>
  <c r="CF82" i="11"/>
  <c r="CF83" i="11"/>
  <c r="CF84" i="11"/>
  <c r="CR84" i="11" s="1"/>
  <c r="CF85" i="11"/>
  <c r="CR85" i="11" s="1"/>
  <c r="CF86" i="11"/>
  <c r="CF87" i="11"/>
  <c r="CF88" i="11"/>
  <c r="CF89" i="11"/>
  <c r="CF90" i="11"/>
  <c r="CF91" i="11"/>
  <c r="CF92" i="11"/>
  <c r="CH92" i="11" s="1"/>
  <c r="CI92" i="11" s="1"/>
  <c r="CJ92" i="11" s="1"/>
  <c r="CA92" i="11" s="1"/>
  <c r="CD92" i="11" s="1"/>
  <c r="CF93" i="11"/>
  <c r="CH93" i="11" s="1"/>
  <c r="CF94" i="11"/>
  <c r="CF95" i="11"/>
  <c r="CF96" i="11"/>
  <c r="CF97" i="11"/>
  <c r="CF98" i="11"/>
  <c r="CF99" i="11"/>
  <c r="CF100" i="11"/>
  <c r="CR100" i="11" s="1"/>
  <c r="CF101" i="11"/>
  <c r="CF102" i="11"/>
  <c r="CF103" i="11"/>
  <c r="CF104" i="11"/>
  <c r="CF105" i="11"/>
  <c r="CF106" i="11"/>
  <c r="CF107" i="11"/>
  <c r="CF108" i="11"/>
  <c r="CH108" i="11" s="1"/>
  <c r="CI108" i="11" s="1"/>
  <c r="CJ108" i="11" s="1"/>
  <c r="CA108" i="11" s="1"/>
  <c r="CD108" i="11" s="1"/>
  <c r="CF109" i="11"/>
  <c r="CH109" i="11" s="1"/>
  <c r="CF110" i="11"/>
  <c r="CF111" i="11"/>
  <c r="CF112" i="11"/>
  <c r="CF113" i="11"/>
  <c r="CF114" i="11"/>
  <c r="CF115" i="11"/>
  <c r="CF116" i="11"/>
  <c r="CR116" i="11" s="1"/>
  <c r="CF117" i="11"/>
  <c r="CF118" i="11"/>
  <c r="CF119" i="11"/>
  <c r="CF120" i="11"/>
  <c r="CF121" i="11"/>
  <c r="CF122" i="11"/>
  <c r="CF123" i="11"/>
  <c r="CF124" i="11"/>
  <c r="CF125" i="11"/>
  <c r="CH125" i="11" s="1"/>
  <c r="CF126" i="11"/>
  <c r="CF127" i="11"/>
  <c r="CF128" i="11"/>
  <c r="CF129" i="11"/>
  <c r="CF130" i="11"/>
  <c r="CF131" i="11"/>
  <c r="CF132" i="11"/>
  <c r="CR132" i="11" s="1"/>
  <c r="CF133" i="11"/>
  <c r="CF134" i="11"/>
  <c r="CF135" i="11"/>
  <c r="CF136" i="11"/>
  <c r="CF137" i="11"/>
  <c r="CF138" i="11"/>
  <c r="CF139" i="11"/>
  <c r="CF140" i="11"/>
  <c r="CF141" i="11"/>
  <c r="CF142" i="11"/>
  <c r="CF143" i="11"/>
  <c r="CF144" i="11"/>
  <c r="CF145" i="11"/>
  <c r="CF146" i="11"/>
  <c r="CF147" i="11"/>
  <c r="CF148" i="11"/>
  <c r="CR148" i="11" s="1"/>
  <c r="CF149" i="11"/>
  <c r="CF150" i="11"/>
  <c r="CF151" i="11"/>
  <c r="CF152" i="11"/>
  <c r="CF153" i="11"/>
  <c r="CF154" i="11"/>
  <c r="CF155" i="11"/>
  <c r="CF156" i="11"/>
  <c r="CR156" i="11" s="1"/>
  <c r="CS156" i="11" s="1"/>
  <c r="CF157" i="11"/>
  <c r="CF158" i="11"/>
  <c r="CF159" i="11"/>
  <c r="CF160" i="11"/>
  <c r="CF161" i="11"/>
  <c r="CF162" i="11"/>
  <c r="CF163" i="11"/>
  <c r="CF164" i="11"/>
  <c r="CR164" i="11" s="1"/>
  <c r="CF165" i="11"/>
  <c r="CF166" i="11"/>
  <c r="CF167" i="11"/>
  <c r="CF168" i="11"/>
  <c r="CF169" i="11"/>
  <c r="CF170" i="11"/>
  <c r="CF171" i="11"/>
  <c r="CF172" i="11"/>
  <c r="CQ172" i="11" s="1"/>
  <c r="CS172" i="11" s="1"/>
  <c r="CF173" i="11"/>
  <c r="CF174" i="11"/>
  <c r="CF175" i="11"/>
  <c r="CF176" i="11"/>
  <c r="CF177" i="11"/>
  <c r="CF178" i="11"/>
  <c r="CF179" i="11"/>
  <c r="CF180" i="11"/>
  <c r="CR180" i="11" s="1"/>
  <c r="CF181" i="11"/>
  <c r="CF182" i="11"/>
  <c r="CF183" i="11"/>
  <c r="CF184" i="11"/>
  <c r="CF185" i="11"/>
  <c r="CF186" i="11"/>
  <c r="CF187" i="11"/>
  <c r="CF188" i="11"/>
  <c r="CQ188" i="11" s="1"/>
  <c r="CF189" i="11"/>
  <c r="CF190" i="11"/>
  <c r="CF191" i="11"/>
  <c r="CF192" i="11"/>
  <c r="CF193" i="11"/>
  <c r="CF194" i="11"/>
  <c r="CF195" i="11"/>
  <c r="CF196" i="11"/>
  <c r="CQ196" i="11" s="1"/>
  <c r="CF197" i="11"/>
  <c r="CH197" i="11" s="1"/>
  <c r="CF198" i="11"/>
  <c r="CF199" i="11"/>
  <c r="CF200" i="11"/>
  <c r="CF201" i="11"/>
  <c r="CF202" i="11"/>
  <c r="CF203" i="11"/>
  <c r="CF204" i="11"/>
  <c r="CF205" i="11"/>
  <c r="CF206" i="11"/>
  <c r="CF207" i="11"/>
  <c r="CF208" i="11"/>
  <c r="CF209" i="11"/>
  <c r="CH209" i="11" s="1"/>
  <c r="CF210" i="11"/>
  <c r="CF211" i="11"/>
  <c r="CF212" i="11"/>
  <c r="CF213" i="11"/>
  <c r="CH213" i="11" s="1"/>
  <c r="CF214" i="11"/>
  <c r="CF215" i="11"/>
  <c r="CF216" i="11"/>
  <c r="CF217" i="11"/>
  <c r="CF218" i="11"/>
  <c r="CF219" i="11"/>
  <c r="CF220" i="11"/>
  <c r="CQ220" i="11" s="1"/>
  <c r="CF221" i="11"/>
  <c r="CF222" i="11"/>
  <c r="CF223" i="11"/>
  <c r="CF224" i="11"/>
  <c r="CF225" i="11"/>
  <c r="CF226" i="11"/>
  <c r="CF227" i="11"/>
  <c r="CF228" i="11"/>
  <c r="CQ228" i="11" s="1"/>
  <c r="CF229" i="11"/>
  <c r="CF230" i="11"/>
  <c r="CF231" i="11"/>
  <c r="CF232" i="11"/>
  <c r="CF233" i="11"/>
  <c r="CF234" i="11"/>
  <c r="CF235" i="11"/>
  <c r="CF236" i="11"/>
  <c r="CQ236" i="11" s="1"/>
  <c r="CF237" i="11"/>
  <c r="CF238" i="11"/>
  <c r="CF239" i="11"/>
  <c r="CF240" i="11"/>
  <c r="CF241" i="11"/>
  <c r="CF242" i="11"/>
  <c r="CF243" i="11"/>
  <c r="CF244" i="11"/>
  <c r="CQ244" i="11" s="1"/>
  <c r="CF245" i="11"/>
  <c r="CQ245" i="11" s="1"/>
  <c r="CF246" i="11"/>
  <c r="CF247" i="11"/>
  <c r="CF248" i="11"/>
  <c r="CF249" i="11"/>
  <c r="CF250" i="11"/>
  <c r="CF251" i="11"/>
  <c r="CF252" i="11"/>
  <c r="CQ252" i="11" s="1"/>
  <c r="CF253" i="11"/>
  <c r="CF254" i="11"/>
  <c r="CF255" i="11"/>
  <c r="CF256" i="11"/>
  <c r="CF257" i="11"/>
  <c r="CF258" i="11"/>
  <c r="CF259" i="11"/>
  <c r="CF260" i="11"/>
  <c r="CF261" i="11"/>
  <c r="CF262" i="11"/>
  <c r="CF263" i="11"/>
  <c r="CF264" i="11"/>
  <c r="CF265" i="11"/>
  <c r="CH265" i="11" s="1"/>
  <c r="CF266" i="11"/>
  <c r="CF267" i="11"/>
  <c r="CF268" i="11"/>
  <c r="CQ268" i="11" s="1"/>
  <c r="CF269" i="11"/>
  <c r="CF270" i="11"/>
  <c r="CF271" i="11"/>
  <c r="CF272" i="11"/>
  <c r="CF273" i="11"/>
  <c r="CF274" i="11"/>
  <c r="CF275" i="11"/>
  <c r="CF276" i="11"/>
  <c r="CQ276" i="11" s="1"/>
  <c r="CF277" i="11"/>
  <c r="CH277" i="11" s="1"/>
  <c r="CF278" i="11"/>
  <c r="CF279" i="11"/>
  <c r="CF280" i="11"/>
  <c r="CF281" i="11"/>
  <c r="CF282" i="11"/>
  <c r="CF283" i="11"/>
  <c r="CF284" i="11"/>
  <c r="CF285" i="11"/>
  <c r="CF286" i="11"/>
  <c r="CF287" i="11"/>
  <c r="CF288" i="11"/>
  <c r="CF289" i="11"/>
  <c r="CF290" i="11"/>
  <c r="CF291" i="11"/>
  <c r="CF292" i="11"/>
  <c r="CQ292" i="11" s="1"/>
  <c r="CF293" i="11"/>
  <c r="CH293" i="11" s="1"/>
  <c r="CF294" i="11"/>
  <c r="CF295" i="11"/>
  <c r="CF296" i="11"/>
  <c r="CF297" i="11"/>
  <c r="CF298" i="11"/>
  <c r="CF299" i="11"/>
  <c r="CF300" i="11"/>
  <c r="CF301" i="11"/>
  <c r="CH301" i="11" s="1"/>
  <c r="CF302" i="11"/>
  <c r="CF303" i="11"/>
  <c r="CF304" i="11"/>
  <c r="CF305" i="11"/>
  <c r="CF306" i="11"/>
  <c r="CF307" i="11"/>
  <c r="CF308" i="11"/>
  <c r="CQ308" i="11" s="1"/>
  <c r="CF309" i="11"/>
  <c r="CF310" i="11"/>
  <c r="CF311" i="11"/>
  <c r="CF312" i="11"/>
  <c r="CF313" i="11"/>
  <c r="CF314" i="11"/>
  <c r="CF315" i="11"/>
  <c r="CF316" i="11"/>
  <c r="CF317" i="11"/>
  <c r="CF318" i="11"/>
  <c r="CF319" i="11"/>
  <c r="CF320" i="11"/>
  <c r="CF321" i="11"/>
  <c r="CH321" i="11" s="1"/>
  <c r="CF322" i="11"/>
  <c r="CF323" i="11"/>
  <c r="CF324" i="11"/>
  <c r="CQ324" i="11" s="1"/>
  <c r="CF325" i="11"/>
  <c r="CR325" i="11" s="1"/>
  <c r="CF326" i="11"/>
  <c r="CF327" i="11"/>
  <c r="CF328" i="11"/>
  <c r="CF329" i="11"/>
  <c r="CF330" i="11"/>
  <c r="CF331" i="11"/>
  <c r="CF332" i="11"/>
  <c r="CF333" i="11"/>
  <c r="CH333" i="11" s="1"/>
  <c r="CF334" i="11"/>
  <c r="CF335" i="11"/>
  <c r="CF336" i="11"/>
  <c r="CF337" i="11"/>
  <c r="CF338" i="11"/>
  <c r="CF339" i="11"/>
  <c r="CF340" i="11"/>
  <c r="CQ340" i="11" s="1"/>
  <c r="CF341" i="11"/>
  <c r="CF342" i="11"/>
  <c r="CF343" i="11"/>
  <c r="CF344" i="11"/>
  <c r="CF345" i="11"/>
  <c r="CF346" i="11"/>
  <c r="CF347" i="11"/>
  <c r="CF348" i="11"/>
  <c r="CQ348" i="11" s="1"/>
  <c r="CF349" i="11"/>
  <c r="CH349" i="11" s="1"/>
  <c r="CF350" i="11"/>
  <c r="CF351" i="11"/>
  <c r="CF352" i="11"/>
  <c r="CF353" i="11"/>
  <c r="CF354" i="11"/>
  <c r="CF355" i="11"/>
  <c r="CF356" i="11"/>
  <c r="CQ356" i="11" s="1"/>
  <c r="CF357" i="11"/>
  <c r="CR357" i="11" s="1"/>
  <c r="CF358" i="11"/>
  <c r="CF359" i="11"/>
  <c r="CF360" i="11"/>
  <c r="CF361" i="11"/>
  <c r="CF362" i="11"/>
  <c r="CF363" i="11"/>
  <c r="CF364" i="11"/>
  <c r="CQ364" i="11" s="1"/>
  <c r="CF365" i="11"/>
  <c r="CF366" i="11"/>
  <c r="CF367" i="11"/>
  <c r="CF368" i="11"/>
  <c r="CF369" i="11"/>
  <c r="CF370" i="11"/>
  <c r="CF371" i="11"/>
  <c r="CF372" i="11"/>
  <c r="CQ372" i="11" s="1"/>
  <c r="CF373" i="11"/>
  <c r="CF374" i="11"/>
  <c r="CQ374" i="11" s="1"/>
  <c r="CF375" i="11"/>
  <c r="CF376" i="11"/>
  <c r="CF377" i="11"/>
  <c r="CF378" i="11"/>
  <c r="CF379" i="11"/>
  <c r="CF380" i="11"/>
  <c r="CF381" i="11"/>
  <c r="CQ381" i="11" s="1"/>
  <c r="CF382" i="11"/>
  <c r="CQ382" i="11" s="1"/>
  <c r="CF383" i="11"/>
  <c r="CF384" i="11"/>
  <c r="CF385" i="11"/>
  <c r="CF386" i="11"/>
  <c r="CF387" i="11"/>
  <c r="CF388" i="11"/>
  <c r="CF389" i="11"/>
  <c r="CH389" i="11" s="1"/>
  <c r="CF390" i="11"/>
  <c r="CQ390" i="11" s="1"/>
  <c r="CF391" i="11"/>
  <c r="CF392" i="11"/>
  <c r="CF393" i="11"/>
  <c r="CF394" i="11"/>
  <c r="CF395" i="11"/>
  <c r="CF396" i="11"/>
  <c r="CR396" i="11" s="1"/>
  <c r="CF397" i="11"/>
  <c r="CF398" i="11"/>
  <c r="CQ398" i="11" s="1"/>
  <c r="CF399" i="11"/>
  <c r="CF400" i="11"/>
  <c r="CF401" i="11"/>
  <c r="CF402" i="11"/>
  <c r="CF403" i="11"/>
  <c r="CF404" i="11"/>
  <c r="CF405" i="11"/>
  <c r="CH405" i="11" s="1"/>
  <c r="CF406" i="11"/>
  <c r="CQ406" i="11" s="1"/>
  <c r="CF407" i="11"/>
  <c r="CF408" i="11"/>
  <c r="CF409" i="11"/>
  <c r="CF410" i="11"/>
  <c r="CF411" i="11"/>
  <c r="CF412" i="11"/>
  <c r="CQ412" i="11" s="1"/>
  <c r="CF413" i="11"/>
  <c r="CF414" i="11"/>
  <c r="CQ414" i="11" s="1"/>
  <c r="CF415" i="11"/>
  <c r="CF416" i="11"/>
  <c r="CF417" i="11"/>
  <c r="CF418" i="11"/>
  <c r="CF419" i="11"/>
  <c r="CF420" i="11"/>
  <c r="CQ420" i="11" s="1"/>
  <c r="CS420" i="11" s="1"/>
  <c r="CF421" i="11"/>
  <c r="CF422" i="11"/>
  <c r="CQ422" i="11" s="1"/>
  <c r="CF423" i="11"/>
  <c r="CF424" i="11"/>
  <c r="CF425" i="11"/>
  <c r="CF426" i="11"/>
  <c r="CF427" i="11"/>
  <c r="CF428" i="11"/>
  <c r="CF429" i="11"/>
  <c r="CF430" i="11"/>
  <c r="CQ430" i="11" s="1"/>
  <c r="CF431" i="11"/>
  <c r="CF432" i="11"/>
  <c r="CF433" i="11"/>
  <c r="CF434" i="11"/>
  <c r="CF435" i="11"/>
  <c r="CF436" i="11"/>
  <c r="CF437" i="11"/>
  <c r="CF438" i="11"/>
  <c r="CQ438" i="11" s="1"/>
  <c r="CF439" i="11"/>
  <c r="CF440" i="11"/>
  <c r="CF441" i="11"/>
  <c r="CF442" i="11"/>
  <c r="CF443" i="11"/>
  <c r="CF444" i="11"/>
  <c r="CF445" i="11"/>
  <c r="CF446" i="11"/>
  <c r="CQ446" i="11" s="1"/>
  <c r="CF447" i="11"/>
  <c r="CF448" i="11"/>
  <c r="CF449" i="11"/>
  <c r="CF450" i="11"/>
  <c r="CF451" i="11"/>
  <c r="CF452" i="11"/>
  <c r="CR452" i="11" s="1"/>
  <c r="CF453" i="11"/>
  <c r="CF454" i="11"/>
  <c r="CQ454" i="11" s="1"/>
  <c r="CF455" i="11"/>
  <c r="CF456" i="11"/>
  <c r="CF457" i="11"/>
  <c r="CH457" i="11" s="1"/>
  <c r="CF458" i="11"/>
  <c r="CF459" i="11"/>
  <c r="CF460" i="11"/>
  <c r="CR460" i="11" s="1"/>
  <c r="CF461" i="11"/>
  <c r="CH461" i="11" s="1"/>
  <c r="CF462" i="11"/>
  <c r="CQ462" i="11" s="1"/>
  <c r="CF463" i="11"/>
  <c r="CF464" i="11"/>
  <c r="CF465" i="11"/>
  <c r="CF466" i="11"/>
  <c r="CF467" i="11"/>
  <c r="CF468" i="11"/>
  <c r="CQ468" i="11" s="1"/>
  <c r="CF469" i="11"/>
  <c r="CF470" i="11"/>
  <c r="CQ470" i="11" s="1"/>
  <c r="CF471" i="11"/>
  <c r="CF472" i="11"/>
  <c r="CF473" i="11"/>
  <c r="CF474" i="11"/>
  <c r="CF475" i="11"/>
  <c r="CF476" i="11"/>
  <c r="CH476" i="11" s="1"/>
  <c r="CF477" i="11"/>
  <c r="CH477" i="11" s="1"/>
  <c r="CF478" i="11"/>
  <c r="CQ478" i="11" s="1"/>
  <c r="CF479" i="11"/>
  <c r="CF480" i="11"/>
  <c r="CF481" i="11"/>
  <c r="CF482" i="11"/>
  <c r="CF483" i="11"/>
  <c r="CF484" i="11"/>
  <c r="CH484" i="11" s="1"/>
  <c r="CF485" i="11"/>
  <c r="CF486" i="11"/>
  <c r="CQ486" i="11" s="1"/>
  <c r="CF487" i="11"/>
  <c r="CF488" i="11"/>
  <c r="CF489" i="11"/>
  <c r="CF490" i="11"/>
  <c r="CF491" i="11"/>
  <c r="CF492" i="11"/>
  <c r="CQ492" i="11" s="1"/>
  <c r="CS492" i="11" s="1"/>
  <c r="CF493" i="11"/>
  <c r="CR493" i="11" s="1"/>
  <c r="CF494" i="11"/>
  <c r="CQ494" i="11" s="1"/>
  <c r="CF495" i="11"/>
  <c r="CF496" i="11"/>
  <c r="CF497" i="11"/>
  <c r="CF498" i="11"/>
  <c r="CF499" i="11"/>
  <c r="CF500" i="11"/>
  <c r="CR500" i="11" s="1"/>
  <c r="CF501" i="11"/>
  <c r="CF502" i="11"/>
  <c r="CQ502" i="11" s="1"/>
  <c r="CF503" i="11"/>
  <c r="CF504" i="11"/>
  <c r="CF505" i="11"/>
  <c r="CF506" i="11"/>
  <c r="CF8" i="11"/>
  <c r="CF9" i="11"/>
  <c r="CG9" i="11" s="1"/>
  <c r="CF10" i="11"/>
  <c r="CH10" i="11" s="1"/>
  <c r="CF11" i="11"/>
  <c r="CG11" i="11" s="1"/>
  <c r="CF12" i="11"/>
  <c r="CF13" i="11"/>
  <c r="CF14" i="11"/>
  <c r="CH14" i="11" s="1"/>
  <c r="CF7" i="11"/>
  <c r="CQ7" i="11" s="1"/>
  <c r="H4" i="12"/>
  <c r="CN506" i="11"/>
  <c r="CP506" i="11" s="1"/>
  <c r="CN505" i="11"/>
  <c r="CP505" i="11" s="1"/>
  <c r="CN504" i="11"/>
  <c r="CN503" i="11"/>
  <c r="CP503" i="11" s="1"/>
  <c r="CN502" i="11"/>
  <c r="CP502" i="11" s="1"/>
  <c r="CN501" i="11"/>
  <c r="CP501" i="11" s="1"/>
  <c r="CN500" i="11"/>
  <c r="CN499" i="11"/>
  <c r="CN498" i="11"/>
  <c r="CP498" i="11" s="1"/>
  <c r="CN497" i="11"/>
  <c r="CP497" i="11" s="1"/>
  <c r="CN496" i="11"/>
  <c r="CN495" i="11"/>
  <c r="CP495" i="11" s="1"/>
  <c r="CN494" i="11"/>
  <c r="CP494" i="11" s="1"/>
  <c r="CN493" i="11"/>
  <c r="CP493" i="11" s="1"/>
  <c r="CN492" i="11"/>
  <c r="CN491" i="11"/>
  <c r="CN490" i="11"/>
  <c r="CP490" i="11" s="1"/>
  <c r="CN489" i="11"/>
  <c r="CP489" i="11" s="1"/>
  <c r="CN488" i="11"/>
  <c r="CN487" i="11"/>
  <c r="CP487" i="11" s="1"/>
  <c r="CN486" i="11"/>
  <c r="CP486" i="11" s="1"/>
  <c r="CN485" i="11"/>
  <c r="CP485" i="11" s="1"/>
  <c r="CN484" i="11"/>
  <c r="CN483" i="11"/>
  <c r="CN482" i="11"/>
  <c r="CP482" i="11" s="1"/>
  <c r="CN481" i="11"/>
  <c r="CP481" i="11" s="1"/>
  <c r="CN480" i="11"/>
  <c r="CN479" i="11"/>
  <c r="CP479" i="11" s="1"/>
  <c r="CN478" i="11"/>
  <c r="CP478" i="11" s="1"/>
  <c r="CN477" i="11"/>
  <c r="CP477" i="11" s="1"/>
  <c r="CN476" i="11"/>
  <c r="CN475" i="11"/>
  <c r="CN474" i="11"/>
  <c r="CP474" i="11" s="1"/>
  <c r="CN473" i="11"/>
  <c r="CP473" i="11" s="1"/>
  <c r="CN472" i="11"/>
  <c r="CN471" i="11"/>
  <c r="CP471" i="11" s="1"/>
  <c r="CN470" i="11"/>
  <c r="CP470" i="11" s="1"/>
  <c r="CN469" i="11"/>
  <c r="CP469" i="11" s="1"/>
  <c r="CN468" i="11"/>
  <c r="CN467" i="11"/>
  <c r="CN466" i="11"/>
  <c r="CP466" i="11" s="1"/>
  <c r="CN465" i="11"/>
  <c r="CP465" i="11" s="1"/>
  <c r="CN464" i="11"/>
  <c r="CN463" i="11"/>
  <c r="CP463" i="11" s="1"/>
  <c r="CN462" i="11"/>
  <c r="CP462" i="11" s="1"/>
  <c r="CN461" i="11"/>
  <c r="CP461" i="11" s="1"/>
  <c r="CN460" i="11"/>
  <c r="CN459" i="11"/>
  <c r="CN458" i="11"/>
  <c r="CP458" i="11" s="1"/>
  <c r="CN457" i="11"/>
  <c r="CP457" i="11" s="1"/>
  <c r="CN456" i="11"/>
  <c r="CN455" i="11"/>
  <c r="CP455" i="11" s="1"/>
  <c r="CN454" i="11"/>
  <c r="CP454" i="11" s="1"/>
  <c r="CN453" i="11"/>
  <c r="CP453" i="11" s="1"/>
  <c r="CN452" i="11"/>
  <c r="CN451" i="11"/>
  <c r="CN450" i="11"/>
  <c r="CP450" i="11" s="1"/>
  <c r="CN449" i="11"/>
  <c r="CP449" i="11" s="1"/>
  <c r="CN448" i="11"/>
  <c r="CN447" i="11"/>
  <c r="CP447" i="11" s="1"/>
  <c r="CN446" i="11"/>
  <c r="CP446" i="11" s="1"/>
  <c r="CN445" i="11"/>
  <c r="CP445" i="11" s="1"/>
  <c r="CN444" i="11"/>
  <c r="CN443" i="11"/>
  <c r="CN442" i="11"/>
  <c r="CP442" i="11" s="1"/>
  <c r="CN441" i="11"/>
  <c r="CP441" i="11" s="1"/>
  <c r="CN440" i="11"/>
  <c r="CN439" i="11"/>
  <c r="CP439" i="11" s="1"/>
  <c r="CN438" i="11"/>
  <c r="CP438" i="11" s="1"/>
  <c r="CN437" i="11"/>
  <c r="CP437" i="11" s="1"/>
  <c r="CN436" i="11"/>
  <c r="CN435" i="11"/>
  <c r="CN434" i="11"/>
  <c r="CP434" i="11" s="1"/>
  <c r="CN433" i="11"/>
  <c r="CP433" i="11" s="1"/>
  <c r="CN432" i="11"/>
  <c r="CN431" i="11"/>
  <c r="CP431" i="11" s="1"/>
  <c r="CN430" i="11"/>
  <c r="CP430" i="11" s="1"/>
  <c r="CN429" i="11"/>
  <c r="CP429" i="11" s="1"/>
  <c r="CN428" i="11"/>
  <c r="CN427" i="11"/>
  <c r="CN426" i="11"/>
  <c r="CP426" i="11" s="1"/>
  <c r="CN425" i="11"/>
  <c r="CP425" i="11" s="1"/>
  <c r="CN424" i="11"/>
  <c r="CN423" i="11"/>
  <c r="CP423" i="11" s="1"/>
  <c r="CN422" i="11"/>
  <c r="CP422" i="11" s="1"/>
  <c r="CN421" i="11"/>
  <c r="CP421" i="11" s="1"/>
  <c r="CN420" i="11"/>
  <c r="CN419" i="11"/>
  <c r="CN418" i="11"/>
  <c r="CP418" i="11" s="1"/>
  <c r="CN417" i="11"/>
  <c r="CP417" i="11" s="1"/>
  <c r="CN416" i="11"/>
  <c r="CN415" i="11"/>
  <c r="CP415" i="11" s="1"/>
  <c r="CN414" i="11"/>
  <c r="CP414" i="11" s="1"/>
  <c r="CN413" i="11"/>
  <c r="CP413" i="11" s="1"/>
  <c r="CN412" i="11"/>
  <c r="CN411" i="11"/>
  <c r="CN410" i="11"/>
  <c r="CP410" i="11" s="1"/>
  <c r="CN409" i="11"/>
  <c r="CP409" i="11" s="1"/>
  <c r="CN408" i="11"/>
  <c r="CN407" i="11"/>
  <c r="CP407" i="11" s="1"/>
  <c r="CN406" i="11"/>
  <c r="CP406" i="11" s="1"/>
  <c r="CN405" i="11"/>
  <c r="CP405" i="11" s="1"/>
  <c r="CN404" i="11"/>
  <c r="CN403" i="11"/>
  <c r="CN402" i="11"/>
  <c r="CP402" i="11" s="1"/>
  <c r="CN401" i="11"/>
  <c r="CP401" i="11" s="1"/>
  <c r="CN400" i="11"/>
  <c r="CN399" i="11"/>
  <c r="CP399" i="11" s="1"/>
  <c r="CN398" i="11"/>
  <c r="CP398" i="11" s="1"/>
  <c r="CN397" i="11"/>
  <c r="CP397" i="11" s="1"/>
  <c r="CN396" i="11"/>
  <c r="CN395" i="11"/>
  <c r="CN394" i="11"/>
  <c r="CP394" i="11" s="1"/>
  <c r="CN393" i="11"/>
  <c r="CP393" i="11" s="1"/>
  <c r="CN392" i="11"/>
  <c r="CN391" i="11"/>
  <c r="CP391" i="11" s="1"/>
  <c r="CN390" i="11"/>
  <c r="CP390" i="11" s="1"/>
  <c r="CN389" i="11"/>
  <c r="CP389" i="11" s="1"/>
  <c r="CN388" i="11"/>
  <c r="CN387" i="11"/>
  <c r="CN386" i="11"/>
  <c r="CP386" i="11" s="1"/>
  <c r="CN385" i="11"/>
  <c r="CP385" i="11" s="1"/>
  <c r="CN384" i="11"/>
  <c r="CN383" i="11"/>
  <c r="CP383" i="11" s="1"/>
  <c r="CN382" i="11"/>
  <c r="CP382" i="11" s="1"/>
  <c r="CN381" i="11"/>
  <c r="CP381" i="11" s="1"/>
  <c r="CN380" i="11"/>
  <c r="CN379" i="11"/>
  <c r="CN378" i="11"/>
  <c r="CP378" i="11" s="1"/>
  <c r="CN377" i="11"/>
  <c r="CP377" i="11" s="1"/>
  <c r="CN376" i="11"/>
  <c r="CN375" i="11"/>
  <c r="CP375" i="11" s="1"/>
  <c r="CN374" i="11"/>
  <c r="CP374" i="11" s="1"/>
  <c r="CN373" i="11"/>
  <c r="CP373" i="11" s="1"/>
  <c r="CN372" i="11"/>
  <c r="CN371" i="11"/>
  <c r="CN370" i="11"/>
  <c r="CP370" i="11" s="1"/>
  <c r="CN369" i="11"/>
  <c r="CP369" i="11" s="1"/>
  <c r="CN368" i="11"/>
  <c r="CN367" i="11"/>
  <c r="CP367" i="11" s="1"/>
  <c r="CN366" i="11"/>
  <c r="CP366" i="11" s="1"/>
  <c r="CN365" i="11"/>
  <c r="CP365" i="11" s="1"/>
  <c r="CN364" i="11"/>
  <c r="CN363" i="11"/>
  <c r="CN362" i="11"/>
  <c r="CP362" i="11" s="1"/>
  <c r="CN361" i="11"/>
  <c r="CP361" i="11" s="1"/>
  <c r="CN360" i="11"/>
  <c r="CN359" i="11"/>
  <c r="CP359" i="11" s="1"/>
  <c r="CN358" i="11"/>
  <c r="CP358" i="11" s="1"/>
  <c r="CN357" i="11"/>
  <c r="CP357" i="11" s="1"/>
  <c r="CN356" i="11"/>
  <c r="CN355" i="11"/>
  <c r="CN354" i="11"/>
  <c r="CP354" i="11" s="1"/>
  <c r="CN353" i="11"/>
  <c r="CP353" i="11" s="1"/>
  <c r="CN352" i="11"/>
  <c r="CN351" i="11"/>
  <c r="CP351" i="11" s="1"/>
  <c r="CN350" i="11"/>
  <c r="CP350" i="11" s="1"/>
  <c r="CN349" i="11"/>
  <c r="CP349" i="11" s="1"/>
  <c r="CN348" i="11"/>
  <c r="CN347" i="11"/>
  <c r="CN346" i="11"/>
  <c r="CP346" i="11" s="1"/>
  <c r="CN345" i="11"/>
  <c r="CP345" i="11" s="1"/>
  <c r="CN344" i="11"/>
  <c r="CN343" i="11"/>
  <c r="CP343" i="11" s="1"/>
  <c r="CN342" i="11"/>
  <c r="CP342" i="11" s="1"/>
  <c r="CN341" i="11"/>
  <c r="CP341" i="11" s="1"/>
  <c r="CN340" i="11"/>
  <c r="CN339" i="11"/>
  <c r="CN338" i="11"/>
  <c r="CP338" i="11" s="1"/>
  <c r="CN337" i="11"/>
  <c r="CP337" i="11" s="1"/>
  <c r="CN336" i="11"/>
  <c r="CN335" i="11"/>
  <c r="CP335" i="11" s="1"/>
  <c r="CN334" i="11"/>
  <c r="CP334" i="11" s="1"/>
  <c r="CN333" i="11"/>
  <c r="CP333" i="11" s="1"/>
  <c r="CN332" i="11"/>
  <c r="CN331" i="11"/>
  <c r="CN330" i="11"/>
  <c r="CP330" i="11" s="1"/>
  <c r="CN329" i="11"/>
  <c r="CP329" i="11" s="1"/>
  <c r="CN328" i="11"/>
  <c r="CN327" i="11"/>
  <c r="CP327" i="11" s="1"/>
  <c r="CN326" i="11"/>
  <c r="CP326" i="11" s="1"/>
  <c r="CN325" i="11"/>
  <c r="CP325" i="11" s="1"/>
  <c r="CN324" i="11"/>
  <c r="CN323" i="11"/>
  <c r="CN322" i="11"/>
  <c r="CP322" i="11" s="1"/>
  <c r="CN321" i="11"/>
  <c r="CP321" i="11" s="1"/>
  <c r="CN320" i="11"/>
  <c r="CN319" i="11"/>
  <c r="CP319" i="11" s="1"/>
  <c r="CN318" i="11"/>
  <c r="CP318" i="11" s="1"/>
  <c r="CN317" i="11"/>
  <c r="CP317" i="11" s="1"/>
  <c r="CN316" i="11"/>
  <c r="CN315" i="11"/>
  <c r="CN314" i="11"/>
  <c r="CP314" i="11" s="1"/>
  <c r="CN313" i="11"/>
  <c r="CP313" i="11" s="1"/>
  <c r="CN312" i="11"/>
  <c r="CN311" i="11"/>
  <c r="CP311" i="11" s="1"/>
  <c r="CN310" i="11"/>
  <c r="CP310" i="11" s="1"/>
  <c r="CN309" i="11"/>
  <c r="CP309" i="11" s="1"/>
  <c r="CN308" i="11"/>
  <c r="CN307" i="11"/>
  <c r="CN306" i="11"/>
  <c r="CP306" i="11" s="1"/>
  <c r="CN305" i="11"/>
  <c r="CP305" i="11" s="1"/>
  <c r="CN304" i="11"/>
  <c r="CN303" i="11"/>
  <c r="CP303" i="11" s="1"/>
  <c r="CN302" i="11"/>
  <c r="CP302" i="11" s="1"/>
  <c r="CN301" i="11"/>
  <c r="CP301" i="11" s="1"/>
  <c r="CN300" i="11"/>
  <c r="CN299" i="11"/>
  <c r="CN298" i="11"/>
  <c r="CP298" i="11" s="1"/>
  <c r="CN297" i="11"/>
  <c r="CP297" i="11" s="1"/>
  <c r="CN296" i="11"/>
  <c r="CN295" i="11"/>
  <c r="CP295" i="11" s="1"/>
  <c r="CN294" i="11"/>
  <c r="CP294" i="11" s="1"/>
  <c r="CN293" i="11"/>
  <c r="CP293" i="11" s="1"/>
  <c r="CN292" i="11"/>
  <c r="CN291" i="11"/>
  <c r="CN290" i="11"/>
  <c r="CP290" i="11" s="1"/>
  <c r="CN289" i="11"/>
  <c r="CP289" i="11" s="1"/>
  <c r="CN288" i="11"/>
  <c r="CN287" i="11"/>
  <c r="CP287" i="11" s="1"/>
  <c r="CN286" i="11"/>
  <c r="CP286" i="11" s="1"/>
  <c r="CN285" i="11"/>
  <c r="CP285" i="11" s="1"/>
  <c r="CN284" i="11"/>
  <c r="CN283" i="11"/>
  <c r="CN282" i="11"/>
  <c r="CP282" i="11" s="1"/>
  <c r="CN281" i="11"/>
  <c r="CP281" i="11" s="1"/>
  <c r="CN280" i="11"/>
  <c r="CN279" i="11"/>
  <c r="CP279" i="11" s="1"/>
  <c r="CN278" i="11"/>
  <c r="CP278" i="11" s="1"/>
  <c r="CN277" i="11"/>
  <c r="CP277" i="11" s="1"/>
  <c r="CN276" i="11"/>
  <c r="CN275" i="11"/>
  <c r="CN274" i="11"/>
  <c r="CP274" i="11" s="1"/>
  <c r="CN273" i="11"/>
  <c r="CP273" i="11" s="1"/>
  <c r="CN272" i="11"/>
  <c r="CN271" i="11"/>
  <c r="CP271" i="11" s="1"/>
  <c r="CN270" i="11"/>
  <c r="CP270" i="11" s="1"/>
  <c r="CN269" i="11"/>
  <c r="CP269" i="11" s="1"/>
  <c r="CN268" i="11"/>
  <c r="CN267" i="11"/>
  <c r="CN266" i="11"/>
  <c r="CP266" i="11" s="1"/>
  <c r="CN265" i="11"/>
  <c r="CP265" i="11" s="1"/>
  <c r="CN264" i="11"/>
  <c r="CN263" i="11"/>
  <c r="CP263" i="11" s="1"/>
  <c r="CN262" i="11"/>
  <c r="CP262" i="11" s="1"/>
  <c r="CN261" i="11"/>
  <c r="CP261" i="11" s="1"/>
  <c r="CN260" i="11"/>
  <c r="CN259" i="11"/>
  <c r="CN258" i="11"/>
  <c r="CP258" i="11" s="1"/>
  <c r="CN257" i="11"/>
  <c r="CP257" i="11" s="1"/>
  <c r="CN256" i="11"/>
  <c r="CP256" i="11" s="1"/>
  <c r="CN255" i="11"/>
  <c r="CP255" i="11" s="1"/>
  <c r="CN254" i="11"/>
  <c r="CP254" i="11" s="1"/>
  <c r="CN253" i="11"/>
  <c r="CP253" i="11" s="1"/>
  <c r="CN252" i="11"/>
  <c r="CN251" i="11"/>
  <c r="CN250" i="11"/>
  <c r="CP250" i="11" s="1"/>
  <c r="CN249" i="11"/>
  <c r="CP249" i="11" s="1"/>
  <c r="CN248" i="11"/>
  <c r="CP248" i="11" s="1"/>
  <c r="CN247" i="11"/>
  <c r="CP247" i="11" s="1"/>
  <c r="CN246" i="11"/>
  <c r="CP246" i="11" s="1"/>
  <c r="CN245" i="11"/>
  <c r="CP245" i="11" s="1"/>
  <c r="CN244" i="11"/>
  <c r="CN243" i="11"/>
  <c r="CN242" i="11"/>
  <c r="CP242" i="11" s="1"/>
  <c r="CN241" i="11"/>
  <c r="CP241" i="11" s="1"/>
  <c r="CN240" i="11"/>
  <c r="CP240" i="11" s="1"/>
  <c r="CN239" i="11"/>
  <c r="CP239" i="11" s="1"/>
  <c r="CN238" i="11"/>
  <c r="CP238" i="11" s="1"/>
  <c r="CN237" i="11"/>
  <c r="CP237" i="11" s="1"/>
  <c r="CN236" i="11"/>
  <c r="CN235" i="11"/>
  <c r="CN234" i="11"/>
  <c r="CP234" i="11" s="1"/>
  <c r="CN233" i="11"/>
  <c r="CP233" i="11" s="1"/>
  <c r="CN232" i="11"/>
  <c r="CN231" i="11"/>
  <c r="CP231" i="11" s="1"/>
  <c r="CN230" i="11"/>
  <c r="CP230" i="11" s="1"/>
  <c r="CN229" i="11"/>
  <c r="CP229" i="11" s="1"/>
  <c r="CN228" i="11"/>
  <c r="CN227" i="11"/>
  <c r="CN226" i="11"/>
  <c r="CP226" i="11" s="1"/>
  <c r="CN225" i="11"/>
  <c r="CP225" i="11" s="1"/>
  <c r="CN224" i="11"/>
  <c r="CN223" i="11"/>
  <c r="CP223" i="11" s="1"/>
  <c r="CN222" i="11"/>
  <c r="CP222" i="11" s="1"/>
  <c r="CN221" i="11"/>
  <c r="CP221" i="11" s="1"/>
  <c r="CN220" i="11"/>
  <c r="CN219" i="11"/>
  <c r="CN218" i="11"/>
  <c r="CP218" i="11" s="1"/>
  <c r="CN217" i="11"/>
  <c r="CP217" i="11" s="1"/>
  <c r="CN216" i="11"/>
  <c r="CN215" i="11"/>
  <c r="CP215" i="11" s="1"/>
  <c r="CN214" i="11"/>
  <c r="CP214" i="11" s="1"/>
  <c r="CN213" i="11"/>
  <c r="CP213" i="11" s="1"/>
  <c r="CN212" i="11"/>
  <c r="CN211" i="11"/>
  <c r="CN210" i="11"/>
  <c r="CP210" i="11" s="1"/>
  <c r="CN209" i="11"/>
  <c r="CP209" i="11" s="1"/>
  <c r="CN208" i="11"/>
  <c r="CN207" i="11"/>
  <c r="CP207" i="11" s="1"/>
  <c r="CN206" i="11"/>
  <c r="CP206" i="11" s="1"/>
  <c r="CN205" i="11"/>
  <c r="CP205" i="11" s="1"/>
  <c r="CN204" i="11"/>
  <c r="CN203" i="11"/>
  <c r="CN202" i="11"/>
  <c r="CP202" i="11" s="1"/>
  <c r="CN201" i="11"/>
  <c r="CP201" i="11" s="1"/>
  <c r="CN200" i="11"/>
  <c r="CN199" i="11"/>
  <c r="CP199" i="11" s="1"/>
  <c r="CN198" i="11"/>
  <c r="CP198" i="11" s="1"/>
  <c r="CN197" i="11"/>
  <c r="CP197" i="11" s="1"/>
  <c r="CN196" i="11"/>
  <c r="CN195" i="11"/>
  <c r="CN194" i="11"/>
  <c r="CP194" i="11" s="1"/>
  <c r="CN193" i="11"/>
  <c r="CP193" i="11" s="1"/>
  <c r="CN192" i="11"/>
  <c r="CN191" i="11"/>
  <c r="CP191" i="11" s="1"/>
  <c r="CN190" i="11"/>
  <c r="CP190" i="11" s="1"/>
  <c r="CN189" i="11"/>
  <c r="CP189" i="11" s="1"/>
  <c r="CN188" i="11"/>
  <c r="CN187" i="11"/>
  <c r="CN186" i="11"/>
  <c r="CP186" i="11" s="1"/>
  <c r="CN185" i="11"/>
  <c r="CP185" i="11" s="1"/>
  <c r="CN184" i="11"/>
  <c r="CN183" i="11"/>
  <c r="CP183" i="11" s="1"/>
  <c r="CN182" i="11"/>
  <c r="CP182" i="11" s="1"/>
  <c r="CN181" i="11"/>
  <c r="CP181" i="11" s="1"/>
  <c r="CN180" i="11"/>
  <c r="CN179" i="11"/>
  <c r="CN178" i="11"/>
  <c r="CP178" i="11" s="1"/>
  <c r="CN177" i="11"/>
  <c r="CP177" i="11" s="1"/>
  <c r="CN176" i="11"/>
  <c r="CN175" i="11"/>
  <c r="CP175" i="11" s="1"/>
  <c r="CN174" i="11"/>
  <c r="CP174" i="11" s="1"/>
  <c r="CN173" i="11"/>
  <c r="CP173" i="11" s="1"/>
  <c r="CN172" i="11"/>
  <c r="CN171" i="11"/>
  <c r="CN170" i="11"/>
  <c r="CP170" i="11" s="1"/>
  <c r="CN169" i="11"/>
  <c r="CP169" i="11" s="1"/>
  <c r="CN168" i="11"/>
  <c r="CP168" i="11" s="1"/>
  <c r="CN167" i="11"/>
  <c r="CP167" i="11" s="1"/>
  <c r="CN166" i="11"/>
  <c r="CP166" i="11" s="1"/>
  <c r="CN165" i="11"/>
  <c r="CP165" i="11" s="1"/>
  <c r="CN164" i="11"/>
  <c r="CN163" i="11"/>
  <c r="CN162" i="11"/>
  <c r="CP162" i="11" s="1"/>
  <c r="CN161" i="11"/>
  <c r="CP161" i="11" s="1"/>
  <c r="CN160" i="11"/>
  <c r="CP160" i="11" s="1"/>
  <c r="CN159" i="11"/>
  <c r="CP159" i="11" s="1"/>
  <c r="CN158" i="11"/>
  <c r="CP158" i="11" s="1"/>
  <c r="CN157" i="11"/>
  <c r="CP157" i="11" s="1"/>
  <c r="CN156" i="11"/>
  <c r="CN155" i="11"/>
  <c r="CN154" i="11"/>
  <c r="CP154" i="11" s="1"/>
  <c r="CN153" i="11"/>
  <c r="CP153" i="11" s="1"/>
  <c r="CN152" i="11"/>
  <c r="CP152" i="11" s="1"/>
  <c r="CN151" i="11"/>
  <c r="CP151" i="11" s="1"/>
  <c r="CN150" i="11"/>
  <c r="CP150" i="11" s="1"/>
  <c r="CN149" i="11"/>
  <c r="CP149" i="11" s="1"/>
  <c r="CN148" i="11"/>
  <c r="CN147" i="11"/>
  <c r="CN146" i="11"/>
  <c r="CP146" i="11" s="1"/>
  <c r="CN145" i="11"/>
  <c r="CP145" i="11" s="1"/>
  <c r="CN144" i="11"/>
  <c r="CP144" i="11" s="1"/>
  <c r="CN143" i="11"/>
  <c r="CP143" i="11" s="1"/>
  <c r="CN142" i="11"/>
  <c r="CP142" i="11" s="1"/>
  <c r="CN141" i="11"/>
  <c r="CP141" i="11" s="1"/>
  <c r="CN140" i="11"/>
  <c r="CN139" i="11"/>
  <c r="CN138" i="11"/>
  <c r="CP138" i="11" s="1"/>
  <c r="CN137" i="11"/>
  <c r="CP137" i="11" s="1"/>
  <c r="CN136" i="11"/>
  <c r="CN135" i="11"/>
  <c r="CP135" i="11" s="1"/>
  <c r="CN134" i="11"/>
  <c r="CP134" i="11" s="1"/>
  <c r="CN133" i="11"/>
  <c r="CP133" i="11" s="1"/>
  <c r="CN132" i="11"/>
  <c r="CN131" i="11"/>
  <c r="CN130" i="11"/>
  <c r="CP130" i="11" s="1"/>
  <c r="CN129" i="11"/>
  <c r="CP129" i="11" s="1"/>
  <c r="CN128" i="11"/>
  <c r="CN127" i="11"/>
  <c r="CP127" i="11" s="1"/>
  <c r="CN126" i="11"/>
  <c r="CP126" i="11" s="1"/>
  <c r="CN125" i="11"/>
  <c r="CP125" i="11" s="1"/>
  <c r="CN124" i="11"/>
  <c r="CN123" i="11"/>
  <c r="CN122" i="11"/>
  <c r="CP122" i="11" s="1"/>
  <c r="CN121" i="11"/>
  <c r="CP121" i="11" s="1"/>
  <c r="CN120" i="11"/>
  <c r="CN119" i="11"/>
  <c r="CP119" i="11" s="1"/>
  <c r="CN118" i="11"/>
  <c r="CP118" i="11" s="1"/>
  <c r="CN117" i="11"/>
  <c r="CP117" i="11" s="1"/>
  <c r="CN116" i="11"/>
  <c r="CN115" i="11"/>
  <c r="CN114" i="11"/>
  <c r="CP114" i="11" s="1"/>
  <c r="CN113" i="11"/>
  <c r="CP113" i="11" s="1"/>
  <c r="CN112" i="11"/>
  <c r="CN111" i="11"/>
  <c r="CP111" i="11" s="1"/>
  <c r="CN110" i="11"/>
  <c r="CP110" i="11" s="1"/>
  <c r="CN109" i="11"/>
  <c r="CP109" i="11" s="1"/>
  <c r="CN108" i="11"/>
  <c r="CN107" i="11"/>
  <c r="CN106" i="11"/>
  <c r="CP106" i="11" s="1"/>
  <c r="CN105" i="11"/>
  <c r="CP105" i="11" s="1"/>
  <c r="CN104" i="11"/>
  <c r="CN103" i="11"/>
  <c r="CP103" i="11" s="1"/>
  <c r="CN102" i="11"/>
  <c r="CP102" i="11" s="1"/>
  <c r="CN101" i="11"/>
  <c r="CP101" i="11" s="1"/>
  <c r="CN100" i="11"/>
  <c r="CN99" i="11"/>
  <c r="CN98" i="11"/>
  <c r="CP98" i="11" s="1"/>
  <c r="CN97" i="11"/>
  <c r="CP97" i="11" s="1"/>
  <c r="CN96" i="11"/>
  <c r="CN95" i="11"/>
  <c r="CP95" i="11" s="1"/>
  <c r="CN94" i="11"/>
  <c r="CP94" i="11" s="1"/>
  <c r="CN93" i="11"/>
  <c r="CP93" i="11" s="1"/>
  <c r="CN92" i="11"/>
  <c r="CN91" i="11"/>
  <c r="CN90" i="11"/>
  <c r="CP90" i="11" s="1"/>
  <c r="CN89" i="11"/>
  <c r="CP89" i="11" s="1"/>
  <c r="CN88" i="11"/>
  <c r="CN87" i="11"/>
  <c r="CP87" i="11" s="1"/>
  <c r="CN86" i="11"/>
  <c r="CP86" i="11" s="1"/>
  <c r="CN85" i="11"/>
  <c r="CP85" i="11" s="1"/>
  <c r="CN84" i="11"/>
  <c r="CN83" i="11"/>
  <c r="CN82" i="11"/>
  <c r="CP82" i="11" s="1"/>
  <c r="CN81" i="11"/>
  <c r="CP81" i="11" s="1"/>
  <c r="CN80" i="11"/>
  <c r="CN79" i="11"/>
  <c r="CP79" i="11" s="1"/>
  <c r="CN78" i="11"/>
  <c r="CP78" i="11" s="1"/>
  <c r="CN77" i="11"/>
  <c r="CP77" i="11" s="1"/>
  <c r="CN76" i="11"/>
  <c r="CN75" i="11"/>
  <c r="CN74" i="11"/>
  <c r="CP74" i="11" s="1"/>
  <c r="CN73" i="11"/>
  <c r="CP73" i="11" s="1"/>
  <c r="CN72" i="11"/>
  <c r="CN71" i="11"/>
  <c r="CP71" i="11" s="1"/>
  <c r="CN70" i="11"/>
  <c r="CP70" i="11" s="1"/>
  <c r="CN69" i="11"/>
  <c r="CP69" i="11" s="1"/>
  <c r="CN68" i="11"/>
  <c r="CN67" i="11"/>
  <c r="CN66" i="11"/>
  <c r="CP66" i="11" s="1"/>
  <c r="CN65" i="11"/>
  <c r="CP65" i="11" s="1"/>
  <c r="CN64" i="11"/>
  <c r="CN63" i="11"/>
  <c r="CN62" i="11"/>
  <c r="CP62" i="11" s="1"/>
  <c r="CN61" i="11"/>
  <c r="CP61" i="11" s="1"/>
  <c r="CN60" i="11"/>
  <c r="CN59" i="11"/>
  <c r="CN58" i="11"/>
  <c r="CP58" i="11" s="1"/>
  <c r="CN57" i="11"/>
  <c r="CP57" i="11" s="1"/>
  <c r="CN56" i="11"/>
  <c r="CN55" i="11"/>
  <c r="CP55" i="11" s="1"/>
  <c r="CN54" i="11"/>
  <c r="CP54" i="11" s="1"/>
  <c r="CN53" i="11"/>
  <c r="CP53" i="11" s="1"/>
  <c r="CN52" i="11"/>
  <c r="CN51" i="11"/>
  <c r="CN50" i="11"/>
  <c r="CP50" i="11" s="1"/>
  <c r="CN49" i="11"/>
  <c r="CP49" i="11" s="1"/>
  <c r="CN48" i="11"/>
  <c r="CN47" i="11"/>
  <c r="CP47" i="11" s="1"/>
  <c r="CN46" i="11"/>
  <c r="CP46" i="11" s="1"/>
  <c r="CN45" i="11"/>
  <c r="CP45" i="11" s="1"/>
  <c r="CN44" i="11"/>
  <c r="CN43" i="11"/>
  <c r="CN42" i="11"/>
  <c r="CP42" i="11" s="1"/>
  <c r="CN41" i="11"/>
  <c r="CP41" i="11" s="1"/>
  <c r="CN40" i="11"/>
  <c r="CN39" i="11"/>
  <c r="CP39" i="11" s="1"/>
  <c r="CN38" i="11"/>
  <c r="CP38" i="11" s="1"/>
  <c r="CN37" i="11"/>
  <c r="CP37" i="11" s="1"/>
  <c r="CN36" i="11"/>
  <c r="CN35" i="11"/>
  <c r="CN34" i="11"/>
  <c r="CP34" i="11" s="1"/>
  <c r="CN33" i="11"/>
  <c r="CP33" i="11" s="1"/>
  <c r="CN32" i="11"/>
  <c r="CN31" i="11"/>
  <c r="CP31" i="11" s="1"/>
  <c r="CN30" i="11"/>
  <c r="CP30" i="11" s="1"/>
  <c r="CN29" i="11"/>
  <c r="CP29" i="11" s="1"/>
  <c r="CN28" i="11"/>
  <c r="CN27" i="11"/>
  <c r="CN26" i="11"/>
  <c r="CP26" i="11" s="1"/>
  <c r="CN25" i="11"/>
  <c r="CP25" i="11" s="1"/>
  <c r="CN24" i="11"/>
  <c r="CN23" i="11"/>
  <c r="CP23" i="11" s="1"/>
  <c r="CN22" i="11"/>
  <c r="CP22" i="11" s="1"/>
  <c r="CN21" i="11"/>
  <c r="CP21" i="11" s="1"/>
  <c r="CN20" i="11"/>
  <c r="CN19" i="11"/>
  <c r="CN18" i="11"/>
  <c r="CP18" i="11" s="1"/>
  <c r="CN17" i="11"/>
  <c r="CP17" i="11" s="1"/>
  <c r="CN16" i="11"/>
  <c r="CN15" i="11"/>
  <c r="CP15" i="11" s="1"/>
  <c r="CN14" i="11"/>
  <c r="CP14" i="11" s="1"/>
  <c r="CN13" i="11"/>
  <c r="CP13" i="11" s="1"/>
  <c r="CN12" i="11"/>
  <c r="CN11" i="11"/>
  <c r="CP11" i="11" s="1"/>
  <c r="CN10" i="11"/>
  <c r="CN9" i="11"/>
  <c r="CP9" i="11" s="1"/>
  <c r="CN8" i="11"/>
  <c r="CN7" i="11"/>
  <c r="V4" i="1"/>
  <c r="P4" i="12"/>
  <c r="CG506" i="11"/>
  <c r="CG504" i="11"/>
  <c r="CG502" i="11"/>
  <c r="CG500" i="11"/>
  <c r="CG498" i="11"/>
  <c r="CG496" i="11"/>
  <c r="CG494" i="11"/>
  <c r="CG492" i="11"/>
  <c r="CG490" i="11"/>
  <c r="CG488" i="11"/>
  <c r="CG486" i="11"/>
  <c r="CG484" i="11"/>
  <c r="CG482" i="11"/>
  <c r="CG480" i="11"/>
  <c r="CG478" i="11"/>
  <c r="CG476" i="11"/>
  <c r="CG474" i="11"/>
  <c r="CG472" i="11"/>
  <c r="CG470" i="11"/>
  <c r="CG468" i="11"/>
  <c r="CG466" i="11"/>
  <c r="CG464" i="11"/>
  <c r="CG462" i="11"/>
  <c r="CG460" i="11"/>
  <c r="CG458" i="11"/>
  <c r="CG456" i="11"/>
  <c r="CG454" i="11"/>
  <c r="CG452" i="11"/>
  <c r="CG450" i="11"/>
  <c r="CG448" i="11"/>
  <c r="CG446" i="11"/>
  <c r="CG444" i="11"/>
  <c r="CG442" i="11"/>
  <c r="CG440" i="11"/>
  <c r="CG438" i="11"/>
  <c r="CG436" i="11"/>
  <c r="CG434" i="11"/>
  <c r="CG432" i="11"/>
  <c r="CG430" i="11"/>
  <c r="CG428" i="11"/>
  <c r="CG426" i="11"/>
  <c r="CG424" i="11"/>
  <c r="CG422" i="11"/>
  <c r="CG420" i="11"/>
  <c r="CG418" i="11"/>
  <c r="CG416" i="11"/>
  <c r="CG414" i="11"/>
  <c r="CG412" i="11"/>
  <c r="CG410" i="11"/>
  <c r="CG408" i="11"/>
  <c r="CG406" i="11"/>
  <c r="CG404" i="11"/>
  <c r="CG402" i="11"/>
  <c r="CG400" i="11"/>
  <c r="CG398" i="11"/>
  <c r="CG396" i="11"/>
  <c r="CG394" i="11"/>
  <c r="CG392" i="11"/>
  <c r="CG390" i="11"/>
  <c r="CG388" i="11"/>
  <c r="CG386" i="11"/>
  <c r="CG384" i="11"/>
  <c r="CG382" i="11"/>
  <c r="CG380" i="11"/>
  <c r="CG378" i="11"/>
  <c r="CG376" i="11"/>
  <c r="CG374" i="11"/>
  <c r="CG372" i="11"/>
  <c r="CG370" i="11"/>
  <c r="CG368" i="11"/>
  <c r="CG366" i="11"/>
  <c r="CG364" i="11"/>
  <c r="CG362" i="11"/>
  <c r="CG360" i="11"/>
  <c r="CG358" i="11"/>
  <c r="CG356" i="11"/>
  <c r="CG354" i="11"/>
  <c r="CG352" i="11"/>
  <c r="CG350" i="11"/>
  <c r="CG348" i="11"/>
  <c r="CG346" i="11"/>
  <c r="CG344" i="11"/>
  <c r="CG342" i="11"/>
  <c r="CG340" i="11"/>
  <c r="CG338" i="11"/>
  <c r="CG336" i="11"/>
  <c r="CG334" i="11"/>
  <c r="CG332" i="11"/>
  <c r="CG330" i="11"/>
  <c r="CG328" i="11"/>
  <c r="CG326" i="11"/>
  <c r="CG324" i="11"/>
  <c r="CG322" i="11"/>
  <c r="CG320" i="11"/>
  <c r="CG318" i="11"/>
  <c r="CG316" i="11"/>
  <c r="CG314" i="11"/>
  <c r="CG312" i="11"/>
  <c r="CG310" i="11"/>
  <c r="CG308" i="11"/>
  <c r="CG306" i="11"/>
  <c r="CG304" i="11"/>
  <c r="CG302" i="11"/>
  <c r="CG300" i="11"/>
  <c r="CG298" i="11"/>
  <c r="CG296" i="11"/>
  <c r="CG294" i="11"/>
  <c r="CG292" i="11"/>
  <c r="CG290" i="11"/>
  <c r="CG288" i="11"/>
  <c r="CG286" i="11"/>
  <c r="CG284" i="11"/>
  <c r="CG282" i="11"/>
  <c r="CG280" i="11"/>
  <c r="CG278" i="11"/>
  <c r="CG276" i="11"/>
  <c r="CG274" i="11"/>
  <c r="CG272" i="11"/>
  <c r="CG270" i="11"/>
  <c r="CG268" i="11"/>
  <c r="CG266" i="11"/>
  <c r="CG264" i="11"/>
  <c r="CG262" i="11"/>
  <c r="CG260" i="11"/>
  <c r="CG258" i="11"/>
  <c r="CG256" i="11"/>
  <c r="CG254" i="11"/>
  <c r="CG252" i="11"/>
  <c r="CG250" i="11"/>
  <c r="CG248" i="11"/>
  <c r="CG246" i="11"/>
  <c r="CG244" i="11"/>
  <c r="CG242" i="11"/>
  <c r="CG240" i="11"/>
  <c r="CG238" i="11"/>
  <c r="CG236" i="11"/>
  <c r="CG234" i="11"/>
  <c r="CG232" i="11"/>
  <c r="CG230" i="11"/>
  <c r="CG228" i="11"/>
  <c r="CG226" i="11"/>
  <c r="CG224" i="11"/>
  <c r="CG222" i="11"/>
  <c r="CG220" i="11"/>
  <c r="CG218" i="11"/>
  <c r="CG216" i="11"/>
  <c r="CG214" i="11"/>
  <c r="CG212" i="11"/>
  <c r="CG210" i="11"/>
  <c r="CG208" i="11"/>
  <c r="CG206" i="11"/>
  <c r="CG204" i="11"/>
  <c r="CG202" i="11"/>
  <c r="CG200" i="11"/>
  <c r="CG198" i="11"/>
  <c r="CG196" i="11"/>
  <c r="CG194" i="11"/>
  <c r="CG192" i="11"/>
  <c r="CG190" i="11"/>
  <c r="CG188" i="11"/>
  <c r="CG186" i="11"/>
  <c r="CG184" i="11"/>
  <c r="CG182" i="11"/>
  <c r="CG180" i="11"/>
  <c r="CG178" i="11"/>
  <c r="CG176" i="11"/>
  <c r="CG174" i="11"/>
  <c r="CG172" i="11"/>
  <c r="CG170" i="11"/>
  <c r="CG168" i="11"/>
  <c r="CG166" i="11"/>
  <c r="CG164" i="11"/>
  <c r="CG162" i="11"/>
  <c r="CG160" i="11"/>
  <c r="CG158" i="11"/>
  <c r="CG156" i="11"/>
  <c r="CG154" i="11"/>
  <c r="CG152" i="11"/>
  <c r="CG150" i="11"/>
  <c r="CG148" i="11"/>
  <c r="CG146" i="11"/>
  <c r="CG144" i="11"/>
  <c r="CG142" i="11"/>
  <c r="CG140" i="11"/>
  <c r="CG138" i="11"/>
  <c r="CG136" i="11"/>
  <c r="CG134" i="11"/>
  <c r="CG132" i="11"/>
  <c r="CG130" i="11"/>
  <c r="CG128" i="11"/>
  <c r="CG126" i="11"/>
  <c r="CG124" i="11"/>
  <c r="CG122" i="11"/>
  <c r="CG120" i="11"/>
  <c r="CG118" i="11"/>
  <c r="CG116" i="11"/>
  <c r="CG114" i="11"/>
  <c r="CG112" i="11"/>
  <c r="CG110" i="11"/>
  <c r="CG108" i="11"/>
  <c r="CG106" i="11"/>
  <c r="CG104" i="11"/>
  <c r="CG102" i="11"/>
  <c r="CG100" i="11"/>
  <c r="CG98" i="11"/>
  <c r="CG96" i="11"/>
  <c r="CG94" i="11"/>
  <c r="CG92" i="11"/>
  <c r="CG90" i="11"/>
  <c r="CG88" i="11"/>
  <c r="CG86" i="11"/>
  <c r="CG84" i="11"/>
  <c r="CG82" i="11"/>
  <c r="CG80" i="11"/>
  <c r="CG78" i="11"/>
  <c r="CG76" i="11"/>
  <c r="CG74" i="11"/>
  <c r="CG72" i="11"/>
  <c r="CG70" i="11"/>
  <c r="CG68" i="11"/>
  <c r="CG66" i="11"/>
  <c r="CG64" i="11"/>
  <c r="CG62" i="11"/>
  <c r="CG60" i="11"/>
  <c r="CG58" i="11"/>
  <c r="CG56" i="11"/>
  <c r="CG54" i="11"/>
  <c r="CG52" i="11"/>
  <c r="CG50" i="11"/>
  <c r="CG48" i="11"/>
  <c r="CG46" i="11"/>
  <c r="CG44" i="11"/>
  <c r="CG42" i="11"/>
  <c r="CG40" i="11"/>
  <c r="CG38" i="11"/>
  <c r="CG36" i="11"/>
  <c r="CG34" i="11"/>
  <c r="CG30" i="11"/>
  <c r="CG26" i="11"/>
  <c r="CG16" i="11"/>
  <c r="CG12" i="11"/>
  <c r="CG503" i="11"/>
  <c r="CG499" i="11"/>
  <c r="CG495" i="11"/>
  <c r="CG491" i="11"/>
  <c r="CG487" i="11"/>
  <c r="CG483" i="11"/>
  <c r="CG479" i="11"/>
  <c r="CG475" i="11"/>
  <c r="CG471" i="11"/>
  <c r="CG467" i="11"/>
  <c r="CG463" i="11"/>
  <c r="CG459" i="11"/>
  <c r="CG455" i="11"/>
  <c r="CG451" i="11"/>
  <c r="CG447" i="11"/>
  <c r="CG443" i="11"/>
  <c r="CG439" i="11"/>
  <c r="CG435" i="11"/>
  <c r="CG431" i="11"/>
  <c r="CG427" i="11"/>
  <c r="CG423" i="11"/>
  <c r="CG419" i="11"/>
  <c r="CG415" i="11"/>
  <c r="CG411" i="11"/>
  <c r="CG407" i="11"/>
  <c r="CG403" i="11"/>
  <c r="CG399" i="11"/>
  <c r="CG395" i="11"/>
  <c r="CG391" i="11"/>
  <c r="CG387" i="11"/>
  <c r="CG383" i="11"/>
  <c r="CG379" i="11"/>
  <c r="CG375" i="11"/>
  <c r="CG371" i="11"/>
  <c r="CG367" i="11"/>
  <c r="CG363" i="11"/>
  <c r="CG359" i="11"/>
  <c r="CG355" i="11"/>
  <c r="CG351" i="11"/>
  <c r="CG347" i="11"/>
  <c r="CG343" i="11"/>
  <c r="CG339" i="11"/>
  <c r="CG335" i="11"/>
  <c r="CG331" i="11"/>
  <c r="CG327" i="11"/>
  <c r="CG323" i="11"/>
  <c r="CG319" i="11"/>
  <c r="CG315" i="11"/>
  <c r="CG311" i="11"/>
  <c r="CG307" i="11"/>
  <c r="CG303" i="11"/>
  <c r="CG299" i="11"/>
  <c r="CG295" i="11"/>
  <c r="CG291" i="11"/>
  <c r="CG287" i="11"/>
  <c r="CG283" i="11"/>
  <c r="CG279" i="11"/>
  <c r="CG275" i="11"/>
  <c r="CG271" i="11"/>
  <c r="CG267" i="11"/>
  <c r="CG263" i="11"/>
  <c r="CG259" i="11"/>
  <c r="CG255" i="11"/>
  <c r="CG251" i="11"/>
  <c r="CG247" i="11"/>
  <c r="CG243" i="11"/>
  <c r="CG239" i="11"/>
  <c r="CG235" i="11"/>
  <c r="CG231" i="11"/>
  <c r="CG227" i="11"/>
  <c r="CG223" i="11"/>
  <c r="CG219" i="11"/>
  <c r="CG215" i="11"/>
  <c r="CG211" i="11"/>
  <c r="CG207" i="11"/>
  <c r="CG203" i="11"/>
  <c r="CG199" i="11"/>
  <c r="CG195" i="11"/>
  <c r="CG191" i="11"/>
  <c r="CG187" i="11"/>
  <c r="CG183" i="11"/>
  <c r="CG179" i="11"/>
  <c r="CG175" i="11"/>
  <c r="CG171" i="11"/>
  <c r="CG167" i="11"/>
  <c r="CG163" i="11"/>
  <c r="CG159" i="11"/>
  <c r="CG155" i="11"/>
  <c r="CG151" i="11"/>
  <c r="CG147" i="11"/>
  <c r="CG143" i="11"/>
  <c r="CG139" i="11"/>
  <c r="CG135" i="11"/>
  <c r="CG131" i="11"/>
  <c r="CG127" i="11"/>
  <c r="CG123" i="11"/>
  <c r="CG119" i="11"/>
  <c r="CG115" i="11"/>
  <c r="CG111" i="11"/>
  <c r="CG107" i="11"/>
  <c r="CG103" i="11"/>
  <c r="CG99" i="11"/>
  <c r="CG95" i="11"/>
  <c r="CG91" i="11"/>
  <c r="CG87" i="11"/>
  <c r="CG83" i="11"/>
  <c r="CG79" i="11"/>
  <c r="CG75" i="11"/>
  <c r="CG71" i="11"/>
  <c r="CG67" i="11"/>
  <c r="CG63" i="11"/>
  <c r="CG59" i="11"/>
  <c r="CG55" i="11"/>
  <c r="CG51" i="11"/>
  <c r="CG47" i="11"/>
  <c r="CG43" i="11"/>
  <c r="CG39" i="11"/>
  <c r="CG35" i="11"/>
  <c r="CG31" i="11"/>
  <c r="CG27" i="11"/>
  <c r="CG23" i="11"/>
  <c r="CG19" i="11"/>
  <c r="CG15" i="11"/>
  <c r="CH8" i="11"/>
  <c r="CQ12" i="11"/>
  <c r="CR12" i="11"/>
  <c r="CQ8" i="11"/>
  <c r="CR8" i="11"/>
  <c r="CQ506" i="11"/>
  <c r="CS506" i="11" s="1"/>
  <c r="CT506" i="11" s="1"/>
  <c r="CR506" i="11"/>
  <c r="CQ504" i="11"/>
  <c r="CS504" i="11" s="1"/>
  <c r="CR504" i="11"/>
  <c r="CR502" i="11"/>
  <c r="CQ498" i="11"/>
  <c r="CR498" i="11"/>
  <c r="CS498" i="11" s="1"/>
  <c r="CT498" i="11" s="1"/>
  <c r="CV498" i="11" s="1"/>
  <c r="CQ496" i="11"/>
  <c r="CR496" i="11"/>
  <c r="CR494" i="11"/>
  <c r="CR492" i="11"/>
  <c r="CQ490" i="11"/>
  <c r="CR490" i="11"/>
  <c r="CS490" i="11" s="1"/>
  <c r="CQ488" i="11"/>
  <c r="CR488" i="11"/>
  <c r="CR486" i="11"/>
  <c r="CQ484" i="11"/>
  <c r="CQ482" i="11"/>
  <c r="CR482" i="11"/>
  <c r="CQ480" i="11"/>
  <c r="CR480" i="11"/>
  <c r="CS480" i="11" s="1"/>
  <c r="CR478" i="11"/>
  <c r="CQ476" i="11"/>
  <c r="CS476" i="11" s="1"/>
  <c r="CR476" i="11"/>
  <c r="CQ474" i="11"/>
  <c r="CS474" i="11" s="1"/>
  <c r="CT474" i="11" s="1"/>
  <c r="CR474" i="11"/>
  <c r="CQ472" i="11"/>
  <c r="CR472" i="11"/>
  <c r="CR470" i="11"/>
  <c r="CR468" i="11"/>
  <c r="CQ466" i="11"/>
  <c r="CR466" i="11"/>
  <c r="CQ464" i="11"/>
  <c r="CR464" i="11"/>
  <c r="CR462" i="11"/>
  <c r="CQ458" i="11"/>
  <c r="CR458" i="11"/>
  <c r="CQ456" i="11"/>
  <c r="CS456" i="11" s="1"/>
  <c r="CR456" i="11"/>
  <c r="CR454" i="11"/>
  <c r="CQ452" i="11"/>
  <c r="CQ450" i="11"/>
  <c r="CR450" i="11"/>
  <c r="CS450" i="11" s="1"/>
  <c r="CT450" i="11" s="1"/>
  <c r="CQ448" i="11"/>
  <c r="CS448" i="11" s="1"/>
  <c r="CR448" i="11"/>
  <c r="CR446" i="11"/>
  <c r="CQ442" i="11"/>
  <c r="CS442" i="11" s="1"/>
  <c r="CT442" i="11" s="1"/>
  <c r="CR442" i="11"/>
  <c r="CQ440" i="11"/>
  <c r="CR440" i="11"/>
  <c r="CS440" i="11" s="1"/>
  <c r="CR438" i="11"/>
  <c r="CQ436" i="11"/>
  <c r="CQ434" i="11"/>
  <c r="CR434" i="11"/>
  <c r="CQ432" i="11"/>
  <c r="CR432" i="11"/>
  <c r="CR430" i="11"/>
  <c r="CQ428" i="11"/>
  <c r="CR428" i="11"/>
  <c r="CQ426" i="11"/>
  <c r="CR426" i="11"/>
  <c r="CS426" i="11" s="1"/>
  <c r="CQ424" i="11"/>
  <c r="CR424" i="11"/>
  <c r="CR422" i="11"/>
  <c r="CR420" i="11"/>
  <c r="CQ418" i="11"/>
  <c r="CS418" i="11" s="1"/>
  <c r="CT418" i="11" s="1"/>
  <c r="CR418" i="11"/>
  <c r="CQ416" i="11"/>
  <c r="CS416" i="11" s="1"/>
  <c r="CR416" i="11"/>
  <c r="CR414" i="11"/>
  <c r="CQ410" i="11"/>
  <c r="CR410" i="11"/>
  <c r="CQ408" i="11"/>
  <c r="CR408" i="11"/>
  <c r="CS408" i="11" s="1"/>
  <c r="CR406" i="11"/>
  <c r="CR404" i="11"/>
  <c r="CQ402" i="11"/>
  <c r="CR402" i="11"/>
  <c r="CQ400" i="11"/>
  <c r="CR400" i="11"/>
  <c r="CR398" i="11"/>
  <c r="CQ396" i="11"/>
  <c r="CQ394" i="11"/>
  <c r="CS394" i="11" s="1"/>
  <c r="CT394" i="11" s="1"/>
  <c r="CR394" i="11"/>
  <c r="CQ392" i="11"/>
  <c r="CR392" i="11"/>
  <c r="CR390" i="11"/>
  <c r="CQ388" i="11"/>
  <c r="CR388" i="11"/>
  <c r="CS388" i="11" s="1"/>
  <c r="CQ386" i="11"/>
  <c r="CR386" i="11"/>
  <c r="CS386" i="11" s="1"/>
  <c r="CQ384" i="11"/>
  <c r="CR384" i="11"/>
  <c r="CR382" i="11"/>
  <c r="CR380" i="11"/>
  <c r="CQ378" i="11"/>
  <c r="CR378" i="11"/>
  <c r="CQ376" i="11"/>
  <c r="CS376" i="11" s="1"/>
  <c r="CR376" i="11"/>
  <c r="CR374" i="11"/>
  <c r="CQ370" i="11"/>
  <c r="CS370" i="11" s="1"/>
  <c r="CT370" i="11" s="1"/>
  <c r="CR370" i="11"/>
  <c r="CQ368" i="11"/>
  <c r="CS368" i="11" s="1"/>
  <c r="CR368" i="11"/>
  <c r="CQ366" i="11"/>
  <c r="CR366" i="11"/>
  <c r="CQ362" i="11"/>
  <c r="CR362" i="11"/>
  <c r="CQ360" i="11"/>
  <c r="CR360" i="11"/>
  <c r="CQ358" i="11"/>
  <c r="CS358" i="11" s="1"/>
  <c r="CT358" i="11" s="1"/>
  <c r="CV358" i="11" s="1"/>
  <c r="CR358" i="11"/>
  <c r="CR356" i="11"/>
  <c r="CQ354" i="11"/>
  <c r="CR354" i="11"/>
  <c r="CQ352" i="11"/>
  <c r="CR352" i="11"/>
  <c r="CQ350" i="11"/>
  <c r="CR350" i="11"/>
  <c r="CQ346" i="11"/>
  <c r="CR346" i="11"/>
  <c r="CQ344" i="11"/>
  <c r="CR344" i="11"/>
  <c r="CQ342" i="11"/>
  <c r="CR342" i="11"/>
  <c r="CS342" i="11" s="1"/>
  <c r="CT342" i="11" s="1"/>
  <c r="CV342" i="11" s="1"/>
  <c r="CR340" i="11"/>
  <c r="CQ338" i="11"/>
  <c r="CR338" i="11"/>
  <c r="CQ336" i="11"/>
  <c r="CR336" i="11"/>
  <c r="CQ334" i="11"/>
  <c r="CS334" i="11" s="1"/>
  <c r="CT334" i="11" s="1"/>
  <c r="CV334" i="11" s="1"/>
  <c r="CR334" i="11"/>
  <c r="CR332" i="11"/>
  <c r="CQ330" i="11"/>
  <c r="CR330" i="11"/>
  <c r="CQ328" i="11"/>
  <c r="CR328" i="11"/>
  <c r="CQ326" i="11"/>
  <c r="CR326" i="11"/>
  <c r="CS326" i="11" s="1"/>
  <c r="CT326" i="11" s="1"/>
  <c r="CV326" i="11" s="1"/>
  <c r="CR324" i="11"/>
  <c r="CQ322" i="11"/>
  <c r="CS322" i="11" s="1"/>
  <c r="CT322" i="11" s="1"/>
  <c r="CR322" i="11"/>
  <c r="CQ320" i="11"/>
  <c r="CR320" i="11"/>
  <c r="CQ318" i="11"/>
  <c r="CR318" i="11"/>
  <c r="CR316" i="11"/>
  <c r="CQ314" i="11"/>
  <c r="CR314" i="11"/>
  <c r="CQ312" i="11"/>
  <c r="CR312" i="11"/>
  <c r="CQ310" i="11"/>
  <c r="CR310" i="11"/>
  <c r="CQ306" i="11"/>
  <c r="CS306" i="11" s="1"/>
  <c r="CT306" i="11" s="1"/>
  <c r="CR306" i="11"/>
  <c r="CQ304" i="11"/>
  <c r="CR304" i="11"/>
  <c r="CQ302" i="11"/>
  <c r="CR302" i="11"/>
  <c r="CS302" i="11" s="1"/>
  <c r="CT302" i="11" s="1"/>
  <c r="CV302" i="11" s="1"/>
  <c r="CQ298" i="11"/>
  <c r="CR298" i="11"/>
  <c r="CQ296" i="11"/>
  <c r="CR296" i="11"/>
  <c r="CQ294" i="11"/>
  <c r="CS294" i="11" s="1"/>
  <c r="CT294" i="11" s="1"/>
  <c r="CV294" i="11" s="1"/>
  <c r="CR294" i="11"/>
  <c r="CR292" i="11"/>
  <c r="CQ290" i="11"/>
  <c r="CR290" i="11"/>
  <c r="CQ288" i="11"/>
  <c r="CR288" i="11"/>
  <c r="CQ286" i="11"/>
  <c r="CR286" i="11"/>
  <c r="CQ282" i="11"/>
  <c r="CR282" i="11"/>
  <c r="CQ280" i="11"/>
  <c r="CR280" i="11"/>
  <c r="CQ278" i="11"/>
  <c r="CR278" i="11"/>
  <c r="CS278" i="11" s="1"/>
  <c r="CT278" i="11" s="1"/>
  <c r="CV278" i="11" s="1"/>
  <c r="CR276" i="11"/>
  <c r="CQ274" i="11"/>
  <c r="CR274" i="11"/>
  <c r="CQ272" i="11"/>
  <c r="CR272" i="11"/>
  <c r="CQ270" i="11"/>
  <c r="CS270" i="11" s="1"/>
  <c r="CT270" i="11" s="1"/>
  <c r="CV270" i="11" s="1"/>
  <c r="CR270" i="11"/>
  <c r="CR268" i="11"/>
  <c r="CQ266" i="11"/>
  <c r="CR266" i="11"/>
  <c r="CQ264" i="11"/>
  <c r="CR264" i="11"/>
  <c r="CQ262" i="11"/>
  <c r="CR262" i="11"/>
  <c r="CS262" i="11" s="1"/>
  <c r="CT262" i="11" s="1"/>
  <c r="CV262" i="11" s="1"/>
  <c r="CR260" i="11"/>
  <c r="CQ258" i="11"/>
  <c r="CS258" i="11" s="1"/>
  <c r="CT258" i="11" s="1"/>
  <c r="CR258" i="11"/>
  <c r="CQ256" i="11"/>
  <c r="CR256" i="11"/>
  <c r="CQ254" i="11"/>
  <c r="CR254" i="11"/>
  <c r="CR252" i="11"/>
  <c r="CQ250" i="11"/>
  <c r="CR250" i="11"/>
  <c r="CQ248" i="11"/>
  <c r="CR248" i="11"/>
  <c r="CQ246" i="11"/>
  <c r="CR246" i="11"/>
  <c r="CQ242" i="11"/>
  <c r="CS242" i="11" s="1"/>
  <c r="CT242" i="11" s="1"/>
  <c r="CR242" i="11"/>
  <c r="CQ240" i="11"/>
  <c r="CR240" i="11"/>
  <c r="CQ238" i="11"/>
  <c r="CR238" i="11"/>
  <c r="CS238" i="11" s="1"/>
  <c r="CT238" i="11" s="1"/>
  <c r="CV238" i="11" s="1"/>
  <c r="CQ234" i="11"/>
  <c r="CR234" i="11"/>
  <c r="CQ232" i="11"/>
  <c r="CR232" i="11"/>
  <c r="CQ230" i="11"/>
  <c r="CS230" i="11" s="1"/>
  <c r="CT230" i="11" s="1"/>
  <c r="CV230" i="11" s="1"/>
  <c r="CR230" i="11"/>
  <c r="CR228" i="11"/>
  <c r="CQ226" i="11"/>
  <c r="CR226" i="11"/>
  <c r="CQ224" i="11"/>
  <c r="CR224" i="11"/>
  <c r="CQ222" i="11"/>
  <c r="CR222" i="11"/>
  <c r="CQ218" i="11"/>
  <c r="CR218" i="11"/>
  <c r="CQ216" i="11"/>
  <c r="CR216" i="11"/>
  <c r="CQ214" i="11"/>
  <c r="CR214" i="11"/>
  <c r="CS214" i="11" s="1"/>
  <c r="CT214" i="11" s="1"/>
  <c r="CV214" i="11" s="1"/>
  <c r="CR212" i="11"/>
  <c r="CQ210" i="11"/>
  <c r="CR210" i="11"/>
  <c r="CQ208" i="11"/>
  <c r="CR208" i="11"/>
  <c r="CQ206" i="11"/>
  <c r="CS206" i="11" s="1"/>
  <c r="CT206" i="11" s="1"/>
  <c r="CV206" i="11" s="1"/>
  <c r="CR206" i="11"/>
  <c r="CR204" i="11"/>
  <c r="CQ202" i="11"/>
  <c r="CR202" i="11"/>
  <c r="CQ200" i="11"/>
  <c r="CR200" i="11"/>
  <c r="CQ198" i="11"/>
  <c r="CR198" i="11"/>
  <c r="CS198" i="11" s="1"/>
  <c r="CT198" i="11" s="1"/>
  <c r="CV198" i="11" s="1"/>
  <c r="CR196" i="11"/>
  <c r="CS196" i="11" s="1"/>
  <c r="CQ194" i="11"/>
  <c r="CS194" i="11" s="1"/>
  <c r="CT194" i="11" s="1"/>
  <c r="CR194" i="11"/>
  <c r="CQ192" i="11"/>
  <c r="CR192" i="11"/>
  <c r="CQ190" i="11"/>
  <c r="CR190" i="11"/>
  <c r="CR188" i="11"/>
  <c r="CQ186" i="11"/>
  <c r="CS186" i="11" s="1"/>
  <c r="CT186" i="11" s="1"/>
  <c r="CV186" i="11" s="1"/>
  <c r="CR186" i="11"/>
  <c r="CQ184" i="11"/>
  <c r="CR184" i="11"/>
  <c r="CH182" i="11"/>
  <c r="CQ182" i="11"/>
  <c r="CR182" i="11"/>
  <c r="CH180" i="11"/>
  <c r="CQ180" i="11"/>
  <c r="CS180" i="11" s="1"/>
  <c r="CH178" i="11"/>
  <c r="CQ178" i="11"/>
  <c r="CR178" i="11"/>
  <c r="CH176" i="11"/>
  <c r="CQ176" i="11"/>
  <c r="CR176" i="11"/>
  <c r="CH174" i="11"/>
  <c r="CQ174" i="11"/>
  <c r="CR174" i="11"/>
  <c r="CS174" i="11" s="1"/>
  <c r="CT174" i="11" s="1"/>
  <c r="CV174" i="11" s="1"/>
  <c r="CH172" i="11"/>
  <c r="CR172" i="11"/>
  <c r="CH170" i="11"/>
  <c r="CI170" i="11" s="1"/>
  <c r="CJ170" i="11" s="1"/>
  <c r="CA170" i="11" s="1"/>
  <c r="CD170" i="11" s="1"/>
  <c r="CQ170" i="11"/>
  <c r="CR170" i="11"/>
  <c r="CH168" i="11"/>
  <c r="CQ168" i="11"/>
  <c r="CR168" i="11"/>
  <c r="CH166" i="11"/>
  <c r="CQ166" i="11"/>
  <c r="CS166" i="11" s="1"/>
  <c r="CT166" i="11" s="1"/>
  <c r="CV166" i="11" s="1"/>
  <c r="CR166" i="11"/>
  <c r="CQ164" i="11"/>
  <c r="CS164" i="11" s="1"/>
  <c r="CH162" i="11"/>
  <c r="CQ162" i="11"/>
  <c r="CR162" i="11"/>
  <c r="CH160" i="11"/>
  <c r="CQ160" i="11"/>
  <c r="CR160" i="11"/>
  <c r="CH158" i="11"/>
  <c r="CQ158" i="11"/>
  <c r="CR158" i="11"/>
  <c r="CH156" i="11"/>
  <c r="CI156" i="11" s="1"/>
  <c r="CJ156" i="11" s="1"/>
  <c r="CA156" i="11" s="1"/>
  <c r="CD156" i="11" s="1"/>
  <c r="CQ156" i="11"/>
  <c r="CH154" i="11"/>
  <c r="CQ154" i="11"/>
  <c r="CR154" i="11"/>
  <c r="CH152" i="11"/>
  <c r="CQ152" i="11"/>
  <c r="CR152" i="11"/>
  <c r="CH150" i="11"/>
  <c r="CQ150" i="11"/>
  <c r="CR150" i="11"/>
  <c r="CH146" i="11"/>
  <c r="CQ146" i="11"/>
  <c r="CR146" i="11"/>
  <c r="CH144" i="11"/>
  <c r="CQ144" i="11"/>
  <c r="CR144" i="11"/>
  <c r="CH142" i="11"/>
  <c r="CQ142" i="11"/>
  <c r="CR142" i="11"/>
  <c r="CH140" i="11"/>
  <c r="CI140" i="11" s="1"/>
  <c r="CJ140" i="11" s="1"/>
  <c r="CA140" i="11" s="1"/>
  <c r="CD140" i="11" s="1"/>
  <c r="CQ140" i="11"/>
  <c r="CS140" i="11" s="1"/>
  <c r="CR140" i="11"/>
  <c r="CH138" i="11"/>
  <c r="CQ138" i="11"/>
  <c r="CR138" i="11"/>
  <c r="CH136" i="11"/>
  <c r="CQ136" i="11"/>
  <c r="CR136" i="11"/>
  <c r="CH134" i="11"/>
  <c r="CQ134" i="11"/>
  <c r="CS134" i="11" s="1"/>
  <c r="CT134" i="11" s="1"/>
  <c r="CV134" i="11" s="1"/>
  <c r="CR134" i="11"/>
  <c r="CH132" i="11"/>
  <c r="CH130" i="11"/>
  <c r="CQ130" i="11"/>
  <c r="CR130" i="11"/>
  <c r="CH128" i="11"/>
  <c r="CQ128" i="11"/>
  <c r="CR128" i="11"/>
  <c r="CH126" i="11"/>
  <c r="CI126" i="11" s="1"/>
  <c r="CJ126" i="11" s="1"/>
  <c r="CA126" i="11" s="1"/>
  <c r="CD126" i="11" s="1"/>
  <c r="CQ126" i="11"/>
  <c r="CR126" i="11"/>
  <c r="CH124" i="11"/>
  <c r="CQ124" i="11"/>
  <c r="CR124" i="11"/>
  <c r="CS124" i="11" s="1"/>
  <c r="CH122" i="11"/>
  <c r="CQ122" i="11"/>
  <c r="CR122" i="11"/>
  <c r="CS122" i="11" s="1"/>
  <c r="CT122" i="11" s="1"/>
  <c r="CH120" i="11"/>
  <c r="CQ120" i="11"/>
  <c r="CR120" i="11"/>
  <c r="CH118" i="11"/>
  <c r="CQ118" i="11"/>
  <c r="CS118" i="11" s="1"/>
  <c r="CT118" i="11" s="1"/>
  <c r="CV118" i="11" s="1"/>
  <c r="CR118" i="11"/>
  <c r="CH116" i="11"/>
  <c r="CQ116" i="11"/>
  <c r="CS116" i="11" s="1"/>
  <c r="CH114" i="11"/>
  <c r="CQ114" i="11"/>
  <c r="CR114" i="11"/>
  <c r="CH112" i="11"/>
  <c r="CQ112" i="11"/>
  <c r="CR112" i="11"/>
  <c r="CS112" i="11" s="1"/>
  <c r="CH110" i="11"/>
  <c r="CI110" i="11" s="1"/>
  <c r="CJ110" i="11" s="1"/>
  <c r="CA110" i="11" s="1"/>
  <c r="CD110" i="11" s="1"/>
  <c r="CQ110" i="11"/>
  <c r="CR110" i="11"/>
  <c r="CQ108" i="11"/>
  <c r="CR108" i="11"/>
  <c r="CH106" i="11"/>
  <c r="CQ106" i="11"/>
  <c r="CS106" i="11" s="1"/>
  <c r="CT106" i="11" s="1"/>
  <c r="CR106" i="11"/>
  <c r="CH104" i="11"/>
  <c r="CQ104" i="11"/>
  <c r="CR104" i="11"/>
  <c r="CH102" i="11"/>
  <c r="CQ102" i="11"/>
  <c r="CS102" i="11" s="1"/>
  <c r="CT102" i="11" s="1"/>
  <c r="CV102" i="11" s="1"/>
  <c r="CR102" i="11"/>
  <c r="CH100" i="11"/>
  <c r="CQ100" i="11"/>
  <c r="CS100" i="11" s="1"/>
  <c r="CH98" i="11"/>
  <c r="CQ98" i="11"/>
  <c r="CR98" i="11"/>
  <c r="CH96" i="11"/>
  <c r="CQ96" i="11"/>
  <c r="CR96" i="11"/>
  <c r="CS96" i="11" s="1"/>
  <c r="CH94" i="11"/>
  <c r="CI94" i="11" s="1"/>
  <c r="CJ94" i="11" s="1"/>
  <c r="CA94" i="11" s="1"/>
  <c r="CD94" i="11" s="1"/>
  <c r="CQ94" i="11"/>
  <c r="CR94" i="11"/>
  <c r="CR92" i="11"/>
  <c r="CH90" i="11"/>
  <c r="CQ90" i="11"/>
  <c r="CS90" i="11" s="1"/>
  <c r="CT90" i="11" s="1"/>
  <c r="CV90" i="11" s="1"/>
  <c r="CR90" i="11"/>
  <c r="CH88" i="11"/>
  <c r="CQ88" i="11"/>
  <c r="CR88" i="11"/>
  <c r="CH86" i="11"/>
  <c r="CQ86" i="11"/>
  <c r="CS86" i="11" s="1"/>
  <c r="CT86" i="11" s="1"/>
  <c r="CV86" i="11" s="1"/>
  <c r="CR86" i="11"/>
  <c r="CH84" i="11"/>
  <c r="CQ84" i="11"/>
  <c r="CS84" i="11" s="1"/>
  <c r="CH82" i="11"/>
  <c r="CQ82" i="11"/>
  <c r="CR82" i="11"/>
  <c r="CH80" i="11"/>
  <c r="CQ80" i="11"/>
  <c r="CR80" i="11"/>
  <c r="CS80" i="11" s="1"/>
  <c r="CH78" i="11"/>
  <c r="CI78" i="11" s="1"/>
  <c r="CJ78" i="11" s="1"/>
  <c r="CA78" i="11" s="1"/>
  <c r="CD78" i="11" s="1"/>
  <c r="CQ78" i="11"/>
  <c r="CR78" i="11"/>
  <c r="CH76" i="11"/>
  <c r="CI76" i="11" s="1"/>
  <c r="CJ76" i="11" s="1"/>
  <c r="CA76" i="11" s="1"/>
  <c r="CD76" i="11" s="1"/>
  <c r="CH74" i="11"/>
  <c r="CQ74" i="11"/>
  <c r="CR74" i="11"/>
  <c r="CS74" i="11" s="1"/>
  <c r="CT74" i="11" s="1"/>
  <c r="CH72" i="11"/>
  <c r="CQ72" i="11"/>
  <c r="CR72" i="11"/>
  <c r="CQ71" i="11"/>
  <c r="CR71" i="11"/>
  <c r="CQ70" i="11"/>
  <c r="CR70" i="11"/>
  <c r="CS70" i="11" s="1"/>
  <c r="CT70" i="11" s="1"/>
  <c r="CV70" i="11" s="1"/>
  <c r="CQ68" i="11"/>
  <c r="CQ67" i="11"/>
  <c r="CR67" i="11"/>
  <c r="CQ66" i="11"/>
  <c r="CS66" i="11" s="1"/>
  <c r="CT66" i="11" s="1"/>
  <c r="CR66" i="11"/>
  <c r="CQ64" i="11"/>
  <c r="CR64" i="11"/>
  <c r="CQ63" i="11"/>
  <c r="CR63" i="11"/>
  <c r="CQ62" i="11"/>
  <c r="CR62" i="11"/>
  <c r="CQ60" i="11"/>
  <c r="CQ59" i="11"/>
  <c r="CR59" i="11"/>
  <c r="CQ58" i="11"/>
  <c r="CS58" i="11" s="1"/>
  <c r="CT58" i="11" s="1"/>
  <c r="CR58" i="11"/>
  <c r="CQ56" i="11"/>
  <c r="CS56" i="11" s="1"/>
  <c r="CR56" i="11"/>
  <c r="CQ55" i="11"/>
  <c r="CR55" i="11"/>
  <c r="CQ54" i="11"/>
  <c r="CR54" i="11"/>
  <c r="CQ52" i="11"/>
  <c r="CS52" i="11" s="1"/>
  <c r="CQ51" i="11"/>
  <c r="CS51" i="11" s="1"/>
  <c r="CR51" i="11"/>
  <c r="CQ50" i="11"/>
  <c r="CR50" i="11"/>
  <c r="CQ48" i="11"/>
  <c r="CR48" i="11"/>
  <c r="CQ47" i="11"/>
  <c r="CS47" i="11" s="1"/>
  <c r="CR47" i="11"/>
  <c r="CQ46" i="11"/>
  <c r="CS46" i="11" s="1"/>
  <c r="CR46" i="11"/>
  <c r="CQ44" i="11"/>
  <c r="CR44" i="11"/>
  <c r="CS44" i="11" s="1"/>
  <c r="CQ43" i="11"/>
  <c r="CR43" i="11"/>
  <c r="CQ42" i="11"/>
  <c r="CS42" i="11" s="1"/>
  <c r="CR42" i="11"/>
  <c r="CQ40" i="11"/>
  <c r="CR40" i="11"/>
  <c r="CQ39" i="11"/>
  <c r="CR39" i="11"/>
  <c r="CS39" i="11" s="1"/>
  <c r="CQ38" i="11"/>
  <c r="CR38" i="11"/>
  <c r="CQ36" i="11"/>
  <c r="CQ35" i="11"/>
  <c r="CS35" i="11" s="1"/>
  <c r="CR35" i="11"/>
  <c r="CQ34" i="11"/>
  <c r="CR34" i="11"/>
  <c r="CQ32" i="11"/>
  <c r="CR32" i="11"/>
  <c r="CQ31" i="11"/>
  <c r="CR31" i="11"/>
  <c r="CQ30" i="11"/>
  <c r="CR30" i="11"/>
  <c r="CS30" i="11" s="1"/>
  <c r="CQ28" i="11"/>
  <c r="CR28" i="11"/>
  <c r="CQ27" i="11"/>
  <c r="CR27" i="11"/>
  <c r="CQ26" i="11"/>
  <c r="CS26" i="11" s="1"/>
  <c r="CR26" i="11"/>
  <c r="CR7" i="11"/>
  <c r="CS7" i="11" s="1"/>
  <c r="CR13" i="11"/>
  <c r="CS13" i="11" s="1"/>
  <c r="CQ13" i="11"/>
  <c r="CQ11" i="11"/>
  <c r="CR9" i="11"/>
  <c r="CQ503" i="11"/>
  <c r="CR503" i="11"/>
  <c r="CS503" i="11" s="1"/>
  <c r="CT503" i="11" s="1"/>
  <c r="CV503" i="11" s="1"/>
  <c r="CQ499" i="11"/>
  <c r="CR499" i="11"/>
  <c r="CS499" i="11" s="1"/>
  <c r="CQ495" i="11"/>
  <c r="CS495" i="11" s="1"/>
  <c r="CT495" i="11" s="1"/>
  <c r="CV495" i="11" s="1"/>
  <c r="CR495" i="11"/>
  <c r="CQ491" i="11"/>
  <c r="CR491" i="11"/>
  <c r="CQ487" i="11"/>
  <c r="CR487" i="11"/>
  <c r="CQ483" i="11"/>
  <c r="CR483" i="11"/>
  <c r="CQ479" i="11"/>
  <c r="CR479" i="11"/>
  <c r="CQ475" i="11"/>
  <c r="CS475" i="11" s="1"/>
  <c r="CR475" i="11"/>
  <c r="CQ471" i="11"/>
  <c r="CR471" i="11"/>
  <c r="CS471" i="11" s="1"/>
  <c r="CT471" i="11" s="1"/>
  <c r="CV471" i="11" s="1"/>
  <c r="CQ467" i="11"/>
  <c r="CS467" i="11" s="1"/>
  <c r="CR467" i="11"/>
  <c r="CQ463" i="11"/>
  <c r="CS463" i="11" s="1"/>
  <c r="CT463" i="11" s="1"/>
  <c r="CV463" i="11" s="1"/>
  <c r="CR463" i="11"/>
  <c r="CR461" i="11"/>
  <c r="CQ459" i="11"/>
  <c r="CR459" i="11"/>
  <c r="CQ455" i="11"/>
  <c r="CS455" i="11" s="1"/>
  <c r="CT455" i="11" s="1"/>
  <c r="CV455" i="11" s="1"/>
  <c r="CR455" i="11"/>
  <c r="CQ451" i="11"/>
  <c r="CR451" i="11"/>
  <c r="CQ447" i="11"/>
  <c r="CR447" i="11"/>
  <c r="CQ443" i="11"/>
  <c r="CR443" i="11"/>
  <c r="CQ439" i="11"/>
  <c r="CR439" i="11"/>
  <c r="CQ435" i="11"/>
  <c r="CS435" i="11" s="1"/>
  <c r="CR435" i="11"/>
  <c r="CQ431" i="11"/>
  <c r="CR431" i="11"/>
  <c r="CS431" i="11" s="1"/>
  <c r="CT431" i="11" s="1"/>
  <c r="CV431" i="11" s="1"/>
  <c r="CQ427" i="11"/>
  <c r="CR427" i="11"/>
  <c r="CQ423" i="11"/>
  <c r="CS423" i="11" s="1"/>
  <c r="CT423" i="11" s="1"/>
  <c r="CV423" i="11" s="1"/>
  <c r="CR423" i="11"/>
  <c r="CQ419" i="11"/>
  <c r="CR419" i="11"/>
  <c r="CQ415" i="11"/>
  <c r="CR415" i="11"/>
  <c r="CQ411" i="11"/>
  <c r="CR411" i="11"/>
  <c r="CQ407" i="11"/>
  <c r="CR407" i="11"/>
  <c r="CQ403" i="11"/>
  <c r="CR403" i="11"/>
  <c r="CQ399" i="11"/>
  <c r="CR399" i="11"/>
  <c r="CQ395" i="11"/>
  <c r="CR395" i="11"/>
  <c r="CQ391" i="11"/>
  <c r="CR391" i="11"/>
  <c r="CQ387" i="11"/>
  <c r="CR387" i="11"/>
  <c r="CQ383" i="11"/>
  <c r="CR383" i="11"/>
  <c r="CQ379" i="11"/>
  <c r="CR379" i="11"/>
  <c r="CQ375" i="11"/>
  <c r="CR375" i="11"/>
  <c r="CH371" i="11"/>
  <c r="CQ371" i="11"/>
  <c r="CR371" i="11"/>
  <c r="CQ367" i="11"/>
  <c r="CR367" i="11"/>
  <c r="CQ363" i="11"/>
  <c r="CR363" i="11"/>
  <c r="CQ359" i="11"/>
  <c r="CR359" i="11"/>
  <c r="CS359" i="11" s="1"/>
  <c r="CT359" i="11" s="1"/>
  <c r="CV359" i="11" s="1"/>
  <c r="CQ355" i="11"/>
  <c r="CS355" i="11" s="1"/>
  <c r="CR355" i="11"/>
  <c r="CQ351" i="11"/>
  <c r="CR351" i="11"/>
  <c r="CQ347" i="11"/>
  <c r="CR347" i="11"/>
  <c r="CS347" i="11" s="1"/>
  <c r="CQ343" i="11"/>
  <c r="CR343" i="11"/>
  <c r="CQ339" i="11"/>
  <c r="CR339" i="11"/>
  <c r="CQ335" i="11"/>
  <c r="CR335" i="11"/>
  <c r="CQ331" i="11"/>
  <c r="CR331" i="11"/>
  <c r="CQ327" i="11"/>
  <c r="CS327" i="11" s="1"/>
  <c r="CT327" i="11" s="1"/>
  <c r="CV327" i="11" s="1"/>
  <c r="CR327" i="11"/>
  <c r="CQ323" i="11"/>
  <c r="CS323" i="11" s="1"/>
  <c r="CR323" i="11"/>
  <c r="CQ319" i="11"/>
  <c r="CR319" i="11"/>
  <c r="CQ315" i="11"/>
  <c r="CR315" i="11"/>
  <c r="CS315" i="11" s="1"/>
  <c r="CQ311" i="11"/>
  <c r="CS311" i="11" s="1"/>
  <c r="CT311" i="11" s="1"/>
  <c r="CV311" i="11" s="1"/>
  <c r="CR311" i="11"/>
  <c r="CQ307" i="11"/>
  <c r="CR307" i="11"/>
  <c r="CQ303" i="11"/>
  <c r="CR303" i="11"/>
  <c r="CQ299" i="11"/>
  <c r="CR299" i="11"/>
  <c r="CQ295" i="11"/>
  <c r="CR295" i="11"/>
  <c r="CS295" i="11" s="1"/>
  <c r="CT295" i="11" s="1"/>
  <c r="CV295" i="11" s="1"/>
  <c r="CR293" i="11"/>
  <c r="CQ291" i="11"/>
  <c r="CR291" i="11"/>
  <c r="CS291" i="11" s="1"/>
  <c r="CQ287" i="11"/>
  <c r="CR287" i="11"/>
  <c r="CQ283" i="11"/>
  <c r="CR283" i="11"/>
  <c r="CQ279" i="11"/>
  <c r="CS279" i="11" s="1"/>
  <c r="CT279" i="11" s="1"/>
  <c r="CV279" i="11" s="1"/>
  <c r="CR279" i="11"/>
  <c r="CQ275" i="11"/>
  <c r="CR275" i="11"/>
  <c r="CQ271" i="11"/>
  <c r="CR271" i="11"/>
  <c r="CQ267" i="11"/>
  <c r="CS267" i="11" s="1"/>
  <c r="CR267" i="11"/>
  <c r="CQ263" i="11"/>
  <c r="CS263" i="11" s="1"/>
  <c r="CT263" i="11" s="1"/>
  <c r="CV263" i="11" s="1"/>
  <c r="CR263" i="11"/>
  <c r="CQ259" i="11"/>
  <c r="CR259" i="11"/>
  <c r="CQ255" i="11"/>
  <c r="CR255" i="11"/>
  <c r="CQ251" i="11"/>
  <c r="CR251" i="11"/>
  <c r="CQ247" i="11"/>
  <c r="CS247" i="11" s="1"/>
  <c r="CT247" i="11" s="1"/>
  <c r="CV247" i="11" s="1"/>
  <c r="CR247" i="11"/>
  <c r="CQ243" i="11"/>
  <c r="CR243" i="11"/>
  <c r="CS243" i="11" s="1"/>
  <c r="CQ239" i="11"/>
  <c r="CR239" i="11"/>
  <c r="CQ235" i="11"/>
  <c r="CR235" i="11"/>
  <c r="CQ231" i="11"/>
  <c r="CR231" i="11"/>
  <c r="CQ227" i="11"/>
  <c r="CR227" i="11"/>
  <c r="CS227" i="11" s="1"/>
  <c r="CQ223" i="11"/>
  <c r="CR223" i="11"/>
  <c r="CQ219" i="11"/>
  <c r="CR219" i="11"/>
  <c r="CQ215" i="11"/>
  <c r="CS215" i="11" s="1"/>
  <c r="CT215" i="11" s="1"/>
  <c r="CV215" i="11" s="1"/>
  <c r="CR215" i="11"/>
  <c r="CQ211" i="11"/>
  <c r="CR211" i="11"/>
  <c r="CQ207" i="11"/>
  <c r="CR207" i="11"/>
  <c r="CQ203" i="11"/>
  <c r="CR203" i="11"/>
  <c r="CQ199" i="11"/>
  <c r="CR199" i="11"/>
  <c r="CQ195" i="11"/>
  <c r="CR195" i="11"/>
  <c r="CQ191" i="11"/>
  <c r="CR191" i="11"/>
  <c r="CQ187" i="11"/>
  <c r="CR187" i="11"/>
  <c r="CH183" i="11"/>
  <c r="CQ183" i="11"/>
  <c r="CR183" i="11"/>
  <c r="CH179" i="11"/>
  <c r="CI179" i="11" s="1"/>
  <c r="CJ179" i="11" s="1"/>
  <c r="CA179" i="11" s="1"/>
  <c r="CD179" i="11" s="1"/>
  <c r="CQ179" i="11"/>
  <c r="CR179" i="11"/>
  <c r="CH175" i="11"/>
  <c r="CQ175" i="11"/>
  <c r="CR175" i="11"/>
  <c r="CS175" i="11" s="1"/>
  <c r="CT175" i="11" s="1"/>
  <c r="CV175" i="11" s="1"/>
  <c r="CH171" i="11"/>
  <c r="CI171" i="11" s="1"/>
  <c r="CJ171" i="11" s="1"/>
  <c r="CA171" i="11" s="1"/>
  <c r="CD171" i="11" s="1"/>
  <c r="CQ171" i="11"/>
  <c r="CR171" i="11"/>
  <c r="CH167" i="11"/>
  <c r="CI167" i="11" s="1"/>
  <c r="CJ167" i="11" s="1"/>
  <c r="CA167" i="11" s="1"/>
  <c r="CD167" i="11" s="1"/>
  <c r="CQ167" i="11"/>
  <c r="CR167" i="11"/>
  <c r="CH163" i="11"/>
  <c r="CQ163" i="11"/>
  <c r="CS163" i="11" s="1"/>
  <c r="CR163" i="11"/>
  <c r="CH159" i="11"/>
  <c r="CI159" i="11" s="1"/>
  <c r="CJ159" i="11" s="1"/>
  <c r="CA159" i="11" s="1"/>
  <c r="CD159" i="11" s="1"/>
  <c r="CQ159" i="11"/>
  <c r="CR159" i="11"/>
  <c r="CH155" i="11"/>
  <c r="CQ155" i="11"/>
  <c r="CR155" i="11"/>
  <c r="CS155" i="11" s="1"/>
  <c r="CH151" i="11"/>
  <c r="CQ151" i="11"/>
  <c r="CR151" i="11"/>
  <c r="CH147" i="11"/>
  <c r="CI147" i="11" s="1"/>
  <c r="CJ147" i="11" s="1"/>
  <c r="CA147" i="11" s="1"/>
  <c r="CD147" i="11" s="1"/>
  <c r="CQ147" i="11"/>
  <c r="CR147" i="11"/>
  <c r="CH143" i="11"/>
  <c r="CQ143" i="11"/>
  <c r="CR143" i="11"/>
  <c r="CH139" i="11"/>
  <c r="CI139" i="11" s="1"/>
  <c r="CJ139" i="11" s="1"/>
  <c r="CA139" i="11" s="1"/>
  <c r="CD139" i="11" s="1"/>
  <c r="CQ139" i="11"/>
  <c r="CR139" i="11"/>
  <c r="CS139" i="11" s="1"/>
  <c r="CH135" i="11"/>
  <c r="CI135" i="11" s="1"/>
  <c r="CJ135" i="11" s="1"/>
  <c r="CA135" i="11" s="1"/>
  <c r="CD135" i="11" s="1"/>
  <c r="CQ135" i="11"/>
  <c r="CR135" i="11"/>
  <c r="CQ133" i="11"/>
  <c r="CH131" i="11"/>
  <c r="CQ131" i="11"/>
  <c r="CR131" i="11"/>
  <c r="CH127" i="11"/>
  <c r="CQ127" i="11"/>
  <c r="CR127" i="11"/>
  <c r="CH123" i="11"/>
  <c r="CI123" i="11" s="1"/>
  <c r="CJ123" i="11" s="1"/>
  <c r="CA123" i="11" s="1"/>
  <c r="CD123" i="11" s="1"/>
  <c r="CQ123" i="11"/>
  <c r="CR123" i="11"/>
  <c r="CH119" i="11"/>
  <c r="CI119" i="11" s="1"/>
  <c r="CJ119" i="11" s="1"/>
  <c r="CA119" i="11" s="1"/>
  <c r="CD119" i="11" s="1"/>
  <c r="CQ119" i="11"/>
  <c r="CR119" i="11"/>
  <c r="CH115" i="11"/>
  <c r="CI115" i="11" s="1"/>
  <c r="CJ115" i="11" s="1"/>
  <c r="CA115" i="11" s="1"/>
  <c r="CD115" i="11" s="1"/>
  <c r="CQ115" i="11"/>
  <c r="CR115" i="11"/>
  <c r="CH113" i="11"/>
  <c r="CH111" i="11"/>
  <c r="CQ111" i="11"/>
  <c r="CR111" i="11"/>
  <c r="CH107" i="11"/>
  <c r="CI107" i="11" s="1"/>
  <c r="CJ107" i="11" s="1"/>
  <c r="CA107" i="11" s="1"/>
  <c r="CD107" i="11" s="1"/>
  <c r="CQ107" i="11"/>
  <c r="CR107" i="11"/>
  <c r="CH103" i="11"/>
  <c r="CI103" i="11" s="1"/>
  <c r="CJ103" i="11" s="1"/>
  <c r="CA103" i="11" s="1"/>
  <c r="CD103" i="11" s="1"/>
  <c r="CQ103" i="11"/>
  <c r="CR103" i="11"/>
  <c r="CH99" i="11"/>
  <c r="CQ99" i="11"/>
  <c r="CR99" i="11"/>
  <c r="CH95" i="11"/>
  <c r="CI95" i="11" s="1"/>
  <c r="CJ95" i="11" s="1"/>
  <c r="CA95" i="11" s="1"/>
  <c r="CD95" i="11" s="1"/>
  <c r="CQ95" i="11"/>
  <c r="CR95" i="11"/>
  <c r="CH91" i="11"/>
  <c r="CQ91" i="11"/>
  <c r="CR91" i="11"/>
  <c r="CH87" i="11"/>
  <c r="CQ87" i="11"/>
  <c r="CR87" i="11"/>
  <c r="CH83" i="11"/>
  <c r="CI83" i="11" s="1"/>
  <c r="CJ83" i="11" s="1"/>
  <c r="CA83" i="11" s="1"/>
  <c r="CD83" i="11" s="1"/>
  <c r="CQ83" i="11"/>
  <c r="CR83" i="11"/>
  <c r="CH79" i="11"/>
  <c r="CI79" i="11" s="1"/>
  <c r="CJ79" i="11" s="1"/>
  <c r="CA79" i="11" s="1"/>
  <c r="CD79" i="11" s="1"/>
  <c r="CQ79" i="11"/>
  <c r="CR79" i="11"/>
  <c r="CH75" i="11"/>
  <c r="CI75" i="11" s="1"/>
  <c r="CJ75" i="11" s="1"/>
  <c r="CA75" i="11" s="1"/>
  <c r="CD75" i="11" s="1"/>
  <c r="CQ75" i="11"/>
  <c r="CR75" i="11"/>
  <c r="CH71" i="11"/>
  <c r="CI71" i="11" s="1"/>
  <c r="CJ71" i="11" s="1"/>
  <c r="CA71" i="11" s="1"/>
  <c r="CD71" i="11" s="1"/>
  <c r="CH70" i="11"/>
  <c r="CH68" i="11"/>
  <c r="CI68" i="11" s="1"/>
  <c r="CJ68" i="11" s="1"/>
  <c r="CA68" i="11" s="1"/>
  <c r="CD68" i="11" s="1"/>
  <c r="CH67" i="11"/>
  <c r="CH66" i="11"/>
  <c r="CH64" i="11"/>
  <c r="CH63" i="11"/>
  <c r="CH62" i="11"/>
  <c r="CH60" i="11"/>
  <c r="CI60" i="11" s="1"/>
  <c r="CJ60" i="11" s="1"/>
  <c r="CA60" i="11" s="1"/>
  <c r="CD60" i="11" s="1"/>
  <c r="CH59" i="11"/>
  <c r="CH58" i="11"/>
  <c r="CI58" i="11" s="1"/>
  <c r="CJ58" i="11" s="1"/>
  <c r="CA58" i="11" s="1"/>
  <c r="CD58" i="11" s="1"/>
  <c r="CH56" i="11"/>
  <c r="CI56" i="11" s="1"/>
  <c r="CJ56" i="11" s="1"/>
  <c r="CA56" i="11" s="1"/>
  <c r="CD56" i="11" s="1"/>
  <c r="CH55" i="11"/>
  <c r="CH54" i="11"/>
  <c r="CI54" i="11" s="1"/>
  <c r="CJ54" i="11" s="1"/>
  <c r="CA54" i="11" s="1"/>
  <c r="CD54" i="11" s="1"/>
  <c r="CH52" i="11"/>
  <c r="CH51" i="11"/>
  <c r="CI51" i="11" s="1"/>
  <c r="CJ51" i="11" s="1"/>
  <c r="CA51" i="11" s="1"/>
  <c r="CD51" i="11" s="1"/>
  <c r="CH50" i="11"/>
  <c r="CH48" i="11"/>
  <c r="CH47" i="11"/>
  <c r="CH46" i="11"/>
  <c r="CI46" i="11" s="1"/>
  <c r="CJ46" i="11" s="1"/>
  <c r="CA46" i="11" s="1"/>
  <c r="CD46" i="11" s="1"/>
  <c r="CH43" i="11"/>
  <c r="CI43" i="11" s="1"/>
  <c r="CJ43" i="11" s="1"/>
  <c r="CA43" i="11" s="1"/>
  <c r="CD43" i="11" s="1"/>
  <c r="CH42" i="11"/>
  <c r="CI42" i="11" s="1"/>
  <c r="CJ42" i="11" s="1"/>
  <c r="CA42" i="11" s="1"/>
  <c r="CD42" i="11" s="1"/>
  <c r="CH40" i="11"/>
  <c r="CI40" i="11" s="1"/>
  <c r="CJ40" i="11" s="1"/>
  <c r="CA40" i="11" s="1"/>
  <c r="CD40" i="11" s="1"/>
  <c r="CH39" i="11"/>
  <c r="CI39" i="11" s="1"/>
  <c r="CJ39" i="11" s="1"/>
  <c r="CA39" i="11" s="1"/>
  <c r="CD39" i="11" s="1"/>
  <c r="CH38" i="11"/>
  <c r="CH36" i="11"/>
  <c r="CH35" i="11"/>
  <c r="CI35" i="11" s="1"/>
  <c r="CJ35" i="11" s="1"/>
  <c r="CA35" i="11" s="1"/>
  <c r="CD35" i="11" s="1"/>
  <c r="CH34" i="11"/>
  <c r="CH32" i="11"/>
  <c r="CH31" i="11"/>
  <c r="CH30" i="11"/>
  <c r="CH27" i="11"/>
  <c r="CH26" i="11"/>
  <c r="CI26" i="11" s="1"/>
  <c r="CJ26" i="11" s="1"/>
  <c r="CA26" i="11" s="1"/>
  <c r="CD26" i="11" s="1"/>
  <c r="CQ23" i="11"/>
  <c r="CR23" i="11"/>
  <c r="CQ22" i="11"/>
  <c r="CR22" i="11"/>
  <c r="CQ20" i="11"/>
  <c r="CQ19" i="11"/>
  <c r="CR19" i="11"/>
  <c r="CQ18" i="11"/>
  <c r="CR18" i="11"/>
  <c r="CQ16" i="11"/>
  <c r="CR16" i="11"/>
  <c r="CQ15" i="11"/>
  <c r="CR15" i="11"/>
  <c r="CQ24" i="11"/>
  <c r="CH13" i="11"/>
  <c r="CI13" i="11" s="1"/>
  <c r="CJ13" i="11" s="1"/>
  <c r="CA13" i="11" s="1"/>
  <c r="CD13" i="11" s="1"/>
  <c r="CI180" i="11"/>
  <c r="CJ180" i="11" s="1"/>
  <c r="CA180" i="11" s="1"/>
  <c r="CD180" i="11" s="1"/>
  <c r="CG13" i="11"/>
  <c r="CH12" i="11"/>
  <c r="CG8" i="11"/>
  <c r="CH506" i="11"/>
  <c r="CI506" i="11" s="1"/>
  <c r="CJ506" i="11" s="1"/>
  <c r="CA506" i="11" s="1"/>
  <c r="CD506" i="11" s="1"/>
  <c r="CH504" i="11"/>
  <c r="CI504" i="11" s="1"/>
  <c r="CJ504" i="11" s="1"/>
  <c r="CA504" i="11" s="1"/>
  <c r="CD504" i="11" s="1"/>
  <c r="CH502" i="11"/>
  <c r="CI502" i="11" s="1"/>
  <c r="CJ502" i="11" s="1"/>
  <c r="CA502" i="11" s="1"/>
  <c r="CD502" i="11" s="1"/>
  <c r="CH500" i="11"/>
  <c r="CI500" i="11" s="1"/>
  <c r="CJ500" i="11" s="1"/>
  <c r="CA500" i="11" s="1"/>
  <c r="CD500" i="11" s="1"/>
  <c r="CH498" i="11"/>
  <c r="CH496" i="11"/>
  <c r="CI496" i="11" s="1"/>
  <c r="CJ496" i="11" s="1"/>
  <c r="CA496" i="11" s="1"/>
  <c r="CD496" i="11" s="1"/>
  <c r="CH494" i="11"/>
  <c r="CI494" i="11" s="1"/>
  <c r="CJ494" i="11" s="1"/>
  <c r="CA494" i="11" s="1"/>
  <c r="CD494" i="11" s="1"/>
  <c r="CH490" i="11"/>
  <c r="CI490" i="11" s="1"/>
  <c r="CJ490" i="11" s="1"/>
  <c r="CA490" i="11" s="1"/>
  <c r="CD490" i="11" s="1"/>
  <c r="CH488" i="11"/>
  <c r="CI488" i="11" s="1"/>
  <c r="CJ488" i="11" s="1"/>
  <c r="CA488" i="11" s="1"/>
  <c r="CD488" i="11" s="1"/>
  <c r="CH486" i="11"/>
  <c r="CH482" i="11"/>
  <c r="CS482" i="11"/>
  <c r="CT482" i="11" s="1"/>
  <c r="CH480" i="11"/>
  <c r="CI480" i="11" s="1"/>
  <c r="CJ480" i="11" s="1"/>
  <c r="CA480" i="11" s="1"/>
  <c r="CD480" i="11" s="1"/>
  <c r="CH478" i="11"/>
  <c r="CI478" i="11" s="1"/>
  <c r="CJ478" i="11" s="1"/>
  <c r="CA478" i="11" s="1"/>
  <c r="CD478" i="11" s="1"/>
  <c r="CH474" i="11"/>
  <c r="CI474" i="11" s="1"/>
  <c r="CJ474" i="11" s="1"/>
  <c r="CA474" i="11" s="1"/>
  <c r="CD474" i="11" s="1"/>
  <c r="CH472" i="11"/>
  <c r="CI472" i="11" s="1"/>
  <c r="CJ472" i="11" s="1"/>
  <c r="CA472" i="11" s="1"/>
  <c r="CD472" i="11" s="1"/>
  <c r="CH470" i="11"/>
  <c r="CI470" i="11" s="1"/>
  <c r="CJ470" i="11" s="1"/>
  <c r="CA470" i="11" s="1"/>
  <c r="CD470" i="11" s="1"/>
  <c r="CH468" i="11"/>
  <c r="CI468" i="11" s="1"/>
  <c r="CJ468" i="11" s="1"/>
  <c r="CA468" i="11" s="1"/>
  <c r="CD468" i="11" s="1"/>
  <c r="CH466" i="11"/>
  <c r="CH464" i="11"/>
  <c r="CI464" i="11" s="1"/>
  <c r="CJ464" i="11" s="1"/>
  <c r="CA464" i="11" s="1"/>
  <c r="CD464" i="11" s="1"/>
  <c r="CH462" i="11"/>
  <c r="CH458" i="11"/>
  <c r="CI458" i="11" s="1"/>
  <c r="CJ458" i="11" s="1"/>
  <c r="CA458" i="11" s="1"/>
  <c r="CD458" i="11" s="1"/>
  <c r="CH456" i="11"/>
  <c r="CI456" i="11" s="1"/>
  <c r="CJ456" i="11" s="1"/>
  <c r="CA456" i="11" s="1"/>
  <c r="CD456" i="11" s="1"/>
  <c r="CH454" i="11"/>
  <c r="CH452" i="11"/>
  <c r="CH450" i="11"/>
  <c r="CH448" i="11"/>
  <c r="CI448" i="11" s="1"/>
  <c r="CJ448" i="11" s="1"/>
  <c r="CA448" i="11" s="1"/>
  <c r="CD448" i="11" s="1"/>
  <c r="CH446" i="11"/>
  <c r="CI446" i="11" s="1"/>
  <c r="CJ446" i="11" s="1"/>
  <c r="CA446" i="11" s="1"/>
  <c r="CD446" i="11" s="1"/>
  <c r="CH442" i="11"/>
  <c r="CI442" i="11" s="1"/>
  <c r="CJ442" i="11" s="1"/>
  <c r="CA442" i="11" s="1"/>
  <c r="CD442" i="11" s="1"/>
  <c r="CH440" i="11"/>
  <c r="CI440" i="11" s="1"/>
  <c r="CJ440" i="11" s="1"/>
  <c r="CA440" i="11" s="1"/>
  <c r="CD440" i="11" s="1"/>
  <c r="CH438" i="11"/>
  <c r="CI438" i="11" s="1"/>
  <c r="CJ438" i="11" s="1"/>
  <c r="CA438" i="11" s="1"/>
  <c r="CD438" i="11" s="1"/>
  <c r="CH434" i="11"/>
  <c r="CH432" i="11"/>
  <c r="CI432" i="11" s="1"/>
  <c r="CJ432" i="11" s="1"/>
  <c r="CA432" i="11" s="1"/>
  <c r="CD432" i="11" s="1"/>
  <c r="CH430" i="11"/>
  <c r="CH428" i="11"/>
  <c r="CI428" i="11" s="1"/>
  <c r="CJ428" i="11" s="1"/>
  <c r="CA428" i="11" s="1"/>
  <c r="CD428" i="11" s="1"/>
  <c r="CH426" i="11"/>
  <c r="CI426" i="11" s="1"/>
  <c r="CJ426" i="11" s="1"/>
  <c r="CA426" i="11" s="1"/>
  <c r="CD426" i="11" s="1"/>
  <c r="CH424" i="11"/>
  <c r="CI424" i="11" s="1"/>
  <c r="CJ424" i="11" s="1"/>
  <c r="CA424" i="11" s="1"/>
  <c r="CD424" i="11" s="1"/>
  <c r="CH422" i="11"/>
  <c r="CH420" i="11"/>
  <c r="CI420" i="11" s="1"/>
  <c r="CJ420" i="11" s="1"/>
  <c r="CA420" i="11" s="1"/>
  <c r="CD420" i="11" s="1"/>
  <c r="CH418" i="11"/>
  <c r="CH416" i="11"/>
  <c r="CI416" i="11" s="1"/>
  <c r="CJ416" i="11" s="1"/>
  <c r="CA416" i="11" s="1"/>
  <c r="CD416" i="11" s="1"/>
  <c r="CH414" i="11"/>
  <c r="CI414" i="11" s="1"/>
  <c r="CJ414" i="11" s="1"/>
  <c r="CA414" i="11" s="1"/>
  <c r="CD414" i="11" s="1"/>
  <c r="CH410" i="11"/>
  <c r="CI410" i="11" s="1"/>
  <c r="CJ410" i="11" s="1"/>
  <c r="CA410" i="11" s="1"/>
  <c r="CD410" i="11" s="1"/>
  <c r="CH408" i="11"/>
  <c r="CI408" i="11" s="1"/>
  <c r="CJ408" i="11" s="1"/>
  <c r="CA408" i="11" s="1"/>
  <c r="CD408" i="11" s="1"/>
  <c r="CH406" i="11"/>
  <c r="CI406" i="11" s="1"/>
  <c r="CJ406" i="11" s="1"/>
  <c r="CA406" i="11" s="1"/>
  <c r="CD406" i="11" s="1"/>
  <c r="CH402" i="11"/>
  <c r="CH400" i="11"/>
  <c r="CI400" i="11" s="1"/>
  <c r="CJ400" i="11" s="1"/>
  <c r="CA400" i="11" s="1"/>
  <c r="CD400" i="11" s="1"/>
  <c r="CH398" i="11"/>
  <c r="CI398" i="11" s="1"/>
  <c r="CJ398" i="11" s="1"/>
  <c r="CA398" i="11" s="1"/>
  <c r="CD398" i="11" s="1"/>
  <c r="CH396" i="11"/>
  <c r="CI396" i="11" s="1"/>
  <c r="CJ396" i="11" s="1"/>
  <c r="CA396" i="11" s="1"/>
  <c r="CD396" i="11" s="1"/>
  <c r="CH394" i="11"/>
  <c r="CI394" i="11" s="1"/>
  <c r="CJ394" i="11" s="1"/>
  <c r="CA394" i="11" s="1"/>
  <c r="CD394" i="11" s="1"/>
  <c r="CH392" i="11"/>
  <c r="CI392" i="11" s="1"/>
  <c r="CJ392" i="11" s="1"/>
  <c r="CA392" i="11" s="1"/>
  <c r="CD392" i="11" s="1"/>
  <c r="CH367" i="11"/>
  <c r="CH363" i="11"/>
  <c r="CI363" i="11" s="1"/>
  <c r="CJ363" i="11" s="1"/>
  <c r="CA363" i="11" s="1"/>
  <c r="CD363" i="11" s="1"/>
  <c r="CH239" i="11"/>
  <c r="CH235" i="11"/>
  <c r="CI235" i="11" s="1"/>
  <c r="CJ235" i="11" s="1"/>
  <c r="CA235" i="11" s="1"/>
  <c r="CD235" i="11" s="1"/>
  <c r="CH231" i="11"/>
  <c r="CI231" i="11" s="1"/>
  <c r="CJ231" i="11" s="1"/>
  <c r="CA231" i="11" s="1"/>
  <c r="CD231" i="11" s="1"/>
  <c r="CH227" i="11"/>
  <c r="CI227" i="11" s="1"/>
  <c r="CJ227" i="11" s="1"/>
  <c r="CA227" i="11" s="1"/>
  <c r="CD227" i="11" s="1"/>
  <c r="CH223" i="11"/>
  <c r="CH219" i="11"/>
  <c r="CI219" i="11" s="1"/>
  <c r="CJ219" i="11" s="1"/>
  <c r="CA219" i="11" s="1"/>
  <c r="CD219" i="11" s="1"/>
  <c r="CH215" i="11"/>
  <c r="CI215" i="11" s="1"/>
  <c r="CJ215" i="11" s="1"/>
  <c r="CA215" i="11" s="1"/>
  <c r="CD215" i="11" s="1"/>
  <c r="CH211" i="11"/>
  <c r="CI211" i="11" s="1"/>
  <c r="CJ211" i="11" s="1"/>
  <c r="CA211" i="11" s="1"/>
  <c r="CD211" i="11" s="1"/>
  <c r="CH207" i="11"/>
  <c r="CH203" i="11"/>
  <c r="CI203" i="11" s="1"/>
  <c r="CJ203" i="11" s="1"/>
  <c r="CA203" i="11" s="1"/>
  <c r="CD203" i="11" s="1"/>
  <c r="CH199" i="11"/>
  <c r="CI199" i="11" s="1"/>
  <c r="CJ199" i="11" s="1"/>
  <c r="CA199" i="11" s="1"/>
  <c r="CD199" i="11" s="1"/>
  <c r="CH195" i="11"/>
  <c r="CI195" i="11" s="1"/>
  <c r="CJ195" i="11" s="1"/>
  <c r="CA195" i="11" s="1"/>
  <c r="CD195" i="11" s="1"/>
  <c r="CH191" i="11"/>
  <c r="CH187" i="11"/>
  <c r="CI187" i="11" s="1"/>
  <c r="CJ187" i="11" s="1"/>
  <c r="CA187" i="11" s="1"/>
  <c r="CD187" i="11" s="1"/>
  <c r="CH185" i="11"/>
  <c r="CH391" i="11"/>
  <c r="CI391" i="11" s="1"/>
  <c r="CJ391" i="11" s="1"/>
  <c r="CA391" i="11" s="1"/>
  <c r="CD391" i="11" s="1"/>
  <c r="CH387" i="11"/>
  <c r="CH383" i="11"/>
  <c r="CI383" i="11" s="1"/>
  <c r="CJ383" i="11" s="1"/>
  <c r="CA383" i="11" s="1"/>
  <c r="CD383" i="11" s="1"/>
  <c r="CH379" i="11"/>
  <c r="CH375" i="11"/>
  <c r="CI375" i="11" s="1"/>
  <c r="CJ375" i="11" s="1"/>
  <c r="CA375" i="11" s="1"/>
  <c r="CD375" i="11" s="1"/>
  <c r="CH370" i="11"/>
  <c r="CI370" i="11" s="1"/>
  <c r="CJ370" i="11" s="1"/>
  <c r="CA370" i="11" s="1"/>
  <c r="CD370" i="11" s="1"/>
  <c r="CH368" i="11"/>
  <c r="CI368" i="11" s="1"/>
  <c r="CJ368" i="11" s="1"/>
  <c r="CA368" i="11" s="1"/>
  <c r="CD368" i="11" s="1"/>
  <c r="CS366" i="11"/>
  <c r="CH366" i="11"/>
  <c r="CH364" i="11"/>
  <c r="CI364" i="11" s="1"/>
  <c r="CJ364" i="11" s="1"/>
  <c r="CA364" i="11" s="1"/>
  <c r="CD364" i="11" s="1"/>
  <c r="CS362" i="11"/>
  <c r="CH362" i="11"/>
  <c r="CI362" i="11" s="1"/>
  <c r="CJ362" i="11" s="1"/>
  <c r="CA362" i="11" s="1"/>
  <c r="CD362" i="11" s="1"/>
  <c r="CH360" i="11"/>
  <c r="CI360" i="11" s="1"/>
  <c r="CJ360" i="11" s="1"/>
  <c r="CA360" i="11" s="1"/>
  <c r="CD360" i="11" s="1"/>
  <c r="CH358" i="11"/>
  <c r="CH356" i="11"/>
  <c r="CI356" i="11" s="1"/>
  <c r="CJ356" i="11" s="1"/>
  <c r="CA356" i="11" s="1"/>
  <c r="CD356" i="11" s="1"/>
  <c r="CH354" i="11"/>
  <c r="CI354" i="11" s="1"/>
  <c r="CJ354" i="11" s="1"/>
  <c r="CA354" i="11" s="1"/>
  <c r="CD354" i="11" s="1"/>
  <c r="CH352" i="11"/>
  <c r="CI352" i="11" s="1"/>
  <c r="CJ352" i="11" s="1"/>
  <c r="CA352" i="11" s="1"/>
  <c r="CD352" i="11" s="1"/>
  <c r="CH350" i="11"/>
  <c r="CI350" i="11" s="1"/>
  <c r="CJ350" i="11" s="1"/>
  <c r="CA350" i="11" s="1"/>
  <c r="CD350" i="11" s="1"/>
  <c r="CH346" i="11"/>
  <c r="CI346" i="11" s="1"/>
  <c r="CJ346" i="11" s="1"/>
  <c r="CA346" i="11" s="1"/>
  <c r="CD346" i="11" s="1"/>
  <c r="CH344" i="11"/>
  <c r="CI344" i="11" s="1"/>
  <c r="CJ344" i="11" s="1"/>
  <c r="CA344" i="11" s="1"/>
  <c r="CD344" i="11" s="1"/>
  <c r="CH342" i="11"/>
  <c r="CH340" i="11"/>
  <c r="CS340" i="11"/>
  <c r="CH338" i="11"/>
  <c r="CI338" i="11" s="1"/>
  <c r="CJ338" i="11" s="1"/>
  <c r="CA338" i="11" s="1"/>
  <c r="CD338" i="11" s="1"/>
  <c r="CH336" i="11"/>
  <c r="CI336" i="11" s="1"/>
  <c r="CJ336" i="11" s="1"/>
  <c r="CA336" i="11" s="1"/>
  <c r="CD336" i="11" s="1"/>
  <c r="CH334" i="11"/>
  <c r="CI334" i="11" s="1"/>
  <c r="CJ334" i="11" s="1"/>
  <c r="CA334" i="11" s="1"/>
  <c r="CD334" i="11" s="1"/>
  <c r="CH330" i="11"/>
  <c r="CI330" i="11" s="1"/>
  <c r="CJ330" i="11" s="1"/>
  <c r="CA330" i="11" s="1"/>
  <c r="CD330" i="11" s="1"/>
  <c r="CH328" i="11"/>
  <c r="CI328" i="11" s="1"/>
  <c r="CJ328" i="11" s="1"/>
  <c r="CA328" i="11" s="1"/>
  <c r="CD328" i="11" s="1"/>
  <c r="CH326" i="11"/>
  <c r="CH324" i="11"/>
  <c r="CH322" i="11"/>
  <c r="CI322" i="11" s="1"/>
  <c r="CJ322" i="11" s="1"/>
  <c r="CA322" i="11" s="1"/>
  <c r="CD322" i="11" s="1"/>
  <c r="CH320" i="11"/>
  <c r="CI320" i="11" s="1"/>
  <c r="CJ320" i="11" s="1"/>
  <c r="CA320" i="11" s="1"/>
  <c r="CD320" i="11" s="1"/>
  <c r="CH318" i="11"/>
  <c r="CI318" i="11" s="1"/>
  <c r="CJ318" i="11" s="1"/>
  <c r="CA318" i="11" s="1"/>
  <c r="CD318" i="11" s="1"/>
  <c r="CH314" i="11"/>
  <c r="CI314" i="11" s="1"/>
  <c r="CJ314" i="11" s="1"/>
  <c r="CA314" i="11" s="1"/>
  <c r="CD314" i="11" s="1"/>
  <c r="CH312" i="11"/>
  <c r="CI312" i="11" s="1"/>
  <c r="CJ312" i="11" s="1"/>
  <c r="CA312" i="11" s="1"/>
  <c r="CD312" i="11" s="1"/>
  <c r="CH310" i="11"/>
  <c r="CH308" i="11"/>
  <c r="CH306" i="11"/>
  <c r="CI306" i="11" s="1"/>
  <c r="CJ306" i="11" s="1"/>
  <c r="CA306" i="11" s="1"/>
  <c r="CD306" i="11" s="1"/>
  <c r="CH304" i="11"/>
  <c r="CI304" i="11" s="1"/>
  <c r="CJ304" i="11" s="1"/>
  <c r="CA304" i="11" s="1"/>
  <c r="CD304" i="11" s="1"/>
  <c r="CH302" i="11"/>
  <c r="CI302" i="11" s="1"/>
  <c r="CJ302" i="11" s="1"/>
  <c r="CA302" i="11" s="1"/>
  <c r="CD302" i="11" s="1"/>
  <c r="CH298" i="11"/>
  <c r="CI298" i="11" s="1"/>
  <c r="CJ298" i="11" s="1"/>
  <c r="CA298" i="11" s="1"/>
  <c r="CD298" i="11" s="1"/>
  <c r="CH296" i="11"/>
  <c r="CI296" i="11" s="1"/>
  <c r="CJ296" i="11" s="1"/>
  <c r="CA296" i="11" s="1"/>
  <c r="CD296" i="11" s="1"/>
  <c r="CH294" i="11"/>
  <c r="CH292" i="11"/>
  <c r="CI292" i="11" s="1"/>
  <c r="CJ292" i="11" s="1"/>
  <c r="CA292" i="11" s="1"/>
  <c r="CD292" i="11" s="1"/>
  <c r="CH290" i="11"/>
  <c r="CI290" i="11" s="1"/>
  <c r="CJ290" i="11" s="1"/>
  <c r="CA290" i="11" s="1"/>
  <c r="CD290" i="11" s="1"/>
  <c r="CH288" i="11"/>
  <c r="CI288" i="11" s="1"/>
  <c r="CJ288" i="11" s="1"/>
  <c r="CA288" i="11" s="1"/>
  <c r="CD288" i="11" s="1"/>
  <c r="CH286" i="11"/>
  <c r="CI286" i="11" s="1"/>
  <c r="CJ286" i="11" s="1"/>
  <c r="CA286" i="11" s="1"/>
  <c r="CD286" i="11" s="1"/>
  <c r="CH282" i="11"/>
  <c r="CI282" i="11" s="1"/>
  <c r="CJ282" i="11" s="1"/>
  <c r="CA282" i="11" s="1"/>
  <c r="CD282" i="11" s="1"/>
  <c r="CH280" i="11"/>
  <c r="CI280" i="11" s="1"/>
  <c r="CJ280" i="11" s="1"/>
  <c r="CA280" i="11" s="1"/>
  <c r="CD280" i="11" s="1"/>
  <c r="CH278" i="11"/>
  <c r="CH274" i="11"/>
  <c r="CI274" i="11" s="1"/>
  <c r="CJ274" i="11" s="1"/>
  <c r="CA274" i="11" s="1"/>
  <c r="CD274" i="11" s="1"/>
  <c r="CH272" i="11"/>
  <c r="CI272" i="11" s="1"/>
  <c r="CJ272" i="11" s="1"/>
  <c r="CA272" i="11" s="1"/>
  <c r="CD272" i="11" s="1"/>
  <c r="CH270" i="11"/>
  <c r="CH268" i="11"/>
  <c r="CI268" i="11" s="1"/>
  <c r="CJ268" i="11" s="1"/>
  <c r="CA268" i="11" s="1"/>
  <c r="CD268" i="11" s="1"/>
  <c r="CH266" i="11"/>
  <c r="CI266" i="11" s="1"/>
  <c r="CJ266" i="11" s="1"/>
  <c r="CA266" i="11" s="1"/>
  <c r="CD266" i="11" s="1"/>
  <c r="CH264" i="11"/>
  <c r="CI264" i="11" s="1"/>
  <c r="CJ264" i="11" s="1"/>
  <c r="CA264" i="11" s="1"/>
  <c r="CD264" i="11" s="1"/>
  <c r="CH262" i="11"/>
  <c r="CH258" i="11"/>
  <c r="CI258" i="11" s="1"/>
  <c r="CJ258" i="11" s="1"/>
  <c r="CA258" i="11" s="1"/>
  <c r="CD258" i="11" s="1"/>
  <c r="CH256" i="11"/>
  <c r="CI256" i="11" s="1"/>
  <c r="CJ256" i="11" s="1"/>
  <c r="CA256" i="11" s="1"/>
  <c r="CD256" i="11" s="1"/>
  <c r="CH254" i="11"/>
  <c r="CI254" i="11" s="1"/>
  <c r="CJ254" i="11" s="1"/>
  <c r="CA254" i="11" s="1"/>
  <c r="CD254" i="11" s="1"/>
  <c r="CH252" i="11"/>
  <c r="CI252" i="11" s="1"/>
  <c r="CJ252" i="11" s="1"/>
  <c r="CA252" i="11" s="1"/>
  <c r="CD252" i="11" s="1"/>
  <c r="CH250" i="11"/>
  <c r="CI250" i="11" s="1"/>
  <c r="CJ250" i="11" s="1"/>
  <c r="CA250" i="11" s="1"/>
  <c r="CD250" i="11" s="1"/>
  <c r="CH248" i="11"/>
  <c r="CI248" i="11" s="1"/>
  <c r="CJ248" i="11" s="1"/>
  <c r="CA248" i="11" s="1"/>
  <c r="CD248" i="11" s="1"/>
  <c r="CH246" i="11"/>
  <c r="CH242" i="11"/>
  <c r="CI242" i="11" s="1"/>
  <c r="CJ242" i="11" s="1"/>
  <c r="CA242" i="11" s="1"/>
  <c r="CD242" i="11" s="1"/>
  <c r="CH186" i="11"/>
  <c r="CI186" i="11" s="1"/>
  <c r="CJ186" i="11" s="1"/>
  <c r="CA186" i="11" s="1"/>
  <c r="CD186" i="11" s="1"/>
  <c r="CH9" i="11"/>
  <c r="CI9" i="11" s="1"/>
  <c r="CJ9" i="11" s="1"/>
  <c r="CA9" i="11" s="1"/>
  <c r="CD9" i="11" s="1"/>
  <c r="CH503" i="11"/>
  <c r="CH499" i="11"/>
  <c r="CI499" i="11" s="1"/>
  <c r="CJ499" i="11" s="1"/>
  <c r="CA499" i="11" s="1"/>
  <c r="CD499" i="11" s="1"/>
  <c r="CH495" i="11"/>
  <c r="CH491" i="11"/>
  <c r="CH489" i="11"/>
  <c r="CH487" i="11"/>
  <c r="CI487" i="11" s="1"/>
  <c r="CJ487" i="11" s="1"/>
  <c r="CA487" i="11" s="1"/>
  <c r="CD487" i="11" s="1"/>
  <c r="CH483" i="11"/>
  <c r="CH479" i="11"/>
  <c r="CI479" i="11" s="1"/>
  <c r="CJ479" i="11" s="1"/>
  <c r="CA479" i="11" s="1"/>
  <c r="CD479" i="11" s="1"/>
  <c r="CH475" i="11"/>
  <c r="CH471" i="11"/>
  <c r="CI471" i="11" s="1"/>
  <c r="CJ471" i="11" s="1"/>
  <c r="CA471" i="11" s="1"/>
  <c r="CD471" i="11" s="1"/>
  <c r="CH467" i="11"/>
  <c r="CI467" i="11" s="1"/>
  <c r="CJ467" i="11" s="1"/>
  <c r="CA467" i="11" s="1"/>
  <c r="CD467" i="11" s="1"/>
  <c r="CH463" i="11"/>
  <c r="CI463" i="11" s="1"/>
  <c r="CJ463" i="11" s="1"/>
  <c r="CA463" i="11" s="1"/>
  <c r="CD463" i="11" s="1"/>
  <c r="CH459" i="11"/>
  <c r="CH455" i="11"/>
  <c r="CI455" i="11" s="1"/>
  <c r="CJ455" i="11" s="1"/>
  <c r="CA455" i="11" s="1"/>
  <c r="CD455" i="11" s="1"/>
  <c r="CH451" i="11"/>
  <c r="CI451" i="11" s="1"/>
  <c r="CJ451" i="11" s="1"/>
  <c r="CA451" i="11" s="1"/>
  <c r="CD451" i="11" s="1"/>
  <c r="CH447" i="11"/>
  <c r="CI447" i="11" s="1"/>
  <c r="CJ447" i="11" s="1"/>
  <c r="CA447" i="11" s="1"/>
  <c r="CD447" i="11" s="1"/>
  <c r="CH443" i="11"/>
  <c r="CH439" i="11"/>
  <c r="CH435" i="11"/>
  <c r="CI435" i="11" s="1"/>
  <c r="CJ435" i="11" s="1"/>
  <c r="CA435" i="11" s="1"/>
  <c r="CD435" i="11" s="1"/>
  <c r="CH431" i="11"/>
  <c r="CI431" i="11" s="1"/>
  <c r="CJ431" i="11" s="1"/>
  <c r="CA431" i="11" s="1"/>
  <c r="CD431" i="11" s="1"/>
  <c r="CH427" i="11"/>
  <c r="CH423" i="11"/>
  <c r="CI423" i="11" s="1"/>
  <c r="CJ423" i="11" s="1"/>
  <c r="CA423" i="11" s="1"/>
  <c r="CD423" i="11" s="1"/>
  <c r="CH419" i="11"/>
  <c r="CI419" i="11" s="1"/>
  <c r="CJ419" i="11" s="1"/>
  <c r="CA419" i="11" s="1"/>
  <c r="CD419" i="11" s="1"/>
  <c r="CH415" i="11"/>
  <c r="CI415" i="11" s="1"/>
  <c r="CJ415" i="11" s="1"/>
  <c r="CA415" i="11" s="1"/>
  <c r="CD415" i="11" s="1"/>
  <c r="CH411" i="11"/>
  <c r="CH407" i="11"/>
  <c r="CH403" i="11"/>
  <c r="CI403" i="11" s="1"/>
  <c r="CJ403" i="11" s="1"/>
  <c r="CA403" i="11" s="1"/>
  <c r="CD403" i="11" s="1"/>
  <c r="CH401" i="11"/>
  <c r="CH399" i="11"/>
  <c r="CH395" i="11"/>
  <c r="CH390" i="11"/>
  <c r="CI390" i="11" s="1"/>
  <c r="CJ390" i="11" s="1"/>
  <c r="CA390" i="11" s="1"/>
  <c r="CD390" i="11" s="1"/>
  <c r="CH388" i="11"/>
  <c r="CI388" i="11" s="1"/>
  <c r="CJ388" i="11" s="1"/>
  <c r="CA388" i="11" s="1"/>
  <c r="CD388" i="11" s="1"/>
  <c r="CH386" i="11"/>
  <c r="CI386" i="11" s="1"/>
  <c r="CJ386" i="11" s="1"/>
  <c r="CA386" i="11" s="1"/>
  <c r="CD386" i="11" s="1"/>
  <c r="CH384" i="11"/>
  <c r="CI384" i="11" s="1"/>
  <c r="CJ384" i="11" s="1"/>
  <c r="CA384" i="11" s="1"/>
  <c r="CD384" i="11" s="1"/>
  <c r="CH382" i="11"/>
  <c r="CI382" i="11" s="1"/>
  <c r="CJ382" i="11" s="1"/>
  <c r="CA382" i="11" s="1"/>
  <c r="CD382" i="11" s="1"/>
  <c r="CH378" i="11"/>
  <c r="CI378" i="11" s="1"/>
  <c r="CJ378" i="11" s="1"/>
  <c r="CA378" i="11" s="1"/>
  <c r="CD378" i="11" s="1"/>
  <c r="CH376" i="11"/>
  <c r="CI376" i="11" s="1"/>
  <c r="CJ376" i="11" s="1"/>
  <c r="CA376" i="11" s="1"/>
  <c r="CD376" i="11" s="1"/>
  <c r="CH374" i="11"/>
  <c r="CH359" i="11"/>
  <c r="CI359" i="11" s="1"/>
  <c r="CJ359" i="11" s="1"/>
  <c r="CA359" i="11" s="1"/>
  <c r="CD359" i="11" s="1"/>
  <c r="CH355" i="11"/>
  <c r="CI355" i="11" s="1"/>
  <c r="CJ355" i="11" s="1"/>
  <c r="CA355" i="11" s="1"/>
  <c r="CD355" i="11" s="1"/>
  <c r="CH351" i="11"/>
  <c r="CI351" i="11" s="1"/>
  <c r="CJ351" i="11" s="1"/>
  <c r="CA351" i="11" s="1"/>
  <c r="CD351" i="11" s="1"/>
  <c r="CH347" i="11"/>
  <c r="CH345" i="11"/>
  <c r="CH343" i="11"/>
  <c r="CI343" i="11" s="1"/>
  <c r="CJ343" i="11" s="1"/>
  <c r="CA343" i="11" s="1"/>
  <c r="CD343" i="11" s="1"/>
  <c r="CH339" i="11"/>
  <c r="CI339" i="11" s="1"/>
  <c r="CJ339" i="11" s="1"/>
  <c r="CA339" i="11" s="1"/>
  <c r="CD339" i="11" s="1"/>
  <c r="CH335" i="11"/>
  <c r="CH331" i="11"/>
  <c r="CH327" i="11"/>
  <c r="CI327" i="11" s="1"/>
  <c r="CJ327" i="11" s="1"/>
  <c r="CA327" i="11" s="1"/>
  <c r="CD327" i="11" s="1"/>
  <c r="CH323" i="11"/>
  <c r="CI323" i="11" s="1"/>
  <c r="CJ323" i="11" s="1"/>
  <c r="CA323" i="11" s="1"/>
  <c r="CD323" i="11" s="1"/>
  <c r="CH319" i="11"/>
  <c r="CI319" i="11" s="1"/>
  <c r="CJ319" i="11" s="1"/>
  <c r="CA319" i="11" s="1"/>
  <c r="CD319" i="11" s="1"/>
  <c r="CH315" i="11"/>
  <c r="CH311" i="11"/>
  <c r="CI311" i="11" s="1"/>
  <c r="CJ311" i="11" s="1"/>
  <c r="CA311" i="11" s="1"/>
  <c r="CD311" i="11" s="1"/>
  <c r="CH307" i="11"/>
  <c r="CI307" i="11" s="1"/>
  <c r="CJ307" i="11" s="1"/>
  <c r="CA307" i="11" s="1"/>
  <c r="CD307" i="11" s="1"/>
  <c r="CH303" i="11"/>
  <c r="CH299" i="11"/>
  <c r="CI299" i="11" s="1"/>
  <c r="CJ299" i="11" s="1"/>
  <c r="CA299" i="11" s="1"/>
  <c r="CD299" i="11" s="1"/>
  <c r="CH295" i="11"/>
  <c r="CI295" i="11" s="1"/>
  <c r="CJ295" i="11" s="1"/>
  <c r="CA295" i="11" s="1"/>
  <c r="CD295" i="11" s="1"/>
  <c r="CH291" i="11"/>
  <c r="CI291" i="11" s="1"/>
  <c r="CJ291" i="11" s="1"/>
  <c r="CA291" i="11" s="1"/>
  <c r="CD291" i="11" s="1"/>
  <c r="CH287" i="11"/>
  <c r="CI287" i="11" s="1"/>
  <c r="CJ287" i="11" s="1"/>
  <c r="CA287" i="11" s="1"/>
  <c r="CD287" i="11" s="1"/>
  <c r="CH283" i="11"/>
  <c r="CH279" i="11"/>
  <c r="CI279" i="11" s="1"/>
  <c r="CJ279" i="11" s="1"/>
  <c r="CA279" i="11" s="1"/>
  <c r="CD279" i="11" s="1"/>
  <c r="CH275" i="11"/>
  <c r="CI275" i="11" s="1"/>
  <c r="CJ275" i="11" s="1"/>
  <c r="CA275" i="11" s="1"/>
  <c r="CD275" i="11" s="1"/>
  <c r="CH271" i="11"/>
  <c r="CH267" i="11"/>
  <c r="CI267" i="11" s="1"/>
  <c r="CJ267" i="11" s="1"/>
  <c r="CA267" i="11" s="1"/>
  <c r="CD267" i="11" s="1"/>
  <c r="CH263" i="11"/>
  <c r="CI263" i="11" s="1"/>
  <c r="CJ263" i="11" s="1"/>
  <c r="CA263" i="11" s="1"/>
  <c r="CD263" i="11" s="1"/>
  <c r="CH261" i="11"/>
  <c r="CH259" i="11"/>
  <c r="CI259" i="11" s="1"/>
  <c r="CJ259" i="11" s="1"/>
  <c r="CA259" i="11" s="1"/>
  <c r="CD259" i="11" s="1"/>
  <c r="CH255" i="11"/>
  <c r="CI255" i="11" s="1"/>
  <c r="CJ255" i="11" s="1"/>
  <c r="CA255" i="11" s="1"/>
  <c r="CD255" i="11" s="1"/>
  <c r="CH251" i="11"/>
  <c r="CH247" i="11"/>
  <c r="CI247" i="11" s="1"/>
  <c r="CJ247" i="11" s="1"/>
  <c r="CA247" i="11" s="1"/>
  <c r="CD247" i="11" s="1"/>
  <c r="CH243" i="11"/>
  <c r="CI243" i="11" s="1"/>
  <c r="CJ243" i="11" s="1"/>
  <c r="CA243" i="11" s="1"/>
  <c r="CD243" i="11" s="1"/>
  <c r="CH240" i="11"/>
  <c r="CI240" i="11" s="1"/>
  <c r="CJ240" i="11" s="1"/>
  <c r="CA240" i="11" s="1"/>
  <c r="CD240" i="11" s="1"/>
  <c r="CH238" i="11"/>
  <c r="CI238" i="11" s="1"/>
  <c r="CJ238" i="11" s="1"/>
  <c r="CA238" i="11" s="1"/>
  <c r="CD238" i="11" s="1"/>
  <c r="CH236" i="11"/>
  <c r="CI236" i="11" s="1"/>
  <c r="CJ236" i="11" s="1"/>
  <c r="CA236" i="11" s="1"/>
  <c r="CD236" i="11" s="1"/>
  <c r="CH234" i="11"/>
  <c r="CI234" i="11" s="1"/>
  <c r="CJ234" i="11" s="1"/>
  <c r="CA234" i="11" s="1"/>
  <c r="CD234" i="11" s="1"/>
  <c r="CH232" i="11"/>
  <c r="CI232" i="11" s="1"/>
  <c r="CJ232" i="11" s="1"/>
  <c r="CA232" i="11" s="1"/>
  <c r="CD232" i="11" s="1"/>
  <c r="CH230" i="11"/>
  <c r="CH228" i="11"/>
  <c r="CI228" i="11" s="1"/>
  <c r="CJ228" i="11" s="1"/>
  <c r="CA228" i="11" s="1"/>
  <c r="CD228" i="11" s="1"/>
  <c r="CH226" i="11"/>
  <c r="CI226" i="11" s="1"/>
  <c r="CJ226" i="11" s="1"/>
  <c r="CA226" i="11" s="1"/>
  <c r="CD226" i="11" s="1"/>
  <c r="CH224" i="11"/>
  <c r="CI224" i="11" s="1"/>
  <c r="CJ224" i="11" s="1"/>
  <c r="CA224" i="11" s="1"/>
  <c r="CD224" i="11" s="1"/>
  <c r="CH222" i="11"/>
  <c r="CI222" i="11" s="1"/>
  <c r="CJ222" i="11" s="1"/>
  <c r="CA222" i="11" s="1"/>
  <c r="CD222" i="11" s="1"/>
  <c r="CH220" i="11"/>
  <c r="CH218" i="11"/>
  <c r="CI218" i="11" s="1"/>
  <c r="CJ218" i="11" s="1"/>
  <c r="CA218" i="11" s="1"/>
  <c r="CD218" i="11" s="1"/>
  <c r="CH216" i="11"/>
  <c r="CI216" i="11" s="1"/>
  <c r="CJ216" i="11" s="1"/>
  <c r="CA216" i="11" s="1"/>
  <c r="CD216" i="11" s="1"/>
  <c r="CH214" i="11"/>
  <c r="CI214" i="11" s="1"/>
  <c r="CJ214" i="11" s="1"/>
  <c r="CA214" i="11" s="1"/>
  <c r="CD214" i="11" s="1"/>
  <c r="CH210" i="11"/>
  <c r="CI210" i="11" s="1"/>
  <c r="CJ210" i="11" s="1"/>
  <c r="CA210" i="11" s="1"/>
  <c r="CD210" i="11" s="1"/>
  <c r="CH208" i="11"/>
  <c r="CI208" i="11" s="1"/>
  <c r="CJ208" i="11" s="1"/>
  <c r="CA208" i="11" s="1"/>
  <c r="CD208" i="11" s="1"/>
  <c r="CH206" i="11"/>
  <c r="CI206" i="11" s="1"/>
  <c r="CJ206" i="11" s="1"/>
  <c r="CA206" i="11" s="1"/>
  <c r="CD206" i="11" s="1"/>
  <c r="CH202" i="11"/>
  <c r="CI202" i="11" s="1"/>
  <c r="CJ202" i="11" s="1"/>
  <c r="CA202" i="11" s="1"/>
  <c r="CD202" i="11" s="1"/>
  <c r="CH200" i="11"/>
  <c r="CI200" i="11" s="1"/>
  <c r="CJ200" i="11" s="1"/>
  <c r="CA200" i="11" s="1"/>
  <c r="CD200" i="11" s="1"/>
  <c r="CH198" i="11"/>
  <c r="CH196" i="11"/>
  <c r="CI196" i="11" s="1"/>
  <c r="CJ196" i="11" s="1"/>
  <c r="CA196" i="11" s="1"/>
  <c r="CD196" i="11" s="1"/>
  <c r="CH194" i="11"/>
  <c r="CI194" i="11" s="1"/>
  <c r="CJ194" i="11" s="1"/>
  <c r="CA194" i="11" s="1"/>
  <c r="CD194" i="11" s="1"/>
  <c r="CH192" i="11"/>
  <c r="CI192" i="11" s="1"/>
  <c r="CJ192" i="11" s="1"/>
  <c r="CA192" i="11" s="1"/>
  <c r="CD192" i="11" s="1"/>
  <c r="CH190" i="11"/>
  <c r="CI190" i="11" s="1"/>
  <c r="CJ190" i="11" s="1"/>
  <c r="CA190" i="11" s="1"/>
  <c r="CD190" i="11" s="1"/>
  <c r="CH188" i="11"/>
  <c r="CI188" i="11" s="1"/>
  <c r="CJ188" i="11" s="1"/>
  <c r="CA188" i="11" s="1"/>
  <c r="CD188" i="11" s="1"/>
  <c r="CH184" i="11"/>
  <c r="CI184" i="11" s="1"/>
  <c r="CJ184" i="11" s="1"/>
  <c r="CA184" i="11" s="1"/>
  <c r="CD184" i="11" s="1"/>
  <c r="CH7" i="11"/>
  <c r="CS28" i="11"/>
  <c r="CS32" i="11"/>
  <c r="CS34" i="11"/>
  <c r="CS38" i="11"/>
  <c r="CT38" i="11" s="1"/>
  <c r="CV38" i="11" s="1"/>
  <c r="CS43" i="11"/>
  <c r="CS48" i="11"/>
  <c r="CS55" i="11"/>
  <c r="CS59" i="11"/>
  <c r="CS62" i="11"/>
  <c r="CS64" i="11"/>
  <c r="CS67" i="11"/>
  <c r="CS71" i="11"/>
  <c r="CT71" i="11" s="1"/>
  <c r="CV71" i="11" s="1"/>
  <c r="CS78" i="11"/>
  <c r="CS79" i="11"/>
  <c r="CS82" i="11"/>
  <c r="CT82" i="11" s="1"/>
  <c r="CS94" i="11"/>
  <c r="CT94" i="11" s="1"/>
  <c r="CV94" i="11" s="1"/>
  <c r="CS107" i="11"/>
  <c r="CS108" i="11"/>
  <c r="CS110" i="11"/>
  <c r="CT110" i="11" s="1"/>
  <c r="CV110" i="11" s="1"/>
  <c r="CS123" i="11"/>
  <c r="CS126" i="11"/>
  <c r="CS128" i="11"/>
  <c r="CS142" i="11"/>
  <c r="CS144" i="11"/>
  <c r="CT144" i="11" s="1"/>
  <c r="CV144" i="11" s="1"/>
  <c r="CS147" i="11"/>
  <c r="CS150" i="11"/>
  <c r="CT150" i="11" s="1"/>
  <c r="CV150" i="11" s="1"/>
  <c r="CS154" i="11"/>
  <c r="CS158" i="11"/>
  <c r="CT158" i="11" s="1"/>
  <c r="CV158" i="11" s="1"/>
  <c r="CS159" i="11"/>
  <c r="CT159" i="11" s="1"/>
  <c r="CV159" i="11" s="1"/>
  <c r="CS160" i="11"/>
  <c r="CT160" i="11" s="1"/>
  <c r="CV160" i="11" s="1"/>
  <c r="CS167" i="11"/>
  <c r="CT167" i="11" s="1"/>
  <c r="CV167" i="11" s="1"/>
  <c r="CS170" i="11"/>
  <c r="CT170" i="11" s="1"/>
  <c r="CV170" i="11" s="1"/>
  <c r="CS171" i="11"/>
  <c r="CS176" i="11"/>
  <c r="CS182" i="11"/>
  <c r="CT182" i="11" s="1"/>
  <c r="CV182" i="11" s="1"/>
  <c r="CS183" i="11"/>
  <c r="CT183" i="11" s="1"/>
  <c r="CV183" i="11" s="1"/>
  <c r="CS190" i="11"/>
  <c r="CT190" i="11" s="1"/>
  <c r="CV190" i="11" s="1"/>
  <c r="CS202" i="11"/>
  <c r="CT202" i="11" s="1"/>
  <c r="CV202" i="11" s="1"/>
  <c r="CS210" i="11"/>
  <c r="CS218" i="11"/>
  <c r="CS222" i="11"/>
  <c r="CT222" i="11" s="1"/>
  <c r="CV222" i="11" s="1"/>
  <c r="CS226" i="11"/>
  <c r="CS234" i="11"/>
  <c r="CT234" i="11" s="1"/>
  <c r="CV234" i="11" s="1"/>
  <c r="CS255" i="11"/>
  <c r="CT255" i="11" s="1"/>
  <c r="CV255" i="11" s="1"/>
  <c r="CS259" i="11"/>
  <c r="CS275" i="11"/>
  <c r="CS287" i="11"/>
  <c r="CT287" i="11" s="1"/>
  <c r="CV287" i="11" s="1"/>
  <c r="CS299" i="11"/>
  <c r="CS307" i="11"/>
  <c r="CS319" i="11"/>
  <c r="CT319" i="11" s="1"/>
  <c r="CV319" i="11" s="1"/>
  <c r="CS331" i="11"/>
  <c r="CS339" i="11"/>
  <c r="CS343" i="11"/>
  <c r="CT343" i="11" s="1"/>
  <c r="CV343" i="11" s="1"/>
  <c r="CS351" i="11"/>
  <c r="CT351" i="11" s="1"/>
  <c r="CV351" i="11" s="1"/>
  <c r="CS384" i="11"/>
  <c r="CS395" i="11"/>
  <c r="CS399" i="11"/>
  <c r="CT399" i="11" s="1"/>
  <c r="CV399" i="11" s="1"/>
  <c r="CS411" i="11"/>
  <c r="CS415" i="11"/>
  <c r="CT415" i="11" s="1"/>
  <c r="CV415" i="11" s="1"/>
  <c r="CS427" i="11"/>
  <c r="CS443" i="11"/>
  <c r="CS447" i="11"/>
  <c r="CT447" i="11" s="1"/>
  <c r="CV447" i="11" s="1"/>
  <c r="CS459" i="11"/>
  <c r="CS479" i="11"/>
  <c r="CT479" i="11" s="1"/>
  <c r="CV479" i="11" s="1"/>
  <c r="CS487" i="11"/>
  <c r="CT487" i="11" s="1"/>
  <c r="CV487" i="11" s="1"/>
  <c r="CS491" i="11"/>
  <c r="CS246" i="11"/>
  <c r="CT246" i="11" s="1"/>
  <c r="CV246" i="11" s="1"/>
  <c r="CS250" i="11"/>
  <c r="CT250" i="11" s="1"/>
  <c r="CS254" i="11"/>
  <c r="CT254" i="11" s="1"/>
  <c r="CV254" i="11" s="1"/>
  <c r="CS266" i="11"/>
  <c r="CT266" i="11" s="1"/>
  <c r="CS274" i="11"/>
  <c r="CS282" i="11"/>
  <c r="CT282" i="11" s="1"/>
  <c r="CV282" i="11" s="1"/>
  <c r="CS286" i="11"/>
  <c r="CT286" i="11" s="1"/>
  <c r="CV286" i="11" s="1"/>
  <c r="CS290" i="11"/>
  <c r="CT290" i="11" s="1"/>
  <c r="CS298" i="11"/>
  <c r="CT298" i="11" s="1"/>
  <c r="CS310" i="11"/>
  <c r="CT310" i="11" s="1"/>
  <c r="CV310" i="11" s="1"/>
  <c r="CS314" i="11"/>
  <c r="CT314" i="11" s="1"/>
  <c r="CS318" i="11"/>
  <c r="CT318" i="11" s="1"/>
  <c r="CV318" i="11" s="1"/>
  <c r="CS330" i="11"/>
  <c r="CT330" i="11" s="1"/>
  <c r="CS338" i="11"/>
  <c r="CS346" i="11"/>
  <c r="CT346" i="11" s="1"/>
  <c r="CS350" i="11"/>
  <c r="CT350" i="11" s="1"/>
  <c r="CV350" i="11" s="1"/>
  <c r="CS354" i="11"/>
  <c r="CT354" i="11" s="1"/>
  <c r="CS391" i="11"/>
  <c r="CT391" i="11" s="1"/>
  <c r="CV391" i="11" s="1"/>
  <c r="CS396" i="11"/>
  <c r="CS400" i="11"/>
  <c r="CS424" i="11"/>
  <c r="CS428" i="11"/>
  <c r="CS432" i="11"/>
  <c r="CS464" i="11"/>
  <c r="CS468" i="11"/>
  <c r="CS472" i="11"/>
  <c r="CS488" i="11"/>
  <c r="CS496" i="11"/>
  <c r="CS8" i="11"/>
  <c r="CT126" i="11"/>
  <c r="CV126" i="11" s="1"/>
  <c r="CT142" i="11"/>
  <c r="CV142" i="11" s="1"/>
  <c r="CT154" i="11"/>
  <c r="CT366" i="11"/>
  <c r="CV366" i="11" s="1"/>
  <c r="CE8" i="12"/>
  <c r="CQ17" i="11"/>
  <c r="CS17" i="11" s="1"/>
  <c r="CP12" i="11"/>
  <c r="CS15" i="11"/>
  <c r="CT15" i="11" s="1"/>
  <c r="CV15" i="11" s="1"/>
  <c r="CH11" i="11"/>
  <c r="CR11" i="11"/>
  <c r="CS11" i="11" s="1"/>
  <c r="CT11" i="11" s="1"/>
  <c r="CV11" i="11" s="1"/>
  <c r="CP10" i="11"/>
  <c r="CG7" i="11"/>
  <c r="CB508" i="11"/>
  <c r="CS18" i="11"/>
  <c r="CT18" i="11" s="1"/>
  <c r="CG18" i="11"/>
  <c r="CI18" i="11" s="1"/>
  <c r="CJ18" i="11" s="1"/>
  <c r="CA18" i="11" s="1"/>
  <c r="CD18" i="11" s="1"/>
  <c r="CP63" i="11"/>
  <c r="CI63" i="11"/>
  <c r="CJ63" i="11" s="1"/>
  <c r="CA63" i="11" s="1"/>
  <c r="CD63" i="11" s="1"/>
  <c r="CS12" i="11"/>
  <c r="CT323" i="11" l="1"/>
  <c r="CV323" i="11" s="1"/>
  <c r="CW323" i="11" s="1"/>
  <c r="CZ323" i="11" s="1"/>
  <c r="CS452" i="11"/>
  <c r="CT267" i="11"/>
  <c r="CV267" i="11" s="1"/>
  <c r="DI330" i="11"/>
  <c r="DK330" i="11" s="1"/>
  <c r="DH330" i="11"/>
  <c r="DI322" i="11"/>
  <c r="DK322" i="11" s="1"/>
  <c r="DH322" i="11"/>
  <c r="DI214" i="11"/>
  <c r="DK214" i="11" s="1"/>
  <c r="DH214" i="11"/>
  <c r="CR229" i="11"/>
  <c r="CH229" i="11"/>
  <c r="CQ21" i="11"/>
  <c r="CR21" i="11"/>
  <c r="DI50" i="11"/>
  <c r="DK50" i="11" s="1"/>
  <c r="DH50" i="11"/>
  <c r="DI242" i="11"/>
  <c r="DK242" i="11" s="1"/>
  <c r="DH242" i="11"/>
  <c r="DI343" i="11"/>
  <c r="DK343" i="11" s="1"/>
  <c r="DH343" i="11"/>
  <c r="CI124" i="11"/>
  <c r="CJ124" i="11" s="1"/>
  <c r="CA124" i="11" s="1"/>
  <c r="CD124" i="11" s="1"/>
  <c r="CS410" i="11"/>
  <c r="CT410" i="11" s="1"/>
  <c r="CS458" i="11"/>
  <c r="CT458" i="11" s="1"/>
  <c r="CV458" i="11" s="1"/>
  <c r="CI484" i="11"/>
  <c r="CJ484" i="11" s="1"/>
  <c r="CA484" i="11" s="1"/>
  <c r="CD484" i="11" s="1"/>
  <c r="CI476" i="11"/>
  <c r="CJ476" i="11" s="1"/>
  <c r="CA476" i="11" s="1"/>
  <c r="CD476" i="11" s="1"/>
  <c r="CQ444" i="11"/>
  <c r="CH444" i="11"/>
  <c r="CI444" i="11" s="1"/>
  <c r="CJ444" i="11" s="1"/>
  <c r="CA444" i="11" s="1"/>
  <c r="CD444" i="11" s="1"/>
  <c r="CQ404" i="11"/>
  <c r="CS404" i="11" s="1"/>
  <c r="CH404" i="11"/>
  <c r="CI404" i="11" s="1"/>
  <c r="CJ404" i="11" s="1"/>
  <c r="CA404" i="11" s="1"/>
  <c r="CD404" i="11" s="1"/>
  <c r="CQ380" i="11"/>
  <c r="CS380" i="11" s="1"/>
  <c r="CH380" i="11"/>
  <c r="CI380" i="11" s="1"/>
  <c r="CJ380" i="11" s="1"/>
  <c r="CA380" i="11" s="1"/>
  <c r="CD380" i="11" s="1"/>
  <c r="CQ332" i="11"/>
  <c r="CH332" i="11"/>
  <c r="CI332" i="11" s="1"/>
  <c r="CJ332" i="11" s="1"/>
  <c r="CA332" i="11" s="1"/>
  <c r="CD332" i="11" s="1"/>
  <c r="CQ316" i="11"/>
  <c r="CH316" i="11"/>
  <c r="CI316" i="11" s="1"/>
  <c r="CJ316" i="11" s="1"/>
  <c r="CA316" i="11" s="1"/>
  <c r="CD316" i="11" s="1"/>
  <c r="CQ300" i="11"/>
  <c r="CH300" i="11"/>
  <c r="CI300" i="11" s="1"/>
  <c r="CJ300" i="11" s="1"/>
  <c r="CA300" i="11" s="1"/>
  <c r="CD300" i="11" s="1"/>
  <c r="CS276" i="11"/>
  <c r="CQ260" i="11"/>
  <c r="CS260" i="11" s="1"/>
  <c r="CH260" i="11"/>
  <c r="CQ212" i="11"/>
  <c r="CS212" i="11" s="1"/>
  <c r="CH212" i="11"/>
  <c r="CI212" i="11" s="1"/>
  <c r="CJ212" i="11" s="1"/>
  <c r="CA212" i="11" s="1"/>
  <c r="CD212" i="11" s="1"/>
  <c r="CQ204" i="11"/>
  <c r="CS204" i="11" s="1"/>
  <c r="CH204" i="11"/>
  <c r="CI204" i="11" s="1"/>
  <c r="CJ204" i="11" s="1"/>
  <c r="CA204" i="11" s="1"/>
  <c r="CD204" i="11" s="1"/>
  <c r="CI44" i="11"/>
  <c r="CJ44" i="11" s="1"/>
  <c r="CA44" i="11" s="1"/>
  <c r="CD44" i="11" s="1"/>
  <c r="CT259" i="11"/>
  <c r="CV259" i="11" s="1"/>
  <c r="CW259" i="11" s="1"/>
  <c r="DI178" i="11"/>
  <c r="DK178" i="11" s="1"/>
  <c r="DH178" i="11"/>
  <c r="DI191" i="11"/>
  <c r="DK191" i="11" s="1"/>
  <c r="DH191" i="11"/>
  <c r="CQ284" i="11"/>
  <c r="CH284" i="11"/>
  <c r="CI284" i="11" s="1"/>
  <c r="CJ284" i="11" s="1"/>
  <c r="CA284" i="11" s="1"/>
  <c r="CD284" i="11" s="1"/>
  <c r="CT338" i="11"/>
  <c r="CT274" i="11"/>
  <c r="CV274" i="11" s="1"/>
  <c r="CT210" i="11"/>
  <c r="CV210" i="11" s="1"/>
  <c r="CI283" i="11"/>
  <c r="CJ283" i="11" s="1"/>
  <c r="CA283" i="11" s="1"/>
  <c r="CD283" i="11" s="1"/>
  <c r="CI315" i="11"/>
  <c r="CJ315" i="11" s="1"/>
  <c r="CA315" i="11" s="1"/>
  <c r="CD315" i="11" s="1"/>
  <c r="CH244" i="11"/>
  <c r="CH276" i="11"/>
  <c r="CR20" i="11"/>
  <c r="CS20" i="11" s="1"/>
  <c r="CT20" i="11" s="1"/>
  <c r="CV20" i="11" s="1"/>
  <c r="CW20" i="11" s="1"/>
  <c r="CH28" i="11"/>
  <c r="CI28" i="11" s="1"/>
  <c r="CJ28" i="11" s="1"/>
  <c r="CA28" i="11" s="1"/>
  <c r="CD28" i="11" s="1"/>
  <c r="CT26" i="11"/>
  <c r="CR76" i="11"/>
  <c r="CS76" i="11" s="1"/>
  <c r="CQ92" i="11"/>
  <c r="CS92" i="11" s="1"/>
  <c r="CQ148" i="11"/>
  <c r="CS148" i="11" s="1"/>
  <c r="CI158" i="11"/>
  <c r="CJ158" i="11" s="1"/>
  <c r="CA158" i="11" s="1"/>
  <c r="CD158" i="11" s="1"/>
  <c r="CH164" i="11"/>
  <c r="CR244" i="11"/>
  <c r="CS244" i="11" s="1"/>
  <c r="CR308" i="11"/>
  <c r="CR372" i="11"/>
  <c r="CS372" i="11" s="1"/>
  <c r="CS402" i="11"/>
  <c r="CT402" i="11" s="1"/>
  <c r="CR412" i="11"/>
  <c r="CS412" i="11" s="1"/>
  <c r="CQ460" i="11"/>
  <c r="CS460" i="11" s="1"/>
  <c r="DI114" i="11"/>
  <c r="DK114" i="11" s="1"/>
  <c r="DH114" i="11"/>
  <c r="DI79" i="11"/>
  <c r="DK79" i="11" s="1"/>
  <c r="DH79" i="11"/>
  <c r="DI278" i="11"/>
  <c r="DK278" i="11" s="1"/>
  <c r="DH278" i="11"/>
  <c r="CS235" i="11"/>
  <c r="CR436" i="11"/>
  <c r="CS436" i="11" s="1"/>
  <c r="CH436" i="11"/>
  <c r="CI436" i="11" s="1"/>
  <c r="CJ436" i="11" s="1"/>
  <c r="CA436" i="11" s="1"/>
  <c r="CD436" i="11" s="1"/>
  <c r="CI220" i="11"/>
  <c r="CJ220" i="11" s="1"/>
  <c r="CA220" i="11" s="1"/>
  <c r="CD220" i="11" s="1"/>
  <c r="CH348" i="11"/>
  <c r="CI348" i="11" s="1"/>
  <c r="CJ348" i="11" s="1"/>
  <c r="CA348" i="11" s="1"/>
  <c r="CD348" i="11" s="1"/>
  <c r="CT362" i="11"/>
  <c r="CH412" i="11"/>
  <c r="CI412" i="11" s="1"/>
  <c r="CJ412" i="11" s="1"/>
  <c r="CA412" i="11" s="1"/>
  <c r="CD412" i="11" s="1"/>
  <c r="CH460" i="11"/>
  <c r="CI460" i="11" s="1"/>
  <c r="CJ460" i="11" s="1"/>
  <c r="CA460" i="11" s="1"/>
  <c r="CD460" i="11" s="1"/>
  <c r="CH492" i="11"/>
  <c r="CI492" i="11" s="1"/>
  <c r="CJ492" i="11" s="1"/>
  <c r="CA492" i="11" s="1"/>
  <c r="CD492" i="11" s="1"/>
  <c r="CS303" i="11"/>
  <c r="CT303" i="11" s="1"/>
  <c r="CV303" i="11" s="1"/>
  <c r="CS335" i="11"/>
  <c r="CT335" i="11" s="1"/>
  <c r="CV335" i="11" s="1"/>
  <c r="CS367" i="11"/>
  <c r="CT367" i="11" s="1"/>
  <c r="CV367" i="11" s="1"/>
  <c r="CQ9" i="11"/>
  <c r="CS9" i="11" s="1"/>
  <c r="CT9" i="11" s="1"/>
  <c r="CV9" i="11" s="1"/>
  <c r="CQ132" i="11"/>
  <c r="CS132" i="11" s="1"/>
  <c r="CS138" i="11"/>
  <c r="CT138" i="11" s="1"/>
  <c r="CI142" i="11"/>
  <c r="CJ142" i="11" s="1"/>
  <c r="CA142" i="11" s="1"/>
  <c r="CD142" i="11" s="1"/>
  <c r="CH148" i="11"/>
  <c r="CR236" i="11"/>
  <c r="CS236" i="11" s="1"/>
  <c r="CR300" i="11"/>
  <c r="CR364" i="11"/>
  <c r="CS364" i="11" s="1"/>
  <c r="CH372" i="11"/>
  <c r="CQ500" i="11"/>
  <c r="CS500" i="11" s="1"/>
  <c r="CG20" i="11"/>
  <c r="CT67" i="11"/>
  <c r="CV67" i="11" s="1"/>
  <c r="CW67" i="11" s="1"/>
  <c r="DH150" i="11"/>
  <c r="DI14" i="11"/>
  <c r="DK14" i="11" s="1"/>
  <c r="DH14" i="11"/>
  <c r="CT17" i="11"/>
  <c r="CV17" i="11" s="1"/>
  <c r="CT147" i="11"/>
  <c r="CV147" i="11" s="1"/>
  <c r="CW147" i="11" s="1"/>
  <c r="CZ147" i="11" s="1"/>
  <c r="CI411" i="11"/>
  <c r="CJ411" i="11" s="1"/>
  <c r="CA411" i="11" s="1"/>
  <c r="CD411" i="11" s="1"/>
  <c r="CI443" i="11"/>
  <c r="CJ443" i="11" s="1"/>
  <c r="CA443" i="11" s="1"/>
  <c r="CD443" i="11" s="1"/>
  <c r="CI475" i="11"/>
  <c r="CJ475" i="11" s="1"/>
  <c r="CA475" i="11" s="1"/>
  <c r="CD475" i="11" s="1"/>
  <c r="CI503" i="11"/>
  <c r="CJ503" i="11" s="1"/>
  <c r="CA503" i="11" s="1"/>
  <c r="CD503" i="11" s="1"/>
  <c r="CI12" i="11"/>
  <c r="CJ12" i="11" s="1"/>
  <c r="CA12" i="11" s="1"/>
  <c r="CD12" i="11" s="1"/>
  <c r="CR220" i="11"/>
  <c r="CS220" i="11" s="1"/>
  <c r="CR284" i="11"/>
  <c r="CS284" i="11" s="1"/>
  <c r="CR348" i="11"/>
  <c r="CT386" i="11"/>
  <c r="CS434" i="11"/>
  <c r="CT434" i="11" s="1"/>
  <c r="CR444" i="11"/>
  <c r="CR484" i="11"/>
  <c r="CS484" i="11" s="1"/>
  <c r="CI174" i="11"/>
  <c r="CJ174" i="11" s="1"/>
  <c r="CA174" i="11" s="1"/>
  <c r="CD174" i="11" s="1"/>
  <c r="DI86" i="11"/>
  <c r="DK86" i="11" s="1"/>
  <c r="DH86" i="11"/>
  <c r="CD1008" i="12"/>
  <c r="L4" i="12" s="1"/>
  <c r="CI172" i="11"/>
  <c r="CJ172" i="11" s="1"/>
  <c r="CA172" i="11" s="1"/>
  <c r="CD172" i="11" s="1"/>
  <c r="CS466" i="11"/>
  <c r="CT466" i="11" s="1"/>
  <c r="CI160" i="11"/>
  <c r="CJ160" i="11" s="1"/>
  <c r="CA160" i="11" s="1"/>
  <c r="CD160" i="11" s="1"/>
  <c r="CI347" i="11"/>
  <c r="CJ347" i="11" s="1"/>
  <c r="CA347" i="11" s="1"/>
  <c r="CD347" i="11" s="1"/>
  <c r="CI399" i="11"/>
  <c r="CJ399" i="11" s="1"/>
  <c r="CA399" i="11" s="1"/>
  <c r="CD399" i="11" s="1"/>
  <c r="CI270" i="11"/>
  <c r="CJ270" i="11" s="1"/>
  <c r="CA270" i="11" s="1"/>
  <c r="CD270" i="11" s="1"/>
  <c r="CI379" i="11"/>
  <c r="CJ379" i="11" s="1"/>
  <c r="CA379" i="11" s="1"/>
  <c r="CD379" i="11" s="1"/>
  <c r="CI367" i="11"/>
  <c r="CJ367" i="11" s="1"/>
  <c r="CA367" i="11" s="1"/>
  <c r="CD367" i="11" s="1"/>
  <c r="CI430" i="11"/>
  <c r="CJ430" i="11" s="1"/>
  <c r="CA430" i="11" s="1"/>
  <c r="CD430" i="11" s="1"/>
  <c r="CI30" i="11"/>
  <c r="CJ30" i="11" s="1"/>
  <c r="CA30" i="11" s="1"/>
  <c r="CD30" i="11" s="1"/>
  <c r="CI62" i="11"/>
  <c r="CJ62" i="11" s="1"/>
  <c r="CA62" i="11" s="1"/>
  <c r="CD62" i="11" s="1"/>
  <c r="CI155" i="11"/>
  <c r="CJ155" i="11" s="1"/>
  <c r="CA155" i="11" s="1"/>
  <c r="CD155" i="11" s="1"/>
  <c r="CS378" i="11"/>
  <c r="CT378" i="11" s="1"/>
  <c r="CV378" i="11" s="1"/>
  <c r="CP424" i="11"/>
  <c r="CT424" i="11" s="1"/>
  <c r="CV424" i="11" s="1"/>
  <c r="CW424" i="11" s="1"/>
  <c r="DI58" i="11"/>
  <c r="DK58" i="11" s="1"/>
  <c r="DH58" i="11"/>
  <c r="DI186" i="11"/>
  <c r="DK186" i="11" s="1"/>
  <c r="DH186" i="11"/>
  <c r="DI250" i="11"/>
  <c r="DK250" i="11" s="1"/>
  <c r="DH250" i="11"/>
  <c r="DI95" i="11"/>
  <c r="DK95" i="11" s="1"/>
  <c r="DH95" i="11"/>
  <c r="DI199" i="11"/>
  <c r="DK199" i="11" s="1"/>
  <c r="DH199" i="11"/>
  <c r="DI22" i="11"/>
  <c r="DK22" i="11" s="1"/>
  <c r="DH22" i="11"/>
  <c r="DI158" i="11"/>
  <c r="DK158" i="11" s="1"/>
  <c r="DH158" i="11"/>
  <c r="DI222" i="11"/>
  <c r="DK222" i="11" s="1"/>
  <c r="CW222" i="11" s="1"/>
  <c r="N222" i="11" s="1"/>
  <c r="DH222" i="11"/>
  <c r="DI286" i="11"/>
  <c r="DK286" i="11" s="1"/>
  <c r="DH286" i="11"/>
  <c r="CI251" i="11"/>
  <c r="CJ251" i="11" s="1"/>
  <c r="CA251" i="11" s="1"/>
  <c r="CD251" i="11" s="1"/>
  <c r="CI331" i="11"/>
  <c r="CJ331" i="11" s="1"/>
  <c r="CA331" i="11" s="1"/>
  <c r="CD331" i="11" s="1"/>
  <c r="CI407" i="11"/>
  <c r="CJ407" i="11" s="1"/>
  <c r="CA407" i="11" s="1"/>
  <c r="CD407" i="11" s="1"/>
  <c r="CI439" i="11"/>
  <c r="CJ439" i="11" s="1"/>
  <c r="CA439" i="11" s="1"/>
  <c r="CD439" i="11" s="1"/>
  <c r="CI495" i="11"/>
  <c r="CJ495" i="11" s="1"/>
  <c r="CA495" i="11" s="1"/>
  <c r="CD495" i="11" s="1"/>
  <c r="CI366" i="11"/>
  <c r="CJ366" i="11" s="1"/>
  <c r="CA366" i="11" s="1"/>
  <c r="CD366" i="11" s="1"/>
  <c r="CI462" i="11"/>
  <c r="CJ462" i="11" s="1"/>
  <c r="CA462" i="11" s="1"/>
  <c r="CD462" i="11" s="1"/>
  <c r="CI55" i="11"/>
  <c r="CJ55" i="11" s="1"/>
  <c r="CA55" i="11" s="1"/>
  <c r="CD55" i="11" s="1"/>
  <c r="CI87" i="11"/>
  <c r="CJ87" i="11" s="1"/>
  <c r="CA87" i="11" s="1"/>
  <c r="CD87" i="11" s="1"/>
  <c r="CS195" i="11"/>
  <c r="CP19" i="11"/>
  <c r="CP27" i="11"/>
  <c r="CP35" i="11"/>
  <c r="CT35" i="11" s="1"/>
  <c r="CV35" i="11" s="1"/>
  <c r="CW35" i="11" s="1"/>
  <c r="N35" i="11" s="1"/>
  <c r="CP43" i="11"/>
  <c r="CT43" i="11" s="1"/>
  <c r="CV43" i="11" s="1"/>
  <c r="CW43" i="11" s="1"/>
  <c r="CZ43" i="11" s="1"/>
  <c r="CP51" i="11"/>
  <c r="CT51" i="11" s="1"/>
  <c r="CV51" i="11" s="1"/>
  <c r="CW51" i="11" s="1"/>
  <c r="CP59" i="11"/>
  <c r="CT59" i="11" s="1"/>
  <c r="CV59" i="11" s="1"/>
  <c r="CW59" i="11" s="1"/>
  <c r="N59" i="11" s="1"/>
  <c r="CP67" i="11"/>
  <c r="CP75" i="11"/>
  <c r="CP83" i="11"/>
  <c r="CP91" i="11"/>
  <c r="CP99" i="11"/>
  <c r="CP107" i="11"/>
  <c r="CT107" i="11" s="1"/>
  <c r="CV107" i="11" s="1"/>
  <c r="CW107" i="11" s="1"/>
  <c r="CZ107" i="11" s="1"/>
  <c r="CP115" i="11"/>
  <c r="CP123" i="11"/>
  <c r="CT123" i="11" s="1"/>
  <c r="CV123" i="11" s="1"/>
  <c r="CP131" i="11"/>
  <c r="CP139" i="11"/>
  <c r="CT139" i="11" s="1"/>
  <c r="CV139" i="11" s="1"/>
  <c r="CW139" i="11" s="1"/>
  <c r="N139" i="11" s="1"/>
  <c r="CP147" i="11"/>
  <c r="CP155" i="11"/>
  <c r="CT155" i="11" s="1"/>
  <c r="CV155" i="11" s="1"/>
  <c r="CW155" i="11" s="1"/>
  <c r="CP163" i="11"/>
  <c r="CT163" i="11" s="1"/>
  <c r="CV163" i="11" s="1"/>
  <c r="CW163" i="11" s="1"/>
  <c r="CP171" i="11"/>
  <c r="CT171" i="11" s="1"/>
  <c r="CV171" i="11" s="1"/>
  <c r="CW171" i="11" s="1"/>
  <c r="CP179" i="11"/>
  <c r="CP187" i="11"/>
  <c r="DH122" i="11"/>
  <c r="CP195" i="11"/>
  <c r="CP203" i="11"/>
  <c r="CP211" i="11"/>
  <c r="CP219" i="11"/>
  <c r="CP227" i="11"/>
  <c r="CT227" i="11" s="1"/>
  <c r="CV227" i="11" s="1"/>
  <c r="CW227" i="11" s="1"/>
  <c r="N227" i="11" s="1"/>
  <c r="CP235" i="11"/>
  <c r="CP243" i="11"/>
  <c r="CT243" i="11" s="1"/>
  <c r="CV243" i="11" s="1"/>
  <c r="CW243" i="11" s="1"/>
  <c r="CP251" i="11"/>
  <c r="CP259" i="11"/>
  <c r="CP267" i="11"/>
  <c r="CP275" i="11"/>
  <c r="CT275" i="11" s="1"/>
  <c r="CV275" i="11" s="1"/>
  <c r="CW275" i="11" s="1"/>
  <c r="CZ275" i="11" s="1"/>
  <c r="CP283" i="11"/>
  <c r="CP291" i="11"/>
  <c r="CT291" i="11" s="1"/>
  <c r="CV291" i="11" s="1"/>
  <c r="CW291" i="11" s="1"/>
  <c r="CZ291" i="11" s="1"/>
  <c r="CP299" i="11"/>
  <c r="CT299" i="11" s="1"/>
  <c r="CV299" i="11" s="1"/>
  <c r="CW299" i="11" s="1"/>
  <c r="N299" i="11" s="1"/>
  <c r="CP307" i="11"/>
  <c r="CT307" i="11" s="1"/>
  <c r="CV307" i="11" s="1"/>
  <c r="CW307" i="11" s="1"/>
  <c r="CP315" i="11"/>
  <c r="CT315" i="11" s="1"/>
  <c r="CV315" i="11" s="1"/>
  <c r="CW315" i="11" s="1"/>
  <c r="CP323" i="11"/>
  <c r="CP331" i="11"/>
  <c r="CT331" i="11" s="1"/>
  <c r="CV331" i="11" s="1"/>
  <c r="CW331" i="11" s="1"/>
  <c r="N331" i="11" s="1"/>
  <c r="CP339" i="11"/>
  <c r="CT339" i="11" s="1"/>
  <c r="CV339" i="11" s="1"/>
  <c r="CW339" i="11" s="1"/>
  <c r="CZ339" i="11" s="1"/>
  <c r="CP347" i="11"/>
  <c r="CT347" i="11" s="1"/>
  <c r="CV347" i="11" s="1"/>
  <c r="CW347" i="11" s="1"/>
  <c r="CP355" i="11"/>
  <c r="CT355" i="11" s="1"/>
  <c r="CV355" i="11" s="1"/>
  <c r="CP363" i="11"/>
  <c r="CP371" i="11"/>
  <c r="CP379" i="11"/>
  <c r="CP387" i="11"/>
  <c r="CP395" i="11"/>
  <c r="CT395" i="11" s="1"/>
  <c r="CV395" i="11" s="1"/>
  <c r="CW395" i="11" s="1"/>
  <c r="CZ395" i="11" s="1"/>
  <c r="CP403" i="11"/>
  <c r="CP411" i="11"/>
  <c r="CT411" i="11" s="1"/>
  <c r="CV411" i="11" s="1"/>
  <c r="CW411" i="11" s="1"/>
  <c r="CP419" i="11"/>
  <c r="CP427" i="11"/>
  <c r="CT427" i="11" s="1"/>
  <c r="CV427" i="11" s="1"/>
  <c r="CW427" i="11" s="1"/>
  <c r="N427" i="11" s="1"/>
  <c r="CP435" i="11"/>
  <c r="CT435" i="11" s="1"/>
  <c r="CV435" i="11" s="1"/>
  <c r="CP443" i="11"/>
  <c r="CT443" i="11" s="1"/>
  <c r="CV443" i="11" s="1"/>
  <c r="CW443" i="11" s="1"/>
  <c r="CP451" i="11"/>
  <c r="CP459" i="11"/>
  <c r="CT459" i="11" s="1"/>
  <c r="CV459" i="11" s="1"/>
  <c r="CW459" i="11" s="1"/>
  <c r="N459" i="11" s="1"/>
  <c r="CP467" i="11"/>
  <c r="CT467" i="11" s="1"/>
  <c r="CV467" i="11" s="1"/>
  <c r="CP475" i="11"/>
  <c r="CT475" i="11" s="1"/>
  <c r="CV475" i="11" s="1"/>
  <c r="CW475" i="11" s="1"/>
  <c r="CP483" i="11"/>
  <c r="CP491" i="11"/>
  <c r="CT491" i="11" s="1"/>
  <c r="CV491" i="11" s="1"/>
  <c r="CP499" i="11"/>
  <c r="CT499" i="11" s="1"/>
  <c r="CV499" i="11" s="1"/>
  <c r="CW499" i="11" s="1"/>
  <c r="DH54" i="11"/>
  <c r="DH310" i="11"/>
  <c r="DH47" i="11"/>
  <c r="DH143" i="11"/>
  <c r="DH183" i="11"/>
  <c r="DH34" i="11"/>
  <c r="DH290" i="11"/>
  <c r="CG22" i="11"/>
  <c r="CI22" i="11" s="1"/>
  <c r="CJ22" i="11" s="1"/>
  <c r="CA22" i="11" s="1"/>
  <c r="CD22" i="11" s="1"/>
  <c r="DH318" i="11"/>
  <c r="DH42" i="11"/>
  <c r="DH90" i="11"/>
  <c r="DH146" i="11"/>
  <c r="DH306" i="11"/>
  <c r="DH210" i="11"/>
  <c r="CP7" i="11"/>
  <c r="CT7" i="11" s="1"/>
  <c r="CV7" i="11" s="1"/>
  <c r="DH182" i="11"/>
  <c r="DH190" i="11"/>
  <c r="DH18" i="11"/>
  <c r="DH218" i="11"/>
  <c r="CI372" i="11"/>
  <c r="CJ372" i="11" s="1"/>
  <c r="CA372" i="11" s="1"/>
  <c r="CD372" i="11" s="1"/>
  <c r="DH298" i="11"/>
  <c r="CE1008" i="12"/>
  <c r="O4" i="12" s="1"/>
  <c r="DH20" i="11"/>
  <c r="DH28" i="11"/>
  <c r="DH36" i="11"/>
  <c r="DH44" i="11"/>
  <c r="DH52" i="11"/>
  <c r="DH60" i="11"/>
  <c r="DH68" i="11"/>
  <c r="DH76" i="11"/>
  <c r="DH84" i="11"/>
  <c r="DH92" i="11"/>
  <c r="DH100" i="11"/>
  <c r="DH108" i="11"/>
  <c r="DH116" i="11"/>
  <c r="DH124" i="11"/>
  <c r="DH132" i="11"/>
  <c r="DH140" i="11"/>
  <c r="DH148" i="11"/>
  <c r="DH156" i="11"/>
  <c r="DH164" i="11"/>
  <c r="DH172" i="11"/>
  <c r="DH180" i="11"/>
  <c r="DH188" i="11"/>
  <c r="DH196" i="11"/>
  <c r="DH204" i="11"/>
  <c r="DH212" i="11"/>
  <c r="DH220" i="11"/>
  <c r="DH228" i="11"/>
  <c r="DH244" i="11"/>
  <c r="DH252" i="11"/>
  <c r="DH260" i="11"/>
  <c r="DH268" i="11"/>
  <c r="DH276" i="11"/>
  <c r="DH284" i="11"/>
  <c r="DH292" i="11"/>
  <c r="DH300" i="11"/>
  <c r="DH308" i="11"/>
  <c r="DH316" i="11"/>
  <c r="DH324" i="11"/>
  <c r="DH332" i="11"/>
  <c r="DH340" i="11"/>
  <c r="DH13" i="11"/>
  <c r="DH21" i="11"/>
  <c r="DH29" i="11"/>
  <c r="DH37" i="11"/>
  <c r="DH45" i="11"/>
  <c r="DH53" i="11"/>
  <c r="DH61" i="11"/>
  <c r="DH69" i="11"/>
  <c r="DH77" i="11"/>
  <c r="DH85" i="11"/>
  <c r="DH93" i="11"/>
  <c r="DH101" i="11"/>
  <c r="DH109" i="11"/>
  <c r="DH117" i="11"/>
  <c r="DH125" i="11"/>
  <c r="DH133" i="11"/>
  <c r="DH141" i="11"/>
  <c r="DH149" i="11"/>
  <c r="DH157" i="11"/>
  <c r="DH165" i="11"/>
  <c r="DH173" i="11"/>
  <c r="DH181" i="11"/>
  <c r="DH189" i="11"/>
  <c r="DH197" i="11"/>
  <c r="DH205" i="11"/>
  <c r="DH213" i="11"/>
  <c r="DH221" i="11"/>
  <c r="DH229" i="11"/>
  <c r="DH237" i="11"/>
  <c r="DH245" i="11"/>
  <c r="DH253" i="11"/>
  <c r="DH261" i="11"/>
  <c r="DH269" i="11"/>
  <c r="DH277" i="11"/>
  <c r="DH285" i="11"/>
  <c r="DH293" i="11"/>
  <c r="DH301" i="11"/>
  <c r="DH309" i="11"/>
  <c r="DH317" i="11"/>
  <c r="DH325" i="11"/>
  <c r="DH333" i="11"/>
  <c r="DH341" i="11"/>
  <c r="DH32" i="11"/>
  <c r="DH48" i="11"/>
  <c r="DH56" i="11"/>
  <c r="DH72" i="11"/>
  <c r="DH96" i="11"/>
  <c r="DH120" i="11"/>
  <c r="DH136" i="11"/>
  <c r="DH160" i="11"/>
  <c r="DH176" i="11"/>
  <c r="DH184" i="11"/>
  <c r="DH200" i="11"/>
  <c r="DH224" i="11"/>
  <c r="DH240" i="11"/>
  <c r="DH248" i="11"/>
  <c r="DH264" i="11"/>
  <c r="DH288" i="11"/>
  <c r="DH304" i="11"/>
  <c r="DH312" i="11"/>
  <c r="DH328" i="11"/>
  <c r="DH12" i="11"/>
  <c r="DH334" i="11"/>
  <c r="DH342" i="11"/>
  <c r="DH71" i="11"/>
  <c r="DH87" i="11"/>
  <c r="DH119" i="11"/>
  <c r="DH135" i="11"/>
  <c r="DH151" i="11"/>
  <c r="DH215" i="11"/>
  <c r="DH223" i="11"/>
  <c r="DH231" i="11"/>
  <c r="DH279" i="11"/>
  <c r="DH287" i="11"/>
  <c r="DH295" i="11"/>
  <c r="DH303" i="11"/>
  <c r="DH311" i="11"/>
  <c r="DH319" i="11"/>
  <c r="DH327" i="11"/>
  <c r="DH16" i="11"/>
  <c r="DH24" i="11"/>
  <c r="DH40" i="11"/>
  <c r="DH64" i="11"/>
  <c r="DH80" i="11"/>
  <c r="DH88" i="11"/>
  <c r="DH104" i="11"/>
  <c r="DH128" i="11"/>
  <c r="DH144" i="11"/>
  <c r="DH152" i="11"/>
  <c r="DH168" i="11"/>
  <c r="DH192" i="11"/>
  <c r="DH208" i="11"/>
  <c r="DH216" i="11"/>
  <c r="DH232" i="11"/>
  <c r="DH256" i="11"/>
  <c r="DH272" i="11"/>
  <c r="DH280" i="11"/>
  <c r="DH296" i="11"/>
  <c r="DH320" i="11"/>
  <c r="DH336" i="11"/>
  <c r="DH344" i="11"/>
  <c r="DH346" i="11"/>
  <c r="CI176" i="11"/>
  <c r="CJ176" i="11" s="1"/>
  <c r="CA176" i="11" s="1"/>
  <c r="CD176" i="11" s="1"/>
  <c r="CS16" i="11"/>
  <c r="CS19" i="11"/>
  <c r="CT19" i="11" s="1"/>
  <c r="CV19" i="11" s="1"/>
  <c r="CS91" i="11"/>
  <c r="CS111" i="11"/>
  <c r="CT111" i="11" s="1"/>
  <c r="CV111" i="11" s="1"/>
  <c r="CS127" i="11"/>
  <c r="CT127" i="11" s="1"/>
  <c r="CV127" i="11" s="1"/>
  <c r="CS151" i="11"/>
  <c r="CT151" i="11" s="1"/>
  <c r="CV151" i="11" s="1"/>
  <c r="CS199" i="11"/>
  <c r="CT199" i="11" s="1"/>
  <c r="CV199" i="11" s="1"/>
  <c r="CS207" i="11"/>
  <c r="CT207" i="11" s="1"/>
  <c r="CV207" i="11" s="1"/>
  <c r="CW207" i="11" s="1"/>
  <c r="CZ207" i="11" s="1"/>
  <c r="CS231" i="11"/>
  <c r="CT231" i="11" s="1"/>
  <c r="CV231" i="11" s="1"/>
  <c r="CS271" i="11"/>
  <c r="CT271" i="11" s="1"/>
  <c r="CV271" i="11" s="1"/>
  <c r="CS371" i="11"/>
  <c r="CT371" i="11" s="1"/>
  <c r="CV371" i="11" s="1"/>
  <c r="CS379" i="11"/>
  <c r="CT379" i="11" s="1"/>
  <c r="CV379" i="11" s="1"/>
  <c r="CS419" i="11"/>
  <c r="CS40" i="11"/>
  <c r="CS54" i="11"/>
  <c r="CS72" i="11"/>
  <c r="CS88" i="11"/>
  <c r="CS98" i="11"/>
  <c r="CS104" i="11"/>
  <c r="CS114" i="11"/>
  <c r="CT114" i="11" s="1"/>
  <c r="CS120" i="11"/>
  <c r="CS130" i="11"/>
  <c r="CT130" i="11" s="1"/>
  <c r="CS136" i="11"/>
  <c r="CS146" i="11"/>
  <c r="CT146" i="11" s="1"/>
  <c r="CV146" i="11" s="1"/>
  <c r="CW146" i="11" s="1"/>
  <c r="CS152" i="11"/>
  <c r="CT152" i="11" s="1"/>
  <c r="CV152" i="11" s="1"/>
  <c r="CS162" i="11"/>
  <c r="CT162" i="11" s="1"/>
  <c r="CS168" i="11"/>
  <c r="CT168" i="11" s="1"/>
  <c r="CV168" i="11" s="1"/>
  <c r="CS178" i="11"/>
  <c r="CT178" i="11" s="1"/>
  <c r="CS184" i="11"/>
  <c r="CS192" i="11"/>
  <c r="CS200" i="11"/>
  <c r="CS208" i="11"/>
  <c r="CS216" i="11"/>
  <c r="CS224" i="11"/>
  <c r="CS232" i="11"/>
  <c r="CS240" i="11"/>
  <c r="CT240" i="11" s="1"/>
  <c r="CV240" i="11" s="1"/>
  <c r="CS248" i="11"/>
  <c r="CT248" i="11" s="1"/>
  <c r="CV248" i="11" s="1"/>
  <c r="CS256" i="11"/>
  <c r="CT256" i="11" s="1"/>
  <c r="CV256" i="11" s="1"/>
  <c r="CS264" i="11"/>
  <c r="CS272" i="11"/>
  <c r="CS280" i="11"/>
  <c r="CS288" i="11"/>
  <c r="CS296" i="11"/>
  <c r="CS304" i="11"/>
  <c r="CS312" i="11"/>
  <c r="CS320" i="11"/>
  <c r="CS328" i="11"/>
  <c r="CS336" i="11"/>
  <c r="CS344" i="11"/>
  <c r="CS352" i="11"/>
  <c r="CS360" i="11"/>
  <c r="CS374" i="11"/>
  <c r="CT374" i="11" s="1"/>
  <c r="CV374" i="11" s="1"/>
  <c r="CS382" i="11"/>
  <c r="CT382" i="11" s="1"/>
  <c r="CV382" i="11" s="1"/>
  <c r="CS390" i="11"/>
  <c r="CT390" i="11" s="1"/>
  <c r="CV390" i="11" s="1"/>
  <c r="CS398" i="11"/>
  <c r="CT398" i="11" s="1"/>
  <c r="CV398" i="11" s="1"/>
  <c r="CW398" i="11" s="1"/>
  <c r="CS406" i="11"/>
  <c r="CT406" i="11" s="1"/>
  <c r="CV406" i="11" s="1"/>
  <c r="CW406" i="11" s="1"/>
  <c r="CS414" i="11"/>
  <c r="CT414" i="11" s="1"/>
  <c r="CV414" i="11" s="1"/>
  <c r="CS422" i="11"/>
  <c r="CT422" i="11" s="1"/>
  <c r="CV422" i="11" s="1"/>
  <c r="CS430" i="11"/>
  <c r="CT430" i="11" s="1"/>
  <c r="CV430" i="11" s="1"/>
  <c r="CS438" i="11"/>
  <c r="CT438" i="11" s="1"/>
  <c r="CS446" i="11"/>
  <c r="CT446" i="11" s="1"/>
  <c r="CV446" i="11" s="1"/>
  <c r="CS454" i="11"/>
  <c r="CT454" i="11" s="1"/>
  <c r="CV454" i="11" s="1"/>
  <c r="CS462" i="11"/>
  <c r="CT462" i="11" s="1"/>
  <c r="CV462" i="11" s="1"/>
  <c r="CW462" i="11" s="1"/>
  <c r="CS470" i="11"/>
  <c r="CT470" i="11" s="1"/>
  <c r="CV470" i="11" s="1"/>
  <c r="CS478" i="11"/>
  <c r="CT478" i="11" s="1"/>
  <c r="CV478" i="11" s="1"/>
  <c r="CS486" i="11"/>
  <c r="CT486" i="11" s="1"/>
  <c r="CV486" i="11" s="1"/>
  <c r="CS494" i="11"/>
  <c r="CT494" i="11" s="1"/>
  <c r="CV494" i="11" s="1"/>
  <c r="CS502" i="11"/>
  <c r="CT502" i="11" s="1"/>
  <c r="CV502" i="11" s="1"/>
  <c r="CS115" i="11"/>
  <c r="CT115" i="11" s="1"/>
  <c r="CV115" i="11" s="1"/>
  <c r="CS135" i="11"/>
  <c r="CT135" i="11" s="1"/>
  <c r="CV135" i="11" s="1"/>
  <c r="CS363" i="11"/>
  <c r="CT363" i="11" s="1"/>
  <c r="CV363" i="11" s="1"/>
  <c r="CT12" i="11"/>
  <c r="CV12" i="11" s="1"/>
  <c r="CW12" i="11" s="1"/>
  <c r="N12" i="11" s="1"/>
  <c r="CS23" i="11"/>
  <c r="CT218" i="11"/>
  <c r="CV218" i="11" s="1"/>
  <c r="CT226" i="11"/>
  <c r="CV226" i="11" s="1"/>
  <c r="CP260" i="11"/>
  <c r="CP196" i="11"/>
  <c r="CT196" i="11" s="1"/>
  <c r="CV196" i="11" s="1"/>
  <c r="CV154" i="11"/>
  <c r="CV122" i="11"/>
  <c r="CW122" i="11" s="1"/>
  <c r="CS179" i="11"/>
  <c r="CT179" i="11" s="1"/>
  <c r="CV179" i="11" s="1"/>
  <c r="CS191" i="11"/>
  <c r="CT191" i="11" s="1"/>
  <c r="CV191" i="11" s="1"/>
  <c r="CS223" i="11"/>
  <c r="CT223" i="11" s="1"/>
  <c r="CV223" i="11" s="1"/>
  <c r="CS188" i="11"/>
  <c r="CS228" i="11"/>
  <c r="CS252" i="11"/>
  <c r="CS268" i="11"/>
  <c r="CS292" i="11"/>
  <c r="CS300" i="11"/>
  <c r="CS308" i="11"/>
  <c r="CS316" i="11"/>
  <c r="CS324" i="11"/>
  <c r="CS332" i="11"/>
  <c r="CS348" i="11"/>
  <c r="CS356" i="11"/>
  <c r="CI164" i="11"/>
  <c r="CJ164" i="11" s="1"/>
  <c r="CA164" i="11" s="1"/>
  <c r="CD164" i="11" s="1"/>
  <c r="CI64" i="11"/>
  <c r="CJ64" i="11" s="1"/>
  <c r="CA64" i="11" s="1"/>
  <c r="CD64" i="11" s="1"/>
  <c r="CS211" i="11"/>
  <c r="CS50" i="11"/>
  <c r="CI80" i="11"/>
  <c r="CJ80" i="11" s="1"/>
  <c r="CA80" i="11" s="1"/>
  <c r="CD80" i="11" s="1"/>
  <c r="CI96" i="11"/>
  <c r="CJ96" i="11" s="1"/>
  <c r="CA96" i="11" s="1"/>
  <c r="CD96" i="11" s="1"/>
  <c r="CI112" i="11"/>
  <c r="CJ112" i="11" s="1"/>
  <c r="CA112" i="11" s="1"/>
  <c r="CD112" i="11" s="1"/>
  <c r="CI128" i="11"/>
  <c r="CJ128" i="11" s="1"/>
  <c r="CA128" i="11" s="1"/>
  <c r="CD128" i="11" s="1"/>
  <c r="CI144" i="11"/>
  <c r="CJ144" i="11" s="1"/>
  <c r="CA144" i="11" s="1"/>
  <c r="CD144" i="11" s="1"/>
  <c r="CS403" i="11"/>
  <c r="CI27" i="11"/>
  <c r="CJ27" i="11" s="1"/>
  <c r="CA27" i="11" s="1"/>
  <c r="CD27" i="11" s="1"/>
  <c r="CI48" i="11"/>
  <c r="CJ48" i="11" s="1"/>
  <c r="CA48" i="11" s="1"/>
  <c r="CD48" i="11" s="1"/>
  <c r="CI59" i="11"/>
  <c r="CJ59" i="11" s="1"/>
  <c r="CA59" i="11" s="1"/>
  <c r="CD59" i="11" s="1"/>
  <c r="CI91" i="11"/>
  <c r="CJ91" i="11" s="1"/>
  <c r="CA91" i="11" s="1"/>
  <c r="CD91" i="11" s="1"/>
  <c r="CS251" i="11"/>
  <c r="CT251" i="11" s="1"/>
  <c r="CV251" i="11" s="1"/>
  <c r="CS283" i="11"/>
  <c r="CS407" i="11"/>
  <c r="CT407" i="11" s="1"/>
  <c r="CV407" i="11" s="1"/>
  <c r="CS439" i="11"/>
  <c r="CT439" i="11" s="1"/>
  <c r="CV439" i="11" s="1"/>
  <c r="CS31" i="11"/>
  <c r="CS36" i="11"/>
  <c r="CS63" i="11"/>
  <c r="CS68" i="11"/>
  <c r="CI72" i="11"/>
  <c r="CJ72" i="11" s="1"/>
  <c r="CA72" i="11" s="1"/>
  <c r="CD72" i="11" s="1"/>
  <c r="CI88" i="11"/>
  <c r="CJ88" i="11" s="1"/>
  <c r="CA88" i="11" s="1"/>
  <c r="CD88" i="11" s="1"/>
  <c r="CI104" i="11"/>
  <c r="CJ104" i="11" s="1"/>
  <c r="CA104" i="11" s="1"/>
  <c r="CD104" i="11" s="1"/>
  <c r="CI120" i="11"/>
  <c r="CJ120" i="11" s="1"/>
  <c r="CA120" i="11" s="1"/>
  <c r="CD120" i="11" s="1"/>
  <c r="CI136" i="11"/>
  <c r="CJ136" i="11" s="1"/>
  <c r="CA136" i="11" s="1"/>
  <c r="CD136" i="11" s="1"/>
  <c r="CI152" i="11"/>
  <c r="CJ152" i="11" s="1"/>
  <c r="CA152" i="11" s="1"/>
  <c r="CD152" i="11" s="1"/>
  <c r="CI168" i="11"/>
  <c r="CJ168" i="11" s="1"/>
  <c r="CA168" i="11" s="1"/>
  <c r="CD168" i="11" s="1"/>
  <c r="CS392" i="11"/>
  <c r="CG469" i="11"/>
  <c r="CQ469" i="11"/>
  <c r="CR469" i="11"/>
  <c r="CG429" i="11"/>
  <c r="CQ429" i="11"/>
  <c r="CG365" i="11"/>
  <c r="CQ365" i="11"/>
  <c r="CR365" i="11"/>
  <c r="CH365" i="11"/>
  <c r="CG309" i="11"/>
  <c r="CR309" i="11"/>
  <c r="CS309" i="11" s="1"/>
  <c r="CT309" i="11" s="1"/>
  <c r="CV309" i="11" s="1"/>
  <c r="CG261" i="11"/>
  <c r="CI261" i="11" s="1"/>
  <c r="CJ261" i="11" s="1"/>
  <c r="CA261" i="11" s="1"/>
  <c r="CD261" i="11" s="1"/>
  <c r="CQ261" i="11"/>
  <c r="CG205" i="11"/>
  <c r="CH205" i="11"/>
  <c r="CQ205" i="11"/>
  <c r="CR205" i="11"/>
  <c r="CG157" i="11"/>
  <c r="CH157" i="11"/>
  <c r="CR157" i="11"/>
  <c r="CG101" i="11"/>
  <c r="CH101" i="11"/>
  <c r="CR101" i="11"/>
  <c r="CG53" i="11"/>
  <c r="CQ53" i="11"/>
  <c r="CR53" i="11"/>
  <c r="CV18" i="11"/>
  <c r="CR10" i="11"/>
  <c r="CV298" i="11"/>
  <c r="CV266" i="11"/>
  <c r="CV74" i="11"/>
  <c r="CV26" i="11"/>
  <c r="CV466" i="11"/>
  <c r="CV434" i="11"/>
  <c r="CW434" i="11" s="1"/>
  <c r="N434" i="11" s="1"/>
  <c r="CH245" i="11"/>
  <c r="CH493" i="11"/>
  <c r="CV418" i="11"/>
  <c r="CV482" i="11"/>
  <c r="CR109" i="11"/>
  <c r="CQ309" i="11"/>
  <c r="CQ477" i="11"/>
  <c r="CG501" i="11"/>
  <c r="CQ501" i="11"/>
  <c r="CS501" i="11" s="1"/>
  <c r="CT501" i="11" s="1"/>
  <c r="CV501" i="11" s="1"/>
  <c r="CW501" i="11" s="1"/>
  <c r="CR501" i="11"/>
  <c r="CG445" i="11"/>
  <c r="CR445" i="11"/>
  <c r="CG389" i="11"/>
  <c r="CI389" i="11" s="1"/>
  <c r="CJ389" i="11" s="1"/>
  <c r="CA389" i="11" s="1"/>
  <c r="CD389" i="11" s="1"/>
  <c r="CQ389" i="11"/>
  <c r="CR389" i="11"/>
  <c r="CG341" i="11"/>
  <c r="CR341" i="11"/>
  <c r="CS341" i="11" s="1"/>
  <c r="CT341" i="11" s="1"/>
  <c r="CV341" i="11" s="1"/>
  <c r="CW341" i="11" s="1"/>
  <c r="N341" i="11" s="1"/>
  <c r="CG285" i="11"/>
  <c r="CQ285" i="11"/>
  <c r="CR285" i="11"/>
  <c r="CG221" i="11"/>
  <c r="CQ221" i="11"/>
  <c r="CR221" i="11"/>
  <c r="CH221" i="11"/>
  <c r="CG173" i="11"/>
  <c r="CH173" i="11"/>
  <c r="CQ173" i="11"/>
  <c r="CR173" i="11"/>
  <c r="CG117" i="11"/>
  <c r="CH117" i="11"/>
  <c r="CQ117" i="11"/>
  <c r="CS21" i="11"/>
  <c r="CT21" i="11" s="1"/>
  <c r="CV21" i="11" s="1"/>
  <c r="CV402" i="11"/>
  <c r="CW402" i="11" s="1"/>
  <c r="CV386" i="11"/>
  <c r="CQ101" i="11"/>
  <c r="CS101" i="11" s="1"/>
  <c r="CT101" i="11" s="1"/>
  <c r="CV101" i="11" s="1"/>
  <c r="CR117" i="11"/>
  <c r="CR197" i="11"/>
  <c r="CP20" i="11"/>
  <c r="CP28" i="11"/>
  <c r="CP36" i="11"/>
  <c r="CT36" i="11" s="1"/>
  <c r="CV36" i="11" s="1"/>
  <c r="CW36" i="11" s="1"/>
  <c r="CP44" i="11"/>
  <c r="CT44" i="11" s="1"/>
  <c r="CV44" i="11" s="1"/>
  <c r="CW44" i="11" s="1"/>
  <c r="CP52" i="11"/>
  <c r="CT52" i="11" s="1"/>
  <c r="CV52" i="11" s="1"/>
  <c r="CW52" i="11" s="1"/>
  <c r="CP60" i="11"/>
  <c r="CT60" i="11" s="1"/>
  <c r="CV60" i="11" s="1"/>
  <c r="CW60" i="11" s="1"/>
  <c r="CP68" i="11"/>
  <c r="CP76" i="11"/>
  <c r="CP84" i="11"/>
  <c r="CT84" i="11" s="1"/>
  <c r="CV84" i="11" s="1"/>
  <c r="CW84" i="11" s="1"/>
  <c r="CP92" i="11"/>
  <c r="CT92" i="11" s="1"/>
  <c r="CV92" i="11" s="1"/>
  <c r="CP100" i="11"/>
  <c r="CT100" i="11" s="1"/>
  <c r="CV100" i="11" s="1"/>
  <c r="CW100" i="11" s="1"/>
  <c r="CP108" i="11"/>
  <c r="CT108" i="11" s="1"/>
  <c r="CV108" i="11" s="1"/>
  <c r="CP116" i="11"/>
  <c r="CT116" i="11" s="1"/>
  <c r="CV116" i="11" s="1"/>
  <c r="CW116" i="11" s="1"/>
  <c r="CP124" i="11"/>
  <c r="CP132" i="11"/>
  <c r="CP140" i="11"/>
  <c r="CT140" i="11" s="1"/>
  <c r="CV140" i="11" s="1"/>
  <c r="CW140" i="11" s="1"/>
  <c r="CP148" i="11"/>
  <c r="CT148" i="11" s="1"/>
  <c r="CV148" i="11" s="1"/>
  <c r="CW148" i="11" s="1"/>
  <c r="CP164" i="11"/>
  <c r="CP172" i="11"/>
  <c r="CT172" i="11" s="1"/>
  <c r="CV172" i="11" s="1"/>
  <c r="CW172" i="11" s="1"/>
  <c r="CG485" i="11"/>
  <c r="CQ485" i="11"/>
  <c r="CR485" i="11"/>
  <c r="CG421" i="11"/>
  <c r="CQ421" i="11"/>
  <c r="CR421" i="11"/>
  <c r="CH421" i="11"/>
  <c r="CG373" i="11"/>
  <c r="CH373" i="11"/>
  <c r="CQ373" i="11"/>
  <c r="CG317" i="11"/>
  <c r="CQ317" i="11"/>
  <c r="CR317" i="11"/>
  <c r="CG269" i="11"/>
  <c r="CQ269" i="11"/>
  <c r="CR269" i="11"/>
  <c r="CG213" i="11"/>
  <c r="CI213" i="11" s="1"/>
  <c r="CJ213" i="11" s="1"/>
  <c r="CA213" i="11" s="1"/>
  <c r="CD213" i="11" s="1"/>
  <c r="CR213" i="11"/>
  <c r="CG149" i="11"/>
  <c r="CQ149" i="11"/>
  <c r="CR149" i="11"/>
  <c r="CG109" i="11"/>
  <c r="CI109" i="11" s="1"/>
  <c r="CJ109" i="11" s="1"/>
  <c r="CA109" i="11" s="1"/>
  <c r="CD109" i="11" s="1"/>
  <c r="CQ109" i="11"/>
  <c r="CG61" i="11"/>
  <c r="CR61" i="11"/>
  <c r="CH61" i="11"/>
  <c r="CV354" i="11"/>
  <c r="CV322" i="11"/>
  <c r="CV290" i="11"/>
  <c r="CV258" i="11"/>
  <c r="CT164" i="11"/>
  <c r="CV164" i="11" s="1"/>
  <c r="CH317" i="11"/>
  <c r="CH429" i="11"/>
  <c r="CI429" i="11" s="1"/>
  <c r="CJ429" i="11" s="1"/>
  <c r="CA429" i="11" s="1"/>
  <c r="CD429" i="11" s="1"/>
  <c r="CH445" i="11"/>
  <c r="CI445" i="11" s="1"/>
  <c r="CJ445" i="11" s="1"/>
  <c r="CA445" i="11" s="1"/>
  <c r="CD445" i="11" s="1"/>
  <c r="CH53" i="11"/>
  <c r="CI53" i="11" s="1"/>
  <c r="CJ53" i="11" s="1"/>
  <c r="CA53" i="11" s="1"/>
  <c r="CD53" i="11" s="1"/>
  <c r="CQ213" i="11"/>
  <c r="CQ341" i="11"/>
  <c r="CP324" i="11"/>
  <c r="CT324" i="11" s="1"/>
  <c r="CV324" i="11" s="1"/>
  <c r="CW324" i="11" s="1"/>
  <c r="CG477" i="11"/>
  <c r="CI477" i="11" s="1"/>
  <c r="CJ477" i="11" s="1"/>
  <c r="CA477" i="11" s="1"/>
  <c r="CD477" i="11" s="1"/>
  <c r="CR477" i="11"/>
  <c r="CG397" i="11"/>
  <c r="CQ397" i="11"/>
  <c r="CG325" i="11"/>
  <c r="CQ325" i="11"/>
  <c r="CG237" i="11"/>
  <c r="CQ237" i="11"/>
  <c r="CR237" i="11"/>
  <c r="CG165" i="11"/>
  <c r="CH165" i="11"/>
  <c r="CQ165" i="11"/>
  <c r="CG77" i="11"/>
  <c r="CR77" i="11"/>
  <c r="CH77" i="11"/>
  <c r="CV138" i="11"/>
  <c r="CV82" i="11"/>
  <c r="CV58" i="11"/>
  <c r="CW58" i="11" s="1"/>
  <c r="N58" i="11" s="1"/>
  <c r="CH501" i="11"/>
  <c r="CI501" i="11" s="1"/>
  <c r="CJ501" i="11" s="1"/>
  <c r="CA501" i="11" s="1"/>
  <c r="CD501" i="11" s="1"/>
  <c r="CH237" i="11"/>
  <c r="CR165" i="11"/>
  <c r="CR397" i="11"/>
  <c r="CQ61" i="11"/>
  <c r="CG461" i="11"/>
  <c r="CI461" i="11" s="1"/>
  <c r="CJ461" i="11" s="1"/>
  <c r="CA461" i="11" s="1"/>
  <c r="CD461" i="11" s="1"/>
  <c r="CQ461" i="11"/>
  <c r="CS461" i="11" s="1"/>
  <c r="CT461" i="11" s="1"/>
  <c r="CV461" i="11" s="1"/>
  <c r="CW461" i="11" s="1"/>
  <c r="CG413" i="11"/>
  <c r="CR413" i="11"/>
  <c r="CG357" i="11"/>
  <c r="CQ357" i="11"/>
  <c r="CG301" i="11"/>
  <c r="CI301" i="11" s="1"/>
  <c r="CJ301" i="11" s="1"/>
  <c r="CA301" i="11" s="1"/>
  <c r="CD301" i="11" s="1"/>
  <c r="CQ301" i="11"/>
  <c r="CR301" i="11"/>
  <c r="CG253" i="11"/>
  <c r="CQ253" i="11"/>
  <c r="CR253" i="11"/>
  <c r="CG189" i="11"/>
  <c r="CQ189" i="11"/>
  <c r="CR189" i="11"/>
  <c r="CG133" i="11"/>
  <c r="CR133" i="11"/>
  <c r="CS133" i="11" s="1"/>
  <c r="CT133" i="11" s="1"/>
  <c r="CV133" i="11" s="1"/>
  <c r="CW133" i="11" s="1"/>
  <c r="CH133" i="11"/>
  <c r="CG85" i="11"/>
  <c r="CH85" i="11"/>
  <c r="CQ85" i="11"/>
  <c r="CS85" i="11" s="1"/>
  <c r="CT85" i="11" s="1"/>
  <c r="CV85" i="11" s="1"/>
  <c r="CG37" i="11"/>
  <c r="CQ37" i="11"/>
  <c r="CR37" i="11"/>
  <c r="CV162" i="11"/>
  <c r="CV106" i="11"/>
  <c r="CV346" i="11"/>
  <c r="CW346" i="11" s="1"/>
  <c r="N346" i="11" s="1"/>
  <c r="CV314" i="11"/>
  <c r="CW314" i="11" s="1"/>
  <c r="CV250" i="11"/>
  <c r="CT124" i="11"/>
  <c r="CV124" i="11" s="1"/>
  <c r="CH253" i="11"/>
  <c r="CH269" i="11"/>
  <c r="CI269" i="11" s="1"/>
  <c r="CJ269" i="11" s="1"/>
  <c r="CA269" i="11" s="1"/>
  <c r="CD269" i="11" s="1"/>
  <c r="CH285" i="11"/>
  <c r="CH485" i="11"/>
  <c r="CV450" i="11"/>
  <c r="CW450" i="11" s="1"/>
  <c r="CZ450" i="11" s="1"/>
  <c r="CQ77" i="11"/>
  <c r="CS77" i="11" s="1"/>
  <c r="CT77" i="11" s="1"/>
  <c r="CV77" i="11" s="1"/>
  <c r="CQ157" i="11"/>
  <c r="CQ413" i="11"/>
  <c r="CG453" i="11"/>
  <c r="CQ453" i="11"/>
  <c r="CR453" i="11"/>
  <c r="CG405" i="11"/>
  <c r="CI405" i="11" s="1"/>
  <c r="CJ405" i="11" s="1"/>
  <c r="CA405" i="11" s="1"/>
  <c r="CD405" i="11" s="1"/>
  <c r="CQ405" i="11"/>
  <c r="CR405" i="11"/>
  <c r="CG349" i="11"/>
  <c r="CI349" i="11" s="1"/>
  <c r="CJ349" i="11" s="1"/>
  <c r="CA349" i="11" s="1"/>
  <c r="CD349" i="11" s="1"/>
  <c r="CQ349" i="11"/>
  <c r="CR349" i="11"/>
  <c r="CG293" i="11"/>
  <c r="CI293" i="11" s="1"/>
  <c r="CJ293" i="11" s="1"/>
  <c r="CA293" i="11" s="1"/>
  <c r="CD293" i="11" s="1"/>
  <c r="CQ293" i="11"/>
  <c r="CG245" i="11"/>
  <c r="CR245" i="11"/>
  <c r="CS245" i="11" s="1"/>
  <c r="CT245" i="11" s="1"/>
  <c r="CV245" i="11" s="1"/>
  <c r="CW245" i="11" s="1"/>
  <c r="CG197" i="11"/>
  <c r="CI197" i="11" s="1"/>
  <c r="CJ197" i="11" s="1"/>
  <c r="CA197" i="11" s="1"/>
  <c r="CD197" i="11" s="1"/>
  <c r="CQ197" i="11"/>
  <c r="CS197" i="11" s="1"/>
  <c r="CT197" i="11" s="1"/>
  <c r="CV197" i="11" s="1"/>
  <c r="CW197" i="11" s="1"/>
  <c r="N197" i="11" s="1"/>
  <c r="CG141" i="11"/>
  <c r="CH141" i="11"/>
  <c r="CQ141" i="11"/>
  <c r="CG93" i="11"/>
  <c r="CI93" i="11" s="1"/>
  <c r="CJ93" i="11" s="1"/>
  <c r="CA93" i="11" s="1"/>
  <c r="CD93" i="11" s="1"/>
  <c r="CQ93" i="11"/>
  <c r="CR93" i="11"/>
  <c r="CG45" i="11"/>
  <c r="CQ45" i="11"/>
  <c r="CH45" i="11"/>
  <c r="CR45" i="11"/>
  <c r="CV194" i="11"/>
  <c r="CV66" i="11"/>
  <c r="CH341" i="11"/>
  <c r="CH357" i="11"/>
  <c r="CI357" i="11" s="1"/>
  <c r="CJ357" i="11" s="1"/>
  <c r="CA357" i="11" s="1"/>
  <c r="CD357" i="11" s="1"/>
  <c r="CH413" i="11"/>
  <c r="CH453" i="11"/>
  <c r="CH469" i="11"/>
  <c r="CI469" i="11" s="1"/>
  <c r="CJ469" i="11" s="1"/>
  <c r="CA469" i="11" s="1"/>
  <c r="CD469" i="11" s="1"/>
  <c r="CH37" i="11"/>
  <c r="CH149" i="11"/>
  <c r="CR261" i="11"/>
  <c r="CS261" i="11" s="1"/>
  <c r="CT261" i="11" s="1"/>
  <c r="CV261" i="11" s="1"/>
  <c r="CW261" i="11" s="1"/>
  <c r="N261" i="11" s="1"/>
  <c r="CR373" i="11"/>
  <c r="CR429" i="11"/>
  <c r="CT132" i="11"/>
  <c r="CV132" i="11" s="1"/>
  <c r="CG493" i="11"/>
  <c r="CQ493" i="11"/>
  <c r="CS493" i="11" s="1"/>
  <c r="CT493" i="11" s="1"/>
  <c r="CV493" i="11" s="1"/>
  <c r="CW493" i="11" s="1"/>
  <c r="CG437" i="11"/>
  <c r="CQ437" i="11"/>
  <c r="CR437" i="11"/>
  <c r="CG381" i="11"/>
  <c r="CR381" i="11"/>
  <c r="CS381" i="11" s="1"/>
  <c r="CT381" i="11" s="1"/>
  <c r="CV381" i="11" s="1"/>
  <c r="CW381" i="11" s="1"/>
  <c r="CH381" i="11"/>
  <c r="CG333" i="11"/>
  <c r="CI333" i="11" s="1"/>
  <c r="CJ333" i="11" s="1"/>
  <c r="CA333" i="11" s="1"/>
  <c r="CD333" i="11" s="1"/>
  <c r="CQ333" i="11"/>
  <c r="CR333" i="11"/>
  <c r="CG277" i="11"/>
  <c r="CI277" i="11" s="1"/>
  <c r="CJ277" i="11" s="1"/>
  <c r="CA277" i="11" s="1"/>
  <c r="CD277" i="11" s="1"/>
  <c r="CR277" i="11"/>
  <c r="CG229" i="11"/>
  <c r="CI229" i="11" s="1"/>
  <c r="CJ229" i="11" s="1"/>
  <c r="CA229" i="11" s="1"/>
  <c r="CD229" i="11" s="1"/>
  <c r="CQ229" i="11"/>
  <c r="CS229" i="11" s="1"/>
  <c r="CT229" i="11" s="1"/>
  <c r="CV229" i="11" s="1"/>
  <c r="CW229" i="11" s="1"/>
  <c r="CG181" i="11"/>
  <c r="CH181" i="11"/>
  <c r="CQ181" i="11"/>
  <c r="CR181" i="11"/>
  <c r="CG125" i="11"/>
  <c r="CI125" i="11" s="1"/>
  <c r="CJ125" i="11" s="1"/>
  <c r="CA125" i="11" s="1"/>
  <c r="CD125" i="11" s="1"/>
  <c r="CQ125" i="11"/>
  <c r="CR125" i="11"/>
  <c r="CG69" i="11"/>
  <c r="CQ69" i="11"/>
  <c r="CR69" i="11"/>
  <c r="CH69" i="11"/>
  <c r="CG29" i="11"/>
  <c r="CR29" i="11"/>
  <c r="CS29" i="11" s="1"/>
  <c r="CT29" i="11" s="1"/>
  <c r="CV29" i="11" s="1"/>
  <c r="CW29" i="11" s="1"/>
  <c r="CH29" i="11"/>
  <c r="CV442" i="11"/>
  <c r="CW442" i="11" s="1"/>
  <c r="N442" i="11" s="1"/>
  <c r="CV178" i="11"/>
  <c r="CV330" i="11"/>
  <c r="CV370" i="11"/>
  <c r="CV338" i="11"/>
  <c r="CV306" i="11"/>
  <c r="CV242" i="11"/>
  <c r="CH309" i="11"/>
  <c r="CH325" i="11"/>
  <c r="CH397" i="11"/>
  <c r="CH437" i="11"/>
  <c r="CH189" i="11"/>
  <c r="CR141" i="11"/>
  <c r="CQ277" i="11"/>
  <c r="CQ445" i="11"/>
  <c r="CS445" i="11" s="1"/>
  <c r="CT445" i="11" s="1"/>
  <c r="CV445" i="11" s="1"/>
  <c r="CI244" i="11"/>
  <c r="CJ244" i="11" s="1"/>
  <c r="CA244" i="11" s="1"/>
  <c r="CD244" i="11" s="1"/>
  <c r="CI452" i="11"/>
  <c r="CJ452" i="11" s="1"/>
  <c r="CA452" i="11" s="1"/>
  <c r="CD452" i="11" s="1"/>
  <c r="CI99" i="11"/>
  <c r="CJ99" i="11" s="1"/>
  <c r="CA99" i="11" s="1"/>
  <c r="CD99" i="11" s="1"/>
  <c r="CS119" i="11"/>
  <c r="CT119" i="11" s="1"/>
  <c r="CV119" i="11" s="1"/>
  <c r="CI166" i="11"/>
  <c r="CJ166" i="11" s="1"/>
  <c r="CA166" i="11" s="1"/>
  <c r="CD166" i="11" s="1"/>
  <c r="CI182" i="11"/>
  <c r="CJ182" i="11" s="1"/>
  <c r="CA182" i="11" s="1"/>
  <c r="CD182" i="11" s="1"/>
  <c r="CP188" i="11"/>
  <c r="CT188" i="11" s="1"/>
  <c r="CV188" i="11" s="1"/>
  <c r="CW188" i="11" s="1"/>
  <c r="N188" i="11" s="1"/>
  <c r="CI308" i="11"/>
  <c r="CJ308" i="11" s="1"/>
  <c r="CA308" i="11" s="1"/>
  <c r="CD308" i="11" s="1"/>
  <c r="CV506" i="11"/>
  <c r="CW506" i="11" s="1"/>
  <c r="CZ506" i="11" s="1"/>
  <c r="CI52" i="11"/>
  <c r="CJ52" i="11" s="1"/>
  <c r="CA52" i="11" s="1"/>
  <c r="CD52" i="11" s="1"/>
  <c r="CP204" i="11"/>
  <c r="CT204" i="11" s="1"/>
  <c r="CV204" i="11" s="1"/>
  <c r="CW204" i="11" s="1"/>
  <c r="CP220" i="11"/>
  <c r="CP228" i="11"/>
  <c r="CT228" i="11" s="1"/>
  <c r="CV228" i="11" s="1"/>
  <c r="CW228" i="11" s="1"/>
  <c r="CP236" i="11"/>
  <c r="CT236" i="11" s="1"/>
  <c r="CV236" i="11" s="1"/>
  <c r="CW236" i="11" s="1"/>
  <c r="CV114" i="11"/>
  <c r="CV130" i="11"/>
  <c r="CI143" i="11"/>
  <c r="CJ143" i="11" s="1"/>
  <c r="CA143" i="11" s="1"/>
  <c r="CD143" i="11" s="1"/>
  <c r="CP252" i="11"/>
  <c r="CT252" i="11" s="1"/>
  <c r="CV252" i="11" s="1"/>
  <c r="CI260" i="11"/>
  <c r="CJ260" i="11" s="1"/>
  <c r="CA260" i="11" s="1"/>
  <c r="CD260" i="11" s="1"/>
  <c r="CI324" i="11"/>
  <c r="CJ324" i="11" s="1"/>
  <c r="CA324" i="11" s="1"/>
  <c r="CD324" i="11" s="1"/>
  <c r="CV362" i="11"/>
  <c r="CV394" i="11"/>
  <c r="CI36" i="11"/>
  <c r="CJ36" i="11" s="1"/>
  <c r="CA36" i="11" s="1"/>
  <c r="CD36" i="11" s="1"/>
  <c r="CS87" i="11"/>
  <c r="CT87" i="11" s="1"/>
  <c r="CV87" i="11" s="1"/>
  <c r="CW87" i="11" s="1"/>
  <c r="CZ87" i="11" s="1"/>
  <c r="CS95" i="11"/>
  <c r="CT95" i="11" s="1"/>
  <c r="CV95" i="11" s="1"/>
  <c r="CW95" i="11" s="1"/>
  <c r="CZ95" i="11" s="1"/>
  <c r="CS131" i="11"/>
  <c r="CT131" i="11" s="1"/>
  <c r="CV131" i="11" s="1"/>
  <c r="CS143" i="11"/>
  <c r="CT143" i="11" s="1"/>
  <c r="CV143" i="11" s="1"/>
  <c r="CP268" i="11"/>
  <c r="CT268" i="11" s="1"/>
  <c r="CV268" i="11" s="1"/>
  <c r="CW268" i="11" s="1"/>
  <c r="CP276" i="11"/>
  <c r="CT276" i="11" s="1"/>
  <c r="CV276" i="11" s="1"/>
  <c r="CW276" i="11" s="1"/>
  <c r="CP284" i="11"/>
  <c r="CP316" i="11"/>
  <c r="CT316" i="11" s="1"/>
  <c r="CV316" i="11" s="1"/>
  <c r="CW316" i="11" s="1"/>
  <c r="CI483" i="11"/>
  <c r="CJ483" i="11" s="1"/>
  <c r="CA483" i="11" s="1"/>
  <c r="CD483" i="11" s="1"/>
  <c r="CI276" i="11"/>
  <c r="CJ276" i="11" s="1"/>
  <c r="CA276" i="11" s="1"/>
  <c r="CD276" i="11" s="1"/>
  <c r="CI340" i="11"/>
  <c r="CJ340" i="11" s="1"/>
  <c r="CA340" i="11" s="1"/>
  <c r="CD340" i="11" s="1"/>
  <c r="CI387" i="11"/>
  <c r="CJ387" i="11" s="1"/>
  <c r="CA387" i="11" s="1"/>
  <c r="CD387" i="11" s="1"/>
  <c r="CV410" i="11"/>
  <c r="CV474" i="11"/>
  <c r="CS83" i="11"/>
  <c r="CT83" i="11" s="1"/>
  <c r="CV83" i="11" s="1"/>
  <c r="CS103" i="11"/>
  <c r="CT103" i="11" s="1"/>
  <c r="CV103" i="11" s="1"/>
  <c r="CI67" i="11"/>
  <c r="CJ67" i="11" s="1"/>
  <c r="CA67" i="11" s="1"/>
  <c r="CD67" i="11" s="1"/>
  <c r="CP332" i="11"/>
  <c r="CT332" i="11" s="1"/>
  <c r="CV332" i="11" s="1"/>
  <c r="CW332" i="11" s="1"/>
  <c r="CP340" i="11"/>
  <c r="CT340" i="11" s="1"/>
  <c r="CV340" i="11" s="1"/>
  <c r="CW340" i="11" s="1"/>
  <c r="CP348" i="11"/>
  <c r="CT348" i="11" s="1"/>
  <c r="CV348" i="11" s="1"/>
  <c r="CP380" i="11"/>
  <c r="CT380" i="11" s="1"/>
  <c r="CV380" i="11" s="1"/>
  <c r="CW380" i="11" s="1"/>
  <c r="CP388" i="11"/>
  <c r="CT388" i="11" s="1"/>
  <c r="CV388" i="11" s="1"/>
  <c r="CP404" i="11"/>
  <c r="CT404" i="11" s="1"/>
  <c r="CV404" i="11" s="1"/>
  <c r="CW404" i="11" s="1"/>
  <c r="CP428" i="11"/>
  <c r="CT428" i="11" s="1"/>
  <c r="CV428" i="11" s="1"/>
  <c r="CW428" i="11" s="1"/>
  <c r="CP500" i="11"/>
  <c r="CT500" i="11" s="1"/>
  <c r="CV500" i="11" s="1"/>
  <c r="CW500" i="11" s="1"/>
  <c r="CI395" i="11"/>
  <c r="CJ395" i="11" s="1"/>
  <c r="CA395" i="11" s="1"/>
  <c r="CD395" i="11" s="1"/>
  <c r="CI427" i="11"/>
  <c r="CJ427" i="11" s="1"/>
  <c r="CA427" i="11" s="1"/>
  <c r="CD427" i="11" s="1"/>
  <c r="CI459" i="11"/>
  <c r="CJ459" i="11" s="1"/>
  <c r="CA459" i="11" s="1"/>
  <c r="CD459" i="11" s="1"/>
  <c r="CI491" i="11"/>
  <c r="CJ491" i="11" s="1"/>
  <c r="CA491" i="11" s="1"/>
  <c r="CD491" i="11" s="1"/>
  <c r="CS239" i="11"/>
  <c r="CT239" i="11" s="1"/>
  <c r="CV239" i="11" s="1"/>
  <c r="CS325" i="11"/>
  <c r="CT325" i="11" s="1"/>
  <c r="CV325" i="11" s="1"/>
  <c r="CS357" i="11"/>
  <c r="CT357" i="11" s="1"/>
  <c r="CV357" i="11" s="1"/>
  <c r="CS451" i="11"/>
  <c r="CT451" i="11" s="1"/>
  <c r="CV451" i="11" s="1"/>
  <c r="CW451" i="11" s="1"/>
  <c r="CZ451" i="11" s="1"/>
  <c r="CS483" i="11"/>
  <c r="CT483" i="11" s="1"/>
  <c r="CV483" i="11" s="1"/>
  <c r="CI38" i="11"/>
  <c r="CJ38" i="11" s="1"/>
  <c r="CA38" i="11" s="1"/>
  <c r="CD38" i="11" s="1"/>
  <c r="CI47" i="11"/>
  <c r="CJ47" i="11" s="1"/>
  <c r="CA47" i="11" s="1"/>
  <c r="CD47" i="11" s="1"/>
  <c r="CI262" i="11"/>
  <c r="CJ262" i="11" s="1"/>
  <c r="CA262" i="11" s="1"/>
  <c r="CD262" i="11" s="1"/>
  <c r="CI294" i="11"/>
  <c r="CJ294" i="11" s="1"/>
  <c r="CA294" i="11" s="1"/>
  <c r="CD294" i="11" s="1"/>
  <c r="CI326" i="11"/>
  <c r="CJ326" i="11" s="1"/>
  <c r="CA326" i="11" s="1"/>
  <c r="CD326" i="11" s="1"/>
  <c r="CI358" i="11"/>
  <c r="CJ358" i="11" s="1"/>
  <c r="CA358" i="11" s="1"/>
  <c r="CD358" i="11" s="1"/>
  <c r="CI151" i="11"/>
  <c r="CJ151" i="11" s="1"/>
  <c r="CA151" i="11" s="1"/>
  <c r="CD151" i="11" s="1"/>
  <c r="CI335" i="11"/>
  <c r="CJ335" i="11" s="1"/>
  <c r="CA335" i="11" s="1"/>
  <c r="CD335" i="11" s="1"/>
  <c r="CI374" i="11"/>
  <c r="CJ374" i="11" s="1"/>
  <c r="CA374" i="11" s="1"/>
  <c r="CD374" i="11" s="1"/>
  <c r="CI422" i="11"/>
  <c r="CJ422" i="11" s="1"/>
  <c r="CA422" i="11" s="1"/>
  <c r="CD422" i="11" s="1"/>
  <c r="CI454" i="11"/>
  <c r="CJ454" i="11" s="1"/>
  <c r="CA454" i="11" s="1"/>
  <c r="CD454" i="11" s="1"/>
  <c r="CI486" i="11"/>
  <c r="CJ486" i="11" s="1"/>
  <c r="CA486" i="11" s="1"/>
  <c r="CD486" i="11" s="1"/>
  <c r="CI111" i="11"/>
  <c r="CJ111" i="11" s="1"/>
  <c r="CA111" i="11" s="1"/>
  <c r="CD111" i="11" s="1"/>
  <c r="CP360" i="11"/>
  <c r="CT360" i="11" s="1"/>
  <c r="CV360" i="11" s="1"/>
  <c r="CW360" i="11" s="1"/>
  <c r="CP296" i="11"/>
  <c r="CT296" i="11" s="1"/>
  <c r="CV296" i="11" s="1"/>
  <c r="CW296" i="11" s="1"/>
  <c r="N296" i="11" s="1"/>
  <c r="CP280" i="11"/>
  <c r="CT280" i="11" s="1"/>
  <c r="CV280" i="11" s="1"/>
  <c r="CW280" i="11" s="1"/>
  <c r="CI303" i="11"/>
  <c r="CJ303" i="11" s="1"/>
  <c r="CA303" i="11" s="1"/>
  <c r="CD303" i="11" s="1"/>
  <c r="CI207" i="11"/>
  <c r="CJ207" i="11" s="1"/>
  <c r="CA207" i="11" s="1"/>
  <c r="CD207" i="11" s="1"/>
  <c r="CI74" i="11"/>
  <c r="CJ74" i="11" s="1"/>
  <c r="CA74" i="11" s="1"/>
  <c r="CD74" i="11" s="1"/>
  <c r="CI90" i="11"/>
  <c r="CJ90" i="11" s="1"/>
  <c r="CA90" i="11" s="1"/>
  <c r="CD90" i="11" s="1"/>
  <c r="CI106" i="11"/>
  <c r="CJ106" i="11" s="1"/>
  <c r="CA106" i="11" s="1"/>
  <c r="CD106" i="11" s="1"/>
  <c r="CI122" i="11"/>
  <c r="CJ122" i="11" s="1"/>
  <c r="CA122" i="11" s="1"/>
  <c r="CD122" i="11" s="1"/>
  <c r="CI138" i="11"/>
  <c r="CJ138" i="11" s="1"/>
  <c r="CA138" i="11" s="1"/>
  <c r="CD138" i="11" s="1"/>
  <c r="CI154" i="11"/>
  <c r="CJ154" i="11" s="1"/>
  <c r="CA154" i="11" s="1"/>
  <c r="CD154" i="11" s="1"/>
  <c r="CI198" i="11"/>
  <c r="CJ198" i="11" s="1"/>
  <c r="CA198" i="11" s="1"/>
  <c r="CD198" i="11" s="1"/>
  <c r="CI230" i="11"/>
  <c r="CJ230" i="11" s="1"/>
  <c r="CA230" i="11" s="1"/>
  <c r="CD230" i="11" s="1"/>
  <c r="CI271" i="11"/>
  <c r="CJ271" i="11" s="1"/>
  <c r="CA271" i="11" s="1"/>
  <c r="CD271" i="11" s="1"/>
  <c r="CI246" i="11"/>
  <c r="CJ246" i="11" s="1"/>
  <c r="CA246" i="11" s="1"/>
  <c r="CD246" i="11" s="1"/>
  <c r="CI70" i="11"/>
  <c r="CJ70" i="11" s="1"/>
  <c r="CA70" i="11" s="1"/>
  <c r="CD70" i="11" s="1"/>
  <c r="CI175" i="11"/>
  <c r="CJ175" i="11" s="1"/>
  <c r="CA175" i="11" s="1"/>
  <c r="CD175" i="11" s="1"/>
  <c r="CI278" i="11"/>
  <c r="CJ278" i="11" s="1"/>
  <c r="CA278" i="11" s="1"/>
  <c r="CD278" i="11" s="1"/>
  <c r="CI310" i="11"/>
  <c r="CJ310" i="11" s="1"/>
  <c r="CA310" i="11" s="1"/>
  <c r="CD310" i="11" s="1"/>
  <c r="CI342" i="11"/>
  <c r="CJ342" i="11" s="1"/>
  <c r="CA342" i="11" s="1"/>
  <c r="CD342" i="11" s="1"/>
  <c r="CI239" i="11"/>
  <c r="CJ239" i="11" s="1"/>
  <c r="CA239" i="11" s="1"/>
  <c r="CD239" i="11" s="1"/>
  <c r="CI183" i="11"/>
  <c r="CJ183" i="11" s="1"/>
  <c r="CA183" i="11" s="1"/>
  <c r="CD183" i="11" s="1"/>
  <c r="CI86" i="11"/>
  <c r="CJ86" i="11" s="1"/>
  <c r="CA86" i="11" s="1"/>
  <c r="CD86" i="11" s="1"/>
  <c r="CI102" i="11"/>
  <c r="CJ102" i="11" s="1"/>
  <c r="CA102" i="11" s="1"/>
  <c r="CD102" i="11" s="1"/>
  <c r="CI118" i="11"/>
  <c r="CJ118" i="11" s="1"/>
  <c r="CA118" i="11" s="1"/>
  <c r="CD118" i="11" s="1"/>
  <c r="CI134" i="11"/>
  <c r="CJ134" i="11" s="1"/>
  <c r="CA134" i="11" s="1"/>
  <c r="CD134" i="11" s="1"/>
  <c r="CI150" i="11"/>
  <c r="CJ150" i="11" s="1"/>
  <c r="CA150" i="11" s="1"/>
  <c r="CD150" i="11" s="1"/>
  <c r="CG505" i="11"/>
  <c r="CQ505" i="11"/>
  <c r="CR505" i="11"/>
  <c r="CG497" i="11"/>
  <c r="CQ497" i="11"/>
  <c r="CR497" i="11"/>
  <c r="CG489" i="11"/>
  <c r="CI489" i="11" s="1"/>
  <c r="CJ489" i="11" s="1"/>
  <c r="CA489" i="11" s="1"/>
  <c r="CD489" i="11" s="1"/>
  <c r="CQ489" i="11"/>
  <c r="CR489" i="11"/>
  <c r="CG481" i="11"/>
  <c r="CQ481" i="11"/>
  <c r="CR481" i="11"/>
  <c r="CG473" i="11"/>
  <c r="CQ473" i="11"/>
  <c r="CR473" i="11"/>
  <c r="CQ465" i="11"/>
  <c r="CR465" i="11"/>
  <c r="CG465" i="11"/>
  <c r="CG457" i="11"/>
  <c r="CI457" i="11" s="1"/>
  <c r="CJ457" i="11" s="1"/>
  <c r="CA457" i="11" s="1"/>
  <c r="CD457" i="11" s="1"/>
  <c r="CQ457" i="11"/>
  <c r="CR457" i="11"/>
  <c r="CG449" i="11"/>
  <c r="CQ449" i="11"/>
  <c r="CR449" i="11"/>
  <c r="CG441" i="11"/>
  <c r="CQ441" i="11"/>
  <c r="CR441" i="11"/>
  <c r="CG433" i="11"/>
  <c r="CQ433" i="11"/>
  <c r="CR433" i="11"/>
  <c r="CG425" i="11"/>
  <c r="CQ425" i="11"/>
  <c r="CR425" i="11"/>
  <c r="CG417" i="11"/>
  <c r="CQ417" i="11"/>
  <c r="CR417" i="11"/>
  <c r="CG409" i="11"/>
  <c r="CQ409" i="11"/>
  <c r="CR409" i="11"/>
  <c r="CQ401" i="11"/>
  <c r="CR401" i="11"/>
  <c r="CG393" i="11"/>
  <c r="CQ393" i="11"/>
  <c r="CR393" i="11"/>
  <c r="CG385" i="11"/>
  <c r="CQ385" i="11"/>
  <c r="CR385" i="11"/>
  <c r="CG377" i="11"/>
  <c r="CQ377" i="11"/>
  <c r="CR377" i="11"/>
  <c r="CG369" i="11"/>
  <c r="CQ369" i="11"/>
  <c r="CR369" i="11"/>
  <c r="CH369" i="11"/>
  <c r="CG361" i="11"/>
  <c r="CQ361" i="11"/>
  <c r="CR361" i="11"/>
  <c r="CH361" i="11"/>
  <c r="CG353" i="11"/>
  <c r="CQ353" i="11"/>
  <c r="CR353" i="11"/>
  <c r="CG345" i="11"/>
  <c r="CQ345" i="11"/>
  <c r="CR345" i="11"/>
  <c r="CG337" i="11"/>
  <c r="CQ337" i="11"/>
  <c r="CR337" i="11"/>
  <c r="CG329" i="11"/>
  <c r="CQ329" i="11"/>
  <c r="CR329" i="11"/>
  <c r="CG321" i="11"/>
  <c r="CI321" i="11" s="1"/>
  <c r="CJ321" i="11" s="1"/>
  <c r="CA321" i="11" s="1"/>
  <c r="CD321" i="11" s="1"/>
  <c r="CQ321" i="11"/>
  <c r="CR321" i="11"/>
  <c r="CG313" i="11"/>
  <c r="CQ313" i="11"/>
  <c r="CR313" i="11"/>
  <c r="CG305" i="11"/>
  <c r="CQ305" i="11"/>
  <c r="CR305" i="11"/>
  <c r="CG297" i="11"/>
  <c r="CQ297" i="11"/>
  <c r="CR297" i="11"/>
  <c r="CG289" i="11"/>
  <c r="CQ289" i="11"/>
  <c r="CR289" i="11"/>
  <c r="CG281" i="11"/>
  <c r="CQ281" i="11"/>
  <c r="CR281" i="11"/>
  <c r="CG273" i="11"/>
  <c r="CQ273" i="11"/>
  <c r="CR273" i="11"/>
  <c r="CG265" i="11"/>
  <c r="CQ265" i="11"/>
  <c r="CR265" i="11"/>
  <c r="CG257" i="11"/>
  <c r="CQ257" i="11"/>
  <c r="CR257" i="11"/>
  <c r="CG249" i="11"/>
  <c r="CQ249" i="11"/>
  <c r="CR249" i="11"/>
  <c r="CG241" i="11"/>
  <c r="CQ241" i="11"/>
  <c r="CR241" i="11"/>
  <c r="CH241" i="11"/>
  <c r="CQ233" i="11"/>
  <c r="CG233" i="11"/>
  <c r="CR233" i="11"/>
  <c r="CG225" i="11"/>
  <c r="CH225" i="11"/>
  <c r="CQ225" i="11"/>
  <c r="CR225" i="11"/>
  <c r="CG217" i="11"/>
  <c r="CQ217" i="11"/>
  <c r="CR217" i="11"/>
  <c r="CH217" i="11"/>
  <c r="CG209" i="11"/>
  <c r="CI209" i="11" s="1"/>
  <c r="CJ209" i="11" s="1"/>
  <c r="CA209" i="11" s="1"/>
  <c r="CD209" i="11" s="1"/>
  <c r="CQ209" i="11"/>
  <c r="CR209" i="11"/>
  <c r="CG201" i="11"/>
  <c r="CQ201" i="11"/>
  <c r="CR201" i="11"/>
  <c r="CG193" i="11"/>
  <c r="CQ193" i="11"/>
  <c r="CR193" i="11"/>
  <c r="CG185" i="11"/>
  <c r="CI185" i="11" s="1"/>
  <c r="CJ185" i="11" s="1"/>
  <c r="CA185" i="11" s="1"/>
  <c r="CD185" i="11" s="1"/>
  <c r="CQ185" i="11"/>
  <c r="CS185" i="11" s="1"/>
  <c r="CT185" i="11" s="1"/>
  <c r="CV185" i="11" s="1"/>
  <c r="CW185" i="11" s="1"/>
  <c r="CR185" i="11"/>
  <c r="CG177" i="11"/>
  <c r="CR177" i="11"/>
  <c r="CH177" i="11"/>
  <c r="CH169" i="11"/>
  <c r="CQ169" i="11"/>
  <c r="CR169" i="11"/>
  <c r="CG169" i="11"/>
  <c r="CG161" i="11"/>
  <c r="CR161" i="11"/>
  <c r="CH161" i="11"/>
  <c r="CG153" i="11"/>
  <c r="CH153" i="11"/>
  <c r="CQ153" i="11"/>
  <c r="CR153" i="11"/>
  <c r="CG145" i="11"/>
  <c r="CR145" i="11"/>
  <c r="CH145" i="11"/>
  <c r="CG137" i="11"/>
  <c r="CH137" i="11"/>
  <c r="CQ137" i="11"/>
  <c r="CR137" i="11"/>
  <c r="CG129" i="11"/>
  <c r="CQ129" i="11"/>
  <c r="CR129" i="11"/>
  <c r="CG121" i="11"/>
  <c r="CH121" i="11"/>
  <c r="CQ121" i="11"/>
  <c r="CR121" i="11"/>
  <c r="CG113" i="11"/>
  <c r="CI113" i="11" s="1"/>
  <c r="CJ113" i="11" s="1"/>
  <c r="CA113" i="11" s="1"/>
  <c r="CD113" i="11" s="1"/>
  <c r="CQ113" i="11"/>
  <c r="CR113" i="11"/>
  <c r="CH105" i="11"/>
  <c r="CQ105" i="11"/>
  <c r="CG105" i="11"/>
  <c r="CR105" i="11"/>
  <c r="CG97" i="11"/>
  <c r="CH97" i="11"/>
  <c r="CQ97" i="11"/>
  <c r="CR97" i="11"/>
  <c r="CG89" i="11"/>
  <c r="CH89" i="11"/>
  <c r="CQ89" i="11"/>
  <c r="CR89" i="11"/>
  <c r="CG81" i="11"/>
  <c r="CH81" i="11"/>
  <c r="CQ81" i="11"/>
  <c r="CR81" i="11"/>
  <c r="CH73" i="11"/>
  <c r="CR73" i="11"/>
  <c r="CH425" i="11"/>
  <c r="CI425" i="11" s="1"/>
  <c r="CJ425" i="11" s="1"/>
  <c r="CA425" i="11" s="1"/>
  <c r="CD425" i="11" s="1"/>
  <c r="CH393" i="11"/>
  <c r="CG41" i="11"/>
  <c r="CI41" i="11" s="1"/>
  <c r="CJ41" i="11" s="1"/>
  <c r="CA41" i="11" s="1"/>
  <c r="CD41" i="11" s="1"/>
  <c r="CH257" i="11"/>
  <c r="CH289" i="11"/>
  <c r="CH313" i="11"/>
  <c r="CQ161" i="11"/>
  <c r="CH337" i="11"/>
  <c r="CI337" i="11" s="1"/>
  <c r="CJ337" i="11" s="1"/>
  <c r="CA337" i="11" s="1"/>
  <c r="CD337" i="11" s="1"/>
  <c r="CH449" i="11"/>
  <c r="CH481" i="11"/>
  <c r="CI481" i="11" s="1"/>
  <c r="CJ481" i="11" s="1"/>
  <c r="CA481" i="11" s="1"/>
  <c r="CD481" i="11" s="1"/>
  <c r="CH201" i="11"/>
  <c r="CH129" i="11"/>
  <c r="CH249" i="11"/>
  <c r="CI249" i="11" s="1"/>
  <c r="CJ249" i="11" s="1"/>
  <c r="CA249" i="11" s="1"/>
  <c r="CD249" i="11" s="1"/>
  <c r="CH281" i="11"/>
  <c r="CH417" i="11"/>
  <c r="CH473" i="11"/>
  <c r="CH505" i="11"/>
  <c r="CI505" i="11" s="1"/>
  <c r="CJ505" i="11" s="1"/>
  <c r="CA505" i="11" s="1"/>
  <c r="CD505" i="11" s="1"/>
  <c r="CH385" i="11"/>
  <c r="CI345" i="11"/>
  <c r="CJ345" i="11" s="1"/>
  <c r="CA345" i="11" s="1"/>
  <c r="CD345" i="11" s="1"/>
  <c r="CH305" i="11"/>
  <c r="CH329" i="11"/>
  <c r="CH441" i="11"/>
  <c r="CI441" i="11" s="1"/>
  <c r="CJ441" i="11" s="1"/>
  <c r="CA441" i="11" s="1"/>
  <c r="CD441" i="11" s="1"/>
  <c r="CH193" i="11"/>
  <c r="CI193" i="11" s="1"/>
  <c r="CJ193" i="11" s="1"/>
  <c r="CA193" i="11" s="1"/>
  <c r="CD193" i="11" s="1"/>
  <c r="CQ177" i="11"/>
  <c r="CG401" i="11"/>
  <c r="CI401" i="11" s="1"/>
  <c r="CJ401" i="11" s="1"/>
  <c r="CA401" i="11" s="1"/>
  <c r="CD401" i="11" s="1"/>
  <c r="CI265" i="11"/>
  <c r="CJ265" i="11" s="1"/>
  <c r="CA265" i="11" s="1"/>
  <c r="CD265" i="11" s="1"/>
  <c r="CH273" i="11"/>
  <c r="CH353" i="11"/>
  <c r="CI353" i="11" s="1"/>
  <c r="CJ353" i="11" s="1"/>
  <c r="CA353" i="11" s="1"/>
  <c r="CD353" i="11" s="1"/>
  <c r="CH409" i="11"/>
  <c r="CH465" i="11"/>
  <c r="CI465" i="11" s="1"/>
  <c r="CJ465" i="11" s="1"/>
  <c r="CA465" i="11" s="1"/>
  <c r="CD465" i="11" s="1"/>
  <c r="CH497" i="11"/>
  <c r="CH233" i="11"/>
  <c r="CH297" i="11"/>
  <c r="CH433" i="11"/>
  <c r="CH377" i="11"/>
  <c r="CI377" i="11" s="1"/>
  <c r="CJ377" i="11" s="1"/>
  <c r="CA377" i="11" s="1"/>
  <c r="CD377" i="11" s="1"/>
  <c r="CQ145" i="11"/>
  <c r="CQ508" i="11" s="1"/>
  <c r="CI191" i="11"/>
  <c r="CJ191" i="11" s="1"/>
  <c r="CA191" i="11" s="1"/>
  <c r="CD191" i="11" s="1"/>
  <c r="CP264" i="11"/>
  <c r="CP328" i="11"/>
  <c r="CP336" i="11"/>
  <c r="CP176" i="11"/>
  <c r="CT176" i="11" s="1"/>
  <c r="CV176" i="11" s="1"/>
  <c r="CW176" i="11" s="1"/>
  <c r="CP184" i="11"/>
  <c r="CT184" i="11" s="1"/>
  <c r="CV184" i="11" s="1"/>
  <c r="CW184" i="11" s="1"/>
  <c r="CP272" i="11"/>
  <c r="CI402" i="11"/>
  <c r="CJ402" i="11" s="1"/>
  <c r="CA402" i="11" s="1"/>
  <c r="CD402" i="11" s="1"/>
  <c r="CI434" i="11"/>
  <c r="CJ434" i="11" s="1"/>
  <c r="CA434" i="11" s="1"/>
  <c r="CD434" i="11" s="1"/>
  <c r="CI466" i="11"/>
  <c r="CJ466" i="11" s="1"/>
  <c r="CA466" i="11" s="1"/>
  <c r="CD466" i="11" s="1"/>
  <c r="CI498" i="11"/>
  <c r="CJ498" i="11" s="1"/>
  <c r="CA498" i="11" s="1"/>
  <c r="CD498" i="11" s="1"/>
  <c r="CI34" i="11"/>
  <c r="CJ34" i="11" s="1"/>
  <c r="CA34" i="11" s="1"/>
  <c r="CD34" i="11" s="1"/>
  <c r="CI50" i="11"/>
  <c r="CJ50" i="11" s="1"/>
  <c r="CA50" i="11" s="1"/>
  <c r="CD50" i="11" s="1"/>
  <c r="CI66" i="11"/>
  <c r="CJ66" i="11" s="1"/>
  <c r="CA66" i="11" s="1"/>
  <c r="CD66" i="11" s="1"/>
  <c r="CI131" i="11"/>
  <c r="CJ131" i="11" s="1"/>
  <c r="CA131" i="11" s="1"/>
  <c r="CD131" i="11" s="1"/>
  <c r="CP288" i="11"/>
  <c r="CT288" i="11" s="1"/>
  <c r="CV288" i="11" s="1"/>
  <c r="CW288" i="11" s="1"/>
  <c r="CP344" i="11"/>
  <c r="CT344" i="11" s="1"/>
  <c r="CV344" i="11" s="1"/>
  <c r="CT426" i="11"/>
  <c r="CV426" i="11" s="1"/>
  <c r="CT490" i="11"/>
  <c r="CV490" i="11" s="1"/>
  <c r="CW490" i="11" s="1"/>
  <c r="CI163" i="11"/>
  <c r="CJ163" i="11" s="1"/>
  <c r="CA163" i="11" s="1"/>
  <c r="CD163" i="11" s="1"/>
  <c r="CS375" i="11"/>
  <c r="CT375" i="11" s="1"/>
  <c r="CV375" i="11" s="1"/>
  <c r="CS383" i="11"/>
  <c r="CT383" i="11" s="1"/>
  <c r="CV383" i="11" s="1"/>
  <c r="CW383" i="11" s="1"/>
  <c r="CZ383" i="11" s="1"/>
  <c r="CP192" i="11"/>
  <c r="CT192" i="11" s="1"/>
  <c r="CV192" i="11" s="1"/>
  <c r="CW192" i="11" s="1"/>
  <c r="N192" i="11" s="1"/>
  <c r="CP352" i="11"/>
  <c r="CT352" i="11" s="1"/>
  <c r="CV352" i="11" s="1"/>
  <c r="CW352" i="11" s="1"/>
  <c r="CV438" i="11"/>
  <c r="CP16" i="11"/>
  <c r="CT16" i="11" s="1"/>
  <c r="CV16" i="11" s="1"/>
  <c r="CW16" i="11" s="1"/>
  <c r="CP24" i="11"/>
  <c r="CP32" i="11"/>
  <c r="CP40" i="11"/>
  <c r="CP48" i="11"/>
  <c r="CT48" i="11" s="1"/>
  <c r="CV48" i="11" s="1"/>
  <c r="CW48" i="11" s="1"/>
  <c r="CP56" i="11"/>
  <c r="CT56" i="11" s="1"/>
  <c r="CV56" i="11" s="1"/>
  <c r="CW56" i="11" s="1"/>
  <c r="CP64" i="11"/>
  <c r="CT64" i="11" s="1"/>
  <c r="CV64" i="11" s="1"/>
  <c r="CW64" i="11" s="1"/>
  <c r="CP72" i="11"/>
  <c r="CP80" i="11"/>
  <c r="CT80" i="11" s="1"/>
  <c r="CV80" i="11" s="1"/>
  <c r="CP88" i="11"/>
  <c r="CT88" i="11" s="1"/>
  <c r="CV88" i="11" s="1"/>
  <c r="CW88" i="11" s="1"/>
  <c r="CP96" i="11"/>
  <c r="CT96" i="11" s="1"/>
  <c r="CV96" i="11" s="1"/>
  <c r="CW96" i="11" s="1"/>
  <c r="CP104" i="11"/>
  <c r="CT104" i="11" s="1"/>
  <c r="CV104" i="11" s="1"/>
  <c r="CW104" i="11" s="1"/>
  <c r="CP200" i="11"/>
  <c r="CT200" i="11" s="1"/>
  <c r="CV200" i="11" s="1"/>
  <c r="CW200" i="11" s="1"/>
  <c r="N200" i="11" s="1"/>
  <c r="CP208" i="11"/>
  <c r="CT208" i="11" s="1"/>
  <c r="CV208" i="11" s="1"/>
  <c r="CW208" i="11" s="1"/>
  <c r="CP304" i="11"/>
  <c r="CT304" i="11" s="1"/>
  <c r="CV304" i="11" s="1"/>
  <c r="CW304" i="11" s="1"/>
  <c r="CP368" i="11"/>
  <c r="CT368" i="11" s="1"/>
  <c r="CV368" i="11" s="1"/>
  <c r="CW368" i="11" s="1"/>
  <c r="CP376" i="11"/>
  <c r="CT376" i="11" s="1"/>
  <c r="CV376" i="11" s="1"/>
  <c r="CW376" i="11" s="1"/>
  <c r="CP384" i="11"/>
  <c r="CT384" i="11" s="1"/>
  <c r="CV384" i="11" s="1"/>
  <c r="CW384" i="11" s="1"/>
  <c r="CP392" i="11"/>
  <c r="CT392" i="11" s="1"/>
  <c r="CV392" i="11" s="1"/>
  <c r="CP400" i="11"/>
  <c r="CT400" i="11" s="1"/>
  <c r="CV400" i="11" s="1"/>
  <c r="CP408" i="11"/>
  <c r="CT408" i="11" s="1"/>
  <c r="CV408" i="11" s="1"/>
  <c r="CW408" i="11" s="1"/>
  <c r="CP416" i="11"/>
  <c r="CT416" i="11" s="1"/>
  <c r="CV416" i="11" s="1"/>
  <c r="CW416" i="11" s="1"/>
  <c r="CI223" i="11"/>
  <c r="CJ223" i="11" s="1"/>
  <c r="CA223" i="11" s="1"/>
  <c r="CD223" i="11" s="1"/>
  <c r="CP112" i="11"/>
  <c r="CT112" i="11" s="1"/>
  <c r="CV112" i="11" s="1"/>
  <c r="CP216" i="11"/>
  <c r="CT216" i="11" s="1"/>
  <c r="CV216" i="11" s="1"/>
  <c r="CW216" i="11" s="1"/>
  <c r="CP224" i="11"/>
  <c r="CT224" i="11" s="1"/>
  <c r="CV224" i="11" s="1"/>
  <c r="CW224" i="11" s="1"/>
  <c r="CP312" i="11"/>
  <c r="CT312" i="11" s="1"/>
  <c r="CV312" i="11" s="1"/>
  <c r="CP432" i="11"/>
  <c r="CT432" i="11" s="1"/>
  <c r="CV432" i="11" s="1"/>
  <c r="CP440" i="11"/>
  <c r="CT440" i="11" s="1"/>
  <c r="CV440" i="11" s="1"/>
  <c r="CW440" i="11" s="1"/>
  <c r="CP448" i="11"/>
  <c r="CT448" i="11" s="1"/>
  <c r="CV448" i="11" s="1"/>
  <c r="CW448" i="11" s="1"/>
  <c r="CP456" i="11"/>
  <c r="CT456" i="11" s="1"/>
  <c r="CV456" i="11" s="1"/>
  <c r="CW456" i="11" s="1"/>
  <c r="CP464" i="11"/>
  <c r="CT464" i="11" s="1"/>
  <c r="CV464" i="11" s="1"/>
  <c r="CW464" i="11" s="1"/>
  <c r="CP488" i="11"/>
  <c r="CT488" i="11" s="1"/>
  <c r="CV488" i="11" s="1"/>
  <c r="CW488" i="11" s="1"/>
  <c r="CI418" i="11"/>
  <c r="CJ418" i="11" s="1"/>
  <c r="CA418" i="11" s="1"/>
  <c r="CD418" i="11" s="1"/>
  <c r="CI450" i="11"/>
  <c r="CJ450" i="11" s="1"/>
  <c r="CA450" i="11" s="1"/>
  <c r="CD450" i="11" s="1"/>
  <c r="CI482" i="11"/>
  <c r="CJ482" i="11" s="1"/>
  <c r="CA482" i="11" s="1"/>
  <c r="CD482" i="11" s="1"/>
  <c r="CI371" i="11"/>
  <c r="CJ371" i="11" s="1"/>
  <c r="CA371" i="11" s="1"/>
  <c r="CD371" i="11" s="1"/>
  <c r="CI82" i="11"/>
  <c r="CJ82" i="11" s="1"/>
  <c r="CA82" i="11" s="1"/>
  <c r="CD82" i="11" s="1"/>
  <c r="CI98" i="11"/>
  <c r="CJ98" i="11" s="1"/>
  <c r="CA98" i="11" s="1"/>
  <c r="CD98" i="11" s="1"/>
  <c r="CI114" i="11"/>
  <c r="CJ114" i="11" s="1"/>
  <c r="CA114" i="11" s="1"/>
  <c r="CD114" i="11" s="1"/>
  <c r="CI130" i="11"/>
  <c r="CJ130" i="11" s="1"/>
  <c r="CA130" i="11" s="1"/>
  <c r="CD130" i="11" s="1"/>
  <c r="CI146" i="11"/>
  <c r="CJ146" i="11" s="1"/>
  <c r="CA146" i="11" s="1"/>
  <c r="CD146" i="11" s="1"/>
  <c r="CI162" i="11"/>
  <c r="CJ162" i="11" s="1"/>
  <c r="CA162" i="11" s="1"/>
  <c r="CD162" i="11" s="1"/>
  <c r="CI178" i="11"/>
  <c r="CJ178" i="11" s="1"/>
  <c r="CA178" i="11" s="1"/>
  <c r="CD178" i="11" s="1"/>
  <c r="CP120" i="11"/>
  <c r="CT120" i="11" s="1"/>
  <c r="CV120" i="11" s="1"/>
  <c r="CW120" i="11" s="1"/>
  <c r="CP128" i="11"/>
  <c r="CT128" i="11" s="1"/>
  <c r="CV128" i="11" s="1"/>
  <c r="CW128" i="11" s="1"/>
  <c r="CP136" i="11"/>
  <c r="CT136" i="11" s="1"/>
  <c r="CV136" i="11" s="1"/>
  <c r="CP232" i="11"/>
  <c r="CT232" i="11" s="1"/>
  <c r="CV232" i="11" s="1"/>
  <c r="CW232" i="11" s="1"/>
  <c r="N232" i="11" s="1"/>
  <c r="CP320" i="11"/>
  <c r="CT320" i="11" s="1"/>
  <c r="CV320" i="11" s="1"/>
  <c r="CW320" i="11" s="1"/>
  <c r="CP496" i="11"/>
  <c r="CT496" i="11" s="1"/>
  <c r="CV496" i="11" s="1"/>
  <c r="CW496" i="11" s="1"/>
  <c r="CQ14" i="11"/>
  <c r="CR14" i="11"/>
  <c r="CQ73" i="11"/>
  <c r="CS73" i="11" s="1"/>
  <c r="CT73" i="11" s="1"/>
  <c r="CV73" i="11" s="1"/>
  <c r="CW73" i="11" s="1"/>
  <c r="CG73" i="11"/>
  <c r="CI73" i="11" s="1"/>
  <c r="CJ73" i="11" s="1"/>
  <c r="CA73" i="11" s="1"/>
  <c r="CD73" i="11" s="1"/>
  <c r="CQ65" i="11"/>
  <c r="CR65" i="11"/>
  <c r="CG65" i="11"/>
  <c r="CI65" i="11" s="1"/>
  <c r="CJ65" i="11" s="1"/>
  <c r="CA65" i="11" s="1"/>
  <c r="CD65" i="11" s="1"/>
  <c r="CG57" i="11"/>
  <c r="CI57" i="11" s="1"/>
  <c r="CJ57" i="11" s="1"/>
  <c r="CA57" i="11" s="1"/>
  <c r="CD57" i="11" s="1"/>
  <c r="CQ57" i="11"/>
  <c r="CR57" i="11"/>
  <c r="CG49" i="11"/>
  <c r="CI49" i="11" s="1"/>
  <c r="CJ49" i="11" s="1"/>
  <c r="CA49" i="11" s="1"/>
  <c r="CD49" i="11" s="1"/>
  <c r="CQ49" i="11"/>
  <c r="CR49" i="11"/>
  <c r="CQ41" i="11"/>
  <c r="CR41" i="11"/>
  <c r="CG33" i="11"/>
  <c r="CI33" i="11" s="1"/>
  <c r="CJ33" i="11" s="1"/>
  <c r="CA33" i="11" s="1"/>
  <c r="CD33" i="11" s="1"/>
  <c r="CQ33" i="11"/>
  <c r="CR33" i="11"/>
  <c r="CQ25" i="11"/>
  <c r="CG25" i="11"/>
  <c r="CI25" i="11" s="1"/>
  <c r="CJ25" i="11" s="1"/>
  <c r="CA25" i="11" s="1"/>
  <c r="CD25" i="11" s="1"/>
  <c r="CR25" i="11"/>
  <c r="CH17" i="11"/>
  <c r="CG17" i="11"/>
  <c r="CI127" i="11"/>
  <c r="CJ127" i="11" s="1"/>
  <c r="CA127" i="11" s="1"/>
  <c r="CD127" i="11" s="1"/>
  <c r="CG14" i="11"/>
  <c r="CI14" i="11" s="1"/>
  <c r="CJ14" i="11" s="1"/>
  <c r="CA14" i="11" s="1"/>
  <c r="CD14" i="11" s="1"/>
  <c r="CT63" i="11"/>
  <c r="CV63" i="11" s="1"/>
  <c r="CW63" i="11" s="1"/>
  <c r="CS187" i="11"/>
  <c r="CT187" i="11" s="1"/>
  <c r="CV187" i="11" s="1"/>
  <c r="CW187" i="11" s="1"/>
  <c r="N187" i="11" s="1"/>
  <c r="CS203" i="11"/>
  <c r="CT203" i="11" s="1"/>
  <c r="CV203" i="11" s="1"/>
  <c r="CW203" i="11" s="1"/>
  <c r="CZ203" i="11" s="1"/>
  <c r="CS219" i="11"/>
  <c r="CS293" i="11"/>
  <c r="CT293" i="11" s="1"/>
  <c r="CV293" i="11" s="1"/>
  <c r="CW293" i="11" s="1"/>
  <c r="CS387" i="11"/>
  <c r="CT387" i="11" s="1"/>
  <c r="CV387" i="11" s="1"/>
  <c r="CP472" i="11"/>
  <c r="CT472" i="11" s="1"/>
  <c r="CV472" i="11" s="1"/>
  <c r="CW472" i="11" s="1"/>
  <c r="CP480" i="11"/>
  <c r="CT480" i="11" s="1"/>
  <c r="CV480" i="11" s="1"/>
  <c r="CW480" i="11" s="1"/>
  <c r="CP396" i="11"/>
  <c r="CT396" i="11" s="1"/>
  <c r="CV396" i="11" s="1"/>
  <c r="CW396" i="11" s="1"/>
  <c r="N396" i="11" s="1"/>
  <c r="CP212" i="11"/>
  <c r="CT212" i="11" s="1"/>
  <c r="CV212" i="11" s="1"/>
  <c r="CP504" i="11"/>
  <c r="CT504" i="11" s="1"/>
  <c r="CV504" i="11" s="1"/>
  <c r="CW504" i="11" s="1"/>
  <c r="CG10" i="11"/>
  <c r="CQ10" i="11"/>
  <c r="CS10" i="11" s="1"/>
  <c r="CT10" i="11" s="1"/>
  <c r="CV10" i="11" s="1"/>
  <c r="CW10" i="11" s="1"/>
  <c r="CH21" i="11"/>
  <c r="CG21" i="11"/>
  <c r="CI21" i="11" s="1"/>
  <c r="CJ21" i="11" s="1"/>
  <c r="CA21" i="11" s="1"/>
  <c r="CD21" i="11" s="1"/>
  <c r="CP244" i="11"/>
  <c r="CT244" i="11" s="1"/>
  <c r="CV244" i="11" s="1"/>
  <c r="CW244" i="11" s="1"/>
  <c r="N244" i="11" s="1"/>
  <c r="CP356" i="11"/>
  <c r="CP452" i="11"/>
  <c r="CT452" i="11" s="1"/>
  <c r="CV452" i="11" s="1"/>
  <c r="CW452" i="11" s="1"/>
  <c r="CP156" i="11"/>
  <c r="CT156" i="11" s="1"/>
  <c r="CV156" i="11" s="1"/>
  <c r="CW156" i="11" s="1"/>
  <c r="CZ156" i="11" s="1"/>
  <c r="CP300" i="11"/>
  <c r="CT300" i="11" s="1"/>
  <c r="CV300" i="11" s="1"/>
  <c r="CW300" i="11" s="1"/>
  <c r="CP412" i="11"/>
  <c r="CP308" i="11"/>
  <c r="CT308" i="11" s="1"/>
  <c r="CV308" i="11" s="1"/>
  <c r="CP420" i="11"/>
  <c r="CT420" i="11" s="1"/>
  <c r="CV420" i="11" s="1"/>
  <c r="CW420" i="11" s="1"/>
  <c r="CP460" i="11"/>
  <c r="CT460" i="11" s="1"/>
  <c r="CV460" i="11" s="1"/>
  <c r="CW460" i="11" s="1"/>
  <c r="DH9" i="11"/>
  <c r="CP364" i="11"/>
  <c r="CT364" i="11" s="1"/>
  <c r="CV364" i="11" s="1"/>
  <c r="CW364" i="11" s="1"/>
  <c r="CP468" i="11"/>
  <c r="CT468" i="11" s="1"/>
  <c r="CV468" i="11" s="1"/>
  <c r="CW468" i="11" s="1"/>
  <c r="CP476" i="11"/>
  <c r="CT476" i="11" s="1"/>
  <c r="CV476" i="11" s="1"/>
  <c r="CW476" i="11" s="1"/>
  <c r="CP372" i="11"/>
  <c r="CT372" i="11" s="1"/>
  <c r="CV372" i="11" s="1"/>
  <c r="CW372" i="11" s="1"/>
  <c r="CP484" i="11"/>
  <c r="CP8" i="11"/>
  <c r="CT8" i="11" s="1"/>
  <c r="CV8" i="11" s="1"/>
  <c r="CP180" i="11"/>
  <c r="CT180" i="11" s="1"/>
  <c r="CV180" i="11" s="1"/>
  <c r="CW180" i="11" s="1"/>
  <c r="CP292" i="11"/>
  <c r="CP436" i="11"/>
  <c r="CP444" i="11"/>
  <c r="CP492" i="11"/>
  <c r="CT492" i="11" s="1"/>
  <c r="CV492" i="11" s="1"/>
  <c r="CW492" i="11" s="1"/>
  <c r="CT98" i="11"/>
  <c r="CV98" i="11" s="1"/>
  <c r="CS27" i="11"/>
  <c r="CT27" i="11" s="1"/>
  <c r="CV27" i="11" s="1"/>
  <c r="CW27" i="11" s="1"/>
  <c r="CW136" i="11"/>
  <c r="N136" i="11" s="1"/>
  <c r="CW312" i="11"/>
  <c r="CW392" i="11"/>
  <c r="N392" i="11" s="1"/>
  <c r="CW66" i="11"/>
  <c r="N66" i="11" s="1"/>
  <c r="CW154" i="11"/>
  <c r="CW234" i="11"/>
  <c r="CW322" i="11"/>
  <c r="CW410" i="11"/>
  <c r="N410" i="11" s="1"/>
  <c r="CW118" i="11"/>
  <c r="CW198" i="11"/>
  <c r="N198" i="11" s="1"/>
  <c r="CW286" i="11"/>
  <c r="CW374" i="11"/>
  <c r="CW454" i="11"/>
  <c r="CW17" i="11"/>
  <c r="CW131" i="11"/>
  <c r="N131" i="11" s="1"/>
  <c r="CW355" i="11"/>
  <c r="N355" i="11" s="1"/>
  <c r="CW387" i="11"/>
  <c r="CW483" i="11"/>
  <c r="CZ483" i="11" s="1"/>
  <c r="CS99" i="11"/>
  <c r="CW26" i="11"/>
  <c r="CW106" i="11"/>
  <c r="N106" i="11" s="1"/>
  <c r="CW194" i="11"/>
  <c r="CW282" i="11"/>
  <c r="CW362" i="11"/>
  <c r="CZ362" i="11" s="1"/>
  <c r="CW70" i="11"/>
  <c r="CW158" i="11"/>
  <c r="CW246" i="11"/>
  <c r="N246" i="11" s="1"/>
  <c r="CW326" i="11"/>
  <c r="CZ326" i="11" s="1"/>
  <c r="CW414" i="11"/>
  <c r="CZ414" i="11" s="1"/>
  <c r="CW502" i="11"/>
  <c r="CZ502" i="11" s="1"/>
  <c r="CW15" i="11"/>
  <c r="CW83" i="11"/>
  <c r="CW115" i="11"/>
  <c r="CW179" i="11"/>
  <c r="N179" i="11" s="1"/>
  <c r="CW371" i="11"/>
  <c r="CW435" i="11"/>
  <c r="CW467" i="11"/>
  <c r="N467" i="11" s="1"/>
  <c r="CW130" i="11"/>
  <c r="CW218" i="11"/>
  <c r="N218" i="11" s="1"/>
  <c r="CW298" i="11"/>
  <c r="CW386" i="11"/>
  <c r="N386" i="11" s="1"/>
  <c r="CW474" i="11"/>
  <c r="CW94" i="11"/>
  <c r="CZ94" i="11" s="1"/>
  <c r="CW182" i="11"/>
  <c r="N182" i="11" s="1"/>
  <c r="CW262" i="11"/>
  <c r="CW350" i="11"/>
  <c r="CZ350" i="11" s="1"/>
  <c r="CW438" i="11"/>
  <c r="CW11" i="11"/>
  <c r="CW123" i="11"/>
  <c r="CW251" i="11"/>
  <c r="CZ251" i="11" s="1"/>
  <c r="CW379" i="11"/>
  <c r="N379" i="11" s="1"/>
  <c r="CW19" i="11"/>
  <c r="CZ19" i="11" s="1"/>
  <c r="CW138" i="11"/>
  <c r="CW226" i="11"/>
  <c r="N226" i="11" s="1"/>
  <c r="CW394" i="11"/>
  <c r="N394" i="11" s="1"/>
  <c r="CW482" i="11"/>
  <c r="CW102" i="11"/>
  <c r="CZ102" i="11" s="1"/>
  <c r="CW190" i="11"/>
  <c r="CZ190" i="11" s="1"/>
  <c r="CW278" i="11"/>
  <c r="CW358" i="11"/>
  <c r="N358" i="11" s="1"/>
  <c r="CW446" i="11"/>
  <c r="N446" i="11" s="1"/>
  <c r="CW108" i="11"/>
  <c r="CW77" i="11"/>
  <c r="N77" i="11" s="1"/>
  <c r="CW270" i="11"/>
  <c r="CW119" i="11"/>
  <c r="CW151" i="11"/>
  <c r="N151" i="11" s="1"/>
  <c r="CW183" i="11"/>
  <c r="CW215" i="11"/>
  <c r="CW247" i="11"/>
  <c r="CZ247" i="11" s="1"/>
  <c r="CW279" i="11"/>
  <c r="CW311" i="11"/>
  <c r="CW343" i="11"/>
  <c r="CZ343" i="11" s="1"/>
  <c r="CW375" i="11"/>
  <c r="CZ375" i="11" s="1"/>
  <c r="CW407" i="11"/>
  <c r="CW439" i="11"/>
  <c r="N439" i="11" s="1"/>
  <c r="CW152" i="11"/>
  <c r="CW74" i="11"/>
  <c r="CW162" i="11"/>
  <c r="CW250" i="11"/>
  <c r="CZ250" i="11" s="1"/>
  <c r="CW330" i="11"/>
  <c r="CW418" i="11"/>
  <c r="CZ418" i="11" s="1"/>
  <c r="CW38" i="11"/>
  <c r="N38" i="11" s="1"/>
  <c r="CW126" i="11"/>
  <c r="CZ126" i="11" s="1"/>
  <c r="CW214" i="11"/>
  <c r="CW294" i="11"/>
  <c r="N294" i="11" s="1"/>
  <c r="CW382" i="11"/>
  <c r="CW470" i="11"/>
  <c r="N470" i="11" s="1"/>
  <c r="CW212" i="11"/>
  <c r="CW308" i="11"/>
  <c r="CZ308" i="11" s="1"/>
  <c r="CW160" i="11"/>
  <c r="CW248" i="11"/>
  <c r="CW90" i="11"/>
  <c r="CZ90" i="11" s="1"/>
  <c r="CW170" i="11"/>
  <c r="N170" i="11" s="1"/>
  <c r="CW258" i="11"/>
  <c r="CW426" i="11"/>
  <c r="CW134" i="11"/>
  <c r="CW310" i="11"/>
  <c r="CW390" i="11"/>
  <c r="CW478" i="11"/>
  <c r="N478" i="11" s="1"/>
  <c r="CW267" i="11"/>
  <c r="N267" i="11" s="1"/>
  <c r="CW363" i="11"/>
  <c r="CZ363" i="11" s="1"/>
  <c r="CW491" i="11"/>
  <c r="CW21" i="11"/>
  <c r="N21" i="11" s="1"/>
  <c r="CW168" i="11"/>
  <c r="N168" i="11" s="1"/>
  <c r="CW256" i="11"/>
  <c r="N256" i="11" s="1"/>
  <c r="CW344" i="11"/>
  <c r="N344" i="11" s="1"/>
  <c r="CW98" i="11"/>
  <c r="CZ98" i="11" s="1"/>
  <c r="CW186" i="11"/>
  <c r="N186" i="11" s="1"/>
  <c r="CW266" i="11"/>
  <c r="N266" i="11" s="1"/>
  <c r="CW354" i="11"/>
  <c r="N354" i="11" s="1"/>
  <c r="CW150" i="11"/>
  <c r="N150" i="11" s="1"/>
  <c r="CW230" i="11"/>
  <c r="CZ230" i="11" s="1"/>
  <c r="CW318" i="11"/>
  <c r="N318" i="11" s="1"/>
  <c r="CW486" i="11"/>
  <c r="N486" i="11" s="1"/>
  <c r="CW92" i="11"/>
  <c r="CW124" i="11"/>
  <c r="N124" i="11" s="1"/>
  <c r="CW252" i="11"/>
  <c r="N252" i="11" s="1"/>
  <c r="CW348" i="11"/>
  <c r="N348" i="11" s="1"/>
  <c r="CW445" i="11"/>
  <c r="CW142" i="11"/>
  <c r="CW71" i="11"/>
  <c r="CW103" i="11"/>
  <c r="CW135" i="11"/>
  <c r="N135" i="11" s="1"/>
  <c r="CW167" i="11"/>
  <c r="N167" i="11" s="1"/>
  <c r="CW199" i="11"/>
  <c r="N199" i="11" s="1"/>
  <c r="CW231" i="11"/>
  <c r="N231" i="11" s="1"/>
  <c r="CW263" i="11"/>
  <c r="N263" i="11" s="1"/>
  <c r="CW295" i="11"/>
  <c r="CW327" i="11"/>
  <c r="N327" i="11" s="1"/>
  <c r="CW359" i="11"/>
  <c r="CW391" i="11"/>
  <c r="N391" i="11" s="1"/>
  <c r="CW423" i="11"/>
  <c r="CZ423" i="11" s="1"/>
  <c r="CW455" i="11"/>
  <c r="N455" i="11" s="1"/>
  <c r="CW202" i="11"/>
  <c r="CZ202" i="11" s="1"/>
  <c r="CW290" i="11"/>
  <c r="N290" i="11" s="1"/>
  <c r="CW378" i="11"/>
  <c r="N378" i="11" s="1"/>
  <c r="CW458" i="11"/>
  <c r="CW86" i="11"/>
  <c r="N86" i="11" s="1"/>
  <c r="CW166" i="11"/>
  <c r="CW254" i="11"/>
  <c r="CZ254" i="11" s="1"/>
  <c r="CW342" i="11"/>
  <c r="N342" i="11" s="1"/>
  <c r="CW422" i="11"/>
  <c r="CZ422" i="11" s="1"/>
  <c r="CW132" i="11"/>
  <c r="CZ132" i="11" s="1"/>
  <c r="CW164" i="11"/>
  <c r="CW196" i="11"/>
  <c r="CW388" i="11"/>
  <c r="N388" i="11" s="1"/>
  <c r="CW101" i="11"/>
  <c r="N101" i="11" s="1"/>
  <c r="CW325" i="11"/>
  <c r="CZ325" i="11" s="1"/>
  <c r="CW357" i="11"/>
  <c r="CW206" i="11"/>
  <c r="N206" i="11" s="1"/>
  <c r="CW111" i="11"/>
  <c r="CZ111" i="11" s="1"/>
  <c r="CW143" i="11"/>
  <c r="N143" i="11" s="1"/>
  <c r="CW175" i="11"/>
  <c r="N175" i="11" s="1"/>
  <c r="CW239" i="11"/>
  <c r="CW271" i="11"/>
  <c r="N271" i="11" s="1"/>
  <c r="CW303" i="11"/>
  <c r="CW335" i="11"/>
  <c r="N335" i="11" s="1"/>
  <c r="CW367" i="11"/>
  <c r="N367" i="11" s="1"/>
  <c r="CW399" i="11"/>
  <c r="N399" i="11" s="1"/>
  <c r="CW431" i="11"/>
  <c r="N431" i="11" s="1"/>
  <c r="CW463" i="11"/>
  <c r="CZ463" i="11" s="1"/>
  <c r="CW495" i="11"/>
  <c r="CZ495" i="11" s="1"/>
  <c r="CW110" i="11"/>
  <c r="CW366" i="11"/>
  <c r="N366" i="11" s="1"/>
  <c r="CW471" i="11"/>
  <c r="N471" i="11" s="1"/>
  <c r="CW503" i="11"/>
  <c r="CZ503" i="11" s="1"/>
  <c r="CW174" i="11"/>
  <c r="CW430" i="11"/>
  <c r="CZ430" i="11" s="1"/>
  <c r="CW85" i="11"/>
  <c r="CW309" i="11"/>
  <c r="N309" i="11" s="1"/>
  <c r="CW334" i="11"/>
  <c r="CW127" i="11"/>
  <c r="N127" i="11" s="1"/>
  <c r="CW159" i="11"/>
  <c r="CW191" i="11"/>
  <c r="CZ191" i="11" s="1"/>
  <c r="CW223" i="11"/>
  <c r="CW255" i="11"/>
  <c r="N255" i="11" s="1"/>
  <c r="CW287" i="11"/>
  <c r="CZ287" i="11" s="1"/>
  <c r="CW319" i="11"/>
  <c r="CW351" i="11"/>
  <c r="CZ351" i="11" s="1"/>
  <c r="CW415" i="11"/>
  <c r="CW447" i="11"/>
  <c r="CW479" i="11"/>
  <c r="N479" i="11" s="1"/>
  <c r="CW238" i="11"/>
  <c r="N238" i="11" s="1"/>
  <c r="CW494" i="11"/>
  <c r="N494" i="11" s="1"/>
  <c r="CW487" i="11"/>
  <c r="N487" i="11" s="1"/>
  <c r="CW144" i="11"/>
  <c r="N144" i="11" s="1"/>
  <c r="CW400" i="11"/>
  <c r="N400" i="11" s="1"/>
  <c r="CW302" i="11"/>
  <c r="N302" i="11" s="1"/>
  <c r="CW80" i="11"/>
  <c r="N80" i="11" s="1"/>
  <c r="CW210" i="11"/>
  <c r="CW466" i="11"/>
  <c r="CW240" i="11"/>
  <c r="N240" i="11" s="1"/>
  <c r="CW114" i="11"/>
  <c r="CZ114" i="11" s="1"/>
  <c r="CW370" i="11"/>
  <c r="N370" i="11" s="1"/>
  <c r="CW18" i="11"/>
  <c r="N18" i="11" s="1"/>
  <c r="CW274" i="11"/>
  <c r="CZ274" i="11" s="1"/>
  <c r="CW178" i="11"/>
  <c r="N178" i="11" s="1"/>
  <c r="CW82" i="11"/>
  <c r="CW338" i="11"/>
  <c r="CZ338" i="11" s="1"/>
  <c r="CW112" i="11"/>
  <c r="CW242" i="11"/>
  <c r="N242" i="11" s="1"/>
  <c r="CW498" i="11"/>
  <c r="CZ498" i="11" s="1"/>
  <c r="CW432" i="11"/>
  <c r="CW306" i="11"/>
  <c r="N306" i="11" s="1"/>
  <c r="CI8" i="11"/>
  <c r="CJ8" i="11" s="1"/>
  <c r="CA8" i="11" s="1"/>
  <c r="CD8" i="11" s="1"/>
  <c r="CW9" i="11"/>
  <c r="CZ9" i="11" s="1"/>
  <c r="CZ442" i="11"/>
  <c r="CZ150" i="11"/>
  <c r="CZ318" i="11"/>
  <c r="N406" i="11"/>
  <c r="CZ406" i="11"/>
  <c r="CZ486" i="11"/>
  <c r="N316" i="11"/>
  <c r="CZ316" i="11"/>
  <c r="N114" i="11"/>
  <c r="N282" i="11"/>
  <c r="CZ282" i="11"/>
  <c r="N362" i="11"/>
  <c r="N158" i="11"/>
  <c r="CZ158" i="11"/>
  <c r="CZ246" i="11"/>
  <c r="N502" i="11"/>
  <c r="N15" i="11"/>
  <c r="CZ15" i="11"/>
  <c r="N83" i="11"/>
  <c r="CZ83" i="11"/>
  <c r="N115" i="11"/>
  <c r="CZ115" i="11"/>
  <c r="N147" i="11"/>
  <c r="CZ179" i="11"/>
  <c r="N275" i="11"/>
  <c r="N339" i="11"/>
  <c r="N371" i="11"/>
  <c r="CZ371" i="11"/>
  <c r="N499" i="11"/>
  <c r="CZ499" i="11"/>
  <c r="N445" i="11"/>
  <c r="CZ445" i="11"/>
  <c r="N71" i="11"/>
  <c r="CZ71" i="11"/>
  <c r="CZ263" i="11"/>
  <c r="N295" i="11"/>
  <c r="CZ295" i="11"/>
  <c r="CZ327" i="11"/>
  <c r="N274" i="11"/>
  <c r="N202" i="11"/>
  <c r="N166" i="11"/>
  <c r="CZ166" i="11"/>
  <c r="N254" i="11"/>
  <c r="CZ342" i="11"/>
  <c r="N422" i="11"/>
  <c r="N130" i="11"/>
  <c r="CZ130" i="11"/>
  <c r="N298" i="11"/>
  <c r="CZ298" i="11"/>
  <c r="N94" i="11"/>
  <c r="CZ182" i="11"/>
  <c r="N262" i="11"/>
  <c r="CZ262" i="11"/>
  <c r="N438" i="11"/>
  <c r="CZ438" i="11"/>
  <c r="N11" i="11"/>
  <c r="CZ11" i="11"/>
  <c r="CZ59" i="11"/>
  <c r="N251" i="11"/>
  <c r="N229" i="11"/>
  <c r="CZ229" i="11"/>
  <c r="N325" i="11"/>
  <c r="CZ206" i="11"/>
  <c r="CZ175" i="11"/>
  <c r="N207" i="11"/>
  <c r="CZ335" i="11"/>
  <c r="CZ367" i="11"/>
  <c r="CZ431" i="11"/>
  <c r="N463" i="11"/>
  <c r="N82" i="11"/>
  <c r="CZ82" i="11"/>
  <c r="CZ400" i="11"/>
  <c r="CZ136" i="11"/>
  <c r="CZ168" i="11"/>
  <c r="CZ200" i="11"/>
  <c r="CZ232" i="11"/>
  <c r="CZ58" i="11"/>
  <c r="CZ226" i="11"/>
  <c r="CZ394" i="11"/>
  <c r="N482" i="11"/>
  <c r="CZ482" i="11"/>
  <c r="N102" i="11"/>
  <c r="N190" i="11"/>
  <c r="CZ446" i="11"/>
  <c r="N108" i="11"/>
  <c r="CZ108" i="11"/>
  <c r="CZ396" i="11"/>
  <c r="CZ366" i="11"/>
  <c r="N154" i="11"/>
  <c r="CZ154" i="11"/>
  <c r="N322" i="11"/>
  <c r="CZ322" i="11"/>
  <c r="CZ410" i="11"/>
  <c r="CZ198" i="11"/>
  <c r="N286" i="11"/>
  <c r="CZ286" i="11"/>
  <c r="N454" i="11"/>
  <c r="CZ454" i="11"/>
  <c r="N17" i="11"/>
  <c r="CZ17" i="11"/>
  <c r="CZ35" i="11"/>
  <c r="CZ131" i="11"/>
  <c r="CZ227" i="11"/>
  <c r="CZ259" i="11"/>
  <c r="N259" i="11"/>
  <c r="N291" i="11"/>
  <c r="N323" i="11"/>
  <c r="CZ355" i="11"/>
  <c r="N387" i="11"/>
  <c r="CZ387" i="11"/>
  <c r="N451" i="11"/>
  <c r="N483" i="11"/>
  <c r="CZ77" i="11"/>
  <c r="N270" i="11"/>
  <c r="CZ270" i="11"/>
  <c r="CZ151" i="11"/>
  <c r="N183" i="11"/>
  <c r="CZ183" i="11"/>
  <c r="N215" i="11"/>
  <c r="CZ215" i="11"/>
  <c r="N247" i="11"/>
  <c r="N279" i="11"/>
  <c r="CZ279" i="11"/>
  <c r="N311" i="11"/>
  <c r="CZ311" i="11"/>
  <c r="N343" i="11"/>
  <c r="CZ439" i="11"/>
  <c r="CZ471" i="11"/>
  <c r="N503" i="11"/>
  <c r="CZ392" i="11"/>
  <c r="CZ80" i="11"/>
  <c r="CZ12" i="11"/>
  <c r="N74" i="11"/>
  <c r="CZ74" i="11"/>
  <c r="N162" i="11"/>
  <c r="CZ162" i="11"/>
  <c r="N418" i="11"/>
  <c r="CZ38" i="11"/>
  <c r="N126" i="11"/>
  <c r="N214" i="11"/>
  <c r="CZ214" i="11"/>
  <c r="CZ294" i="11"/>
  <c r="N212" i="11"/>
  <c r="CZ212" i="11"/>
  <c r="CZ244" i="11"/>
  <c r="N174" i="11"/>
  <c r="CZ174" i="11"/>
  <c r="N430" i="11"/>
  <c r="CZ306" i="11"/>
  <c r="N90" i="11"/>
  <c r="CZ170" i="11"/>
  <c r="N258" i="11"/>
  <c r="CZ258" i="11"/>
  <c r="N426" i="11"/>
  <c r="CZ426" i="11"/>
  <c r="N134" i="11"/>
  <c r="CZ134" i="11"/>
  <c r="CZ222" i="11"/>
  <c r="N390" i="11"/>
  <c r="CZ390" i="11"/>
  <c r="CZ478" i="11"/>
  <c r="N43" i="11"/>
  <c r="N107" i="11"/>
  <c r="CZ139" i="11"/>
  <c r="N171" i="11"/>
  <c r="CZ171" i="11"/>
  <c r="CZ299" i="11"/>
  <c r="N363" i="11"/>
  <c r="CZ427" i="11"/>
  <c r="CZ459" i="11"/>
  <c r="N491" i="11"/>
  <c r="CZ491" i="11"/>
  <c r="N334" i="11"/>
  <c r="CZ334" i="11"/>
  <c r="CZ127" i="11"/>
  <c r="N159" i="11"/>
  <c r="CZ159" i="11"/>
  <c r="N223" i="11"/>
  <c r="CZ223" i="11"/>
  <c r="N287" i="11"/>
  <c r="N319" i="11"/>
  <c r="CZ319" i="11"/>
  <c r="N447" i="11"/>
  <c r="CZ447" i="11"/>
  <c r="CZ479" i="11"/>
  <c r="N210" i="11"/>
  <c r="CZ210" i="11"/>
  <c r="CI7" i="11"/>
  <c r="CJ7" i="11" s="1"/>
  <c r="CA7" i="11" s="1"/>
  <c r="CD7" i="11" s="1"/>
  <c r="CE508" i="11"/>
  <c r="DK7" i="11"/>
  <c r="CW7" i="11" s="1"/>
  <c r="DH7" i="11"/>
  <c r="DK8" i="11"/>
  <c r="DH8" i="11"/>
  <c r="CI84" i="11"/>
  <c r="CJ84" i="11" s="1"/>
  <c r="CA84" i="11" s="1"/>
  <c r="CD84" i="11" s="1"/>
  <c r="CI116" i="11"/>
  <c r="CJ116" i="11" s="1"/>
  <c r="CA116" i="11" s="1"/>
  <c r="CD116" i="11" s="1"/>
  <c r="CI148" i="11"/>
  <c r="CJ148" i="11" s="1"/>
  <c r="CA148" i="11" s="1"/>
  <c r="CD148" i="11" s="1"/>
  <c r="CI100" i="11"/>
  <c r="CJ100" i="11" s="1"/>
  <c r="CA100" i="11" s="1"/>
  <c r="CD100" i="11" s="1"/>
  <c r="CI132" i="11"/>
  <c r="CJ132" i="11" s="1"/>
  <c r="CA132" i="11" s="1"/>
  <c r="CD132" i="11" s="1"/>
  <c r="CG16" i="10"/>
  <c r="CT78" i="11"/>
  <c r="CV78" i="11" s="1"/>
  <c r="CW78" i="11" s="1"/>
  <c r="N78" i="11" s="1"/>
  <c r="CS22" i="11"/>
  <c r="CT22" i="11" s="1"/>
  <c r="CV22" i="11" s="1"/>
  <c r="CW22" i="11" s="1"/>
  <c r="N22" i="11" s="1"/>
  <c r="CT13" i="11"/>
  <c r="CV13" i="11" s="1"/>
  <c r="CW13" i="11" s="1"/>
  <c r="N13" i="11" s="1"/>
  <c r="CT32" i="11"/>
  <c r="CV32" i="11" s="1"/>
  <c r="CW32" i="11" s="1"/>
  <c r="CT39" i="11"/>
  <c r="CV39" i="11" s="1"/>
  <c r="CW39" i="11" s="1"/>
  <c r="CT47" i="11"/>
  <c r="CV47" i="11" s="1"/>
  <c r="CW47" i="11" s="1"/>
  <c r="CT79" i="11"/>
  <c r="CV79" i="11" s="1"/>
  <c r="CW79" i="11" s="1"/>
  <c r="N79" i="11" s="1"/>
  <c r="CI11" i="11"/>
  <c r="CJ11" i="11" s="1"/>
  <c r="CA11" i="11" s="1"/>
  <c r="CD11" i="11" s="1"/>
  <c r="CI32" i="11"/>
  <c r="CJ32" i="11" s="1"/>
  <c r="CA32" i="11" s="1"/>
  <c r="CD32" i="11" s="1"/>
  <c r="CI16" i="11"/>
  <c r="CJ16" i="11" s="1"/>
  <c r="CA16" i="11" s="1"/>
  <c r="CD16" i="11" s="1"/>
  <c r="CI10" i="11"/>
  <c r="CJ10" i="11" s="1"/>
  <c r="CA10" i="11" s="1"/>
  <c r="CD10" i="11" s="1"/>
  <c r="CI23" i="11"/>
  <c r="CJ23" i="11" s="1"/>
  <c r="CA23" i="11" s="1"/>
  <c r="CD23" i="11" s="1"/>
  <c r="CI15" i="11"/>
  <c r="CJ15" i="11" s="1"/>
  <c r="CA15" i="11" s="1"/>
  <c r="CD15" i="11" s="1"/>
  <c r="CT40" i="11"/>
  <c r="CV40" i="11" s="1"/>
  <c r="CW40" i="11" s="1"/>
  <c r="CS75" i="11"/>
  <c r="CT75" i="11" s="1"/>
  <c r="CV75" i="11" s="1"/>
  <c r="CW75" i="11" s="1"/>
  <c r="CT46" i="11"/>
  <c r="CV46" i="11" s="1"/>
  <c r="CW46" i="11" s="1"/>
  <c r="CT72" i="11"/>
  <c r="CV72" i="11" s="1"/>
  <c r="CW72" i="11" s="1"/>
  <c r="CT68" i="11"/>
  <c r="CV68" i="11" s="1"/>
  <c r="CW68" i="11" s="1"/>
  <c r="CT62" i="11"/>
  <c r="CV62" i="11" s="1"/>
  <c r="CW62" i="11" s="1"/>
  <c r="CT55" i="11"/>
  <c r="CV55" i="11" s="1"/>
  <c r="CW55" i="11" s="1"/>
  <c r="CT54" i="11"/>
  <c r="CV54" i="11" s="1"/>
  <c r="CW54" i="11" s="1"/>
  <c r="CT42" i="11"/>
  <c r="CV42" i="11" s="1"/>
  <c r="CW42" i="11" s="1"/>
  <c r="CS41" i="11"/>
  <c r="CT41" i="11" s="1"/>
  <c r="CV41" i="11" s="1"/>
  <c r="CW41" i="11" s="1"/>
  <c r="CT34" i="11"/>
  <c r="CV34" i="11" s="1"/>
  <c r="CW34" i="11" s="1"/>
  <c r="CI31" i="11"/>
  <c r="CJ31" i="11" s="1"/>
  <c r="CA31" i="11" s="1"/>
  <c r="CD31" i="11" s="1"/>
  <c r="CT31" i="11"/>
  <c r="CV31" i="11" s="1"/>
  <c r="CW31" i="11" s="1"/>
  <c r="CT30" i="11"/>
  <c r="CV30" i="11" s="1"/>
  <c r="CW30" i="11" s="1"/>
  <c r="CT28" i="11"/>
  <c r="CV28" i="11" s="1"/>
  <c r="CW28" i="11" s="1"/>
  <c r="CT23" i="11"/>
  <c r="CV23" i="11" s="1"/>
  <c r="CW23" i="11" s="1"/>
  <c r="CI20" i="11"/>
  <c r="CJ20" i="11" s="1"/>
  <c r="CA20" i="11" s="1"/>
  <c r="CD20" i="11" s="1"/>
  <c r="CI19" i="11"/>
  <c r="CJ19" i="11" s="1"/>
  <c r="CA19" i="11" s="1"/>
  <c r="CD19" i="11" s="1"/>
  <c r="CT50" i="11"/>
  <c r="CV50" i="11" s="1"/>
  <c r="CW50" i="11" s="1"/>
  <c r="CR24" i="11"/>
  <c r="CG24" i="11"/>
  <c r="CI17" i="11"/>
  <c r="CZ146" i="11" l="1"/>
  <c r="N146" i="11"/>
  <c r="N475" i="11"/>
  <c r="CZ475" i="11"/>
  <c r="N411" i="11"/>
  <c r="CZ411" i="11"/>
  <c r="N347" i="11"/>
  <c r="CZ347" i="11"/>
  <c r="N208" i="11"/>
  <c r="CZ208" i="11"/>
  <c r="CZ314" i="11"/>
  <c r="N314" i="11"/>
  <c r="CZ501" i="11"/>
  <c r="N501" i="11"/>
  <c r="N67" i="11"/>
  <c r="CZ67" i="11"/>
  <c r="CZ110" i="11"/>
  <c r="N110" i="11"/>
  <c r="N435" i="11"/>
  <c r="CZ435" i="11"/>
  <c r="CZ330" i="11"/>
  <c r="N330" i="11"/>
  <c r="CZ106" i="11"/>
  <c r="N85" i="11"/>
  <c r="CZ85" i="11"/>
  <c r="CZ474" i="11"/>
  <c r="N474" i="11"/>
  <c r="N375" i="11"/>
  <c r="CZ196" i="11"/>
  <c r="N196" i="11"/>
  <c r="N395" i="11"/>
  <c r="CZ470" i="11"/>
  <c r="N250" i="11"/>
  <c r="CZ187" i="11"/>
  <c r="CZ192" i="11"/>
  <c r="N164" i="11"/>
  <c r="CZ164" i="11"/>
  <c r="CI341" i="11"/>
  <c r="CJ341" i="11" s="1"/>
  <c r="CA341" i="11" s="1"/>
  <c r="CD341" i="11" s="1"/>
  <c r="CI485" i="11"/>
  <c r="CJ485" i="11" s="1"/>
  <c r="CA485" i="11" s="1"/>
  <c r="CD485" i="11" s="1"/>
  <c r="N414" i="11"/>
  <c r="CZ388" i="11"/>
  <c r="N415" i="11"/>
  <c r="CZ415" i="11"/>
  <c r="N142" i="11"/>
  <c r="CZ142" i="11"/>
  <c r="CZ118" i="11"/>
  <c r="N118" i="11"/>
  <c r="CZ443" i="11"/>
  <c r="N443" i="11"/>
  <c r="N315" i="11"/>
  <c r="CZ315" i="11"/>
  <c r="CZ255" i="11"/>
  <c r="N123" i="11"/>
  <c r="CZ123" i="11"/>
  <c r="CZ271" i="11"/>
  <c r="CZ135" i="11"/>
  <c r="CZ458" i="11"/>
  <c r="N458" i="11"/>
  <c r="N382" i="11"/>
  <c r="CZ382" i="11"/>
  <c r="CZ63" i="11"/>
  <c r="N63" i="11"/>
  <c r="N191" i="11"/>
  <c r="CZ309" i="11"/>
  <c r="CZ124" i="11"/>
  <c r="N383" i="11"/>
  <c r="CZ331" i="11"/>
  <c r="CZ379" i="11"/>
  <c r="N423" i="11"/>
  <c r="N450" i="11"/>
  <c r="CZ266" i="11"/>
  <c r="N357" i="11"/>
  <c r="CZ357" i="11"/>
  <c r="CH508" i="11"/>
  <c r="CZ243" i="11"/>
  <c r="N243" i="11"/>
  <c r="CZ354" i="11"/>
  <c r="CZ21" i="11"/>
  <c r="N87" i="11"/>
  <c r="CZ296" i="11"/>
  <c r="N111" i="11"/>
  <c r="N303" i="11"/>
  <c r="CZ303" i="11"/>
  <c r="N310" i="11"/>
  <c r="CZ310" i="11"/>
  <c r="CZ407" i="11"/>
  <c r="N407" i="11"/>
  <c r="N194" i="11"/>
  <c r="CZ194" i="11"/>
  <c r="N424" i="11"/>
  <c r="CZ424" i="11"/>
  <c r="CZ119" i="11"/>
  <c r="N119" i="11"/>
  <c r="N239" i="11"/>
  <c r="CZ239" i="11"/>
  <c r="CT272" i="11"/>
  <c r="CV272" i="11" s="1"/>
  <c r="CW272" i="11" s="1"/>
  <c r="N272" i="11" s="1"/>
  <c r="N466" i="11"/>
  <c r="CZ466" i="11"/>
  <c r="N203" i="11"/>
  <c r="N326" i="11"/>
  <c r="N402" i="11"/>
  <c r="CZ402" i="11"/>
  <c r="CZ122" i="11"/>
  <c r="N122" i="11"/>
  <c r="N462" i="11"/>
  <c r="CZ462" i="11"/>
  <c r="CZ398" i="11"/>
  <c r="N398" i="11"/>
  <c r="N155" i="11"/>
  <c r="CZ155" i="11"/>
  <c r="N351" i="11"/>
  <c r="N308" i="11"/>
  <c r="CT436" i="11"/>
  <c r="CV436" i="11" s="1"/>
  <c r="CW436" i="11" s="1"/>
  <c r="CT264" i="11"/>
  <c r="CV264" i="11" s="1"/>
  <c r="CW264" i="11" s="1"/>
  <c r="CT220" i="11"/>
  <c r="CV220" i="11" s="1"/>
  <c r="CW220" i="11" s="1"/>
  <c r="CS157" i="11"/>
  <c r="CT157" i="11" s="1"/>
  <c r="CV157" i="11" s="1"/>
  <c r="CW157" i="11" s="1"/>
  <c r="CT211" i="11"/>
  <c r="CV211" i="11" s="1"/>
  <c r="CW211" i="11" s="1"/>
  <c r="CT292" i="11"/>
  <c r="CV292" i="11" s="1"/>
  <c r="CW292" i="11" s="1"/>
  <c r="CT356" i="11"/>
  <c r="CV356" i="11" s="1"/>
  <c r="CW356" i="11" s="1"/>
  <c r="N356" i="11" s="1"/>
  <c r="CT219" i="11"/>
  <c r="CV219" i="11" s="1"/>
  <c r="CW219" i="11" s="1"/>
  <c r="CI329" i="11"/>
  <c r="CJ329" i="11" s="1"/>
  <c r="CA329" i="11" s="1"/>
  <c r="CD329" i="11" s="1"/>
  <c r="CI397" i="11"/>
  <c r="CJ397" i="11" s="1"/>
  <c r="CA397" i="11" s="1"/>
  <c r="CD397" i="11" s="1"/>
  <c r="CI413" i="11"/>
  <c r="CJ413" i="11" s="1"/>
  <c r="CA413" i="11" s="1"/>
  <c r="CD413" i="11" s="1"/>
  <c r="CT403" i="11"/>
  <c r="CV403" i="11" s="1"/>
  <c r="CW403" i="11" s="1"/>
  <c r="CT283" i="11"/>
  <c r="CV283" i="11" s="1"/>
  <c r="CW283" i="11" s="1"/>
  <c r="CT235" i="11"/>
  <c r="CV235" i="11" s="1"/>
  <c r="CW235" i="11" s="1"/>
  <c r="CZ66" i="11"/>
  <c r="CZ358" i="11"/>
  <c r="CZ344" i="11"/>
  <c r="CZ386" i="11"/>
  <c r="CZ252" i="11"/>
  <c r="CT412" i="11"/>
  <c r="CV412" i="11" s="1"/>
  <c r="CW412" i="11" s="1"/>
  <c r="N412" i="11" s="1"/>
  <c r="CI449" i="11"/>
  <c r="CJ449" i="11" s="1"/>
  <c r="CA449" i="11" s="1"/>
  <c r="CD449" i="11" s="1"/>
  <c r="CT284" i="11"/>
  <c r="CV284" i="11" s="1"/>
  <c r="CW284" i="11" s="1"/>
  <c r="CI149" i="11"/>
  <c r="CJ149" i="11" s="1"/>
  <c r="CA149" i="11" s="1"/>
  <c r="CD149" i="11" s="1"/>
  <c r="CI285" i="11"/>
  <c r="CJ285" i="11" s="1"/>
  <c r="CA285" i="11" s="1"/>
  <c r="CD285" i="11" s="1"/>
  <c r="CT419" i="11"/>
  <c r="CV419" i="11" s="1"/>
  <c r="CW419" i="11" s="1"/>
  <c r="CT195" i="11"/>
  <c r="CV195" i="11" s="1"/>
  <c r="CW195" i="11" s="1"/>
  <c r="CT484" i="11"/>
  <c r="CV484" i="11" s="1"/>
  <c r="CW484" i="11" s="1"/>
  <c r="N350" i="11"/>
  <c r="CZ290" i="11"/>
  <c r="CT99" i="11"/>
  <c r="CV99" i="11" s="1"/>
  <c r="CW99" i="11" s="1"/>
  <c r="CT336" i="11"/>
  <c r="CV336" i="11" s="1"/>
  <c r="CW336" i="11" s="1"/>
  <c r="CI233" i="11"/>
  <c r="CJ233" i="11" s="1"/>
  <c r="CA233" i="11" s="1"/>
  <c r="CD233" i="11" s="1"/>
  <c r="CS61" i="11"/>
  <c r="CT61" i="11" s="1"/>
  <c r="CV61" i="11" s="1"/>
  <c r="CW61" i="11" s="1"/>
  <c r="N61" i="11" s="1"/>
  <c r="CT76" i="11"/>
  <c r="CV76" i="11" s="1"/>
  <c r="CW76" i="11" s="1"/>
  <c r="CT260" i="11"/>
  <c r="CV260" i="11" s="1"/>
  <c r="CW260" i="11" s="1"/>
  <c r="CZ260" i="11" s="1"/>
  <c r="CT328" i="11"/>
  <c r="CV328" i="11" s="1"/>
  <c r="CW328" i="11" s="1"/>
  <c r="CI45" i="11"/>
  <c r="CJ45" i="11" s="1"/>
  <c r="CA45" i="11" s="1"/>
  <c r="CD45" i="11" s="1"/>
  <c r="CS413" i="11"/>
  <c r="CT413" i="11" s="1"/>
  <c r="CV413" i="11" s="1"/>
  <c r="CW413" i="11" s="1"/>
  <c r="N413" i="11" s="1"/>
  <c r="CS397" i="11"/>
  <c r="CT397" i="11" s="1"/>
  <c r="CV397" i="11" s="1"/>
  <c r="CW397" i="11" s="1"/>
  <c r="CS213" i="11"/>
  <c r="CT213" i="11" s="1"/>
  <c r="CV213" i="11" s="1"/>
  <c r="CW213" i="11" s="1"/>
  <c r="CZ213" i="11" s="1"/>
  <c r="CT91" i="11"/>
  <c r="CV91" i="11" s="1"/>
  <c r="CW91" i="11" s="1"/>
  <c r="CS444" i="11"/>
  <c r="CT444" i="11" s="1"/>
  <c r="CV444" i="11" s="1"/>
  <c r="CW444" i="11" s="1"/>
  <c r="N19" i="11"/>
  <c r="CZ242" i="11"/>
  <c r="CI281" i="11"/>
  <c r="CJ281" i="11" s="1"/>
  <c r="CA281" i="11" s="1"/>
  <c r="CD281" i="11" s="1"/>
  <c r="CZ178" i="11"/>
  <c r="CS301" i="11"/>
  <c r="CT301" i="11" s="1"/>
  <c r="CV301" i="11" s="1"/>
  <c r="CW301" i="11" s="1"/>
  <c r="CS173" i="11"/>
  <c r="CT173" i="11" s="1"/>
  <c r="CV173" i="11" s="1"/>
  <c r="CW173" i="11" s="1"/>
  <c r="CS285" i="11"/>
  <c r="CT285" i="11" s="1"/>
  <c r="CV285" i="11" s="1"/>
  <c r="CW285" i="11" s="1"/>
  <c r="CZ285" i="11" s="1"/>
  <c r="CI205" i="11"/>
  <c r="CJ205" i="11" s="1"/>
  <c r="CA205" i="11" s="1"/>
  <c r="CD205" i="11" s="1"/>
  <c r="CS349" i="11"/>
  <c r="CT349" i="11" s="1"/>
  <c r="CV349" i="11" s="1"/>
  <c r="CW349" i="11" s="1"/>
  <c r="CS81" i="11"/>
  <c r="CT81" i="11" s="1"/>
  <c r="CV81" i="11" s="1"/>
  <c r="CW81" i="11" s="1"/>
  <c r="N81" i="11" s="1"/>
  <c r="CS97" i="11"/>
  <c r="CT97" i="11" s="1"/>
  <c r="CV97" i="11" s="1"/>
  <c r="CW97" i="11" s="1"/>
  <c r="CZ97" i="11" s="1"/>
  <c r="CS113" i="11"/>
  <c r="CT113" i="11" s="1"/>
  <c r="CV113" i="11" s="1"/>
  <c r="CW113" i="11" s="1"/>
  <c r="CS209" i="11"/>
  <c r="CT209" i="11" s="1"/>
  <c r="CV209" i="11" s="1"/>
  <c r="CW209" i="11" s="1"/>
  <c r="CS265" i="11"/>
  <c r="CT265" i="11" s="1"/>
  <c r="CV265" i="11" s="1"/>
  <c r="CW265" i="11" s="1"/>
  <c r="CS329" i="11"/>
  <c r="CT329" i="11" s="1"/>
  <c r="CV329" i="11" s="1"/>
  <c r="CW329" i="11" s="1"/>
  <c r="CS433" i="11"/>
  <c r="CT433" i="11" s="1"/>
  <c r="CV433" i="11" s="1"/>
  <c r="CW433" i="11" s="1"/>
  <c r="CZ433" i="11" s="1"/>
  <c r="CS497" i="11"/>
  <c r="CT497" i="11" s="1"/>
  <c r="CV497" i="11" s="1"/>
  <c r="CW497" i="11" s="1"/>
  <c r="N497" i="11" s="1"/>
  <c r="CS405" i="11"/>
  <c r="CT405" i="11" s="1"/>
  <c r="CV405" i="11" s="1"/>
  <c r="CW405" i="11" s="1"/>
  <c r="CS421" i="11"/>
  <c r="CT421" i="11" s="1"/>
  <c r="CV421" i="11" s="1"/>
  <c r="CW421" i="11" s="1"/>
  <c r="CI117" i="11"/>
  <c r="CJ117" i="11" s="1"/>
  <c r="CA117" i="11" s="1"/>
  <c r="CD117" i="11" s="1"/>
  <c r="CI221" i="11"/>
  <c r="CJ221" i="11" s="1"/>
  <c r="CA221" i="11" s="1"/>
  <c r="CD221" i="11" s="1"/>
  <c r="CS221" i="11"/>
  <c r="CT221" i="11" s="1"/>
  <c r="CV221" i="11" s="1"/>
  <c r="CW221" i="11" s="1"/>
  <c r="CS389" i="11"/>
  <c r="CT389" i="11" s="1"/>
  <c r="CV389" i="11" s="1"/>
  <c r="CW389" i="11" s="1"/>
  <c r="N389" i="11" s="1"/>
  <c r="CS469" i="11"/>
  <c r="CT469" i="11" s="1"/>
  <c r="CV469" i="11" s="1"/>
  <c r="CW469" i="11" s="1"/>
  <c r="CZ469" i="11" s="1"/>
  <c r="CS141" i="11"/>
  <c r="CT141" i="11" s="1"/>
  <c r="CV141" i="11" s="1"/>
  <c r="CW141" i="11" s="1"/>
  <c r="CZ141" i="11" s="1"/>
  <c r="CS365" i="11"/>
  <c r="CT365" i="11" s="1"/>
  <c r="CV365" i="11" s="1"/>
  <c r="CW365" i="11" s="1"/>
  <c r="N292" i="11"/>
  <c r="CZ292" i="11"/>
  <c r="N148" i="11"/>
  <c r="CZ148" i="11"/>
  <c r="N60" i="11"/>
  <c r="CZ60" i="11"/>
  <c r="N498" i="11"/>
  <c r="CZ399" i="11"/>
  <c r="CZ378" i="11"/>
  <c r="CZ391" i="11"/>
  <c r="CZ231" i="11"/>
  <c r="CI313" i="11"/>
  <c r="CJ313" i="11" s="1"/>
  <c r="CA313" i="11" s="1"/>
  <c r="CD313" i="11" s="1"/>
  <c r="CI393" i="11"/>
  <c r="CJ393" i="11" s="1"/>
  <c r="CA393" i="11" s="1"/>
  <c r="CD393" i="11" s="1"/>
  <c r="CI325" i="11"/>
  <c r="CJ325" i="11" s="1"/>
  <c r="CA325" i="11" s="1"/>
  <c r="CD325" i="11" s="1"/>
  <c r="CI77" i="11"/>
  <c r="CJ77" i="11" s="1"/>
  <c r="CA77" i="11" s="1"/>
  <c r="CD77" i="11" s="1"/>
  <c r="CZ434" i="11"/>
  <c r="CI225" i="11"/>
  <c r="CJ225" i="11" s="1"/>
  <c r="CA225" i="11" s="1"/>
  <c r="CD225" i="11" s="1"/>
  <c r="CS277" i="11"/>
  <c r="CT277" i="11" s="1"/>
  <c r="CV277" i="11" s="1"/>
  <c r="CW277" i="11" s="1"/>
  <c r="CI309" i="11"/>
  <c r="CJ309" i="11" s="1"/>
  <c r="CA309" i="11" s="1"/>
  <c r="CD309" i="11" s="1"/>
  <c r="CI497" i="11"/>
  <c r="CJ497" i="11" s="1"/>
  <c r="CA497" i="11" s="1"/>
  <c r="CD497" i="11" s="1"/>
  <c r="CS437" i="11"/>
  <c r="CT437" i="11" s="1"/>
  <c r="CV437" i="11" s="1"/>
  <c r="CW437" i="11" s="1"/>
  <c r="CS45" i="11"/>
  <c r="CT45" i="11" s="1"/>
  <c r="CV45" i="11" s="1"/>
  <c r="CW45" i="11" s="1"/>
  <c r="CS189" i="11"/>
  <c r="CT189" i="11" s="1"/>
  <c r="CV189" i="11" s="1"/>
  <c r="CW189" i="11" s="1"/>
  <c r="CI365" i="11"/>
  <c r="CJ365" i="11" s="1"/>
  <c r="CA365" i="11" s="1"/>
  <c r="CD365" i="11" s="1"/>
  <c r="N495" i="11"/>
  <c r="CZ143" i="11"/>
  <c r="N132" i="11"/>
  <c r="CZ341" i="11"/>
  <c r="CZ197" i="11"/>
  <c r="CZ218" i="11"/>
  <c r="CZ302" i="11"/>
  <c r="CZ86" i="11"/>
  <c r="CZ413" i="11"/>
  <c r="CZ467" i="11"/>
  <c r="CI433" i="11"/>
  <c r="CJ433" i="11" s="1"/>
  <c r="CA433" i="11" s="1"/>
  <c r="CD433" i="11" s="1"/>
  <c r="CS429" i="11"/>
  <c r="CT429" i="11" s="1"/>
  <c r="CV429" i="11" s="1"/>
  <c r="CW429" i="11" s="1"/>
  <c r="CZ256" i="11"/>
  <c r="N98" i="11"/>
  <c r="CI181" i="11"/>
  <c r="CJ181" i="11" s="1"/>
  <c r="CA181" i="11" s="1"/>
  <c r="CD181" i="11" s="1"/>
  <c r="CS253" i="11"/>
  <c r="CT253" i="11" s="1"/>
  <c r="CV253" i="11" s="1"/>
  <c r="CW253" i="11" s="1"/>
  <c r="N500" i="11"/>
  <c r="CZ500" i="11"/>
  <c r="N140" i="11"/>
  <c r="CZ140" i="11"/>
  <c r="N76" i="11"/>
  <c r="CZ76" i="11"/>
  <c r="N428" i="11"/>
  <c r="CZ428" i="11"/>
  <c r="CZ204" i="11"/>
  <c r="N204" i="11"/>
  <c r="CZ404" i="11"/>
  <c r="N404" i="11"/>
  <c r="CZ493" i="11"/>
  <c r="N493" i="11"/>
  <c r="N276" i="11"/>
  <c r="CZ276" i="11"/>
  <c r="N324" i="11"/>
  <c r="CZ324" i="11"/>
  <c r="N116" i="11"/>
  <c r="CZ116" i="11"/>
  <c r="N52" i="11"/>
  <c r="CZ52" i="11"/>
  <c r="N380" i="11"/>
  <c r="CZ380" i="11"/>
  <c r="N268" i="11"/>
  <c r="CZ268" i="11"/>
  <c r="N245" i="11"/>
  <c r="CZ245" i="11"/>
  <c r="N461" i="11"/>
  <c r="CZ461" i="11"/>
  <c r="N381" i="11"/>
  <c r="CZ381" i="11"/>
  <c r="N133" i="11"/>
  <c r="CZ133" i="11"/>
  <c r="N340" i="11"/>
  <c r="CZ340" i="11"/>
  <c r="N236" i="11"/>
  <c r="CZ236" i="11"/>
  <c r="CZ332" i="11"/>
  <c r="N332" i="11"/>
  <c r="N228" i="11"/>
  <c r="CZ228" i="11"/>
  <c r="N84" i="11"/>
  <c r="CZ84" i="11"/>
  <c r="CS33" i="11"/>
  <c r="CT33" i="11" s="1"/>
  <c r="CV33" i="11" s="1"/>
  <c r="CW33" i="11" s="1"/>
  <c r="CS57" i="11"/>
  <c r="CT57" i="11" s="1"/>
  <c r="CV57" i="11" s="1"/>
  <c r="CW57" i="11" s="1"/>
  <c r="N57" i="11" s="1"/>
  <c r="CS177" i="11"/>
  <c r="CT177" i="11" s="1"/>
  <c r="CV177" i="11" s="1"/>
  <c r="CW177" i="11" s="1"/>
  <c r="CI417" i="11"/>
  <c r="CJ417" i="11" s="1"/>
  <c r="CA417" i="11" s="1"/>
  <c r="CD417" i="11" s="1"/>
  <c r="CI81" i="11"/>
  <c r="CJ81" i="11" s="1"/>
  <c r="CA81" i="11" s="1"/>
  <c r="CD81" i="11" s="1"/>
  <c r="CS137" i="11"/>
  <c r="CT137" i="11" s="1"/>
  <c r="CV137" i="11" s="1"/>
  <c r="CW137" i="11" s="1"/>
  <c r="N137" i="11" s="1"/>
  <c r="CI153" i="11"/>
  <c r="CJ153" i="11" s="1"/>
  <c r="CA153" i="11" s="1"/>
  <c r="CD153" i="11" s="1"/>
  <c r="CI169" i="11"/>
  <c r="CJ169" i="11" s="1"/>
  <c r="CA169" i="11" s="1"/>
  <c r="CD169" i="11" s="1"/>
  <c r="CS193" i="11"/>
  <c r="CT193" i="11" s="1"/>
  <c r="CV193" i="11" s="1"/>
  <c r="CW193" i="11" s="1"/>
  <c r="CS249" i="11"/>
  <c r="CT249" i="11" s="1"/>
  <c r="CV249" i="11" s="1"/>
  <c r="CW249" i="11" s="1"/>
  <c r="CS313" i="11"/>
  <c r="CT313" i="11" s="1"/>
  <c r="CV313" i="11" s="1"/>
  <c r="CW313" i="11" s="1"/>
  <c r="N313" i="11" s="1"/>
  <c r="CS393" i="11"/>
  <c r="CT393" i="11" s="1"/>
  <c r="CV393" i="11" s="1"/>
  <c r="CW393" i="11" s="1"/>
  <c r="CS417" i="11"/>
  <c r="CT417" i="11" s="1"/>
  <c r="CV417" i="11" s="1"/>
  <c r="CW417" i="11" s="1"/>
  <c r="CS481" i="11"/>
  <c r="CT481" i="11" s="1"/>
  <c r="CV481" i="11" s="1"/>
  <c r="CW481" i="11" s="1"/>
  <c r="CI189" i="11"/>
  <c r="CJ189" i="11" s="1"/>
  <c r="CA189" i="11" s="1"/>
  <c r="CD189" i="11" s="1"/>
  <c r="CI29" i="11"/>
  <c r="CJ29" i="11" s="1"/>
  <c r="CA29" i="11" s="1"/>
  <c r="CD29" i="11" s="1"/>
  <c r="CS125" i="11"/>
  <c r="CT125" i="11" s="1"/>
  <c r="CV125" i="11" s="1"/>
  <c r="CW125" i="11" s="1"/>
  <c r="CI37" i="11"/>
  <c r="CJ37" i="11" s="1"/>
  <c r="CA37" i="11" s="1"/>
  <c r="CD37" i="11" s="1"/>
  <c r="CS37" i="11"/>
  <c r="CT37" i="11" s="1"/>
  <c r="CV37" i="11" s="1"/>
  <c r="CW37" i="11" s="1"/>
  <c r="CZ37" i="11" s="1"/>
  <c r="CS165" i="11"/>
  <c r="CT165" i="11" s="1"/>
  <c r="CV165" i="11" s="1"/>
  <c r="CW165" i="11" s="1"/>
  <c r="CI165" i="11"/>
  <c r="CJ165" i="11" s="1"/>
  <c r="CA165" i="11" s="1"/>
  <c r="CD165" i="11" s="1"/>
  <c r="CS109" i="11"/>
  <c r="CT109" i="11" s="1"/>
  <c r="CV109" i="11" s="1"/>
  <c r="CW109" i="11" s="1"/>
  <c r="CS269" i="11"/>
  <c r="CT269" i="11" s="1"/>
  <c r="CV269" i="11" s="1"/>
  <c r="CW269" i="11" s="1"/>
  <c r="CI421" i="11"/>
  <c r="CJ421" i="11" s="1"/>
  <c r="CA421" i="11" s="1"/>
  <c r="CD421" i="11" s="1"/>
  <c r="CI173" i="11"/>
  <c r="CJ173" i="11" s="1"/>
  <c r="CA173" i="11" s="1"/>
  <c r="CD173" i="11" s="1"/>
  <c r="CI157" i="11"/>
  <c r="CJ157" i="11" s="1"/>
  <c r="CA157" i="11" s="1"/>
  <c r="CD157" i="11" s="1"/>
  <c r="CI137" i="11"/>
  <c r="CJ137" i="11" s="1"/>
  <c r="CA137" i="11" s="1"/>
  <c r="CD137" i="11" s="1"/>
  <c r="CI237" i="11"/>
  <c r="CJ237" i="11" s="1"/>
  <c r="CA237" i="11" s="1"/>
  <c r="CD237" i="11" s="1"/>
  <c r="CI317" i="11"/>
  <c r="CJ317" i="11" s="1"/>
  <c r="CA317" i="11" s="1"/>
  <c r="CD317" i="11" s="1"/>
  <c r="N156" i="11"/>
  <c r="CS477" i="11"/>
  <c r="CT477" i="11" s="1"/>
  <c r="CV477" i="11" s="1"/>
  <c r="CW477" i="11" s="1"/>
  <c r="CZ477" i="11" s="1"/>
  <c r="CS53" i="11"/>
  <c r="CT53" i="11" s="1"/>
  <c r="CV53" i="11" s="1"/>
  <c r="CW53" i="11" s="1"/>
  <c r="N260" i="11"/>
  <c r="N230" i="11"/>
  <c r="CI273" i="11"/>
  <c r="CJ273" i="11" s="1"/>
  <c r="CA273" i="11" s="1"/>
  <c r="CD273" i="11" s="1"/>
  <c r="CI89" i="11"/>
  <c r="CJ89" i="11" s="1"/>
  <c r="CA89" i="11" s="1"/>
  <c r="CD89" i="11" s="1"/>
  <c r="CS105" i="11"/>
  <c r="CT105" i="11" s="1"/>
  <c r="CV105" i="11" s="1"/>
  <c r="CW105" i="11" s="1"/>
  <c r="CI145" i="11"/>
  <c r="CJ145" i="11" s="1"/>
  <c r="CA145" i="11" s="1"/>
  <c r="CD145" i="11" s="1"/>
  <c r="CS201" i="11"/>
  <c r="CT201" i="11" s="1"/>
  <c r="CV201" i="11" s="1"/>
  <c r="CW201" i="11" s="1"/>
  <c r="CS257" i="11"/>
  <c r="CT257" i="11" s="1"/>
  <c r="CV257" i="11" s="1"/>
  <c r="CW257" i="11" s="1"/>
  <c r="CS321" i="11"/>
  <c r="CT321" i="11" s="1"/>
  <c r="CV321" i="11" s="1"/>
  <c r="CW321" i="11" s="1"/>
  <c r="CS361" i="11"/>
  <c r="CT361" i="11" s="1"/>
  <c r="CV361" i="11" s="1"/>
  <c r="CW361" i="11" s="1"/>
  <c r="CS401" i="11"/>
  <c r="CT401" i="11" s="1"/>
  <c r="CV401" i="11" s="1"/>
  <c r="CW401" i="11" s="1"/>
  <c r="CS425" i="11"/>
  <c r="CT425" i="11" s="1"/>
  <c r="CV425" i="11" s="1"/>
  <c r="CW425" i="11" s="1"/>
  <c r="N425" i="11" s="1"/>
  <c r="CS465" i="11"/>
  <c r="CT465" i="11" s="1"/>
  <c r="CV465" i="11" s="1"/>
  <c r="CW465" i="11" s="1"/>
  <c r="CS489" i="11"/>
  <c r="CT489" i="11" s="1"/>
  <c r="CV489" i="11" s="1"/>
  <c r="CW489" i="11" s="1"/>
  <c r="CZ489" i="11" s="1"/>
  <c r="CI437" i="11"/>
  <c r="CJ437" i="11" s="1"/>
  <c r="CA437" i="11" s="1"/>
  <c r="CD437" i="11" s="1"/>
  <c r="CI69" i="11"/>
  <c r="CJ69" i="11" s="1"/>
  <c r="CA69" i="11" s="1"/>
  <c r="CD69" i="11" s="1"/>
  <c r="CS181" i="11"/>
  <c r="CT181" i="11" s="1"/>
  <c r="CV181" i="11" s="1"/>
  <c r="CW181" i="11" s="1"/>
  <c r="CS333" i="11"/>
  <c r="CT333" i="11" s="1"/>
  <c r="CV333" i="11" s="1"/>
  <c r="CW333" i="11" s="1"/>
  <c r="CI453" i="11"/>
  <c r="CJ453" i="11" s="1"/>
  <c r="CA453" i="11" s="1"/>
  <c r="CD453" i="11" s="1"/>
  <c r="CS93" i="11"/>
  <c r="CT93" i="11" s="1"/>
  <c r="CV93" i="11" s="1"/>
  <c r="CW93" i="11" s="1"/>
  <c r="CI253" i="11"/>
  <c r="CJ253" i="11" s="1"/>
  <c r="CA253" i="11" s="1"/>
  <c r="CD253" i="11" s="1"/>
  <c r="CI85" i="11"/>
  <c r="CJ85" i="11" s="1"/>
  <c r="CA85" i="11" s="1"/>
  <c r="CD85" i="11" s="1"/>
  <c r="CS237" i="11"/>
  <c r="CT237" i="11" s="1"/>
  <c r="CV237" i="11" s="1"/>
  <c r="CW237" i="11" s="1"/>
  <c r="CS149" i="11"/>
  <c r="CT149" i="11" s="1"/>
  <c r="CV149" i="11" s="1"/>
  <c r="CW149" i="11" s="1"/>
  <c r="CS317" i="11"/>
  <c r="CT317" i="11" s="1"/>
  <c r="CV317" i="11" s="1"/>
  <c r="CW317" i="11" s="1"/>
  <c r="N317" i="11" s="1"/>
  <c r="CS117" i="11"/>
  <c r="CT117" i="11" s="1"/>
  <c r="CV117" i="11" s="1"/>
  <c r="CW117" i="11" s="1"/>
  <c r="CS205" i="11"/>
  <c r="CT205" i="11" s="1"/>
  <c r="CV205" i="11" s="1"/>
  <c r="CW205" i="11" s="1"/>
  <c r="CI105" i="11"/>
  <c r="CJ105" i="11" s="1"/>
  <c r="CA105" i="11" s="1"/>
  <c r="CD105" i="11" s="1"/>
  <c r="CS69" i="11"/>
  <c r="CT69" i="11" s="1"/>
  <c r="CV69" i="11" s="1"/>
  <c r="CW69" i="11" s="1"/>
  <c r="CI381" i="11"/>
  <c r="CJ381" i="11" s="1"/>
  <c r="CA381" i="11" s="1"/>
  <c r="CD381" i="11" s="1"/>
  <c r="CS453" i="11"/>
  <c r="CT453" i="11" s="1"/>
  <c r="CV453" i="11" s="1"/>
  <c r="CW453" i="11" s="1"/>
  <c r="CI133" i="11"/>
  <c r="CJ133" i="11" s="1"/>
  <c r="CA133" i="11" s="1"/>
  <c r="CD133" i="11" s="1"/>
  <c r="CI61" i="11"/>
  <c r="CJ61" i="11" s="1"/>
  <c r="CA61" i="11" s="1"/>
  <c r="CD61" i="11" s="1"/>
  <c r="CS373" i="11"/>
  <c r="CT373" i="11" s="1"/>
  <c r="CV373" i="11" s="1"/>
  <c r="CW373" i="11" s="1"/>
  <c r="CS485" i="11"/>
  <c r="CT485" i="11" s="1"/>
  <c r="CV485" i="11" s="1"/>
  <c r="CW485" i="11" s="1"/>
  <c r="CI101" i="11"/>
  <c r="CJ101" i="11" s="1"/>
  <c r="CA101" i="11" s="1"/>
  <c r="CD101" i="11" s="1"/>
  <c r="CI141" i="11"/>
  <c r="CJ141" i="11" s="1"/>
  <c r="CA141" i="11" s="1"/>
  <c r="CD141" i="11" s="1"/>
  <c r="CI373" i="11"/>
  <c r="CJ373" i="11" s="1"/>
  <c r="CA373" i="11" s="1"/>
  <c r="CD373" i="11" s="1"/>
  <c r="CI493" i="11"/>
  <c r="CJ493" i="11" s="1"/>
  <c r="CA493" i="11" s="1"/>
  <c r="CD493" i="11" s="1"/>
  <c r="CZ238" i="11"/>
  <c r="CI245" i="11"/>
  <c r="CJ245" i="11" s="1"/>
  <c r="CA245" i="11" s="1"/>
  <c r="CD245" i="11" s="1"/>
  <c r="N360" i="11"/>
  <c r="CZ360" i="11"/>
  <c r="N468" i="11"/>
  <c r="CZ468" i="11"/>
  <c r="N460" i="11"/>
  <c r="CZ460" i="11"/>
  <c r="N338" i="11"/>
  <c r="CZ167" i="11"/>
  <c r="N285" i="11"/>
  <c r="CI257" i="11"/>
  <c r="CJ257" i="11" s="1"/>
  <c r="CA257" i="11" s="1"/>
  <c r="CD257" i="11" s="1"/>
  <c r="CZ240" i="11"/>
  <c r="CZ18" i="11"/>
  <c r="N9" i="11"/>
  <c r="CZ144" i="11"/>
  <c r="CZ101" i="11"/>
  <c r="CZ348" i="11"/>
  <c r="CZ186" i="11"/>
  <c r="N26" i="11"/>
  <c r="CZ26" i="11"/>
  <c r="N213" i="11"/>
  <c r="CZ267" i="11"/>
  <c r="N112" i="11"/>
  <c r="CZ112" i="11"/>
  <c r="N359" i="11"/>
  <c r="CZ359" i="11"/>
  <c r="N103" i="11"/>
  <c r="CZ103" i="11"/>
  <c r="N477" i="11"/>
  <c r="N221" i="11"/>
  <c r="CZ221" i="11"/>
  <c r="N92" i="11"/>
  <c r="CZ92" i="11"/>
  <c r="N172" i="11"/>
  <c r="CZ172" i="11"/>
  <c r="N278" i="11"/>
  <c r="CZ278" i="11"/>
  <c r="N138" i="11"/>
  <c r="CZ138" i="11"/>
  <c r="N307" i="11"/>
  <c r="CZ307" i="11"/>
  <c r="N51" i="11"/>
  <c r="CZ51" i="11"/>
  <c r="CZ88" i="11"/>
  <c r="N88" i="11"/>
  <c r="N70" i="11"/>
  <c r="CZ70" i="11"/>
  <c r="N293" i="11"/>
  <c r="CZ293" i="11"/>
  <c r="CZ137" i="11"/>
  <c r="N469" i="11"/>
  <c r="N506" i="11"/>
  <c r="CZ497" i="11"/>
  <c r="CZ261" i="11"/>
  <c r="N448" i="11"/>
  <c r="CZ448" i="11"/>
  <c r="N95" i="11"/>
  <c r="N97" i="11"/>
  <c r="N234" i="11"/>
  <c r="CZ234" i="11"/>
  <c r="CZ100" i="11"/>
  <c r="N100" i="11"/>
  <c r="N185" i="11"/>
  <c r="CZ185" i="11"/>
  <c r="CZ419" i="11"/>
  <c r="N419" i="11"/>
  <c r="N163" i="11"/>
  <c r="CZ163" i="11"/>
  <c r="N374" i="11"/>
  <c r="CZ374" i="11"/>
  <c r="N456" i="11"/>
  <c r="CZ456" i="11"/>
  <c r="N304" i="11"/>
  <c r="CZ304" i="11"/>
  <c r="N490" i="11"/>
  <c r="CZ490" i="11"/>
  <c r="N176" i="11"/>
  <c r="CZ176" i="11"/>
  <c r="N264" i="11"/>
  <c r="CZ264" i="11"/>
  <c r="N433" i="11"/>
  <c r="N432" i="11"/>
  <c r="CZ432" i="11"/>
  <c r="N219" i="11"/>
  <c r="CZ219" i="11"/>
  <c r="N56" i="11"/>
  <c r="CZ56" i="11"/>
  <c r="CZ27" i="11"/>
  <c r="N27" i="11"/>
  <c r="N113" i="11"/>
  <c r="CZ113" i="11"/>
  <c r="N209" i="11"/>
  <c r="CZ209" i="11"/>
  <c r="CZ346" i="11"/>
  <c r="N496" i="11"/>
  <c r="CZ496" i="11"/>
  <c r="N104" i="11"/>
  <c r="CZ104" i="11"/>
  <c r="CZ487" i="11"/>
  <c r="CZ494" i="11"/>
  <c r="CS49" i="11"/>
  <c r="CT49" i="11" s="1"/>
  <c r="CV49" i="11" s="1"/>
  <c r="CW49" i="11" s="1"/>
  <c r="CS145" i="11"/>
  <c r="CT145" i="11" s="1"/>
  <c r="CV145" i="11" s="1"/>
  <c r="CW145" i="11" s="1"/>
  <c r="CI97" i="11"/>
  <c r="CJ97" i="11" s="1"/>
  <c r="CA97" i="11" s="1"/>
  <c r="CD97" i="11" s="1"/>
  <c r="CS153" i="11"/>
  <c r="CT153" i="11" s="1"/>
  <c r="CV153" i="11" s="1"/>
  <c r="CW153" i="11" s="1"/>
  <c r="CS169" i="11"/>
  <c r="CT169" i="11" s="1"/>
  <c r="CV169" i="11" s="1"/>
  <c r="CW169" i="11" s="1"/>
  <c r="CS289" i="11"/>
  <c r="CT289" i="11" s="1"/>
  <c r="CV289" i="11" s="1"/>
  <c r="CW289" i="11" s="1"/>
  <c r="CS353" i="11"/>
  <c r="CT353" i="11" s="1"/>
  <c r="CV353" i="11" s="1"/>
  <c r="CW353" i="11" s="1"/>
  <c r="CS369" i="11"/>
  <c r="CT369" i="11" s="1"/>
  <c r="CV369" i="11" s="1"/>
  <c r="CW369" i="11" s="1"/>
  <c r="CS457" i="11"/>
  <c r="CT457" i="11" s="1"/>
  <c r="CV457" i="11" s="1"/>
  <c r="CW457" i="11" s="1"/>
  <c r="CZ188" i="11"/>
  <c r="CS25" i="11"/>
  <c r="CT25" i="11" s="1"/>
  <c r="CV25" i="11" s="1"/>
  <c r="CW25" i="11" s="1"/>
  <c r="N25" i="11" s="1"/>
  <c r="CS161" i="11"/>
  <c r="CT161" i="11" s="1"/>
  <c r="CV161" i="11" s="1"/>
  <c r="CW161" i="11" s="1"/>
  <c r="CI217" i="11"/>
  <c r="CJ217" i="11" s="1"/>
  <c r="CA217" i="11" s="1"/>
  <c r="CD217" i="11" s="1"/>
  <c r="CZ455" i="11"/>
  <c r="CZ199" i="11"/>
  <c r="CZ317" i="11"/>
  <c r="CZ61" i="11"/>
  <c r="CS121" i="11"/>
  <c r="CT121" i="11" s="1"/>
  <c r="CV121" i="11" s="1"/>
  <c r="CW121" i="11" s="1"/>
  <c r="CI177" i="11"/>
  <c r="CJ177" i="11" s="1"/>
  <c r="CA177" i="11" s="1"/>
  <c r="CD177" i="11" s="1"/>
  <c r="CS273" i="11"/>
  <c r="CT273" i="11" s="1"/>
  <c r="CV273" i="11" s="1"/>
  <c r="CW273" i="11" s="1"/>
  <c r="CS337" i="11"/>
  <c r="CT337" i="11" s="1"/>
  <c r="CV337" i="11" s="1"/>
  <c r="CW337" i="11" s="1"/>
  <c r="CI361" i="11"/>
  <c r="CJ361" i="11" s="1"/>
  <c r="CA361" i="11" s="1"/>
  <c r="CD361" i="11" s="1"/>
  <c r="CS441" i="11"/>
  <c r="CT441" i="11" s="1"/>
  <c r="CV441" i="11" s="1"/>
  <c r="CW441" i="11" s="1"/>
  <c r="CS505" i="11"/>
  <c r="CT505" i="11" s="1"/>
  <c r="CV505" i="11" s="1"/>
  <c r="CW505" i="11" s="1"/>
  <c r="CI297" i="11"/>
  <c r="CJ297" i="11" s="1"/>
  <c r="CA297" i="11" s="1"/>
  <c r="CD297" i="11" s="1"/>
  <c r="CI289" i="11"/>
  <c r="CJ289" i="11" s="1"/>
  <c r="CA289" i="11" s="1"/>
  <c r="CD289" i="11" s="1"/>
  <c r="CS89" i="11"/>
  <c r="CT89" i="11" s="1"/>
  <c r="CV89" i="11" s="1"/>
  <c r="CW89" i="11" s="1"/>
  <c r="CI121" i="11"/>
  <c r="CJ121" i="11" s="1"/>
  <c r="CA121" i="11" s="1"/>
  <c r="CD121" i="11" s="1"/>
  <c r="CI161" i="11"/>
  <c r="CJ161" i="11" s="1"/>
  <c r="CA161" i="11" s="1"/>
  <c r="CD161" i="11" s="1"/>
  <c r="CS217" i="11"/>
  <c r="CT217" i="11" s="1"/>
  <c r="CV217" i="11" s="1"/>
  <c r="CW217" i="11" s="1"/>
  <c r="CS233" i="11"/>
  <c r="CT233" i="11" s="1"/>
  <c r="CV233" i="11" s="1"/>
  <c r="CW233" i="11" s="1"/>
  <c r="CS297" i="11"/>
  <c r="CT297" i="11" s="1"/>
  <c r="CV297" i="11" s="1"/>
  <c r="CW297" i="11" s="1"/>
  <c r="CS377" i="11"/>
  <c r="CT377" i="11" s="1"/>
  <c r="CV377" i="11" s="1"/>
  <c r="CW377" i="11" s="1"/>
  <c r="CI241" i="11"/>
  <c r="CJ241" i="11" s="1"/>
  <c r="CA241" i="11" s="1"/>
  <c r="CD241" i="11" s="1"/>
  <c r="CI129" i="11"/>
  <c r="CJ129" i="11" s="1"/>
  <c r="CA129" i="11" s="1"/>
  <c r="CD129" i="11" s="1"/>
  <c r="CS281" i="11"/>
  <c r="CT281" i="11" s="1"/>
  <c r="CV281" i="11" s="1"/>
  <c r="CW281" i="11" s="1"/>
  <c r="CS345" i="11"/>
  <c r="CT345" i="11" s="1"/>
  <c r="CV345" i="11" s="1"/>
  <c r="CW345" i="11" s="1"/>
  <c r="CS449" i="11"/>
  <c r="CT449" i="11" s="1"/>
  <c r="CV449" i="11" s="1"/>
  <c r="CW449" i="11" s="1"/>
  <c r="CI409" i="11"/>
  <c r="CJ409" i="11" s="1"/>
  <c r="CA409" i="11" s="1"/>
  <c r="CD409" i="11" s="1"/>
  <c r="CI305" i="11"/>
  <c r="CJ305" i="11" s="1"/>
  <c r="CA305" i="11" s="1"/>
  <c r="CD305" i="11" s="1"/>
  <c r="CI385" i="11"/>
  <c r="CJ385" i="11" s="1"/>
  <c r="CA385" i="11" s="1"/>
  <c r="CD385" i="11" s="1"/>
  <c r="CI473" i="11"/>
  <c r="CJ473" i="11" s="1"/>
  <c r="CA473" i="11" s="1"/>
  <c r="CD473" i="11" s="1"/>
  <c r="CI201" i="11"/>
  <c r="CJ201" i="11" s="1"/>
  <c r="CA201" i="11" s="1"/>
  <c r="CD201" i="11" s="1"/>
  <c r="CS129" i="11"/>
  <c r="CT129" i="11" s="1"/>
  <c r="CV129" i="11" s="1"/>
  <c r="CW129" i="11" s="1"/>
  <c r="CS225" i="11"/>
  <c r="CT225" i="11" s="1"/>
  <c r="CV225" i="11" s="1"/>
  <c r="CW225" i="11" s="1"/>
  <c r="CS241" i="11"/>
  <c r="CT241" i="11" s="1"/>
  <c r="CV241" i="11" s="1"/>
  <c r="CW241" i="11" s="1"/>
  <c r="CZ241" i="11" s="1"/>
  <c r="CS305" i="11"/>
  <c r="CT305" i="11" s="1"/>
  <c r="CV305" i="11" s="1"/>
  <c r="CW305" i="11" s="1"/>
  <c r="CI369" i="11"/>
  <c r="CJ369" i="11" s="1"/>
  <c r="CA369" i="11" s="1"/>
  <c r="CD369" i="11" s="1"/>
  <c r="CS385" i="11"/>
  <c r="CT385" i="11" s="1"/>
  <c r="CV385" i="11" s="1"/>
  <c r="CW385" i="11" s="1"/>
  <c r="CS409" i="11"/>
  <c r="CT409" i="11" s="1"/>
  <c r="CV409" i="11" s="1"/>
  <c r="CW409" i="11" s="1"/>
  <c r="CS473" i="11"/>
  <c r="CT473" i="11" s="1"/>
  <c r="CV473" i="11" s="1"/>
  <c r="CW473" i="11" s="1"/>
  <c r="N472" i="11"/>
  <c r="CZ472" i="11"/>
  <c r="N504" i="11"/>
  <c r="CZ504" i="11"/>
  <c r="CS14" i="11"/>
  <c r="CT14" i="11" s="1"/>
  <c r="CV14" i="11" s="1"/>
  <c r="CW14" i="11" s="1"/>
  <c r="N14" i="11" s="1"/>
  <c r="CS65" i="11"/>
  <c r="CT65" i="11" s="1"/>
  <c r="CV65" i="11" s="1"/>
  <c r="CW65" i="11" s="1"/>
  <c r="N492" i="11"/>
  <c r="CZ492" i="11"/>
  <c r="CZ484" i="11"/>
  <c r="N484" i="11"/>
  <c r="N364" i="11"/>
  <c r="CZ364" i="11"/>
  <c r="N420" i="11"/>
  <c r="CZ420" i="11"/>
  <c r="N300" i="11"/>
  <c r="CZ300" i="11"/>
  <c r="N372" i="11"/>
  <c r="CZ372" i="11"/>
  <c r="N10" i="11"/>
  <c r="CZ10" i="11"/>
  <c r="N180" i="11"/>
  <c r="CZ180" i="11"/>
  <c r="N452" i="11"/>
  <c r="CZ452" i="11"/>
  <c r="N476" i="11"/>
  <c r="CZ476" i="11"/>
  <c r="CW8" i="11"/>
  <c r="CZ8" i="11" s="1"/>
  <c r="CZ370" i="11"/>
  <c r="N99" i="11"/>
  <c r="CZ99" i="11"/>
  <c r="N41" i="11"/>
  <c r="CZ41" i="11"/>
  <c r="CZ28" i="11"/>
  <c r="N28" i="11"/>
  <c r="N29" i="11"/>
  <c r="CZ29" i="11"/>
  <c r="N72" i="11"/>
  <c r="CZ72" i="11"/>
  <c r="N30" i="11"/>
  <c r="CZ30" i="11"/>
  <c r="N44" i="11"/>
  <c r="CZ44" i="11"/>
  <c r="N73" i="11"/>
  <c r="CZ73" i="11"/>
  <c r="N54" i="11"/>
  <c r="CZ54" i="11"/>
  <c r="N36" i="11"/>
  <c r="CZ36" i="11"/>
  <c r="CZ68" i="11"/>
  <c r="N68" i="11"/>
  <c r="N20" i="11"/>
  <c r="CZ20" i="11"/>
  <c r="N31" i="11"/>
  <c r="CZ31" i="11"/>
  <c r="N48" i="11"/>
  <c r="CZ48" i="11"/>
  <c r="N46" i="11"/>
  <c r="CZ46" i="11"/>
  <c r="N53" i="11"/>
  <c r="CZ53" i="11"/>
  <c r="N75" i="11"/>
  <c r="CZ75" i="11"/>
  <c r="N47" i="11"/>
  <c r="CZ47" i="11"/>
  <c r="N34" i="11"/>
  <c r="CZ34" i="11"/>
  <c r="CZ23" i="11"/>
  <c r="N23" i="11"/>
  <c r="CZ40" i="11"/>
  <c r="N40" i="11"/>
  <c r="N55" i="11"/>
  <c r="CZ55" i="11"/>
  <c r="N62" i="11"/>
  <c r="CZ62" i="11"/>
  <c r="N50" i="11"/>
  <c r="CZ50" i="11"/>
  <c r="N42" i="11"/>
  <c r="CZ42" i="11"/>
  <c r="CZ79" i="11"/>
  <c r="CZ78" i="11"/>
  <c r="CZ33" i="11"/>
  <c r="N33" i="11"/>
  <c r="CZ13" i="11"/>
  <c r="CZ22" i="11"/>
  <c r="N39" i="11"/>
  <c r="CZ39" i="11"/>
  <c r="CZ32" i="11"/>
  <c r="N32" i="11"/>
  <c r="CZ160" i="11"/>
  <c r="N160" i="11"/>
  <c r="CZ128" i="11"/>
  <c r="N128" i="11"/>
  <c r="CZ464" i="11"/>
  <c r="N464" i="11"/>
  <c r="CZ280" i="11"/>
  <c r="N280" i="11"/>
  <c r="CZ488" i="11"/>
  <c r="N488" i="11"/>
  <c r="CZ408" i="11"/>
  <c r="N408" i="11"/>
  <c r="CZ376" i="11"/>
  <c r="N376" i="11"/>
  <c r="CZ440" i="11"/>
  <c r="N440" i="11"/>
  <c r="CZ480" i="11"/>
  <c r="N480" i="11"/>
  <c r="CZ320" i="11"/>
  <c r="N320" i="11"/>
  <c r="CZ288" i="11"/>
  <c r="N288" i="11"/>
  <c r="CZ352" i="11"/>
  <c r="N352" i="11"/>
  <c r="CZ416" i="11"/>
  <c r="N416" i="11"/>
  <c r="CZ384" i="11"/>
  <c r="N384" i="11"/>
  <c r="CZ312" i="11"/>
  <c r="N312" i="11"/>
  <c r="CZ368" i="11"/>
  <c r="N368" i="11"/>
  <c r="CZ16" i="11"/>
  <c r="N16" i="11"/>
  <c r="CZ152" i="11"/>
  <c r="N152" i="11"/>
  <c r="CZ120" i="11"/>
  <c r="N120" i="11"/>
  <c r="CZ184" i="11"/>
  <c r="N184" i="11"/>
  <c r="CZ224" i="11"/>
  <c r="N224" i="11"/>
  <c r="CZ248" i="11"/>
  <c r="N248" i="11"/>
  <c r="CZ64" i="11"/>
  <c r="N64" i="11"/>
  <c r="CZ216" i="11"/>
  <c r="N216" i="11"/>
  <c r="CZ96" i="11"/>
  <c r="N96" i="11"/>
  <c r="CZ7" i="11"/>
  <c r="N7" i="11"/>
  <c r="CI24" i="11"/>
  <c r="CJ24" i="11" s="1"/>
  <c r="CA24" i="11" s="1"/>
  <c r="CD24" i="11" s="1"/>
  <c r="CG508" i="11"/>
  <c r="CR508" i="11"/>
  <c r="CS24" i="11"/>
  <c r="CT24" i="11" s="1"/>
  <c r="CV24" i="11" s="1"/>
  <c r="CW24" i="11" s="1"/>
  <c r="CJ17" i="11"/>
  <c r="CZ444" i="11" l="1"/>
  <c r="N444" i="11"/>
  <c r="N37" i="11"/>
  <c r="CZ412" i="11"/>
  <c r="CZ81" i="11"/>
  <c r="N397" i="11"/>
  <c r="CZ397" i="11"/>
  <c r="CZ25" i="11"/>
  <c r="N489" i="11"/>
  <c r="CZ272" i="11"/>
  <c r="N284" i="11"/>
  <c r="CZ284" i="11"/>
  <c r="CZ235" i="11"/>
  <c r="N235" i="11"/>
  <c r="N336" i="11"/>
  <c r="CZ336" i="11"/>
  <c r="CZ57" i="11"/>
  <c r="CZ283" i="11"/>
  <c r="N283" i="11"/>
  <c r="CZ211" i="11"/>
  <c r="N211" i="11"/>
  <c r="CZ403" i="11"/>
  <c r="N403" i="11"/>
  <c r="N8" i="11"/>
  <c r="N220" i="11"/>
  <c r="CZ220" i="11"/>
  <c r="CZ195" i="11"/>
  <c r="N195" i="11"/>
  <c r="N328" i="11"/>
  <c r="CZ328" i="11"/>
  <c r="CZ157" i="11"/>
  <c r="N157" i="11"/>
  <c r="CZ356" i="11"/>
  <c r="N141" i="11"/>
  <c r="N91" i="11"/>
  <c r="CZ91" i="11"/>
  <c r="CZ436" i="11"/>
  <c r="N436" i="11"/>
  <c r="CZ301" i="11"/>
  <c r="N301" i="11"/>
  <c r="CZ173" i="11"/>
  <c r="N173" i="11"/>
  <c r="CZ389" i="11"/>
  <c r="N349" i="11"/>
  <c r="CZ349" i="11"/>
  <c r="CZ14" i="11"/>
  <c r="CZ421" i="11"/>
  <c r="N421" i="11"/>
  <c r="CZ329" i="11"/>
  <c r="N329" i="11"/>
  <c r="CZ365" i="11"/>
  <c r="N365" i="11"/>
  <c r="N405" i="11"/>
  <c r="CZ405" i="11"/>
  <c r="N265" i="11"/>
  <c r="CZ265" i="11"/>
  <c r="N253" i="11"/>
  <c r="CZ253" i="11"/>
  <c r="N189" i="11"/>
  <c r="CZ189" i="11"/>
  <c r="N241" i="11"/>
  <c r="CZ45" i="11"/>
  <c r="N45" i="11"/>
  <c r="N437" i="11"/>
  <c r="CZ437" i="11"/>
  <c r="N429" i="11"/>
  <c r="CZ429" i="11"/>
  <c r="N277" i="11"/>
  <c r="CZ277" i="11"/>
  <c r="N93" i="11"/>
  <c r="CZ93" i="11"/>
  <c r="CZ321" i="11"/>
  <c r="N321" i="11"/>
  <c r="CZ425" i="11"/>
  <c r="N453" i="11"/>
  <c r="CZ453" i="11"/>
  <c r="CZ205" i="11"/>
  <c r="N205" i="11"/>
  <c r="CZ257" i="11"/>
  <c r="N257" i="11"/>
  <c r="CZ165" i="11"/>
  <c r="N165" i="11"/>
  <c r="N481" i="11"/>
  <c r="CZ481" i="11"/>
  <c r="N117" i="11"/>
  <c r="CZ117" i="11"/>
  <c r="N333" i="11"/>
  <c r="CZ333" i="11"/>
  <c r="N201" i="11"/>
  <c r="CZ201" i="11"/>
  <c r="CZ417" i="11"/>
  <c r="N417" i="11"/>
  <c r="CZ313" i="11"/>
  <c r="CZ181" i="11"/>
  <c r="N181" i="11"/>
  <c r="N393" i="11"/>
  <c r="CZ393" i="11"/>
  <c r="N69" i="11"/>
  <c r="CZ69" i="11"/>
  <c r="N149" i="11"/>
  <c r="CZ149" i="11"/>
  <c r="N465" i="11"/>
  <c r="CZ465" i="11"/>
  <c r="N105" i="11"/>
  <c r="CZ105" i="11"/>
  <c r="CZ177" i="11"/>
  <c r="N177" i="11"/>
  <c r="N485" i="11"/>
  <c r="CZ485" i="11"/>
  <c r="CZ237" i="11"/>
  <c r="N237" i="11"/>
  <c r="N125" i="11"/>
  <c r="CZ125" i="11"/>
  <c r="N249" i="11"/>
  <c r="CZ249" i="11"/>
  <c r="N373" i="11"/>
  <c r="CZ373" i="11"/>
  <c r="N401" i="11"/>
  <c r="CZ401" i="11"/>
  <c r="N269" i="11"/>
  <c r="CZ269" i="11"/>
  <c r="N193" i="11"/>
  <c r="CZ193" i="11"/>
  <c r="N361" i="11"/>
  <c r="CZ361" i="11"/>
  <c r="CZ109" i="11"/>
  <c r="N109" i="11"/>
  <c r="CZ473" i="11"/>
  <c r="N473" i="11"/>
  <c r="N233" i="11"/>
  <c r="CZ233" i="11"/>
  <c r="N273" i="11"/>
  <c r="CZ273" i="11"/>
  <c r="N369" i="11"/>
  <c r="CZ369" i="11"/>
  <c r="N49" i="11"/>
  <c r="CZ49" i="11"/>
  <c r="N409" i="11"/>
  <c r="CZ409" i="11"/>
  <c r="N217" i="11"/>
  <c r="CZ217" i="11"/>
  <c r="CZ353" i="11"/>
  <c r="N353" i="11"/>
  <c r="N129" i="11"/>
  <c r="CZ129" i="11"/>
  <c r="N457" i="11"/>
  <c r="CZ457" i="11"/>
  <c r="N385" i="11"/>
  <c r="CZ385" i="11"/>
  <c r="N121" i="11"/>
  <c r="CZ121" i="11"/>
  <c r="N289" i="11"/>
  <c r="CZ289" i="11"/>
  <c r="CZ281" i="11"/>
  <c r="N281" i="11"/>
  <c r="N161" i="11"/>
  <c r="CZ161" i="11"/>
  <c r="CZ169" i="11"/>
  <c r="N169" i="11"/>
  <c r="CZ305" i="11"/>
  <c r="N305" i="11"/>
  <c r="N89" i="11"/>
  <c r="CZ89" i="11"/>
  <c r="N505" i="11"/>
  <c r="CZ505" i="11"/>
  <c r="CZ153" i="11"/>
  <c r="N153" i="11"/>
  <c r="CZ297" i="11"/>
  <c r="N297" i="11"/>
  <c r="CZ449" i="11"/>
  <c r="N449" i="11"/>
  <c r="CZ441" i="11"/>
  <c r="N441" i="11"/>
  <c r="N337" i="11"/>
  <c r="CZ337" i="11"/>
  <c r="N225" i="11"/>
  <c r="CZ225" i="11"/>
  <c r="N345" i="11"/>
  <c r="CZ345" i="11"/>
  <c r="N377" i="11"/>
  <c r="CZ377" i="11"/>
  <c r="N145" i="11"/>
  <c r="CZ145" i="11"/>
  <c r="N65" i="11"/>
  <c r="CZ65" i="11"/>
  <c r="CI508" i="11"/>
  <c r="N24" i="11"/>
  <c r="CZ24" i="11"/>
  <c r="CA17" i="11"/>
  <c r="CJ508" i="11"/>
  <c r="CA7" i="10" s="1"/>
  <c r="CZ508" i="11" l="1"/>
  <c r="J8" i="12" s="1"/>
  <c r="CD11" i="10"/>
  <c r="CD15" i="10"/>
  <c r="CD9" i="10"/>
  <c r="CD13" i="10"/>
  <c r="CD7" i="10"/>
  <c r="CD17" i="11"/>
  <c r="CD508" i="11" s="1"/>
  <c r="N4" i="12" s="1"/>
  <c r="CA508" i="11"/>
  <c r="M4" i="12" s="1"/>
  <c r="K9" i="12" l="1"/>
  <c r="J9" i="12"/>
  <c r="L9" i="12"/>
  <c r="CH13" i="10"/>
  <c r="CE13" i="10"/>
  <c r="CH15" i="10"/>
  <c r="CE15" i="10"/>
  <c r="CH7" i="10"/>
  <c r="CE7" i="10"/>
  <c r="CE9" i="10"/>
  <c r="CH9" i="10"/>
  <c r="CH11" i="10"/>
  <c r="CE11" i="10"/>
  <c r="CI11" i="10" l="1"/>
  <c r="CJ11" i="10" s="1"/>
  <c r="CF9" i="10"/>
  <c r="CG9" i="10" s="1"/>
  <c r="CI7" i="10"/>
  <c r="CI15" i="10"/>
  <c r="CJ15" i="10" s="1"/>
  <c r="CI13" i="10"/>
  <c r="CJ13" i="10" s="1"/>
  <c r="CF11" i="10"/>
  <c r="CG11" i="10" s="1"/>
  <c r="CI9" i="10"/>
  <c r="CJ9" i="10" s="1"/>
  <c r="CF7" i="10"/>
  <c r="CF15" i="10"/>
  <c r="CG15" i="10" s="1"/>
  <c r="CF13" i="10"/>
  <c r="CG13" i="10" s="1"/>
  <c r="CF20" i="10" l="1"/>
  <c r="E65" i="10" s="1"/>
  <c r="CI20" i="10"/>
  <c r="E66" i="10" s="1"/>
  <c r="CG7" i="10"/>
  <c r="CJ7" i="10"/>
</calcChain>
</file>

<file path=xl/sharedStrings.xml><?xml version="1.0" encoding="utf-8"?>
<sst xmlns="http://schemas.openxmlformats.org/spreadsheetml/2006/main" count="208" uniqueCount="128">
  <si>
    <t>NIF</t>
  </si>
  <si>
    <t>M - M. Mental</t>
  </si>
  <si>
    <t>F - Física</t>
  </si>
  <si>
    <t>P - Psíquica</t>
  </si>
  <si>
    <t>PC - Paràlisi Cerebral</t>
  </si>
  <si>
    <t>Centre de treball</t>
  </si>
  <si>
    <t>Model 5</t>
  </si>
  <si>
    <t>G146NCESP-016-00</t>
  </si>
  <si>
    <t xml:space="preserve">Entitat </t>
  </si>
  <si>
    <t>PRESSUPOST D'INGRESSOS</t>
  </si>
  <si>
    <t>Subvencions d'explotació (*)</t>
  </si>
  <si>
    <t>Despeses de personal</t>
  </si>
  <si>
    <t>Sous i salaris</t>
  </si>
  <si>
    <t>Seguretat social</t>
  </si>
  <si>
    <t>Altres organismes</t>
  </si>
  <si>
    <t>Suplències i retribucions  complementàries</t>
  </si>
  <si>
    <t>Formació professional</t>
  </si>
  <si>
    <t>641+643+       + 646+649</t>
  </si>
  <si>
    <t>Altres despeses de personal</t>
  </si>
  <si>
    <t>1.</t>
  </si>
  <si>
    <t>El  total d'ingressos i despeses ha d'estar equilibrat: TOTAL DESPESES = TOTAL INGRESSOS</t>
  </si>
  <si>
    <t xml:space="preserve">(*)L'entitat declara que la informació continguda en el corresponent pressupost pel que fa a les aportacions d'altres administracions o entitats públiques i/o privades és la certa i/o esperada </t>
  </si>
  <si>
    <t>Tècnic</t>
  </si>
  <si>
    <t xml:space="preserve">Monitor </t>
  </si>
  <si>
    <t>Cognoms, nom</t>
  </si>
  <si>
    <t>Titulació acadèmica</t>
  </si>
  <si>
    <t>Monitor</t>
  </si>
  <si>
    <t>Resum:</t>
  </si>
  <si>
    <t>Entitat titular:</t>
  </si>
  <si>
    <t>Codi del contracte</t>
  </si>
  <si>
    <t xml:space="preserve">PRESSUPOST DE DESPESES </t>
  </si>
  <si>
    <t>G146NCESP-019-00</t>
  </si>
  <si>
    <t>CIF:</t>
  </si>
  <si>
    <t>Entitat:</t>
  </si>
  <si>
    <t>NIF:</t>
  </si>
  <si>
    <t>DE DISCAPACITAT</t>
  </si>
  <si>
    <t>Núm. Ordre</t>
  </si>
  <si>
    <t>DNI / NIE</t>
  </si>
  <si>
    <t>Cognoms,  nom</t>
  </si>
  <si>
    <r>
      <t xml:space="preserve">Tipus de discapacitat  </t>
    </r>
    <r>
      <rPr>
        <sz val="8"/>
        <rFont val="Arial"/>
        <family val="2"/>
      </rPr>
      <t>(fer servir opcions de la llista desplegable)</t>
    </r>
  </si>
  <si>
    <t>0 ó 1</t>
  </si>
  <si>
    <t>ERROR TIPUS DISCAPACITAT</t>
  </si>
  <si>
    <t>MANCA SELECCIONAR TIPUS DISCAPACITAT</t>
  </si>
  <si>
    <t>TOTAL ERRORS (1)</t>
  </si>
  <si>
    <t>P - M - PC  MISSATGE ERROR</t>
  </si>
  <si>
    <t>F - S  MISSATGE ERROR</t>
  </si>
  <si>
    <t>TOTAL ERRORS (2)</t>
  </si>
  <si>
    <t>A - Sensorial Auditiva</t>
  </si>
  <si>
    <t>V - Sensorial Visual</t>
  </si>
  <si>
    <t>plantilla amb especials dificultats</t>
  </si>
  <si>
    <t>TIPUS</t>
  </si>
  <si>
    <t>MISSATGE ERROR</t>
  </si>
  <si>
    <t>P - M (ESP. DIFICULTATS)</t>
  </si>
  <si>
    <t>F - S (ESP. DIFICULTATS)</t>
  </si>
  <si>
    <t>SEXE</t>
  </si>
  <si>
    <t>Home</t>
  </si>
  <si>
    <t>Dona</t>
  </si>
  <si>
    <t>Dones</t>
  </si>
  <si>
    <t>Homes</t>
  </si>
  <si>
    <t>Dones amb especials dificultats</t>
  </si>
  <si>
    <t>Plantilla Contracte Ind. (Indefinit=1)</t>
  </si>
  <si>
    <t>PED</t>
  </si>
  <si>
    <t>PD</t>
  </si>
  <si>
    <t>PCI</t>
  </si>
  <si>
    <t>PDES</t>
  </si>
  <si>
    <t>DED</t>
  </si>
  <si>
    <t>Document 1</t>
  </si>
  <si>
    <t>Document 3</t>
  </si>
  <si>
    <t xml:space="preserve">(PD)                 </t>
  </si>
  <si>
    <t>(PCI)</t>
  </si>
  <si>
    <t>jklmnop</t>
  </si>
  <si>
    <t>SUMATORI (ESP. DIFICULTATS TEORICS)</t>
  </si>
  <si>
    <t>TOTAL ESP. DIFIC. REALS</t>
  </si>
  <si>
    <t>Total Sol·licitat</t>
  </si>
  <si>
    <t>Entitat i centre de treball:</t>
  </si>
  <si>
    <r>
      <t xml:space="preserve">% Grau de discapacitat </t>
    </r>
    <r>
      <rPr>
        <sz val="8"/>
        <rFont val="Arial"/>
        <family val="2"/>
      </rPr>
      <t>(no posar símbol %)</t>
    </r>
  </si>
  <si>
    <r>
      <t xml:space="preserve">% Jornada </t>
    </r>
    <r>
      <rPr>
        <sz val="8"/>
        <rFont val="Arial"/>
        <family val="2"/>
      </rPr>
      <t>(no posar el símbol %)</t>
    </r>
  </si>
  <si>
    <r>
      <t xml:space="preserve">Import anual sol·licitat </t>
    </r>
    <r>
      <rPr>
        <sz val="8"/>
        <rFont val="Arial"/>
        <family val="2"/>
      </rPr>
      <t>(màxim 1.200,00€ per treballador)</t>
    </r>
  </si>
  <si>
    <t>Núm. 
Ordre</t>
  </si>
  <si>
    <t>Equip / Tasca</t>
  </si>
  <si>
    <r>
      <t xml:space="preserve">Data contracte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dd/mm/aaaa</t>
    </r>
  </si>
  <si>
    <r>
      <rPr>
        <b/>
        <sz val="9"/>
        <rFont val="Arial"/>
        <family val="2"/>
      </rPr>
      <t xml:space="preserve">Sexe    </t>
    </r>
    <r>
      <rPr>
        <b/>
        <sz val="10"/>
        <rFont val="Arial"/>
        <family val="2"/>
      </rPr>
      <t xml:space="preserve">               </t>
    </r>
    <r>
      <rPr>
        <sz val="8"/>
        <rFont val="Arial"/>
        <family val="2"/>
      </rPr>
      <t>(fer servir opcions de la llista desplegable)</t>
    </r>
  </si>
  <si>
    <t>Espai reservat per a l'Administració</t>
  </si>
  <si>
    <r>
      <t>Nota:</t>
    </r>
    <r>
      <rPr>
        <sz val="8"/>
        <rFont val="Arial"/>
        <family val="2"/>
      </rPr>
      <t xml:space="preserve"> Les úniques dades a informar són les corresponents a les caselles en groc. </t>
    </r>
  </si>
  <si>
    <r>
      <rPr>
        <b/>
        <sz val="9"/>
        <rFont val="Arial"/>
        <family val="2"/>
      </rPr>
      <t>Sexe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>(fer servir llista     desplegable)</t>
    </r>
  </si>
  <si>
    <r>
      <rPr>
        <b/>
        <sz val="9"/>
        <rFont val="Arial"/>
        <family val="2"/>
      </rPr>
      <t>Data naixement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dd/mm/aaaa</t>
    </r>
  </si>
  <si>
    <r>
      <rPr>
        <b/>
        <sz val="9"/>
        <rFont val="Arial"/>
        <family val="2"/>
      </rPr>
      <t>Data alta empresa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dd/mm/aaaa</t>
    </r>
  </si>
  <si>
    <t>Altres subvencions Dpt. de Treball, Afers Socials i Famílies</t>
  </si>
  <si>
    <t>ERROR LL.DESPLEGABLE SEXE</t>
  </si>
  <si>
    <t>TOTAL ERRORS (1 + 2)</t>
  </si>
  <si>
    <t>TOTAL ERRORS  FINAL (1+2) + (ERROR SEXE)</t>
  </si>
  <si>
    <t>NÚM. ERRORS</t>
  </si>
  <si>
    <t>entre  1 i 15</t>
  </si>
  <si>
    <t>entre 16 i 30</t>
  </si>
  <si>
    <t>entre 31 i 45</t>
  </si>
  <si>
    <t>entre 46 i 60</t>
  </si>
  <si>
    <t>més de 61</t>
  </si>
  <si>
    <t>temps tècnic</t>
  </si>
  <si>
    <t>temps monitor</t>
  </si>
  <si>
    <t>absolut</t>
  </si>
  <si>
    <t xml:space="preserve">hores </t>
  </si>
  <si>
    <t>minuts</t>
  </si>
  <si>
    <t>hores</t>
  </si>
  <si>
    <t>Total hores setmanals</t>
  </si>
  <si>
    <t>Hores mínimes segons ràtio</t>
  </si>
  <si>
    <t>Núm. d'hores setmanals USAP Programa 1</t>
  </si>
  <si>
    <t>Subvenció USAP Programa 1 sol·licitada</t>
  </si>
  <si>
    <t>TP          200-299</t>
  </si>
  <si>
    <t>TP          500-599</t>
  </si>
  <si>
    <t>C. TP</t>
  </si>
  <si>
    <t>C. TP - 100% JORNADA</t>
  </si>
  <si>
    <t xml:space="preserve">ERROR   TP-J100% </t>
  </si>
  <si>
    <t>ERROR % JORNADA</t>
  </si>
  <si>
    <t xml:space="preserve">MISSATGE ERROR   TP-J100% </t>
  </si>
  <si>
    <t>MISSATGE ERROR   % JORNADA</t>
  </si>
  <si>
    <t>TOTAL ERROR IMPORT</t>
  </si>
  <si>
    <t>TOTAL ERRORS  FINAL (1+2) + (ERROR SEXE) + EEROR IMPORT</t>
  </si>
  <si>
    <t xml:space="preserve">TOTAL DESPESES </t>
  </si>
  <si>
    <t>TOTAL INGRESSOS</t>
  </si>
  <si>
    <t xml:space="preserve">DIFERÈNCIA INGRESSOS - DESPESES </t>
  </si>
  <si>
    <t>Ingressos socials</t>
  </si>
  <si>
    <t>Aportacions de l'entitat</t>
  </si>
  <si>
    <t>Total</t>
  </si>
  <si>
    <t>Altres ingressos</t>
  </si>
  <si>
    <t>Relació de personal de les USAP Programa 1  a  01/01/2021 (per ordre alfabètic i tasca)</t>
  </si>
  <si>
    <r>
      <t>Relació de programes personals subvencionats a 01/01/2021 (per ordre alfabètic)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 xml:space="preserve">                                                                   </t>
    </r>
    <r>
      <rPr>
        <b/>
        <sz val="12"/>
        <rFont val="Arial"/>
        <family val="2"/>
      </rPr>
      <t>Document 2</t>
    </r>
  </si>
  <si>
    <t>Relació de la plantilla de treballadors/ores amb discapacitat a 01/01/2021 (per ordre alfabètic)</t>
  </si>
  <si>
    <t>Pressupost detallat de l'explotació del servei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</si>
</sst>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3]d&quot; &quot;mmmm&quot; &quot;yyyy;@"/>
    <numFmt numFmtId="165" formatCode="#,##0.00\ [$€-403]"/>
  </numFmts>
  <fonts count="35">
    <font>
      <sz val="10"/>
      <name val="Arial"/>
    </font>
    <font>
      <b/>
      <sz val="10"/>
      <name val="Helvetica*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9"/>
      <name val="helvetica"/>
    </font>
    <font>
      <sz val="1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10"/>
      <color indexed="8"/>
      <name val="Courier New"/>
      <family val="3"/>
    </font>
    <font>
      <sz val="13"/>
      <name val="Wingdings 2"/>
      <family val="1"/>
      <charset val="2"/>
    </font>
    <font>
      <sz val="12"/>
      <name val="Wingdings"/>
      <charset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10" fillId="0" borderId="0"/>
  </cellStyleXfs>
  <cellXfs count="330">
    <xf numFmtId="0" fontId="0" fillId="0" borderId="0" xfId="0"/>
    <xf numFmtId="4" fontId="18" fillId="3" borderId="2" xfId="0" applyNumberFormat="1" applyFont="1" applyFill="1" applyBorder="1" applyProtection="1">
      <protection locked="0"/>
    </xf>
    <xf numFmtId="4" fontId="18" fillId="3" borderId="1" xfId="0" applyNumberFormat="1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/>
    <xf numFmtId="0" fontId="10" fillId="6" borderId="0" xfId="0" applyFont="1" applyFill="1" applyAlignment="1" applyProtection="1">
      <alignment horizontal="center"/>
      <protection hidden="1"/>
    </xf>
    <xf numFmtId="0" fontId="10" fillId="6" borderId="12" xfId="0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0" fillId="6" borderId="0" xfId="0" applyFill="1" applyAlignment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5" borderId="0" xfId="0" applyFill="1" applyBorder="1" applyAlignment="1" applyProtection="1">
      <protection hidden="1"/>
    </xf>
    <xf numFmtId="0" fontId="5" fillId="5" borderId="13" xfId="0" applyFont="1" applyFill="1" applyBorder="1" applyAlignment="1" applyProtection="1">
      <protection hidden="1"/>
    </xf>
    <xf numFmtId="0" fontId="6" fillId="5" borderId="0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protection hidden="1"/>
    </xf>
    <xf numFmtId="0" fontId="21" fillId="0" borderId="0" xfId="0" applyFont="1" applyProtection="1">
      <protection hidden="1"/>
    </xf>
    <xf numFmtId="0" fontId="16" fillId="5" borderId="0" xfId="0" applyFont="1" applyFill="1" applyBorder="1" applyAlignment="1" applyProtection="1">
      <alignment wrapText="1"/>
      <protection hidden="1"/>
    </xf>
    <xf numFmtId="0" fontId="4" fillId="5" borderId="0" xfId="0" applyFont="1" applyFill="1" applyBorder="1" applyAlignment="1" applyProtection="1">
      <alignment horizontal="right"/>
      <protection hidden="1"/>
    </xf>
    <xf numFmtId="0" fontId="5" fillId="5" borderId="0" xfId="0" applyFont="1" applyFill="1" applyBorder="1" applyAlignment="1" applyProtection="1">
      <protection hidden="1"/>
    </xf>
    <xf numFmtId="0" fontId="0" fillId="6" borderId="0" xfId="0" applyFill="1" applyAlignment="1" applyProtection="1">
      <protection hidden="1"/>
    </xf>
    <xf numFmtId="0" fontId="19" fillId="6" borderId="14" xfId="0" applyFont="1" applyFill="1" applyBorder="1" applyAlignment="1" applyProtection="1">
      <protection hidden="1"/>
    </xf>
    <xf numFmtId="0" fontId="1" fillId="6" borderId="0" xfId="0" applyFont="1" applyFill="1" applyBorder="1" applyAlignment="1" applyProtection="1">
      <alignment vertical="center" wrapText="1"/>
      <protection hidden="1"/>
    </xf>
    <xf numFmtId="0" fontId="14" fillId="6" borderId="3" xfId="0" applyFont="1" applyFill="1" applyBorder="1" applyAlignment="1" applyProtection="1">
      <alignment horizontal="left" vertical="center" wrapText="1"/>
      <protection hidden="1"/>
    </xf>
    <xf numFmtId="0" fontId="14" fillId="6" borderId="3" xfId="0" applyFont="1" applyFill="1" applyBorder="1" applyAlignment="1" applyProtection="1">
      <alignment vertical="center" wrapText="1"/>
      <protection hidden="1"/>
    </xf>
    <xf numFmtId="0" fontId="14" fillId="6" borderId="3" xfId="0" applyFont="1" applyFill="1" applyBorder="1" applyAlignment="1" applyProtection="1">
      <alignment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4" fillId="5" borderId="15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10" fillId="6" borderId="0" xfId="0" applyFont="1" applyFill="1" applyProtection="1">
      <protection hidden="1"/>
    </xf>
    <xf numFmtId="0" fontId="10" fillId="6" borderId="0" xfId="0" applyFont="1" applyFill="1" applyBorder="1" applyProtection="1">
      <protection hidden="1"/>
    </xf>
    <xf numFmtId="0" fontId="10" fillId="6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20" fillId="6" borderId="0" xfId="0" applyFont="1" applyFill="1" applyBorder="1" applyAlignment="1" applyProtection="1">
      <alignment horizontal="center" wrapText="1"/>
      <protection hidden="1"/>
    </xf>
    <xf numFmtId="0" fontId="20" fillId="6" borderId="0" xfId="0" applyFont="1" applyFill="1" applyBorder="1" applyAlignment="1" applyProtection="1">
      <alignment wrapText="1"/>
      <protection hidden="1"/>
    </xf>
    <xf numFmtId="0" fontId="7" fillId="6" borderId="0" xfId="0" applyFont="1" applyFill="1" applyBorder="1" applyAlignment="1" applyProtection="1">
      <alignment wrapText="1"/>
      <protection hidden="1"/>
    </xf>
    <xf numFmtId="0" fontId="10" fillId="6" borderId="3" xfId="0" applyFont="1" applyFill="1" applyBorder="1" applyProtection="1"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9" fillId="6" borderId="0" xfId="0" applyFont="1" applyFill="1" applyBorder="1" applyProtection="1">
      <protection hidden="1"/>
    </xf>
    <xf numFmtId="0" fontId="9" fillId="6" borderId="0" xfId="0" applyFont="1" applyFill="1" applyBorder="1" applyAlignment="1" applyProtection="1">
      <alignment vertical="center" wrapText="1"/>
      <protection hidden="1"/>
    </xf>
    <xf numFmtId="0" fontId="9" fillId="6" borderId="0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3" fillId="6" borderId="0" xfId="0" applyFont="1" applyFill="1" applyProtection="1"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4" fillId="6" borderId="0" xfId="0" applyFont="1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Alignment="1" applyProtection="1">
      <alignment horizontal="left"/>
      <protection hidden="1"/>
    </xf>
    <xf numFmtId="0" fontId="9" fillId="6" borderId="0" xfId="0" applyFont="1" applyFill="1" applyAlignment="1" applyProtection="1">
      <alignment horizontal="left"/>
      <protection hidden="1"/>
    </xf>
    <xf numFmtId="0" fontId="17" fillId="6" borderId="0" xfId="0" applyFont="1" applyFill="1" applyAlignment="1" applyProtection="1">
      <alignment horizontal="left"/>
      <protection hidden="1"/>
    </xf>
    <xf numFmtId="0" fontId="11" fillId="0" borderId="16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center"/>
      <protection hidden="1"/>
    </xf>
    <xf numFmtId="0" fontId="11" fillId="0" borderId="18" xfId="0" applyFont="1" applyFill="1" applyBorder="1" applyAlignment="1" applyProtection="1">
      <alignment horizontal="center" vertical="center" wrapText="1"/>
      <protection hidden="1"/>
    </xf>
    <xf numFmtId="4" fontId="11" fillId="5" borderId="15" xfId="0" applyNumberFormat="1" applyFont="1" applyFill="1" applyBorder="1" applyAlignment="1" applyProtection="1">
      <alignment horizontal="center" vertical="center" wrapText="1"/>
      <protection hidden="1"/>
    </xf>
    <xf numFmtId="1" fontId="1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10" fillId="0" borderId="21" xfId="0" applyFont="1" applyFill="1" applyBorder="1" applyAlignment="1" applyProtection="1">
      <alignment horizontal="center" vertical="center" wrapText="1"/>
      <protection hidden="1"/>
    </xf>
    <xf numFmtId="0" fontId="26" fillId="6" borderId="0" xfId="0" applyFont="1" applyFill="1" applyProtection="1">
      <protection hidden="1"/>
    </xf>
    <xf numFmtId="1" fontId="10" fillId="0" borderId="22" xfId="0" applyNumberFormat="1" applyFont="1" applyBorder="1" applyAlignment="1" applyProtection="1">
      <alignment horizontal="center"/>
      <protection hidden="1"/>
    </xf>
    <xf numFmtId="0" fontId="10" fillId="0" borderId="22" xfId="0" applyFont="1" applyBorder="1" applyAlignment="1" applyProtection="1">
      <alignment horizontal="center"/>
      <protection hidden="1"/>
    </xf>
    <xf numFmtId="3" fontId="10" fillId="0" borderId="22" xfId="0" applyNumberFormat="1" applyFont="1" applyBorder="1" applyAlignment="1" applyProtection="1">
      <alignment horizontal="center"/>
      <protection hidden="1"/>
    </xf>
    <xf numFmtId="0" fontId="10" fillId="0" borderId="22" xfId="0" applyFont="1" applyBorder="1" applyProtection="1">
      <protection hidden="1"/>
    </xf>
    <xf numFmtId="0" fontId="26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23" xfId="0" applyFont="1" applyFill="1" applyBorder="1" applyAlignment="1" applyProtection="1">
      <alignment horizontal="center" vertical="center" wrapText="1"/>
      <protection hidden="1"/>
    </xf>
    <xf numFmtId="0" fontId="10" fillId="0" borderId="24" xfId="0" applyFont="1" applyBorder="1" applyProtection="1">
      <protection hidden="1"/>
    </xf>
    <xf numFmtId="4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4" fontId="27" fillId="6" borderId="0" xfId="0" applyNumberFormat="1" applyFont="1" applyFill="1" applyAlignment="1" applyProtection="1">
      <alignment horizontal="center"/>
      <protection hidden="1"/>
    </xf>
    <xf numFmtId="2" fontId="27" fillId="6" borderId="0" xfId="0" applyNumberFormat="1" applyFont="1" applyFill="1" applyAlignment="1" applyProtection="1">
      <alignment horizontal="center"/>
      <protection hidden="1"/>
    </xf>
    <xf numFmtId="1" fontId="10" fillId="0" borderId="25" xfId="0" applyNumberFormat="1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4" fontId="10" fillId="0" borderId="25" xfId="0" applyNumberFormat="1" applyFont="1" applyBorder="1" applyAlignment="1" applyProtection="1">
      <alignment horizontal="center"/>
      <protection hidden="1"/>
    </xf>
    <xf numFmtId="0" fontId="9" fillId="6" borderId="0" xfId="0" applyFont="1" applyFill="1" applyBorder="1" applyAlignment="1" applyProtection="1">
      <alignment horizontal="center"/>
      <protection hidden="1"/>
    </xf>
    <xf numFmtId="0" fontId="16" fillId="6" borderId="0" xfId="0" applyFont="1" applyFill="1" applyBorder="1" applyAlignment="1" applyProtection="1">
      <alignment horizontal="left" vertical="center" wrapText="1"/>
      <protection hidden="1"/>
    </xf>
    <xf numFmtId="0" fontId="10" fillId="6" borderId="0" xfId="0" applyFont="1" applyFill="1" applyAlignment="1" applyProtection="1">
      <alignment horizontal="left"/>
      <protection hidden="1"/>
    </xf>
    <xf numFmtId="0" fontId="4" fillId="6" borderId="26" xfId="0" applyFont="1" applyFill="1" applyBorder="1" applyAlignment="1" applyProtection="1">
      <alignment horizontal="right" vertical="center"/>
      <protection hidden="1"/>
    </xf>
    <xf numFmtId="3" fontId="10" fillId="6" borderId="0" xfId="0" applyNumberFormat="1" applyFont="1" applyFill="1" applyBorder="1" applyAlignment="1" applyProtection="1">
      <alignment horizontal="center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1" fontId="10" fillId="6" borderId="0" xfId="0" applyNumberFormat="1" applyFont="1" applyFill="1" applyBorder="1" applyAlignment="1" applyProtection="1">
      <alignment horizontal="center"/>
      <protection hidden="1"/>
    </xf>
    <xf numFmtId="0" fontId="16" fillId="6" borderId="27" xfId="0" applyFont="1" applyFill="1" applyBorder="1" applyAlignment="1" applyProtection="1">
      <alignment horizontal="left" vertical="center" wrapText="1"/>
      <protection hidden="1"/>
    </xf>
    <xf numFmtId="0" fontId="16" fillId="5" borderId="27" xfId="0" applyFont="1" applyFill="1" applyBorder="1" applyAlignment="1" applyProtection="1">
      <alignment horizontal="left" wrapText="1"/>
      <protection hidden="1"/>
    </xf>
    <xf numFmtId="0" fontId="16" fillId="5" borderId="27" xfId="0" applyFont="1" applyFill="1" applyBorder="1" applyAlignment="1" applyProtection="1">
      <alignment wrapText="1"/>
      <protection hidden="1"/>
    </xf>
    <xf numFmtId="0" fontId="4" fillId="5" borderId="27" xfId="0" applyFont="1" applyFill="1" applyBorder="1" applyAlignment="1" applyProtection="1">
      <alignment horizontal="right"/>
      <protection hidden="1"/>
    </xf>
    <xf numFmtId="0" fontId="16" fillId="6" borderId="0" xfId="0" applyFont="1" applyFill="1" applyBorder="1" applyAlignment="1" applyProtection="1">
      <alignment horizontal="center"/>
      <protection hidden="1"/>
    </xf>
    <xf numFmtId="0" fontId="28" fillId="6" borderId="0" xfId="0" applyFont="1" applyFill="1" applyBorder="1" applyAlignment="1" applyProtection="1">
      <alignment horizontal="center"/>
      <protection hidden="1"/>
    </xf>
    <xf numFmtId="0" fontId="25" fillId="6" borderId="0" xfId="0" applyFont="1" applyFill="1" applyBorder="1" applyAlignment="1" applyProtection="1">
      <alignment horizontal="left"/>
      <protection hidden="1"/>
    </xf>
    <xf numFmtId="0" fontId="10" fillId="6" borderId="0" xfId="0" applyFont="1" applyFill="1" applyBorder="1" applyAlignment="1" applyProtection="1">
      <alignment horizontal="left"/>
      <protection hidden="1"/>
    </xf>
    <xf numFmtId="0" fontId="4" fillId="6" borderId="0" xfId="0" applyFont="1" applyFill="1" applyBorder="1" applyAlignment="1" applyProtection="1">
      <alignment horizontal="left" vertical="center"/>
      <protection hidden="1"/>
    </xf>
    <xf numFmtId="0" fontId="11" fillId="7" borderId="28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Border="1" applyAlignment="1"/>
    <xf numFmtId="0" fontId="3" fillId="6" borderId="0" xfId="0" applyFont="1" applyFill="1" applyBorder="1" applyProtection="1">
      <protection hidden="1"/>
    </xf>
    <xf numFmtId="0" fontId="3" fillId="6" borderId="0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Border="1" applyAlignment="1">
      <alignment horizontal="center" vertical="center" wrapText="1"/>
    </xf>
    <xf numFmtId="0" fontId="26" fillId="6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Protection="1">
      <protection hidden="1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15" xfId="0" applyFont="1" applyFill="1" applyBorder="1" applyAlignment="1" applyProtection="1">
      <alignment horizontal="center" vertical="center" wrapText="1"/>
      <protection hidden="1"/>
    </xf>
    <xf numFmtId="0" fontId="11" fillId="5" borderId="34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10" fillId="6" borderId="6" xfId="0" applyFont="1" applyFill="1" applyBorder="1" applyAlignment="1" applyProtection="1">
      <alignment horizontal="left" vertical="center"/>
      <protection hidden="1"/>
    </xf>
    <xf numFmtId="4" fontId="10" fillId="0" borderId="1" xfId="0" applyNumberFormat="1" applyFont="1" applyBorder="1" applyAlignment="1" applyProtection="1">
      <alignment horizontal="center"/>
      <protection hidden="1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49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10" fillId="6" borderId="6" xfId="0" applyFont="1" applyFill="1" applyBorder="1" applyAlignment="1" applyProtection="1">
      <alignment horizontal="left" vertical="center"/>
      <protection locked="0"/>
    </xf>
    <xf numFmtId="0" fontId="16" fillId="5" borderId="0" xfId="0" applyFont="1" applyFill="1" applyBorder="1" applyAlignment="1" applyProtection="1">
      <alignment horizontal="right" vertical="center"/>
      <protection hidden="1"/>
    </xf>
    <xf numFmtId="0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14" fontId="10" fillId="0" borderId="10" xfId="0" applyNumberFormat="1" applyFont="1" applyFill="1" applyBorder="1" applyAlignment="1" applyProtection="1">
      <alignment horizontal="center" vertical="center"/>
      <protection locked="0"/>
    </xf>
    <xf numFmtId="1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10" fillId="0" borderId="3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49" fontId="4" fillId="6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8" borderId="6" xfId="0" applyFont="1" applyFill="1" applyBorder="1" applyAlignment="1" applyProtection="1">
      <alignment horizontal="center" vertical="center" wrapText="1" shrinkToFit="1"/>
      <protection hidden="1"/>
    </xf>
    <xf numFmtId="0" fontId="16" fillId="5" borderId="3" xfId="0" applyFont="1" applyFill="1" applyBorder="1" applyAlignment="1" applyProtection="1">
      <alignment horizontal="right" vertical="center"/>
      <protection hidden="1"/>
    </xf>
    <xf numFmtId="0" fontId="31" fillId="7" borderId="37" xfId="0" applyFont="1" applyFill="1" applyBorder="1" applyAlignment="1" applyProtection="1">
      <alignment horizontal="center" vertical="center"/>
      <protection hidden="1"/>
    </xf>
    <xf numFmtId="0" fontId="31" fillId="7" borderId="1" xfId="0" applyFont="1" applyFill="1" applyBorder="1" applyAlignment="1" applyProtection="1">
      <alignment horizontal="center" vertical="center"/>
      <protection hidden="1"/>
    </xf>
    <xf numFmtId="0" fontId="31" fillId="7" borderId="38" xfId="0" applyFont="1" applyFill="1" applyBorder="1" applyAlignment="1" applyProtection="1">
      <alignment horizontal="center" vertical="center"/>
      <protection hidden="1"/>
    </xf>
    <xf numFmtId="0" fontId="30" fillId="0" borderId="16" xfId="0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30" fillId="0" borderId="39" xfId="0" applyFont="1" applyBorder="1" applyAlignment="1" applyProtection="1">
      <alignment horizontal="center" vertical="center"/>
      <protection hidden="1"/>
    </xf>
    <xf numFmtId="0" fontId="30" fillId="0" borderId="40" xfId="0" applyFont="1" applyBorder="1" applyAlignment="1" applyProtection="1">
      <alignment horizontal="left" vertical="center"/>
      <protection locked="0"/>
    </xf>
    <xf numFmtId="0" fontId="30" fillId="0" borderId="41" xfId="0" applyFont="1" applyBorder="1" applyAlignment="1" applyProtection="1">
      <alignment horizontal="left" vertical="center"/>
      <protection locked="0"/>
    </xf>
    <xf numFmtId="0" fontId="30" fillId="0" borderId="42" xfId="0" applyFont="1" applyBorder="1" applyAlignment="1" applyProtection="1">
      <alignment horizontal="left" vertical="center"/>
      <protection locked="0"/>
    </xf>
    <xf numFmtId="0" fontId="9" fillId="6" borderId="0" xfId="0" applyFont="1" applyFill="1" applyBorder="1" applyAlignment="1" applyProtection="1">
      <alignment horizontal="center" vertical="center"/>
      <protection hidden="1"/>
    </xf>
    <xf numFmtId="1" fontId="10" fillId="0" borderId="30" xfId="0" applyNumberFormat="1" applyFont="1" applyFill="1" applyBorder="1" applyAlignment="1" applyProtection="1">
      <alignment horizontal="center" vertical="center"/>
      <protection locked="0"/>
    </xf>
    <xf numFmtId="1" fontId="10" fillId="0" borderId="32" xfId="0" applyNumberFormat="1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Border="1" applyAlignment="1" applyProtection="1">
      <alignment horizontal="right"/>
      <protection hidden="1"/>
    </xf>
    <xf numFmtId="0" fontId="10" fillId="6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10" fillId="0" borderId="25" xfId="0" applyFont="1" applyBorder="1" applyProtection="1">
      <protection hidden="1"/>
    </xf>
    <xf numFmtId="14" fontId="30" fillId="0" borderId="0" xfId="0" applyNumberFormat="1" applyFont="1" applyAlignment="1" applyProtection="1">
      <alignment horizontal="center" vertical="center"/>
      <protection locked="0"/>
    </xf>
    <xf numFmtId="14" fontId="30" fillId="0" borderId="3" xfId="0" applyNumberFormat="1" applyFont="1" applyBorder="1" applyAlignment="1" applyProtection="1">
      <alignment horizontal="center" vertical="center"/>
      <protection locked="0"/>
    </xf>
    <xf numFmtId="0" fontId="26" fillId="0" borderId="32" xfId="0" applyFont="1" applyFill="1" applyBorder="1" applyAlignment="1" applyProtection="1">
      <alignment horizontal="center" vertical="center"/>
      <protection hidden="1"/>
    </xf>
    <xf numFmtId="0" fontId="26" fillId="0" borderId="31" xfId="0" applyFont="1" applyFill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0" fillId="6" borderId="0" xfId="0" applyFill="1" applyBorder="1" applyAlignment="1"/>
    <xf numFmtId="0" fontId="10" fillId="6" borderId="43" xfId="0" applyFont="1" applyFill="1" applyBorder="1" applyProtection="1">
      <protection hidden="1"/>
    </xf>
    <xf numFmtId="0" fontId="4" fillId="6" borderId="0" xfId="0" applyFont="1" applyFill="1" applyBorder="1" applyProtection="1">
      <protection hidden="1"/>
    </xf>
    <xf numFmtId="0" fontId="33" fillId="6" borderId="0" xfId="0" applyFont="1" applyFill="1" applyBorder="1" applyAlignment="1">
      <alignment horizontal="left" vertical="center"/>
    </xf>
    <xf numFmtId="0" fontId="33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/>
    </xf>
    <xf numFmtId="3" fontId="34" fillId="7" borderId="45" xfId="0" applyNumberFormat="1" applyFont="1" applyFill="1" applyBorder="1" applyAlignment="1" applyProtection="1">
      <alignment horizontal="center" vertical="center"/>
      <protection hidden="1"/>
    </xf>
    <xf numFmtId="3" fontId="34" fillId="7" borderId="46" xfId="0" applyNumberFormat="1" applyFont="1" applyFill="1" applyBorder="1" applyAlignment="1" applyProtection="1">
      <alignment horizontal="center" vertical="center"/>
      <protection hidden="1"/>
    </xf>
    <xf numFmtId="4" fontId="34" fillId="7" borderId="47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horizontal="justify" wrapText="1"/>
      <protection hidden="1"/>
    </xf>
    <xf numFmtId="1" fontId="0" fillId="0" borderId="1" xfId="0" applyNumberFormat="1" applyBorder="1" applyProtection="1">
      <protection hidden="1"/>
    </xf>
    <xf numFmtId="0" fontId="10" fillId="0" borderId="0" xfId="2" applyFill="1"/>
    <xf numFmtId="0" fontId="10" fillId="0" borderId="6" xfId="2" applyFill="1" applyBorder="1"/>
    <xf numFmtId="0" fontId="4" fillId="0" borderId="23" xfId="0" applyFont="1" applyFill="1" applyBorder="1"/>
    <xf numFmtId="0" fontId="4" fillId="0" borderId="25" xfId="0" applyFont="1" applyFill="1" applyBorder="1"/>
    <xf numFmtId="0" fontId="4" fillId="0" borderId="48" xfId="0" applyFont="1" applyFill="1" applyBorder="1"/>
    <xf numFmtId="2" fontId="0" fillId="0" borderId="0" xfId="0" applyNumberFormat="1" applyFill="1" applyBorder="1"/>
    <xf numFmtId="0" fontId="4" fillId="0" borderId="41" xfId="0" applyFont="1" applyFill="1" applyBorder="1"/>
    <xf numFmtId="2" fontId="0" fillId="0" borderId="14" xfId="0" applyNumberFormat="1" applyFill="1" applyBorder="1"/>
    <xf numFmtId="0" fontId="4" fillId="0" borderId="22" xfId="0" applyFont="1" applyFill="1" applyBorder="1"/>
    <xf numFmtId="0" fontId="10" fillId="0" borderId="32" xfId="0" applyFont="1" applyFill="1" applyBorder="1"/>
    <xf numFmtId="2" fontId="0" fillId="0" borderId="20" xfId="0" applyNumberFormat="1" applyFill="1" applyBorder="1"/>
    <xf numFmtId="2" fontId="0" fillId="0" borderId="5" xfId="0" applyNumberFormat="1" applyFill="1" applyBorder="1"/>
    <xf numFmtId="0" fontId="10" fillId="0" borderId="49" xfId="0" applyFont="1" applyFill="1" applyBorder="1"/>
    <xf numFmtId="1" fontId="10" fillId="0" borderId="1" xfId="0" applyNumberFormat="1" applyFont="1" applyBorder="1" applyProtection="1">
      <protection hidden="1"/>
    </xf>
    <xf numFmtId="0" fontId="0" fillId="0" borderId="0" xfId="0" applyFill="1" applyAlignment="1" applyProtection="1">
      <protection hidden="1"/>
    </xf>
    <xf numFmtId="0" fontId="10" fillId="0" borderId="50" xfId="0" applyFont="1" applyFill="1" applyBorder="1"/>
    <xf numFmtId="0" fontId="10" fillId="0" borderId="1" xfId="0" applyFont="1" applyFill="1" applyBorder="1"/>
    <xf numFmtId="2" fontId="10" fillId="0" borderId="20" xfId="0" applyNumberFormat="1" applyFont="1" applyFill="1" applyBorder="1" applyAlignment="1"/>
    <xf numFmtId="17" fontId="4" fillId="0" borderId="0" xfId="2" applyNumberFormat="1" applyFont="1" applyFill="1" applyBorder="1"/>
    <xf numFmtId="0" fontId="4" fillId="0" borderId="6" xfId="0" applyFont="1" applyFill="1" applyBorder="1"/>
    <xf numFmtId="0" fontId="4" fillId="0" borderId="0" xfId="2" applyFont="1" applyFill="1"/>
    <xf numFmtId="0" fontId="4" fillId="0" borderId="0" xfId="2" applyFont="1" applyFill="1" applyBorder="1"/>
    <xf numFmtId="2" fontId="0" fillId="0" borderId="51" xfId="0" applyNumberFormat="1" applyFill="1" applyBorder="1"/>
    <xf numFmtId="0" fontId="10" fillId="0" borderId="42" xfId="0" applyFont="1" applyFill="1" applyBorder="1"/>
    <xf numFmtId="2" fontId="0" fillId="0" borderId="3" xfId="0" applyNumberFormat="1" applyFill="1" applyBorder="1"/>
    <xf numFmtId="0" fontId="10" fillId="0" borderId="52" xfId="0" applyFont="1" applyFill="1" applyBorder="1"/>
    <xf numFmtId="1" fontId="10" fillId="9" borderId="1" xfId="0" applyNumberFormat="1" applyFont="1" applyFill="1" applyBorder="1" applyAlignment="1" applyProtection="1">
      <alignment horizontal="center" vertical="center"/>
      <protection hidden="1"/>
    </xf>
    <xf numFmtId="0" fontId="11" fillId="9" borderId="1" xfId="0" applyFont="1" applyFill="1" applyBorder="1" applyAlignment="1" applyProtection="1">
      <alignment horizontal="center" vertical="center"/>
      <protection hidden="1"/>
    </xf>
    <xf numFmtId="3" fontId="4" fillId="9" borderId="1" xfId="0" applyNumberFormat="1" applyFont="1" applyFill="1" applyBorder="1" applyAlignment="1" applyProtection="1">
      <alignment horizontal="center" vertical="center"/>
      <protection hidden="1"/>
    </xf>
    <xf numFmtId="0" fontId="11" fillId="6" borderId="43" xfId="0" applyFont="1" applyFill="1" applyBorder="1" applyAlignment="1" applyProtection="1">
      <alignment horizontal="center" vertical="center" wrapText="1"/>
      <protection hidden="1"/>
    </xf>
    <xf numFmtId="0" fontId="0" fillId="6" borderId="43" xfId="0" applyFill="1" applyBorder="1" applyAlignment="1" applyProtection="1">
      <protection hidden="1"/>
    </xf>
    <xf numFmtId="0" fontId="32" fillId="6" borderId="0" xfId="0" applyFont="1" applyFill="1" applyBorder="1" applyAlignment="1" applyProtection="1">
      <alignment horizontal="center" vertical="center" wrapText="1"/>
      <protection hidden="1"/>
    </xf>
    <xf numFmtId="0" fontId="0" fillId="6" borderId="44" xfId="0" applyFill="1" applyBorder="1" applyAlignment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" fontId="11" fillId="0" borderId="5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Border="1" applyProtection="1">
      <protection hidden="1"/>
    </xf>
    <xf numFmtId="0" fontId="10" fillId="0" borderId="17" xfId="0" applyFont="1" applyBorder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0" fillId="6" borderId="0" xfId="0" applyFont="1" applyFill="1" applyBorder="1" applyAlignment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4" fillId="6" borderId="0" xfId="0" applyFont="1" applyFill="1" applyBorder="1" applyAlignment="1" applyProtection="1">
      <alignment horizontal="right"/>
      <protection hidden="1"/>
    </xf>
    <xf numFmtId="0" fontId="8" fillId="6" borderId="0" xfId="0" applyFont="1" applyFill="1" applyBorder="1" applyProtection="1">
      <protection hidden="1"/>
    </xf>
    <xf numFmtId="0" fontId="16" fillId="6" borderId="0" xfId="0" applyFont="1" applyFill="1" applyBorder="1" applyProtection="1">
      <protection hidden="1"/>
    </xf>
    <xf numFmtId="0" fontId="17" fillId="6" borderId="0" xfId="0" applyFont="1" applyFill="1" applyBorder="1" applyProtection="1">
      <protection hidden="1"/>
    </xf>
    <xf numFmtId="0" fontId="10" fillId="6" borderId="5" xfId="0" applyFont="1" applyFill="1" applyBorder="1" applyProtection="1">
      <protection hidden="1"/>
    </xf>
    <xf numFmtId="0" fontId="10" fillId="0" borderId="5" xfId="0" applyFont="1" applyBorder="1" applyProtection="1">
      <protection hidden="1"/>
    </xf>
    <xf numFmtId="0" fontId="16" fillId="6" borderId="11" xfId="0" applyFont="1" applyFill="1" applyBorder="1" applyProtection="1">
      <protection hidden="1"/>
    </xf>
    <xf numFmtId="0" fontId="10" fillId="6" borderId="11" xfId="0" applyFont="1" applyFill="1" applyBorder="1" applyProtection="1">
      <protection hidden="1"/>
    </xf>
    <xf numFmtId="0" fontId="15" fillId="6" borderId="0" xfId="0" applyFont="1" applyFill="1" applyBorder="1" applyAlignment="1" applyProtection="1">
      <alignment horizontal="center" vertical="center" wrapText="1"/>
      <protection hidden="1"/>
    </xf>
    <xf numFmtId="0" fontId="3" fillId="6" borderId="0" xfId="0" applyFont="1" applyFill="1" applyBorder="1" applyAlignment="1" applyProtection="1">
      <alignment horizontal="left" vertical="justify" wrapText="1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Protection="1">
      <protection hidden="1"/>
    </xf>
    <xf numFmtId="0" fontId="18" fillId="2" borderId="0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8" fillId="2" borderId="3" xfId="0" applyFont="1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0" fontId="12" fillId="6" borderId="0" xfId="0" applyFont="1" applyFill="1" applyBorder="1" applyProtection="1">
      <protection hidden="1"/>
    </xf>
    <xf numFmtId="49" fontId="2" fillId="6" borderId="0" xfId="0" applyNumberFormat="1" applyFont="1" applyFill="1" applyBorder="1" applyProtection="1">
      <protection hidden="1"/>
    </xf>
    <xf numFmtId="49" fontId="17" fillId="6" borderId="0" xfId="0" applyNumberFormat="1" applyFont="1" applyFill="1" applyBorder="1" applyAlignment="1" applyProtection="1">
      <alignment horizontal="right"/>
      <protection hidden="1"/>
    </xf>
    <xf numFmtId="0" fontId="17" fillId="0" borderId="0" xfId="0" applyFont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0" fontId="2" fillId="6" borderId="4" xfId="0" applyFont="1" applyFill="1" applyBorder="1" applyProtection="1">
      <protection hidden="1"/>
    </xf>
    <xf numFmtId="4" fontId="18" fillId="4" borderId="6" xfId="0" applyNumberFormat="1" applyFont="1" applyFill="1" applyBorder="1" applyProtection="1">
      <protection hidden="1"/>
    </xf>
    <xf numFmtId="0" fontId="2" fillId="6" borderId="8" xfId="0" applyFont="1" applyFill="1" applyBorder="1" applyProtection="1">
      <protection hidden="1"/>
    </xf>
    <xf numFmtId="0" fontId="2" fillId="6" borderId="9" xfId="0" applyFont="1" applyFill="1" applyBorder="1" applyProtection="1">
      <protection hidden="1"/>
    </xf>
    <xf numFmtId="0" fontId="9" fillId="0" borderId="8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9" xfId="0" applyFont="1" applyBorder="1" applyProtection="1">
      <protection hidden="1"/>
    </xf>
    <xf numFmtId="49" fontId="9" fillId="6" borderId="0" xfId="0" applyNumberFormat="1" applyFont="1" applyFill="1" applyBorder="1" applyAlignment="1" applyProtection="1">
      <alignment horizontal="right"/>
      <protection hidden="1"/>
    </xf>
    <xf numFmtId="0" fontId="17" fillId="6" borderId="0" xfId="0" applyFont="1" applyFill="1" applyAlignment="1" applyProtection="1">
      <protection hidden="1"/>
    </xf>
    <xf numFmtId="0" fontId="17" fillId="0" borderId="0" xfId="0" applyFont="1" applyAlignment="1" applyProtection="1">
      <protection hidden="1"/>
    </xf>
    <xf numFmtId="0" fontId="17" fillId="6" borderId="0" xfId="0" applyFont="1" applyFill="1" applyBorder="1" applyAlignment="1" applyProtection="1">
      <alignment horizontal="left" vertical="justify" wrapText="1"/>
      <protection hidden="1"/>
    </xf>
    <xf numFmtId="17" fontId="8" fillId="6" borderId="0" xfId="0" applyNumberFormat="1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7" fillId="6" borderId="0" xfId="0" applyFont="1" applyFill="1" applyBorder="1" applyAlignment="1" applyProtection="1">
      <protection hidden="1"/>
    </xf>
    <xf numFmtId="0" fontId="9" fillId="6" borderId="0" xfId="0" applyFont="1" applyFill="1" applyBorder="1" applyAlignment="1" applyProtection="1">
      <alignment horizontal="left"/>
      <protection hidden="1"/>
    </xf>
    <xf numFmtId="4" fontId="18" fillId="0" borderId="6" xfId="0" applyNumberFormat="1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18" fillId="6" borderId="0" xfId="0" applyFont="1" applyFill="1" applyBorder="1" applyProtection="1">
      <protection hidden="1"/>
    </xf>
    <xf numFmtId="4" fontId="18" fillId="3" borderId="1" xfId="0" applyNumberFormat="1" applyFont="1" applyFill="1" applyBorder="1" applyProtection="1"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2" fontId="10" fillId="8" borderId="29" xfId="0" applyNumberFormat="1" applyFont="1" applyFill="1" applyBorder="1" applyAlignment="1" applyProtection="1">
      <alignment horizontal="center" vertical="center"/>
    </xf>
    <xf numFmtId="2" fontId="10" fillId="8" borderId="20" xfId="0" applyNumberFormat="1" applyFont="1" applyFill="1" applyBorder="1" applyAlignment="1" applyProtection="1">
      <alignment horizontal="center" vertical="center"/>
    </xf>
    <xf numFmtId="0" fontId="11" fillId="9" borderId="19" xfId="0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>
      <alignment horizontal="center" vertical="center"/>
    </xf>
    <xf numFmtId="0" fontId="11" fillId="9" borderId="19" xfId="0" applyFont="1" applyFill="1" applyBorder="1" applyAlignment="1" applyProtection="1">
      <alignment horizontal="center" vertic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20" fillId="6" borderId="0" xfId="0" applyFont="1" applyFill="1" applyBorder="1" applyAlignment="1" applyProtection="1">
      <alignment horizontal="center" wrapText="1"/>
      <protection hidden="1"/>
    </xf>
    <xf numFmtId="0" fontId="9" fillId="6" borderId="0" xfId="0" applyFont="1" applyFill="1" applyAlignment="1" applyProtection="1">
      <alignment horizontal="justify" wrapText="1"/>
      <protection hidden="1"/>
    </xf>
    <xf numFmtId="0" fontId="0" fillId="6" borderId="0" xfId="0" applyFill="1" applyAlignment="1" applyProtection="1">
      <protection hidden="1"/>
    </xf>
    <xf numFmtId="0" fontId="16" fillId="6" borderId="3" xfId="0" applyFont="1" applyFill="1" applyBorder="1" applyAlignment="1" applyProtection="1">
      <alignment horizontal="left" vertical="center" wrapText="1"/>
      <protection hidden="1"/>
    </xf>
    <xf numFmtId="0" fontId="4" fillId="6" borderId="0" xfId="0" applyFont="1" applyFill="1" applyBorder="1" applyAlignment="1" applyProtection="1">
      <alignment horizontal="left" wrapText="1"/>
      <protection hidden="1"/>
    </xf>
    <xf numFmtId="0" fontId="0" fillId="0" borderId="41" xfId="0" applyBorder="1" applyAlignment="1">
      <alignment horizontal="left" wrapText="1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hidden="1"/>
    </xf>
    <xf numFmtId="0" fontId="30" fillId="6" borderId="8" xfId="0" applyFont="1" applyFill="1" applyBorder="1" applyAlignment="1" applyProtection="1">
      <alignment horizontal="left" vertical="center"/>
      <protection hidden="1"/>
    </xf>
    <xf numFmtId="0" fontId="10" fillId="0" borderId="9" xfId="0" applyFont="1" applyBorder="1" applyAlignment="1">
      <alignment vertical="center"/>
    </xf>
    <xf numFmtId="0" fontId="10" fillId="6" borderId="8" xfId="0" applyNumberFormat="1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5" fontId="4" fillId="10" borderId="53" xfId="0" applyNumberFormat="1" applyFont="1" applyFill="1" applyBorder="1" applyAlignment="1" applyProtection="1">
      <alignment horizontal="center" vertical="center" wrapText="1"/>
      <protection hidden="1"/>
    </xf>
    <xf numFmtId="165" fontId="10" fillId="10" borderId="54" xfId="0" applyNumberFormat="1" applyFont="1" applyFill="1" applyBorder="1" applyAlignment="1">
      <alignment horizontal="center" vertical="center" wrapText="1"/>
    </xf>
    <xf numFmtId="4" fontId="28" fillId="6" borderId="14" xfId="0" applyNumberFormat="1" applyFont="1" applyFill="1" applyBorder="1" applyAlignment="1" applyProtection="1">
      <alignment horizontal="center" vertical="center"/>
      <protection hidden="1"/>
    </xf>
    <xf numFmtId="0" fontId="0" fillId="6" borderId="14" xfId="0" applyFill="1" applyBorder="1" applyAlignment="1">
      <alignment horizontal="center" vertical="center"/>
    </xf>
    <xf numFmtId="0" fontId="34" fillId="7" borderId="55" xfId="0" applyFont="1" applyFill="1" applyBorder="1" applyAlignment="1" applyProtection="1">
      <alignment horizontal="center" vertical="center"/>
      <protection hidden="1"/>
    </xf>
    <xf numFmtId="0" fontId="34" fillId="7" borderId="43" xfId="0" applyFont="1" applyFill="1" applyBorder="1" applyAlignment="1" applyProtection="1">
      <alignment horizontal="center" vertical="center"/>
      <protection hidden="1"/>
    </xf>
    <xf numFmtId="0" fontId="34" fillId="7" borderId="56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6" borderId="8" xfId="0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2" fillId="6" borderId="25" xfId="0" applyFont="1" applyFill="1" applyBorder="1" applyAlignment="1" applyProtection="1">
      <alignment horizontal="left"/>
      <protection hidden="1"/>
    </xf>
    <xf numFmtId="0" fontId="0" fillId="0" borderId="25" xfId="0" applyBorder="1" applyAlignment="1" applyProtection="1">
      <alignment horizontal="left"/>
      <protection hidden="1"/>
    </xf>
    <xf numFmtId="0" fontId="32" fillId="6" borderId="7" xfId="0" applyFont="1" applyFill="1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16" fillId="6" borderId="2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13" fillId="6" borderId="0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17" fillId="6" borderId="0" xfId="0" applyFont="1" applyFill="1" applyBorder="1" applyAlignment="1" applyProtection="1">
      <alignment horizontal="left" vertical="justify" wrapText="1"/>
      <protection hidden="1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2" fillId="0" borderId="24" xfId="0" applyFont="1" applyFill="1" applyBorder="1" applyAlignment="1" applyProtection="1">
      <alignment horizontal="center" vertical="center" wrapText="1"/>
      <protection hidden="1"/>
    </xf>
    <xf numFmtId="0" fontId="10" fillId="6" borderId="8" xfId="0" applyNumberFormat="1" applyFont="1" applyFill="1" applyBorder="1" applyAlignment="1" applyProtection="1">
      <alignment horizontal="left"/>
      <protection hidden="1"/>
    </xf>
    <xf numFmtId="0" fontId="10" fillId="6" borderId="4" xfId="0" applyFont="1" applyFill="1" applyBorder="1" applyAlignment="1" applyProtection="1">
      <protection hidden="1"/>
    </xf>
    <xf numFmtId="0" fontId="10" fillId="6" borderId="9" xfId="0" applyFont="1" applyFill="1" applyBorder="1" applyAlignment="1" applyProtection="1">
      <protection hidden="1"/>
    </xf>
    <xf numFmtId="0" fontId="10" fillId="6" borderId="8" xfId="0" applyFont="1" applyFill="1" applyBorder="1" applyAlignment="1" applyProtection="1">
      <alignment horizontal="left" wrapText="1"/>
      <protection hidden="1"/>
    </xf>
    <xf numFmtId="0" fontId="10" fillId="0" borderId="9" xfId="0" applyFont="1" applyBorder="1" applyAlignment="1" applyProtection="1">
      <alignment horizontal="left" wrapText="1"/>
      <protection hidden="1"/>
    </xf>
    <xf numFmtId="0" fontId="10" fillId="6" borderId="0" xfId="0" applyFont="1" applyFill="1" applyBorder="1" applyAlignment="1" applyProtection="1">
      <protection hidden="1"/>
    </xf>
    <xf numFmtId="0" fontId="0" fillId="0" borderId="0" xfId="0" applyAlignment="1" applyProtection="1">
      <protection hidden="1"/>
    </xf>
    <xf numFmtId="164" fontId="18" fillId="3" borderId="0" xfId="0" applyNumberFormat="1" applyFont="1" applyFill="1" applyBorder="1" applyAlignment="1" applyProtection="1">
      <alignment horizontal="left" vertical="justify" wrapText="1"/>
      <protection hidden="1"/>
    </xf>
  </cellXfs>
  <cellStyles count="3">
    <cellStyle name="Normal" xfId="0" builtinId="0"/>
    <cellStyle name="Normal 2" xfId="1"/>
    <cellStyle name="Normal 3" xfId="2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  <protection locked="1" hidden="1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ill>
        <patternFill patternType="none">
          <fgColor indexed="64"/>
          <bgColor indexed="65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>
        <left style="thin">
          <color indexed="64"/>
        </lef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  <protection locked="1" hidden="1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ill>
        <patternFill patternType="none">
          <fgColor indexed="64"/>
          <bgColor indexed="65"/>
        </patternFill>
      </fill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  <protection locked="1" hidden="1"/>
    </dxf>
    <dxf>
      <font>
        <b val="0"/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 de taula 1" pivot="0" count="2">
      <tableStyleElement type="wholeTable" dxfId="47"/>
      <tableStyleElement type="firstRowStripe" dxfId="46"/>
    </tableStyle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1419225</xdr:colOff>
      <xdr:row>0</xdr:row>
      <xdr:rowOff>447675</xdr:rowOff>
    </xdr:to>
    <xdr:pic>
      <xdr:nvPicPr>
        <xdr:cNvPr id="9477" name="Imatge 1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048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1619250</xdr:colOff>
      <xdr:row>0</xdr:row>
      <xdr:rowOff>447675</xdr:rowOff>
    </xdr:to>
    <xdr:pic>
      <xdr:nvPicPr>
        <xdr:cNvPr id="10596" name="Imatge 1">
          <a:extLst>
            <a:ext uri="{FF2B5EF4-FFF2-40B4-BE49-F238E27FC236}">
              <a16:creationId xmlns:a16="http://schemas.microsoft.com/office/drawing/2014/main" id="{00000000-0008-0000-0100-000064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048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1219200</xdr:colOff>
      <xdr:row>0</xdr:row>
      <xdr:rowOff>447675</xdr:rowOff>
    </xdr:to>
    <xdr:pic>
      <xdr:nvPicPr>
        <xdr:cNvPr id="11571" name="Imatge 1">
          <a:extLst>
            <a:ext uri="{FF2B5EF4-FFF2-40B4-BE49-F238E27FC236}">
              <a16:creationId xmlns:a16="http://schemas.microsoft.com/office/drawing/2014/main" id="{00000000-0008-0000-0200-000033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3048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238125</xdr:colOff>
      <xdr:row>0</xdr:row>
      <xdr:rowOff>447675</xdr:rowOff>
    </xdr:to>
    <xdr:pic>
      <xdr:nvPicPr>
        <xdr:cNvPr id="1508" name="Imatge 1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048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6144385z/AppData/Local/Microsoft/Windows/Temporary%20Internet%20Files/Content.IE5/MOQY7UIU/G146NCESP-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117859x/AppData/Local/Microsoft/Windows/Temporary%20Internet%20Files/Content.Outlook/409UHPE6/USAPS%202017%20AJUT%201%20(FULLS%20TREBALL)/MODEL%20TREBALL%20SMI-USAPS%20V.%206%20prova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1"/>
      <sheetName val="Doc 2"/>
      <sheetName val="Doc 3"/>
      <sheetName val="R_Doc 3"/>
      <sheetName val="t.parcial"/>
    </sheetNames>
    <sheetDataSet>
      <sheetData sheetId="0">
        <row r="64">
          <cell r="B64" t="str">
            <v xml:space="preserve">P   </v>
          </cell>
        </row>
        <row r="65">
          <cell r="B65" t="str">
            <v xml:space="preserve">TS </v>
          </cell>
        </row>
        <row r="66">
          <cell r="B66" t="str">
            <v xml:space="preserve">M  </v>
          </cell>
        </row>
        <row r="67">
          <cell r="B67" t="str">
            <v xml:space="preserve">T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.1"/>
      <sheetName val="Relació despeses"/>
      <sheetName val="DOC.3"/>
      <sheetName val="R_DOC.3"/>
      <sheetName val="Reservat administració"/>
      <sheetName val="Instruccions "/>
      <sheetName val="Instruccions ok"/>
      <sheetName val="Relació despeses (sense taula)"/>
      <sheetName val="DOC.1 (sense taula)"/>
      <sheetName val="MODEL TREBALL SMI-USAPS V"/>
    </sheetNames>
    <sheetDataSet>
      <sheetData sheetId="0" refreshError="1"/>
      <sheetData sheetId="1" refreshError="1"/>
      <sheetData sheetId="2">
        <row r="7">
          <cell r="BK7" t="str">
            <v>M - M. Mental</v>
          </cell>
        </row>
        <row r="8">
          <cell r="BK8" t="str">
            <v>F - Física</v>
          </cell>
        </row>
        <row r="9">
          <cell r="BK9" t="str">
            <v>P - Psíquica</v>
          </cell>
        </row>
        <row r="10">
          <cell r="BK10" t="str">
            <v>PC - Paràlisi Cerebral</v>
          </cell>
        </row>
        <row r="11">
          <cell r="BK11" t="str">
            <v>A - Sensorial Auditiva</v>
          </cell>
        </row>
        <row r="12">
          <cell r="BK12" t="str">
            <v>V - Sensorial Visual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id="1" name="Taula2" displayName="Taula2" ref="B6:J56" totalsRowShown="0" headerRowDxfId="40" dataDxfId="38" headerRowBorderDxfId="39">
  <tableColumns count="9">
    <tableColumn id="1" name="Núm. _x000a_Ordre" dataDxfId="37"/>
    <tableColumn id="2" name="Equip / Tasca" dataDxfId="36"/>
    <tableColumn id="3" name="Titulació acadèmica" dataDxfId="35"/>
    <tableColumn id="5" name="Núm. d'hores setmanals USAP Programa 1" dataDxfId="34"/>
    <tableColumn id="6" name="Cognoms, nom" dataDxfId="33"/>
    <tableColumn id="7" name="DNI / NIE" dataDxfId="32"/>
    <tableColumn id="8" name="Codi del contracte" dataDxfId="31"/>
    <tableColumn id="9" name="Data contracte  dd/mm/aaaa" dataDxfId="30"/>
    <tableColumn id="10" name="Centre de treball" dataDxfId="29"/>
  </tableColumns>
  <tableStyleInfo name="Estil de taula 1" showFirstColumn="0" showLastColumn="0" showRowStripes="1" showColumnStripes="0"/>
</table>
</file>

<file path=xl/tables/table2.xml><?xml version="1.0" encoding="utf-8"?>
<table xmlns="http://schemas.openxmlformats.org/spreadsheetml/2006/main" id="2" name="Taula4" displayName="Taula4" ref="B6:N506" totalsRowShown="0" headerRowDxfId="25" dataDxfId="24" tableBorderDxfId="23">
  <tableColumns count="13">
    <tableColumn id="1" name="Núm. Ordre" dataDxfId="22"/>
    <tableColumn id="10" name="DNI / NIE" dataDxfId="21"/>
    <tableColumn id="2" name="Cognoms,  nom" dataDxfId="20"/>
    <tableColumn id="3" name="Sexe       (fer servir llista     desplegable)" dataDxfId="19"/>
    <tableColumn id="4" name="Data naixement dd/mm/aaaa" dataDxfId="18"/>
    <tableColumn id="5" name="Data alta empresa dd/mm/aaaa" dataDxfId="17"/>
    <tableColumn id="6" name="Tipus de discapacitat  (fer servir opcions de la llista desplegable)" dataDxfId="16"/>
    <tableColumn id="7" name="% Grau de discapacitat (no posar símbol %)" dataDxfId="15"/>
    <tableColumn id="8" name="Codi del contracte" dataDxfId="14"/>
    <tableColumn id="9" name="% Jornada (no posar el símbol %)" dataDxfId="13"/>
    <tableColumn id="11" name="Import anual sol·licitat (màxim 1.200,00€ per treballador)" dataDxfId="12"/>
    <tableColumn id="12" name="Espai reservat per a l'Administració" dataDxfId="11"/>
    <tableColumn id="13" name="MISSATGE ERROR" dataDxfId="10">
      <calculatedColumnFormula>IFERROR(CW7,"ERROR! NO RETALLAR I ENGANXAR DINS DEL FORMULARI")</calculatedColumnFormula>
    </tableColumn>
  </tableColumns>
  <tableStyleInfo name="Estil de taula 1" showFirstColumn="0" showLastColumn="0" showRowStripes="1" showColumnStripes="0"/>
</table>
</file>

<file path=xl/tables/table3.xml><?xml version="1.0" encoding="utf-8"?>
<table xmlns="http://schemas.openxmlformats.org/spreadsheetml/2006/main" id="9" name="Taula410" displayName="Taula410" ref="B6:H1006" totalsRowShown="0" headerRowDxfId="9" dataDxfId="8" tableBorderDxfId="7">
  <tableColumns count="7">
    <tableColumn id="1" name="Núm. Ordre" dataDxfId="6"/>
    <tableColumn id="10" name="DNI / NIE" dataDxfId="5"/>
    <tableColumn id="2" name="Cognoms,  nom" dataDxfId="4"/>
    <tableColumn id="3" name="Codi del contracte" dataDxfId="3"/>
    <tableColumn id="4" name="Sexe                   (fer servir opcions de la llista desplegable)" dataDxfId="2"/>
    <tableColumn id="6" name="Tipus de discapacitat  (fer servir opcions de la llista desplegable)" dataDxfId="1"/>
    <tableColumn id="7" name="% Grau de discapacitat (no posar símbol %)" dataDxfId="0"/>
  </tableColumns>
  <tableStyleInfo name="Estil de taula 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CZ76"/>
  <sheetViews>
    <sheetView workbookViewId="0"/>
  </sheetViews>
  <sheetFormatPr defaultColWidth="0" defaultRowHeight="13.2" zeroHeight="1"/>
  <cols>
    <col min="1" max="1" width="1.6640625" style="12" customWidth="1"/>
    <col min="2" max="2" width="8.6640625" style="12" customWidth="1"/>
    <col min="3" max="3" width="15.6640625" style="12" customWidth="1"/>
    <col min="4" max="4" width="25.6640625" style="12" customWidth="1"/>
    <col min="5" max="5" width="14.6640625" style="12" customWidth="1"/>
    <col min="6" max="6" width="45.6640625" style="12" customWidth="1"/>
    <col min="7" max="7" width="18.6640625" style="12" customWidth="1"/>
    <col min="8" max="8" width="12.6640625" style="12" customWidth="1"/>
    <col min="9" max="9" width="15.6640625" style="12" customWidth="1"/>
    <col min="10" max="10" width="36.6640625" style="12" customWidth="1"/>
    <col min="11" max="11" width="9.109375" style="12" customWidth="1"/>
    <col min="12" max="80" width="9.109375" style="12" hidden="1" customWidth="1"/>
    <col min="81" max="81" width="15.5546875" style="12" hidden="1" customWidth="1"/>
    <col min="82" max="104" width="0" style="12" hidden="1" customWidth="1"/>
    <col min="105" max="16384" width="9.109375" style="12" hidden="1"/>
  </cols>
  <sheetData>
    <row r="1" spans="1:89" ht="51" customHeight="1">
      <c r="A1" s="9"/>
      <c r="B1" s="280"/>
      <c r="C1" s="280"/>
      <c r="D1" s="280"/>
      <c r="E1" s="280"/>
      <c r="F1" s="280"/>
      <c r="G1" s="280"/>
      <c r="H1" s="9"/>
      <c r="I1" s="9"/>
      <c r="J1" s="11"/>
      <c r="K1" s="9"/>
      <c r="L1" s="9"/>
      <c r="M1" s="9"/>
      <c r="N1" s="9"/>
    </row>
    <row r="2" spans="1:89" s="16" customFormat="1" ht="16.5" customHeight="1" thickBot="1">
      <c r="A2" s="13"/>
      <c r="B2" s="281" t="s">
        <v>124</v>
      </c>
      <c r="C2" s="281"/>
      <c r="D2" s="281"/>
      <c r="E2" s="281"/>
      <c r="F2" s="281"/>
      <c r="G2" s="281"/>
      <c r="H2" s="281"/>
      <c r="I2" s="18"/>
      <c r="J2" s="125" t="s">
        <v>66</v>
      </c>
      <c r="K2" s="14"/>
      <c r="L2" s="15"/>
      <c r="M2" s="15"/>
      <c r="N2" s="15"/>
      <c r="O2" s="10"/>
      <c r="P2" s="10"/>
      <c r="BZ2" s="17" t="s">
        <v>70</v>
      </c>
      <c r="CA2" s="17"/>
      <c r="CC2" s="190"/>
      <c r="CD2" s="190"/>
      <c r="CE2" s="190"/>
      <c r="CF2" s="190"/>
      <c r="CG2" s="190"/>
      <c r="CH2" s="190"/>
      <c r="CI2" s="190"/>
      <c r="CJ2" s="190"/>
      <c r="CK2" s="190"/>
    </row>
    <row r="3" spans="1:89" s="16" customFormat="1" ht="13.5" customHeight="1" thickBot="1">
      <c r="A3" s="13"/>
      <c r="B3" s="93"/>
      <c r="C3" s="93"/>
      <c r="D3" s="93"/>
      <c r="E3" s="93"/>
      <c r="F3" s="93"/>
      <c r="G3" s="93"/>
      <c r="H3" s="93"/>
      <c r="I3" s="94"/>
      <c r="J3" s="95"/>
      <c r="K3" s="20"/>
      <c r="L3" s="15"/>
      <c r="M3" s="15"/>
      <c r="N3" s="15"/>
      <c r="O3" s="10"/>
      <c r="P3" s="10"/>
      <c r="CA3" s="17"/>
      <c r="CC3" s="190"/>
      <c r="CD3" s="190"/>
      <c r="CE3" s="190"/>
      <c r="CF3" s="190"/>
      <c r="CG3" s="190"/>
      <c r="CH3" s="190"/>
      <c r="CI3" s="190"/>
      <c r="CJ3" s="190"/>
      <c r="CK3" s="190"/>
    </row>
    <row r="4" spans="1:89" s="16" customFormat="1" ht="15.75" customHeight="1" thickBot="1">
      <c r="A4" s="21"/>
      <c r="B4" s="282" t="s">
        <v>74</v>
      </c>
      <c r="C4" s="283"/>
      <c r="D4" s="284"/>
      <c r="E4" s="285"/>
      <c r="F4" s="285"/>
      <c r="G4" s="286"/>
      <c r="H4" s="123" t="s">
        <v>34</v>
      </c>
      <c r="I4" s="124"/>
      <c r="J4" s="22"/>
      <c r="K4" s="20"/>
      <c r="L4" s="15"/>
      <c r="M4" s="15"/>
      <c r="N4" s="15"/>
      <c r="O4" s="10"/>
      <c r="P4" s="10"/>
      <c r="CC4" s="190"/>
      <c r="CD4" s="190"/>
      <c r="CE4" s="273" t="s">
        <v>97</v>
      </c>
      <c r="CF4" s="274"/>
      <c r="CG4" s="275"/>
      <c r="CH4" s="276" t="s">
        <v>98</v>
      </c>
      <c r="CI4" s="276"/>
      <c r="CJ4" s="277"/>
      <c r="CK4" s="190"/>
    </row>
    <row r="5" spans="1:89" s="16" customFormat="1" ht="13.95" customHeight="1" thickBot="1">
      <c r="A5" s="21"/>
      <c r="B5" s="23"/>
      <c r="C5" s="23"/>
      <c r="D5" s="24"/>
      <c r="E5" s="25"/>
      <c r="F5" s="26"/>
      <c r="G5" s="26"/>
      <c r="H5" s="26"/>
      <c r="I5" s="26"/>
      <c r="J5" s="27"/>
      <c r="K5" s="20"/>
      <c r="L5" s="15"/>
      <c r="M5" s="15"/>
      <c r="N5" s="15"/>
      <c r="O5" s="10"/>
      <c r="P5" s="10"/>
      <c r="CC5" s="190"/>
      <c r="CD5" s="190"/>
      <c r="CE5" s="191" t="s">
        <v>99</v>
      </c>
      <c r="CF5" s="192" t="s">
        <v>100</v>
      </c>
      <c r="CG5" s="185" t="s">
        <v>101</v>
      </c>
      <c r="CH5" s="193" t="s">
        <v>99</v>
      </c>
      <c r="CI5" s="192" t="s">
        <v>102</v>
      </c>
      <c r="CJ5" s="185" t="s">
        <v>101</v>
      </c>
      <c r="CK5" s="190"/>
    </row>
    <row r="6" spans="1:89" ht="41.25" customHeight="1" thickBot="1">
      <c r="A6" s="9"/>
      <c r="B6" s="111" t="s">
        <v>78</v>
      </c>
      <c r="C6" s="111" t="s">
        <v>79</v>
      </c>
      <c r="D6" s="112" t="s">
        <v>25</v>
      </c>
      <c r="E6" s="113" t="s">
        <v>105</v>
      </c>
      <c r="F6" s="112" t="s">
        <v>24</v>
      </c>
      <c r="G6" s="112" t="s">
        <v>37</v>
      </c>
      <c r="H6" s="112" t="s">
        <v>29</v>
      </c>
      <c r="I6" s="112" t="s">
        <v>80</v>
      </c>
      <c r="J6" s="114" t="s">
        <v>5</v>
      </c>
      <c r="K6" s="9"/>
      <c r="L6" s="9"/>
      <c r="M6" s="9"/>
      <c r="N6" s="9"/>
      <c r="CC6" s="29"/>
      <c r="CD6" s="29"/>
      <c r="CE6" s="178"/>
      <c r="CF6" s="179"/>
      <c r="CG6" s="180"/>
      <c r="CH6" s="181"/>
      <c r="CI6" s="179"/>
      <c r="CJ6" s="182"/>
      <c r="CK6" s="29"/>
    </row>
    <row r="7" spans="1:89" ht="14.25" customHeight="1" thickBot="1">
      <c r="A7" s="9"/>
      <c r="B7" s="145">
        <v>1</v>
      </c>
      <c r="C7" s="115" t="s">
        <v>22</v>
      </c>
      <c r="D7" s="119"/>
      <c r="E7" s="120"/>
      <c r="F7" s="119"/>
      <c r="G7" s="120"/>
      <c r="H7" s="120"/>
      <c r="I7" s="158"/>
      <c r="J7" s="148"/>
      <c r="K7" s="9"/>
      <c r="L7" s="9"/>
      <c r="M7" s="9"/>
      <c r="N7" s="9"/>
      <c r="CA7" s="175">
        <f>'2. Rel. programes '!CJ508</f>
        <v>0</v>
      </c>
      <c r="CC7" s="194" t="s">
        <v>92</v>
      </c>
      <c r="CD7" s="177">
        <f>IF(CA7&gt;1,IF(CA7&lt;16,CA7,0),0)</f>
        <v>0</v>
      </c>
      <c r="CE7" s="187">
        <f>CD7*8/15</f>
        <v>0</v>
      </c>
      <c r="CF7" s="195">
        <f>INT(CE7)</f>
        <v>0</v>
      </c>
      <c r="CG7" s="188">
        <f>(CE7-CF7)*60</f>
        <v>0</v>
      </c>
      <c r="CH7" s="187">
        <f>CD7*40/15</f>
        <v>0</v>
      </c>
      <c r="CI7" s="195">
        <f>INT(CH7)</f>
        <v>0</v>
      </c>
      <c r="CJ7" s="188">
        <f>(CH7-CI7)*60</f>
        <v>0</v>
      </c>
      <c r="CK7" s="29"/>
    </row>
    <row r="8" spans="1:89" ht="14.25" customHeight="1" thickBot="1">
      <c r="A8" s="9"/>
      <c r="B8" s="146">
        <v>2</v>
      </c>
      <c r="C8" s="115" t="s">
        <v>22</v>
      </c>
      <c r="D8" s="119"/>
      <c r="E8" s="120"/>
      <c r="F8" s="119"/>
      <c r="G8" s="120"/>
      <c r="H8" s="120"/>
      <c r="I8" s="158"/>
      <c r="J8" s="149"/>
      <c r="K8" s="9"/>
      <c r="L8" s="9"/>
      <c r="M8" s="9"/>
      <c r="N8" s="9"/>
      <c r="CC8" s="196"/>
      <c r="CD8" s="176"/>
      <c r="CE8" s="183"/>
      <c r="CF8" s="184"/>
      <c r="CG8" s="185"/>
      <c r="CH8" s="186"/>
      <c r="CI8" s="184"/>
      <c r="CJ8" s="185"/>
      <c r="CK8" s="29"/>
    </row>
    <row r="9" spans="1:89" ht="14.25" customHeight="1" thickBot="1">
      <c r="A9" s="9"/>
      <c r="B9" s="146">
        <v>3</v>
      </c>
      <c r="C9" s="115" t="s">
        <v>22</v>
      </c>
      <c r="D9" s="135"/>
      <c r="E9" s="120"/>
      <c r="F9" s="119"/>
      <c r="G9" s="120"/>
      <c r="H9" s="120"/>
      <c r="I9" s="158"/>
      <c r="J9" s="149"/>
      <c r="K9" s="9"/>
      <c r="L9" s="9"/>
      <c r="M9" s="9"/>
      <c r="N9" s="9"/>
      <c r="CC9" s="197" t="s">
        <v>93</v>
      </c>
      <c r="CD9" s="177">
        <f>IF(CA7&gt;15,IF(CA7&lt;31,CA7,0),0)</f>
        <v>0</v>
      </c>
      <c r="CE9" s="187">
        <f>CD9*32/30</f>
        <v>0</v>
      </c>
      <c r="CF9" s="195">
        <f t="shared" ref="CF9:CF15" si="0">INT(CE9)</f>
        <v>0</v>
      </c>
      <c r="CG9" s="188">
        <f t="shared" ref="CG9:CG15" si="1">(CE9-CF9)*60</f>
        <v>0</v>
      </c>
      <c r="CH9" s="187">
        <f>CD9*80/30</f>
        <v>0</v>
      </c>
      <c r="CI9" s="195">
        <f t="shared" ref="CI9:CI15" si="2">INT(CH9)</f>
        <v>0</v>
      </c>
      <c r="CJ9" s="188">
        <f t="shared" ref="CJ9:CJ15" si="3">(CH9-CI9)*60</f>
        <v>0</v>
      </c>
      <c r="CK9" s="29"/>
    </row>
    <row r="10" spans="1:89" ht="14.25" customHeight="1" thickBot="1">
      <c r="A10" s="9"/>
      <c r="B10" s="146">
        <v>4</v>
      </c>
      <c r="C10" s="115" t="s">
        <v>22</v>
      </c>
      <c r="D10" s="119"/>
      <c r="E10" s="120"/>
      <c r="F10" s="119"/>
      <c r="G10" s="120"/>
      <c r="H10" s="120"/>
      <c r="I10" s="158"/>
      <c r="J10" s="149"/>
      <c r="K10" s="9"/>
      <c r="L10" s="9"/>
      <c r="M10" s="9"/>
      <c r="N10" s="9"/>
      <c r="CC10" s="196"/>
      <c r="CD10" s="176"/>
      <c r="CE10" s="183"/>
      <c r="CF10" s="184"/>
      <c r="CG10" s="185"/>
      <c r="CH10" s="186"/>
      <c r="CI10" s="184"/>
      <c r="CJ10" s="185"/>
      <c r="CK10" s="29"/>
    </row>
    <row r="11" spans="1:89" ht="14.25" customHeight="1" thickBot="1">
      <c r="A11" s="9"/>
      <c r="B11" s="146">
        <v>5</v>
      </c>
      <c r="C11" s="115" t="s">
        <v>22</v>
      </c>
      <c r="D11" s="119"/>
      <c r="E11" s="120"/>
      <c r="F11" s="119"/>
      <c r="G11" s="120"/>
      <c r="H11" s="120"/>
      <c r="I11" s="158"/>
      <c r="J11" s="149"/>
      <c r="K11" s="9"/>
      <c r="L11" s="9"/>
      <c r="M11" s="9"/>
      <c r="N11" s="9"/>
      <c r="CC11" s="197" t="s">
        <v>94</v>
      </c>
      <c r="CD11" s="177">
        <f>IF(CA7&gt;30,IF(CA7&lt;46,CA7,0),0)</f>
        <v>0</v>
      </c>
      <c r="CE11" s="187">
        <f>CD11*60/45</f>
        <v>0</v>
      </c>
      <c r="CF11" s="195">
        <f t="shared" si="0"/>
        <v>0</v>
      </c>
      <c r="CG11" s="188">
        <f t="shared" si="1"/>
        <v>0</v>
      </c>
      <c r="CH11" s="187">
        <f>CD11*120/45</f>
        <v>0</v>
      </c>
      <c r="CI11" s="195">
        <f t="shared" si="2"/>
        <v>0</v>
      </c>
      <c r="CJ11" s="188">
        <f t="shared" si="3"/>
        <v>0</v>
      </c>
      <c r="CK11" s="29"/>
    </row>
    <row r="12" spans="1:89" ht="14.25" customHeight="1" thickBot="1">
      <c r="A12" s="9"/>
      <c r="B12" s="146">
        <v>6</v>
      </c>
      <c r="C12" s="115" t="s">
        <v>22</v>
      </c>
      <c r="D12" s="119"/>
      <c r="E12" s="120"/>
      <c r="F12" s="119"/>
      <c r="G12" s="120"/>
      <c r="H12" s="120"/>
      <c r="I12" s="158"/>
      <c r="J12" s="149"/>
      <c r="K12" s="9"/>
      <c r="L12" s="9"/>
      <c r="M12" s="9"/>
      <c r="N12" s="9"/>
      <c r="CC12" s="196"/>
      <c r="CD12" s="176"/>
      <c r="CE12" s="183"/>
      <c r="CF12" s="184"/>
      <c r="CG12" s="185"/>
      <c r="CH12" s="186"/>
      <c r="CI12" s="184"/>
      <c r="CJ12" s="185"/>
      <c r="CK12" s="29"/>
    </row>
    <row r="13" spans="1:89" ht="14.25" customHeight="1" thickBot="1">
      <c r="A13" s="9"/>
      <c r="B13" s="146">
        <v>7</v>
      </c>
      <c r="C13" s="115" t="s">
        <v>22</v>
      </c>
      <c r="D13" s="119"/>
      <c r="E13" s="120"/>
      <c r="F13" s="119"/>
      <c r="G13" s="120"/>
      <c r="H13" s="120"/>
      <c r="I13" s="158"/>
      <c r="J13" s="149"/>
      <c r="K13" s="9"/>
      <c r="L13" s="9"/>
      <c r="M13" s="9"/>
      <c r="N13" s="9"/>
      <c r="CC13" s="197" t="s">
        <v>95</v>
      </c>
      <c r="CD13" s="177">
        <f>IF(CA7&gt;45,IF(CA7&lt;61,CA7,0),0)</f>
        <v>0</v>
      </c>
      <c r="CE13" s="187">
        <f>CD13*80/60</f>
        <v>0</v>
      </c>
      <c r="CF13" s="195">
        <f t="shared" si="0"/>
        <v>0</v>
      </c>
      <c r="CG13" s="188">
        <f t="shared" si="1"/>
        <v>0</v>
      </c>
      <c r="CH13" s="187">
        <f>CD13*160/60</f>
        <v>0</v>
      </c>
      <c r="CI13" s="195">
        <f t="shared" si="2"/>
        <v>0</v>
      </c>
      <c r="CJ13" s="188">
        <f t="shared" si="3"/>
        <v>0</v>
      </c>
      <c r="CK13" s="29"/>
    </row>
    <row r="14" spans="1:89" ht="14.25" customHeight="1" thickBot="1">
      <c r="A14" s="9"/>
      <c r="B14" s="146">
        <v>8</v>
      </c>
      <c r="C14" s="115" t="s">
        <v>22</v>
      </c>
      <c r="D14" s="119"/>
      <c r="E14" s="120"/>
      <c r="F14" s="119"/>
      <c r="G14" s="120"/>
      <c r="H14" s="120"/>
      <c r="I14" s="158"/>
      <c r="J14" s="149"/>
      <c r="K14" s="9"/>
      <c r="L14" s="9"/>
      <c r="M14" s="9"/>
      <c r="N14" s="9"/>
      <c r="CC14" s="196"/>
      <c r="CD14" s="176"/>
      <c r="CE14" s="183"/>
      <c r="CF14" s="184"/>
      <c r="CG14" s="185"/>
      <c r="CH14" s="187"/>
      <c r="CI14" s="184"/>
      <c r="CJ14" s="188"/>
      <c r="CK14" s="29"/>
    </row>
    <row r="15" spans="1:89" ht="14.25" customHeight="1" thickBot="1">
      <c r="A15" s="9"/>
      <c r="B15" s="146">
        <v>9</v>
      </c>
      <c r="C15" s="115" t="s">
        <v>22</v>
      </c>
      <c r="D15" s="119"/>
      <c r="E15" s="120"/>
      <c r="F15" s="119"/>
      <c r="G15" s="120"/>
      <c r="H15" s="120"/>
      <c r="I15" s="158"/>
      <c r="J15" s="149"/>
      <c r="K15" s="9"/>
      <c r="L15" s="9"/>
      <c r="M15" s="9"/>
      <c r="N15" s="9"/>
      <c r="CC15" s="197" t="s">
        <v>96</v>
      </c>
      <c r="CD15" s="177">
        <f>IF(CA7&gt;60,CA7,0)</f>
        <v>0</v>
      </c>
      <c r="CE15" s="198">
        <f>CD15*1.33</f>
        <v>0</v>
      </c>
      <c r="CF15" s="195">
        <f t="shared" si="0"/>
        <v>0</v>
      </c>
      <c r="CG15" s="199">
        <f t="shared" si="1"/>
        <v>0</v>
      </c>
      <c r="CH15" s="200">
        <f>CD15*2.67</f>
        <v>0</v>
      </c>
      <c r="CI15" s="195">
        <f t="shared" si="2"/>
        <v>0</v>
      </c>
      <c r="CJ15" s="201">
        <f t="shared" si="3"/>
        <v>0</v>
      </c>
      <c r="CK15" s="29"/>
    </row>
    <row r="16" spans="1:89" ht="14.25" customHeight="1">
      <c r="A16" s="9"/>
      <c r="B16" s="146">
        <v>10</v>
      </c>
      <c r="C16" s="115" t="s">
        <v>22</v>
      </c>
      <c r="D16" s="119"/>
      <c r="E16" s="120"/>
      <c r="F16" s="119"/>
      <c r="G16" s="120"/>
      <c r="H16" s="120"/>
      <c r="I16" s="158"/>
      <c r="J16" s="149"/>
      <c r="K16" s="9"/>
      <c r="L16" s="9"/>
      <c r="M16" s="9"/>
      <c r="N16" s="9"/>
      <c r="CC16" s="29"/>
      <c r="CD16" s="29"/>
      <c r="CE16" s="29">
        <f>CD16*1.33</f>
        <v>0</v>
      </c>
      <c r="CF16" s="29">
        <f>INT(CE16)</f>
        <v>0</v>
      </c>
      <c r="CG16" s="29">
        <f>(CE16-CF16)*60</f>
        <v>0</v>
      </c>
      <c r="CH16" s="29">
        <f>CD16*2.67</f>
        <v>0</v>
      </c>
      <c r="CI16" s="29">
        <f>INT(CH16)</f>
        <v>0</v>
      </c>
      <c r="CJ16" s="29">
        <f>(CH16-CI16)*60</f>
        <v>0</v>
      </c>
      <c r="CK16" s="29"/>
    </row>
    <row r="17" spans="1:89" ht="14.25" customHeight="1">
      <c r="A17" s="9"/>
      <c r="B17" s="146">
        <v>11</v>
      </c>
      <c r="C17" s="115" t="s">
        <v>22</v>
      </c>
      <c r="D17" s="119"/>
      <c r="E17" s="120"/>
      <c r="F17" s="119"/>
      <c r="G17" s="120"/>
      <c r="H17" s="120"/>
      <c r="I17" s="158"/>
      <c r="J17" s="149"/>
      <c r="K17" s="9"/>
      <c r="L17" s="9"/>
      <c r="M17" s="9"/>
      <c r="N17" s="9"/>
      <c r="CC17" s="29"/>
      <c r="CD17" s="29"/>
      <c r="CE17" s="29"/>
      <c r="CF17" s="29"/>
      <c r="CG17" s="29"/>
      <c r="CH17" s="29"/>
      <c r="CI17" s="29"/>
      <c r="CJ17" s="29"/>
      <c r="CK17" s="29"/>
    </row>
    <row r="18" spans="1:89" ht="14.25" customHeight="1">
      <c r="A18" s="9"/>
      <c r="B18" s="146">
        <v>12</v>
      </c>
      <c r="C18" s="115" t="s">
        <v>22</v>
      </c>
      <c r="D18" s="119"/>
      <c r="E18" s="266"/>
      <c r="F18" s="265"/>
      <c r="G18" s="120"/>
      <c r="H18" s="120"/>
      <c r="I18" s="158"/>
      <c r="J18" s="149"/>
      <c r="K18" s="9"/>
      <c r="L18" s="9"/>
      <c r="M18" s="9"/>
      <c r="N18" s="9"/>
    </row>
    <row r="19" spans="1:89" ht="14.25" customHeight="1">
      <c r="A19" s="9"/>
      <c r="B19" s="146">
        <v>13</v>
      </c>
      <c r="C19" s="115" t="s">
        <v>22</v>
      </c>
      <c r="D19" s="119"/>
      <c r="E19" s="120"/>
      <c r="F19" s="119"/>
      <c r="G19" s="120"/>
      <c r="H19" s="120"/>
      <c r="I19" s="158"/>
      <c r="J19" s="149"/>
      <c r="K19" s="9"/>
      <c r="L19" s="9"/>
      <c r="M19" s="9"/>
      <c r="N19" s="9"/>
    </row>
    <row r="20" spans="1:89" ht="14.25" customHeight="1">
      <c r="A20" s="9"/>
      <c r="B20" s="146">
        <v>14</v>
      </c>
      <c r="C20" s="115" t="s">
        <v>22</v>
      </c>
      <c r="D20" s="119"/>
      <c r="E20" s="120"/>
      <c r="F20" s="119"/>
      <c r="G20" s="120"/>
      <c r="H20" s="120"/>
      <c r="I20" s="158"/>
      <c r="J20" s="149"/>
      <c r="K20" s="9"/>
      <c r="L20" s="9"/>
      <c r="M20" s="9"/>
      <c r="N20" s="9"/>
      <c r="CF20" s="175">
        <f>IF(CF7&lt;&gt;0,CF7,IF(CF9&lt;&gt;0,CF9,IF(CF11&lt;&gt;0,CF11,IF(CF13&lt;&gt;0,CF13,IF(CF15&lt;&gt;0,CF15,0)))))</f>
        <v>0</v>
      </c>
      <c r="CI20" s="189">
        <f>IF(CI7&lt;&gt;0,CI7,IF(CI9&lt;&gt;0,CI9,IF(CI11&lt;&gt;0,CI11,IF(CI13&lt;&gt;0,CI13,IF(CI15&lt;&gt;0,CI15,0)))))</f>
        <v>0</v>
      </c>
    </row>
    <row r="21" spans="1:89" ht="14.25" customHeight="1">
      <c r="A21" s="9"/>
      <c r="B21" s="146">
        <v>15</v>
      </c>
      <c r="C21" s="115" t="s">
        <v>22</v>
      </c>
      <c r="D21" s="119"/>
      <c r="E21" s="120"/>
      <c r="F21" s="119"/>
      <c r="G21" s="120"/>
      <c r="H21" s="120"/>
      <c r="I21" s="158"/>
      <c r="J21" s="149"/>
      <c r="K21" s="9"/>
      <c r="L21" s="9"/>
      <c r="M21" s="9"/>
      <c r="N21" s="9"/>
    </row>
    <row r="22" spans="1:89" ht="14.25" customHeight="1">
      <c r="A22" s="9"/>
      <c r="B22" s="146">
        <v>16</v>
      </c>
      <c r="C22" s="115" t="s">
        <v>22</v>
      </c>
      <c r="D22" s="119"/>
      <c r="E22" s="120"/>
      <c r="F22" s="119"/>
      <c r="G22" s="120"/>
      <c r="H22" s="120"/>
      <c r="I22" s="158"/>
      <c r="J22" s="149"/>
      <c r="K22" s="9"/>
      <c r="L22" s="9"/>
      <c r="M22" s="9"/>
      <c r="N22" s="9"/>
    </row>
    <row r="23" spans="1:89" ht="14.25" customHeight="1">
      <c r="A23" s="9"/>
      <c r="B23" s="146">
        <v>17</v>
      </c>
      <c r="C23" s="115" t="s">
        <v>22</v>
      </c>
      <c r="D23" s="119"/>
      <c r="E23" s="120"/>
      <c r="F23" s="119"/>
      <c r="G23" s="120"/>
      <c r="H23" s="120"/>
      <c r="I23" s="158"/>
      <c r="J23" s="149"/>
      <c r="K23" s="9"/>
      <c r="L23" s="9"/>
      <c r="M23" s="9"/>
      <c r="N23" s="9"/>
    </row>
    <row r="24" spans="1:89" ht="14.25" customHeight="1">
      <c r="A24" s="9"/>
      <c r="B24" s="146">
        <v>18</v>
      </c>
      <c r="C24" s="115" t="s">
        <v>22</v>
      </c>
      <c r="D24" s="119"/>
      <c r="E24" s="120"/>
      <c r="F24" s="119"/>
      <c r="G24" s="120"/>
      <c r="H24" s="120"/>
      <c r="I24" s="158"/>
      <c r="J24" s="149"/>
      <c r="K24" s="9"/>
      <c r="L24" s="9"/>
      <c r="M24" s="9"/>
      <c r="N24" s="9"/>
    </row>
    <row r="25" spans="1:89" ht="14.25" customHeight="1">
      <c r="A25" s="9"/>
      <c r="B25" s="146">
        <v>19</v>
      </c>
      <c r="C25" s="115" t="s">
        <v>22</v>
      </c>
      <c r="D25" s="119"/>
      <c r="E25" s="120"/>
      <c r="F25" s="119"/>
      <c r="G25" s="120"/>
      <c r="H25" s="120"/>
      <c r="I25" s="158"/>
      <c r="J25" s="149"/>
      <c r="K25" s="9"/>
      <c r="L25" s="9"/>
      <c r="M25" s="9"/>
      <c r="N25" s="9"/>
    </row>
    <row r="26" spans="1:89" ht="14.25" customHeight="1" thickBot="1">
      <c r="A26" s="9"/>
      <c r="B26" s="147">
        <v>20</v>
      </c>
      <c r="C26" s="116" t="s">
        <v>22</v>
      </c>
      <c r="D26" s="121"/>
      <c r="E26" s="122"/>
      <c r="F26" s="121"/>
      <c r="G26" s="122"/>
      <c r="H26" s="122"/>
      <c r="I26" s="159"/>
      <c r="J26" s="150"/>
      <c r="K26" s="9"/>
      <c r="L26" s="9"/>
      <c r="M26" s="9"/>
      <c r="N26" s="9"/>
    </row>
    <row r="27" spans="1:89" ht="14.25" customHeight="1">
      <c r="A27" s="9"/>
      <c r="B27" s="146">
        <v>1</v>
      </c>
      <c r="C27" s="115" t="s">
        <v>23</v>
      </c>
      <c r="D27" s="119"/>
      <c r="E27" s="120"/>
      <c r="F27" s="119"/>
      <c r="G27" s="120"/>
      <c r="H27" s="120"/>
      <c r="I27" s="158"/>
      <c r="J27" s="149"/>
      <c r="K27" s="9"/>
      <c r="L27" s="9"/>
      <c r="M27" s="9"/>
      <c r="N27" s="9"/>
    </row>
    <row r="28" spans="1:89" ht="14.25" customHeight="1">
      <c r="A28" s="9"/>
      <c r="B28" s="146">
        <v>2</v>
      </c>
      <c r="C28" s="115" t="s">
        <v>23</v>
      </c>
      <c r="D28" s="119"/>
      <c r="E28" s="120"/>
      <c r="F28" s="119"/>
      <c r="G28" s="120"/>
      <c r="H28" s="120"/>
      <c r="I28" s="158"/>
      <c r="J28" s="149"/>
      <c r="K28" s="9"/>
      <c r="L28" s="9"/>
      <c r="M28" s="9"/>
      <c r="N28" s="9"/>
    </row>
    <row r="29" spans="1:89" ht="14.25" customHeight="1">
      <c r="A29" s="9"/>
      <c r="B29" s="146">
        <v>3</v>
      </c>
      <c r="C29" s="115" t="s">
        <v>23</v>
      </c>
      <c r="D29" s="119"/>
      <c r="E29" s="120"/>
      <c r="F29" s="119"/>
      <c r="G29" s="120"/>
      <c r="H29" s="120"/>
      <c r="I29" s="158"/>
      <c r="J29" s="149"/>
      <c r="K29" s="9"/>
      <c r="L29" s="9"/>
      <c r="M29" s="9"/>
      <c r="N29" s="9"/>
    </row>
    <row r="30" spans="1:89" ht="14.25" customHeight="1">
      <c r="A30" s="9"/>
      <c r="B30" s="146">
        <v>4</v>
      </c>
      <c r="C30" s="115" t="s">
        <v>23</v>
      </c>
      <c r="D30" s="119"/>
      <c r="E30" s="120"/>
      <c r="F30" s="119"/>
      <c r="G30" s="120"/>
      <c r="H30" s="120"/>
      <c r="I30" s="158"/>
      <c r="J30" s="149"/>
      <c r="K30" s="9"/>
      <c r="L30" s="9"/>
      <c r="M30" s="9"/>
      <c r="N30" s="9"/>
    </row>
    <row r="31" spans="1:89" ht="14.25" customHeight="1">
      <c r="A31" s="9"/>
      <c r="B31" s="146">
        <v>5</v>
      </c>
      <c r="C31" s="115" t="s">
        <v>23</v>
      </c>
      <c r="D31" s="119"/>
      <c r="E31" s="120"/>
      <c r="F31" s="119"/>
      <c r="G31" s="120"/>
      <c r="H31" s="120"/>
      <c r="I31" s="158"/>
      <c r="J31" s="149"/>
      <c r="K31" s="9"/>
      <c r="L31" s="9"/>
      <c r="M31" s="9"/>
      <c r="N31" s="9"/>
    </row>
    <row r="32" spans="1:89" ht="14.25" customHeight="1">
      <c r="A32" s="9"/>
      <c r="B32" s="146">
        <v>6</v>
      </c>
      <c r="C32" s="115" t="s">
        <v>23</v>
      </c>
      <c r="D32" s="119"/>
      <c r="E32" s="120"/>
      <c r="F32" s="119"/>
      <c r="G32" s="120"/>
      <c r="H32" s="120"/>
      <c r="I32" s="158"/>
      <c r="J32" s="149"/>
      <c r="K32" s="9"/>
      <c r="L32" s="9"/>
      <c r="M32" s="9"/>
      <c r="N32" s="9"/>
    </row>
    <row r="33" spans="1:14" ht="14.25" customHeight="1">
      <c r="A33" s="9"/>
      <c r="B33" s="146">
        <v>7</v>
      </c>
      <c r="C33" s="115" t="s">
        <v>23</v>
      </c>
      <c r="D33" s="119"/>
      <c r="E33" s="120"/>
      <c r="F33" s="119"/>
      <c r="G33" s="120"/>
      <c r="H33" s="120"/>
      <c r="I33" s="158"/>
      <c r="J33" s="149"/>
      <c r="K33" s="9"/>
      <c r="L33" s="9"/>
      <c r="M33" s="9"/>
      <c r="N33" s="9"/>
    </row>
    <row r="34" spans="1:14" ht="14.25" customHeight="1">
      <c r="A34" s="9"/>
      <c r="B34" s="146">
        <v>8</v>
      </c>
      <c r="C34" s="115" t="s">
        <v>23</v>
      </c>
      <c r="D34" s="119"/>
      <c r="E34" s="120"/>
      <c r="F34" s="119"/>
      <c r="G34" s="120"/>
      <c r="H34" s="120"/>
      <c r="I34" s="158"/>
      <c r="J34" s="149"/>
      <c r="K34" s="9"/>
      <c r="L34" s="9"/>
      <c r="M34" s="9"/>
      <c r="N34" s="9"/>
    </row>
    <row r="35" spans="1:14" ht="14.25" customHeight="1">
      <c r="A35" s="9"/>
      <c r="B35" s="146">
        <v>9</v>
      </c>
      <c r="C35" s="115" t="s">
        <v>23</v>
      </c>
      <c r="D35" s="119"/>
      <c r="E35" s="120"/>
      <c r="F35" s="119"/>
      <c r="G35" s="120"/>
      <c r="H35" s="120"/>
      <c r="I35" s="158"/>
      <c r="J35" s="149"/>
      <c r="K35" s="9"/>
      <c r="L35" s="9"/>
      <c r="M35" s="9"/>
      <c r="N35" s="9"/>
    </row>
    <row r="36" spans="1:14" ht="14.25" customHeight="1">
      <c r="A36" s="9"/>
      <c r="B36" s="146">
        <v>10</v>
      </c>
      <c r="C36" s="115" t="s">
        <v>23</v>
      </c>
      <c r="D36" s="119"/>
      <c r="E36" s="120"/>
      <c r="F36" s="119"/>
      <c r="G36" s="120"/>
      <c r="H36" s="120"/>
      <c r="I36" s="158"/>
      <c r="J36" s="149"/>
      <c r="K36" s="9"/>
      <c r="L36" s="9"/>
      <c r="M36" s="9"/>
      <c r="N36" s="9"/>
    </row>
    <row r="37" spans="1:14" ht="14.25" customHeight="1">
      <c r="A37" s="9"/>
      <c r="B37" s="146">
        <v>11</v>
      </c>
      <c r="C37" s="115" t="s">
        <v>23</v>
      </c>
      <c r="D37" s="119"/>
      <c r="E37" s="120"/>
      <c r="F37" s="119"/>
      <c r="G37" s="120"/>
      <c r="H37" s="120"/>
      <c r="I37" s="158"/>
      <c r="J37" s="149"/>
      <c r="K37" s="9"/>
      <c r="L37" s="9"/>
      <c r="M37" s="9"/>
      <c r="N37" s="9"/>
    </row>
    <row r="38" spans="1:14" ht="14.25" customHeight="1">
      <c r="A38" s="9"/>
      <c r="B38" s="146">
        <v>12</v>
      </c>
      <c r="C38" s="115" t="s">
        <v>23</v>
      </c>
      <c r="D38" s="119"/>
      <c r="E38" s="120"/>
      <c r="F38" s="119"/>
      <c r="G38" s="120"/>
      <c r="H38" s="120"/>
      <c r="I38" s="158"/>
      <c r="J38" s="149"/>
      <c r="K38" s="9"/>
      <c r="L38" s="9"/>
      <c r="M38" s="9"/>
      <c r="N38" s="9"/>
    </row>
    <row r="39" spans="1:14" ht="14.25" customHeight="1">
      <c r="A39" s="9"/>
      <c r="B39" s="146">
        <v>13</v>
      </c>
      <c r="C39" s="115" t="s">
        <v>23</v>
      </c>
      <c r="D39" s="119"/>
      <c r="E39" s="120"/>
      <c r="F39" s="119"/>
      <c r="G39" s="120"/>
      <c r="H39" s="120"/>
      <c r="I39" s="158"/>
      <c r="J39" s="149"/>
      <c r="K39" s="9"/>
      <c r="L39" s="9"/>
      <c r="M39" s="9"/>
      <c r="N39" s="9"/>
    </row>
    <row r="40" spans="1:14" ht="14.25" customHeight="1">
      <c r="A40" s="9"/>
      <c r="B40" s="146">
        <v>14</v>
      </c>
      <c r="C40" s="115" t="s">
        <v>23</v>
      </c>
      <c r="D40" s="119"/>
      <c r="E40" s="120"/>
      <c r="F40" s="119"/>
      <c r="G40" s="120"/>
      <c r="H40" s="120"/>
      <c r="I40" s="158"/>
      <c r="J40" s="149"/>
      <c r="K40" s="9"/>
      <c r="L40" s="9"/>
      <c r="M40" s="9"/>
      <c r="N40" s="9"/>
    </row>
    <row r="41" spans="1:14" ht="14.25" customHeight="1">
      <c r="A41" s="9"/>
      <c r="B41" s="146">
        <v>15</v>
      </c>
      <c r="C41" s="115" t="s">
        <v>23</v>
      </c>
      <c r="D41" s="119"/>
      <c r="E41" s="120"/>
      <c r="F41" s="119"/>
      <c r="G41" s="120"/>
      <c r="H41" s="120"/>
      <c r="I41" s="158"/>
      <c r="J41" s="149"/>
      <c r="K41" s="9"/>
      <c r="L41" s="9"/>
      <c r="M41" s="9"/>
      <c r="N41" s="9"/>
    </row>
    <row r="42" spans="1:14" ht="14.25" customHeight="1">
      <c r="A42" s="9"/>
      <c r="B42" s="146">
        <v>16</v>
      </c>
      <c r="C42" s="115" t="s">
        <v>23</v>
      </c>
      <c r="D42" s="119"/>
      <c r="E42" s="120"/>
      <c r="F42" s="119"/>
      <c r="G42" s="120"/>
      <c r="H42" s="120"/>
      <c r="I42" s="158"/>
      <c r="J42" s="149"/>
      <c r="K42" s="9"/>
      <c r="L42" s="9"/>
      <c r="M42" s="9"/>
      <c r="N42" s="9"/>
    </row>
    <row r="43" spans="1:14" ht="14.25" customHeight="1">
      <c r="A43" s="9"/>
      <c r="B43" s="146">
        <v>17</v>
      </c>
      <c r="C43" s="115" t="s">
        <v>23</v>
      </c>
      <c r="D43" s="119"/>
      <c r="E43" s="120"/>
      <c r="F43" s="119"/>
      <c r="G43" s="120"/>
      <c r="H43" s="120"/>
      <c r="I43" s="158"/>
      <c r="J43" s="149"/>
      <c r="K43" s="9"/>
      <c r="L43" s="9"/>
      <c r="M43" s="9"/>
      <c r="N43" s="9"/>
    </row>
    <row r="44" spans="1:14" ht="14.25" customHeight="1">
      <c r="A44" s="9"/>
      <c r="B44" s="146">
        <v>18</v>
      </c>
      <c r="C44" s="115" t="s">
        <v>23</v>
      </c>
      <c r="D44" s="119"/>
      <c r="E44" s="120"/>
      <c r="F44" s="119"/>
      <c r="G44" s="120"/>
      <c r="H44" s="120"/>
      <c r="I44" s="158"/>
      <c r="J44" s="149"/>
      <c r="K44" s="9"/>
      <c r="L44" s="9"/>
      <c r="M44" s="9"/>
      <c r="N44" s="9"/>
    </row>
    <row r="45" spans="1:14" ht="14.25" customHeight="1">
      <c r="A45" s="9"/>
      <c r="B45" s="146">
        <v>19</v>
      </c>
      <c r="C45" s="115" t="s">
        <v>23</v>
      </c>
      <c r="D45" s="119"/>
      <c r="E45" s="120"/>
      <c r="F45" s="119"/>
      <c r="G45" s="120"/>
      <c r="H45" s="120"/>
      <c r="I45" s="158"/>
      <c r="J45" s="149"/>
      <c r="K45" s="9"/>
      <c r="L45" s="9"/>
      <c r="M45" s="9"/>
      <c r="N45" s="9"/>
    </row>
    <row r="46" spans="1:14" ht="14.25" customHeight="1">
      <c r="A46" s="9"/>
      <c r="B46" s="146">
        <v>20</v>
      </c>
      <c r="C46" s="115" t="s">
        <v>23</v>
      </c>
      <c r="D46" s="119"/>
      <c r="E46" s="120"/>
      <c r="F46" s="119"/>
      <c r="G46" s="120"/>
      <c r="H46" s="120"/>
      <c r="I46" s="158"/>
      <c r="J46" s="149"/>
      <c r="K46" s="9"/>
      <c r="L46" s="9"/>
      <c r="M46" s="9"/>
      <c r="N46" s="9"/>
    </row>
    <row r="47" spans="1:14" ht="14.25" customHeight="1">
      <c r="A47" s="9"/>
      <c r="B47" s="146">
        <v>21</v>
      </c>
      <c r="C47" s="115" t="s">
        <v>23</v>
      </c>
      <c r="D47" s="119"/>
      <c r="E47" s="120"/>
      <c r="F47" s="119"/>
      <c r="G47" s="120"/>
      <c r="H47" s="120"/>
      <c r="I47" s="158"/>
      <c r="J47" s="149"/>
      <c r="K47" s="9"/>
      <c r="L47" s="9"/>
      <c r="M47" s="9"/>
      <c r="N47" s="9"/>
    </row>
    <row r="48" spans="1:14" ht="14.25" customHeight="1">
      <c r="A48" s="9"/>
      <c r="B48" s="146">
        <v>22</v>
      </c>
      <c r="C48" s="115" t="s">
        <v>23</v>
      </c>
      <c r="D48" s="119"/>
      <c r="E48" s="120"/>
      <c r="F48" s="119"/>
      <c r="G48" s="120"/>
      <c r="H48" s="120"/>
      <c r="I48" s="158"/>
      <c r="J48" s="149"/>
      <c r="K48" s="9"/>
      <c r="L48" s="9"/>
      <c r="M48" s="9"/>
      <c r="N48" s="9"/>
    </row>
    <row r="49" spans="1:16" ht="14.25" customHeight="1">
      <c r="A49" s="9"/>
      <c r="B49" s="146">
        <v>23</v>
      </c>
      <c r="C49" s="115" t="s">
        <v>23</v>
      </c>
      <c r="D49" s="119"/>
      <c r="E49" s="120"/>
      <c r="F49" s="119"/>
      <c r="G49" s="120"/>
      <c r="H49" s="120"/>
      <c r="I49" s="158"/>
      <c r="J49" s="149"/>
      <c r="K49" s="9"/>
      <c r="L49" s="9"/>
      <c r="M49" s="9"/>
      <c r="N49" s="9"/>
    </row>
    <row r="50" spans="1:16" ht="14.25" customHeight="1">
      <c r="A50" s="9"/>
      <c r="B50" s="146">
        <v>24</v>
      </c>
      <c r="C50" s="115" t="s">
        <v>23</v>
      </c>
      <c r="D50" s="119"/>
      <c r="E50" s="120"/>
      <c r="F50" s="119"/>
      <c r="G50" s="120"/>
      <c r="H50" s="120"/>
      <c r="I50" s="158"/>
      <c r="J50" s="149"/>
      <c r="K50" s="9"/>
      <c r="L50" s="9"/>
      <c r="M50" s="9"/>
      <c r="N50" s="9"/>
    </row>
    <row r="51" spans="1:16" ht="14.25" customHeight="1">
      <c r="A51" s="9"/>
      <c r="B51" s="146">
        <v>25</v>
      </c>
      <c r="C51" s="115" t="s">
        <v>23</v>
      </c>
      <c r="D51" s="119"/>
      <c r="E51" s="120"/>
      <c r="F51" s="119"/>
      <c r="G51" s="120"/>
      <c r="H51" s="120"/>
      <c r="I51" s="158"/>
      <c r="J51" s="149"/>
      <c r="K51" s="9"/>
      <c r="L51" s="9"/>
      <c r="M51" s="9"/>
      <c r="N51" s="9"/>
    </row>
    <row r="52" spans="1:16" ht="14.25" customHeight="1">
      <c r="A52" s="9"/>
      <c r="B52" s="146">
        <v>26</v>
      </c>
      <c r="C52" s="115" t="s">
        <v>23</v>
      </c>
      <c r="D52" s="119"/>
      <c r="E52" s="120"/>
      <c r="F52" s="119"/>
      <c r="G52" s="120"/>
      <c r="H52" s="120"/>
      <c r="I52" s="158"/>
      <c r="J52" s="149"/>
      <c r="K52" s="9"/>
      <c r="L52" s="9"/>
      <c r="M52" s="9"/>
      <c r="N52" s="9"/>
    </row>
    <row r="53" spans="1:16" ht="14.25" customHeight="1">
      <c r="A53" s="9"/>
      <c r="B53" s="146">
        <v>27</v>
      </c>
      <c r="C53" s="115" t="s">
        <v>23</v>
      </c>
      <c r="D53" s="119"/>
      <c r="E53" s="120"/>
      <c r="F53" s="119"/>
      <c r="G53" s="120"/>
      <c r="H53" s="120"/>
      <c r="I53" s="158"/>
      <c r="J53" s="149"/>
      <c r="K53" s="9"/>
      <c r="L53" s="9"/>
      <c r="M53" s="9"/>
      <c r="N53" s="9"/>
    </row>
    <row r="54" spans="1:16" ht="14.25" customHeight="1">
      <c r="A54" s="9"/>
      <c r="B54" s="146">
        <v>28</v>
      </c>
      <c r="C54" s="115" t="s">
        <v>23</v>
      </c>
      <c r="D54" s="119"/>
      <c r="E54" s="120"/>
      <c r="F54" s="119"/>
      <c r="G54" s="120"/>
      <c r="H54" s="120"/>
      <c r="I54" s="158"/>
      <c r="J54" s="149"/>
      <c r="K54" s="9"/>
      <c r="L54" s="9"/>
      <c r="M54" s="9"/>
      <c r="N54" s="9"/>
    </row>
    <row r="55" spans="1:16" ht="14.25" customHeight="1">
      <c r="A55" s="9"/>
      <c r="B55" s="146">
        <v>29</v>
      </c>
      <c r="C55" s="115" t="s">
        <v>23</v>
      </c>
      <c r="D55" s="119"/>
      <c r="E55" s="120"/>
      <c r="F55" s="119"/>
      <c r="G55" s="120"/>
      <c r="H55" s="120"/>
      <c r="I55" s="158"/>
      <c r="J55" s="149"/>
      <c r="K55" s="9"/>
      <c r="L55" s="9"/>
      <c r="M55" s="9"/>
      <c r="N55" s="9"/>
    </row>
    <row r="56" spans="1:16" ht="14.25" customHeight="1">
      <c r="A56" s="9"/>
      <c r="B56" s="146">
        <v>30</v>
      </c>
      <c r="C56" s="115" t="s">
        <v>23</v>
      </c>
      <c r="D56" s="119"/>
      <c r="E56" s="120"/>
      <c r="F56" s="119"/>
      <c r="G56" s="120"/>
      <c r="H56" s="120"/>
      <c r="I56" s="158"/>
      <c r="J56" s="149"/>
      <c r="K56" s="9"/>
      <c r="L56" s="9"/>
      <c r="M56" s="9"/>
      <c r="N56" s="9"/>
      <c r="O56" s="29"/>
      <c r="P56" s="29"/>
    </row>
    <row r="57" spans="1:16" s="34" customFormat="1">
      <c r="A57" s="30"/>
      <c r="B57" s="31"/>
      <c r="C57" s="31"/>
      <c r="D57" s="31"/>
      <c r="E57" s="31"/>
      <c r="F57" s="31"/>
      <c r="G57" s="32"/>
      <c r="H57" s="31"/>
      <c r="I57" s="32"/>
      <c r="J57" s="31"/>
      <c r="K57" s="30"/>
      <c r="L57" s="30"/>
      <c r="M57" s="30"/>
      <c r="N57" s="30"/>
      <c r="O57" s="33"/>
      <c r="P57" s="33"/>
    </row>
    <row r="58" spans="1:16" s="34" customFormat="1" ht="13.8">
      <c r="A58" s="30"/>
      <c r="B58" s="31"/>
      <c r="C58" s="278"/>
      <c r="D58" s="278"/>
      <c r="E58" s="278"/>
      <c r="F58" s="278"/>
      <c r="G58" s="278"/>
      <c r="H58" s="278"/>
      <c r="I58" s="35"/>
      <c r="J58" s="36"/>
      <c r="K58" s="37"/>
      <c r="L58" s="30"/>
      <c r="M58" s="30"/>
      <c r="N58" s="30"/>
      <c r="O58" s="33"/>
      <c r="P58" s="33"/>
    </row>
    <row r="59" spans="1:16" s="34" customFormat="1" ht="13.8" thickBot="1">
      <c r="A59" s="30"/>
      <c r="B59" s="38"/>
      <c r="C59" s="38"/>
      <c r="D59" s="38"/>
      <c r="E59" s="38"/>
      <c r="F59" s="38"/>
      <c r="G59" s="39"/>
      <c r="H59" s="38"/>
      <c r="I59" s="39"/>
      <c r="J59" s="38"/>
      <c r="K59" s="31"/>
      <c r="L59" s="30"/>
      <c r="M59" s="30"/>
      <c r="N59" s="30"/>
      <c r="O59" s="33"/>
      <c r="P59" s="33"/>
    </row>
    <row r="60" spans="1:16" s="34" customFormat="1">
      <c r="A60" s="30"/>
      <c r="B60" s="279"/>
      <c r="C60" s="279"/>
      <c r="D60" s="279"/>
      <c r="E60" s="279"/>
      <c r="F60" s="279"/>
      <c r="G60" s="279"/>
      <c r="H60" s="279"/>
      <c r="I60" s="279"/>
      <c r="J60" s="279"/>
      <c r="K60" s="31"/>
      <c r="L60" s="30"/>
      <c r="M60" s="30"/>
      <c r="N60" s="30"/>
      <c r="O60" s="33"/>
      <c r="P60" s="33"/>
    </row>
    <row r="61" spans="1:16" s="34" customFormat="1">
      <c r="A61" s="30"/>
      <c r="B61" s="174"/>
      <c r="C61" s="174"/>
      <c r="D61" s="174"/>
      <c r="E61" s="174"/>
      <c r="F61" s="174"/>
      <c r="G61" s="174"/>
      <c r="H61" s="174"/>
      <c r="I61" s="174"/>
      <c r="J61" s="174"/>
      <c r="K61" s="31"/>
      <c r="L61" s="30"/>
      <c r="M61" s="30"/>
      <c r="N61" s="30"/>
      <c r="O61" s="33"/>
      <c r="P61" s="33"/>
    </row>
    <row r="62" spans="1:16" s="34" customFormat="1">
      <c r="A62" s="30"/>
      <c r="B62" s="30"/>
      <c r="C62" s="31"/>
      <c r="D62" s="31"/>
      <c r="E62" s="31"/>
      <c r="F62" s="31"/>
      <c r="G62" s="32"/>
      <c r="H62" s="31"/>
      <c r="I62" s="32"/>
      <c r="J62" s="40"/>
      <c r="K62" s="31"/>
      <c r="L62" s="30"/>
      <c r="M62" s="30"/>
      <c r="N62" s="30"/>
      <c r="O62" s="33"/>
      <c r="P62" s="33"/>
    </row>
    <row r="63" spans="1:16" s="34" customFormat="1">
      <c r="A63" s="30"/>
      <c r="B63" s="41"/>
      <c r="C63" s="269" t="s">
        <v>27</v>
      </c>
      <c r="D63" s="269" t="s">
        <v>103</v>
      </c>
      <c r="E63" s="271" t="s">
        <v>104</v>
      </c>
      <c r="F63" s="41"/>
      <c r="G63" s="42"/>
      <c r="H63" s="41"/>
      <c r="I63" s="42"/>
      <c r="J63" s="41"/>
      <c r="K63" s="31"/>
      <c r="L63" s="30"/>
      <c r="M63" s="30"/>
      <c r="N63" s="30"/>
      <c r="O63" s="33"/>
      <c r="P63" s="33"/>
    </row>
    <row r="64" spans="1:16">
      <c r="A64" s="9"/>
      <c r="B64" s="9"/>
      <c r="C64" s="270"/>
      <c r="D64" s="270"/>
      <c r="E64" s="272"/>
      <c r="F64" s="9"/>
      <c r="G64" s="43"/>
      <c r="H64" s="9"/>
      <c r="I64" s="43"/>
      <c r="J64" s="9"/>
      <c r="K64" s="9"/>
      <c r="L64" s="9"/>
      <c r="M64" s="9"/>
      <c r="N64" s="9"/>
      <c r="O64" s="29"/>
      <c r="P64" s="29"/>
    </row>
    <row r="65" spans="1:16" ht="14.25" customHeight="1">
      <c r="A65" s="9"/>
      <c r="B65" s="9"/>
      <c r="C65" s="203" t="s">
        <v>22</v>
      </c>
      <c r="D65" s="204">
        <f>SUM(E7:E26)</f>
        <v>0</v>
      </c>
      <c r="E65" s="202">
        <f>CF20</f>
        <v>0</v>
      </c>
      <c r="F65" s="9"/>
      <c r="G65" s="43"/>
      <c r="H65" s="9"/>
      <c r="I65" s="43"/>
      <c r="J65" s="9"/>
      <c r="K65" s="9"/>
      <c r="L65" s="9"/>
      <c r="M65" s="9"/>
      <c r="N65" s="9"/>
      <c r="O65" s="29"/>
      <c r="P65" s="29"/>
    </row>
    <row r="66" spans="1:16" ht="14.25" customHeight="1">
      <c r="A66" s="9"/>
      <c r="B66" s="9"/>
      <c r="C66" s="203" t="s">
        <v>26</v>
      </c>
      <c r="D66" s="204">
        <f>SUM(E27:E56)</f>
        <v>0</v>
      </c>
      <c r="E66" s="202">
        <f>CI20</f>
        <v>0</v>
      </c>
      <c r="F66" s="9"/>
      <c r="G66" s="43"/>
      <c r="H66" s="9"/>
      <c r="I66" s="43"/>
      <c r="J66" s="9"/>
      <c r="K66" s="9"/>
      <c r="L66" s="9"/>
      <c r="M66" s="9"/>
      <c r="N66" s="9"/>
      <c r="O66" s="29"/>
      <c r="P66" s="29"/>
    </row>
    <row r="67" spans="1:16" ht="15" customHeight="1">
      <c r="A67" s="9"/>
      <c r="B67" s="9"/>
      <c r="C67" s="9"/>
      <c r="D67" s="9"/>
      <c r="E67" s="9"/>
      <c r="F67" s="9"/>
      <c r="G67" s="43"/>
      <c r="H67" s="9"/>
      <c r="I67" s="43"/>
      <c r="J67" s="9"/>
      <c r="K67" s="9"/>
      <c r="L67" s="9"/>
      <c r="M67" s="9"/>
      <c r="N67" s="9"/>
      <c r="O67" s="29"/>
      <c r="P67" s="29"/>
    </row>
    <row r="68" spans="1:16" ht="15" customHeight="1">
      <c r="A68" s="9"/>
      <c r="B68" s="9"/>
      <c r="C68" s="9"/>
      <c r="D68" s="9"/>
      <c r="E68" s="9"/>
      <c r="F68" s="9"/>
      <c r="G68" s="43"/>
      <c r="H68" s="9"/>
      <c r="I68" s="43"/>
      <c r="J68" s="9"/>
      <c r="K68" s="9"/>
      <c r="L68" s="9"/>
      <c r="M68" s="9"/>
      <c r="N68" s="9"/>
    </row>
    <row r="69" spans="1:16" ht="15" customHeight="1">
      <c r="A69" s="9"/>
      <c r="B69" s="9"/>
      <c r="C69" s="9"/>
      <c r="D69" s="9"/>
      <c r="E69" s="9"/>
      <c r="F69" s="9"/>
      <c r="G69" s="43"/>
      <c r="H69" s="9"/>
      <c r="I69" s="43"/>
      <c r="J69" s="9"/>
      <c r="K69" s="9"/>
      <c r="L69" s="9"/>
      <c r="M69" s="9"/>
      <c r="N69" s="9"/>
    </row>
    <row r="70" spans="1:16" hidden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6" hidden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6" hidden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6" hidden="1">
      <c r="A73" s="9"/>
    </row>
    <row r="74" spans="1:16" hidden="1"/>
    <row r="75" spans="1:16" hidden="1"/>
    <row r="76" spans="1:16" hidden="1"/>
  </sheetData>
  <sheetProtection algorithmName="SHA-512" hashValue="ef9g6nA1jhVALEzJccF6/6gsjX00qWGzKcZ++xzY0XQy2mn9OYMJio+SnkREVpdQSKoJ7PlXVK7q6fhOR9IqWw==" saltValue="5vBXS9ogU6tq7uPEruObBg==" spinCount="100000" sheet="1" objects="1" scenarios="1"/>
  <mergeCells count="11">
    <mergeCell ref="B1:G1"/>
    <mergeCell ref="B2:H2"/>
    <mergeCell ref="B4:C4"/>
    <mergeCell ref="D4:G4"/>
    <mergeCell ref="C63:C64"/>
    <mergeCell ref="D63:D64"/>
    <mergeCell ref="E63:E64"/>
    <mergeCell ref="CE4:CG4"/>
    <mergeCell ref="CH4:CJ4"/>
    <mergeCell ref="C58:H58"/>
    <mergeCell ref="B60:J60"/>
  </mergeCells>
  <conditionalFormatting sqref="D65">
    <cfRule type="cellIs" dxfId="45" priority="2" stopIfTrue="1" operator="lessThan">
      <formula>$E$65</formula>
    </cfRule>
    <cfRule type="cellIs" dxfId="44" priority="3" stopIfTrue="1" operator="lessThan">
      <formula>0</formula>
    </cfRule>
    <cfRule type="cellIs" dxfId="43" priority="5" stopIfTrue="1" operator="lessThan">
      <formula>$E$65</formula>
    </cfRule>
  </conditionalFormatting>
  <conditionalFormatting sqref="D66">
    <cfRule type="cellIs" dxfId="42" priority="1" stopIfTrue="1" operator="lessThan">
      <formula>$E$66</formula>
    </cfRule>
    <cfRule type="cellIs" dxfId="41" priority="4" stopIfTrue="1" operator="lessThan">
      <formula>$E$66</formula>
    </cfRule>
  </conditionalFormatting>
  <dataValidations count="2">
    <dataValidation type="decimal" allowBlank="1" showInputMessage="1" showErrorMessage="1" error="Quantitat entre 0 i 40" sqref="E7:E56">
      <formula1>0</formula1>
      <formula2>40</formula2>
    </dataValidation>
    <dataValidation type="whole" allowBlank="1" showInputMessage="1" showErrorMessage="1" error="Codi de contracte erroni" sqref="H7:H56">
      <formula1>1</formula1>
      <formula2>600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JB1520"/>
  <sheetViews>
    <sheetView tabSelected="1" workbookViewId="0">
      <selection activeCell="D13" sqref="D13"/>
    </sheetView>
  </sheetViews>
  <sheetFormatPr defaultColWidth="0" defaultRowHeight="13.2" zeroHeight="1"/>
  <cols>
    <col min="1" max="1" width="1.6640625" style="34" customWidth="1"/>
    <col min="2" max="2" width="8.6640625" style="34" customWidth="1"/>
    <col min="3" max="3" width="12.6640625" style="44" customWidth="1"/>
    <col min="4" max="4" width="32.6640625" style="34" customWidth="1"/>
    <col min="5" max="5" width="9.5546875" style="34" customWidth="1"/>
    <col min="6" max="7" width="13.33203125" style="44" customWidth="1"/>
    <col min="8" max="8" width="19.33203125" style="44" customWidth="1"/>
    <col min="9" max="9" width="11.109375" style="44" customWidth="1"/>
    <col min="10" max="10" width="9.6640625" style="44" customWidth="1"/>
    <col min="11" max="11" width="10.33203125" style="44" customWidth="1"/>
    <col min="12" max="12" width="13.6640625" style="44" customWidth="1"/>
    <col min="13" max="13" width="14.6640625" style="44" customWidth="1"/>
    <col min="14" max="14" width="50.6640625" style="44" customWidth="1"/>
    <col min="15" max="15" width="9.109375" style="51" customWidth="1"/>
    <col min="16" max="20" width="9.109375" style="44" hidden="1" customWidth="1"/>
    <col min="21" max="86" width="12.5546875" style="44" hidden="1" customWidth="1"/>
    <col min="87" max="87" width="12.6640625" style="44" hidden="1" customWidth="1"/>
    <col min="88" max="89" width="12.5546875" style="44" hidden="1" customWidth="1"/>
    <col min="90" max="90" width="20.109375" style="34" hidden="1" customWidth="1"/>
    <col min="91" max="91" width="16.109375" style="34" hidden="1" customWidth="1"/>
    <col min="92" max="92" width="50.6640625" style="34" hidden="1" customWidth="1"/>
    <col min="93" max="93" width="41.44140625" style="34" hidden="1" customWidth="1"/>
    <col min="94" max="94" width="48" style="34" hidden="1" customWidth="1"/>
    <col min="95" max="95" width="40.109375" style="44" hidden="1" customWidth="1"/>
    <col min="96" max="96" width="44.88671875" style="44" hidden="1" customWidth="1"/>
    <col min="97" max="98" width="48" style="44" hidden="1" customWidth="1"/>
    <col min="99" max="99" width="35.5546875" style="34" hidden="1" customWidth="1"/>
    <col min="100" max="100" width="45.44140625" style="34" hidden="1" customWidth="1"/>
    <col min="101" max="101" width="23.88671875" style="34" hidden="1" customWidth="1"/>
    <col min="102" max="102" width="23.44140625" style="34" hidden="1" customWidth="1"/>
    <col min="103" max="103" width="9.109375" style="34" hidden="1" customWidth="1"/>
    <col min="104" max="104" width="14.33203125" style="34" hidden="1" customWidth="1"/>
    <col min="105" max="130" width="0" style="34" hidden="1" customWidth="1"/>
    <col min="131" max="16384" width="9.109375" style="34" hidden="1"/>
  </cols>
  <sheetData>
    <row r="1" spans="1:262" ht="51" customHeight="1" thickBot="1">
      <c r="A1" s="30"/>
      <c r="B1" s="31"/>
      <c r="C1" s="7"/>
      <c r="D1" s="31"/>
      <c r="E1" s="31"/>
      <c r="F1" s="7"/>
      <c r="G1" s="7"/>
      <c r="H1" s="7"/>
      <c r="I1" s="7"/>
      <c r="J1" s="7"/>
      <c r="K1" s="7"/>
      <c r="L1" s="7"/>
      <c r="M1" s="7"/>
      <c r="N1" s="32"/>
      <c r="O1" s="32"/>
      <c r="P1" s="7"/>
      <c r="Q1" s="7"/>
      <c r="R1" s="7"/>
      <c r="S1" s="7"/>
      <c r="CL1" s="44"/>
    </row>
    <row r="2" spans="1:262" ht="17.25" customHeight="1" thickBot="1">
      <c r="A2" s="30"/>
      <c r="B2" s="281" t="s">
        <v>125</v>
      </c>
      <c r="C2" s="287"/>
      <c r="D2" s="287"/>
      <c r="E2" s="287"/>
      <c r="F2" s="287"/>
      <c r="G2" s="287"/>
      <c r="H2" s="287"/>
      <c r="I2" s="287"/>
      <c r="J2" s="287"/>
      <c r="K2" s="287"/>
      <c r="L2" s="96"/>
      <c r="M2" s="140" t="s">
        <v>73</v>
      </c>
      <c r="N2" s="19"/>
      <c r="O2" s="19"/>
      <c r="P2" s="45"/>
      <c r="Q2" s="7"/>
      <c r="R2" s="7"/>
      <c r="S2" s="7"/>
      <c r="BZ2" s="17" t="s">
        <v>70</v>
      </c>
      <c r="CK2" s="17"/>
      <c r="CL2" s="44"/>
      <c r="DE2" s="156"/>
      <c r="DF2" s="213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</row>
    <row r="3" spans="1:262" ht="13.5" customHeight="1" thickBot="1">
      <c r="A3" s="46"/>
      <c r="B3" s="92"/>
      <c r="C3" s="92"/>
      <c r="D3" s="92"/>
      <c r="E3" s="92"/>
      <c r="F3" s="92"/>
      <c r="G3" s="92"/>
      <c r="H3" s="92"/>
      <c r="I3" s="92"/>
      <c r="J3" s="92"/>
      <c r="K3" s="92"/>
      <c r="L3" s="86"/>
      <c r="M3" s="293">
        <f>L508</f>
        <v>0</v>
      </c>
      <c r="N3" s="295"/>
      <c r="O3" s="97"/>
      <c r="P3" s="32"/>
      <c r="Q3" s="7"/>
      <c r="R3" s="7"/>
      <c r="S3" s="7"/>
      <c r="CL3" s="44"/>
      <c r="CM3" s="44"/>
      <c r="CP3" s="47"/>
      <c r="CS3" s="48"/>
      <c r="CT3" s="48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</row>
    <row r="4" spans="1:262" ht="15.75" customHeight="1" thickBot="1">
      <c r="A4" s="30"/>
      <c r="B4" s="100" t="s">
        <v>33</v>
      </c>
      <c r="C4" s="290">
        <f>'1. Relació professionals'!D4</f>
        <v>0</v>
      </c>
      <c r="D4" s="291"/>
      <c r="E4" s="291"/>
      <c r="F4" s="291"/>
      <c r="G4" s="291"/>
      <c r="H4" s="292"/>
      <c r="I4" s="139" t="s">
        <v>34</v>
      </c>
      <c r="J4" s="288">
        <f>'1. Relació professionals'!I4</f>
        <v>0</v>
      </c>
      <c r="K4" s="289"/>
      <c r="L4" s="98"/>
      <c r="M4" s="294"/>
      <c r="N4" s="296"/>
      <c r="O4" s="50"/>
      <c r="P4" s="7"/>
      <c r="Q4" s="7"/>
      <c r="R4" s="7"/>
      <c r="S4" s="7"/>
      <c r="CL4" s="51" t="s">
        <v>50</v>
      </c>
      <c r="CM4" s="45"/>
      <c r="CN4" s="51"/>
      <c r="CO4" s="51"/>
      <c r="CP4" s="52"/>
      <c r="CS4" s="51"/>
      <c r="CT4" s="51"/>
    </row>
    <row r="5" spans="1:262" ht="13.5" customHeight="1" thickBot="1">
      <c r="A5" s="30"/>
      <c r="B5" s="53"/>
      <c r="C5" s="39"/>
      <c r="D5" s="54"/>
      <c r="E5" s="54"/>
      <c r="F5" s="32"/>
      <c r="G5" s="32"/>
      <c r="H5" s="32"/>
      <c r="I5" s="32"/>
      <c r="J5" s="32"/>
      <c r="K5" s="32"/>
      <c r="L5" s="55"/>
      <c r="M5" s="56"/>
      <c r="N5" s="32"/>
      <c r="O5" s="32"/>
      <c r="P5" s="99"/>
      <c r="Q5" s="99"/>
      <c r="R5" s="54"/>
      <c r="S5" s="54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2"/>
      <c r="CL5" s="51" t="s">
        <v>35</v>
      </c>
      <c r="CM5" s="52"/>
      <c r="CN5" s="52"/>
      <c r="CO5" s="52"/>
      <c r="CQ5" s="51"/>
      <c r="CR5" s="51"/>
    </row>
    <row r="6" spans="1:262" ht="50.25" customHeight="1" thickBot="1">
      <c r="A6" s="30"/>
      <c r="B6" s="57" t="s">
        <v>36</v>
      </c>
      <c r="C6" s="58" t="s">
        <v>37</v>
      </c>
      <c r="D6" s="59" t="s">
        <v>38</v>
      </c>
      <c r="E6" s="28" t="s">
        <v>84</v>
      </c>
      <c r="F6" s="28" t="s">
        <v>85</v>
      </c>
      <c r="G6" s="28" t="s">
        <v>86</v>
      </c>
      <c r="H6" s="58" t="s">
        <v>39</v>
      </c>
      <c r="I6" s="58" t="s">
        <v>75</v>
      </c>
      <c r="J6" s="58" t="s">
        <v>29</v>
      </c>
      <c r="K6" s="60" t="s">
        <v>76</v>
      </c>
      <c r="L6" s="61" t="s">
        <v>77</v>
      </c>
      <c r="M6" s="101" t="s">
        <v>82</v>
      </c>
      <c r="N6" s="107" t="s">
        <v>51</v>
      </c>
      <c r="O6" s="108"/>
      <c r="P6" s="30"/>
      <c r="Q6" s="30"/>
      <c r="R6" s="30"/>
      <c r="S6" s="30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62" t="s">
        <v>49</v>
      </c>
      <c r="CB6" s="62" t="s">
        <v>58</v>
      </c>
      <c r="CC6" s="62" t="s">
        <v>57</v>
      </c>
      <c r="CD6" s="62" t="s">
        <v>59</v>
      </c>
      <c r="CE6" s="62" t="s">
        <v>60</v>
      </c>
      <c r="CF6" s="63" t="s">
        <v>40</v>
      </c>
      <c r="CG6" s="63" t="s">
        <v>52</v>
      </c>
      <c r="CH6" s="63" t="s">
        <v>53</v>
      </c>
      <c r="CI6" s="63" t="s">
        <v>71</v>
      </c>
      <c r="CJ6" s="63" t="s">
        <v>72</v>
      </c>
      <c r="CK6" s="34"/>
      <c r="CL6" s="64" t="s">
        <v>1</v>
      </c>
      <c r="CN6" s="65" t="s">
        <v>41</v>
      </c>
      <c r="CO6" s="65" t="s">
        <v>42</v>
      </c>
      <c r="CP6" s="66" t="s">
        <v>43</v>
      </c>
      <c r="CQ6" s="173" t="s">
        <v>44</v>
      </c>
      <c r="CR6" s="173" t="s">
        <v>45</v>
      </c>
      <c r="CS6" s="65" t="s">
        <v>46</v>
      </c>
      <c r="CT6" s="65" t="s">
        <v>89</v>
      </c>
      <c r="CU6" s="65" t="s">
        <v>88</v>
      </c>
      <c r="CV6" s="65" t="s">
        <v>90</v>
      </c>
      <c r="CW6" s="216" t="s">
        <v>116</v>
      </c>
      <c r="CX6" s="209"/>
      <c r="CZ6" s="172" t="s">
        <v>91</v>
      </c>
      <c r="DB6" s="210" t="s">
        <v>107</v>
      </c>
      <c r="DC6" s="210" t="s">
        <v>108</v>
      </c>
      <c r="DD6" s="210" t="s">
        <v>109</v>
      </c>
      <c r="DE6" s="210" t="s">
        <v>110</v>
      </c>
      <c r="DF6" s="210" t="s">
        <v>111</v>
      </c>
      <c r="DG6" s="210" t="s">
        <v>112</v>
      </c>
      <c r="DH6" s="210"/>
      <c r="DI6" s="210" t="s">
        <v>113</v>
      </c>
      <c r="DJ6" s="210" t="s">
        <v>114</v>
      </c>
      <c r="DK6" s="210" t="s">
        <v>115</v>
      </c>
      <c r="DO6" s="17"/>
    </row>
    <row r="7" spans="1:262" ht="14.25" customHeight="1">
      <c r="A7" s="30"/>
      <c r="B7" s="67">
        <v>1</v>
      </c>
      <c r="C7" s="126"/>
      <c r="D7" s="127"/>
      <c r="E7" s="131"/>
      <c r="F7" s="128"/>
      <c r="G7" s="128"/>
      <c r="H7" s="4"/>
      <c r="I7" s="129"/>
      <c r="J7" s="4"/>
      <c r="K7" s="215"/>
      <c r="L7" s="214"/>
      <c r="M7" s="267"/>
      <c r="N7" s="161" t="str">
        <f t="shared" ref="N7:N70" si="0">IFERROR(CW7,"ERROR! NO RETALLAR I ENGANXAR DINS DEL FORMULARI")</f>
        <v/>
      </c>
      <c r="O7" s="108"/>
      <c r="P7" s="68"/>
      <c r="Q7" s="30"/>
      <c r="R7" s="30"/>
      <c r="S7" s="30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69">
        <f>CJ7</f>
        <v>0</v>
      </c>
      <c r="CB7" s="69" t="str">
        <f t="shared" ref="CB7:CB70" si="1">IF(E7="Home",1,IF(E7="Dona",0,""))</f>
        <v/>
      </c>
      <c r="CC7" s="69" t="str">
        <f t="shared" ref="CC7:CC70" si="2">IF(E7="Dona",1,IF(E7="Home",0,""))</f>
        <v/>
      </c>
      <c r="CD7" s="69">
        <f>IF(CA7=1,IF(CC7=1,1,0),0)</f>
        <v>0</v>
      </c>
      <c r="CE7" s="69">
        <f t="shared" ref="CE7:CE70" si="3">IF(J7&lt;&gt;"",IF(J7&lt;400,1,0),0)</f>
        <v>0</v>
      </c>
      <c r="CF7" s="70" t="str">
        <f t="shared" ref="CF7:CF70" si="4">IF(H7="F - Física",1,IF(H7="A - Sensorial Auditiva",1,IF(H7="V - Sensorial Visual",1,IF(H7="","",IF(H7="M - M. Mental",0,IF(H7="P - Psíquica",0,IF(H7="PC - Paràlisi Cerebral",0)))))))</f>
        <v/>
      </c>
      <c r="CG7" s="71">
        <f t="shared" ref="CG7:CG70" si="5">IF(CF7=0,IF(I7&lt;33,0,1),0)</f>
        <v>0</v>
      </c>
      <c r="CH7" s="71">
        <f t="shared" ref="CH7:CH70" si="6">IF(CF7=1,IF(I7&lt;65,0,1),0)</f>
        <v>0</v>
      </c>
      <c r="CI7" s="71">
        <f>ROUND((CG7+CH7),2)</f>
        <v>0</v>
      </c>
      <c r="CJ7" s="69">
        <f>IF(CI7=1,IF(C7&lt;&gt;"",1,0),0)</f>
        <v>0</v>
      </c>
      <c r="CK7" s="34"/>
      <c r="CL7" s="72" t="s">
        <v>2</v>
      </c>
      <c r="CN7" s="73" t="str">
        <f t="shared" ref="CN7:CN70" si="7">IF(H7="","",IF(H7="M - M. Mental","",IF(H7="F - Física","",IF(H7="P - Psíquica","",IF(H7="PC - Paràlisi Cerebral","",IF(H7="A - Sensorial Auditiva","",IF(H7="V - Sensorial Visual","","1) Tipus de discapacitat: Fer servir llista desplegable")))))))</f>
        <v/>
      </c>
      <c r="CO7" s="74" t="str">
        <f t="shared" ref="CO7:CO70" si="8">IF(I7="","",IF(I7&gt;0,IF(H7="","2) Tipus de discapacitat: Manca seleccionar","")))</f>
        <v/>
      </c>
      <c r="CP7" s="74" t="str">
        <f>IF(CN7&lt;&gt;"",CN7,IF(CO7&lt;&gt;"",CO7,""))</f>
        <v/>
      </c>
      <c r="CQ7" s="118" t="str">
        <f t="shared" ref="CQ7:CQ70" si="9">IF(CF7=0,IF(I7&lt;33,IF(I7&lt;&gt;"","4) M.Mental, Psíquica, P. Cerebral &lt;33% (No subvencionable)",""),""),"")</f>
        <v/>
      </c>
      <c r="CR7" s="118" t="str">
        <f t="shared" ref="CR7:CR70" si="10">IF(CF7=1,IF(I7&lt;65,IF(I7&lt;&gt;"","3) Físic ó Sensorial &lt; 65% (No és subvencionable)",""),""),"")</f>
        <v/>
      </c>
      <c r="CS7" s="75" t="str">
        <f>IF(CQ7&lt;&gt;"",CQ7,IF(CR7&lt;&gt;"",CR7,""))</f>
        <v/>
      </c>
      <c r="CT7" s="75" t="str">
        <f>IF(CP7&lt;&gt;"",CP7,IF(CS7&lt;&gt;"",CS7,""))</f>
        <v/>
      </c>
      <c r="CU7" s="74" t="str">
        <f>IF(E7&lt;&gt;"",IF(E7="Home","",IF(E7="Dona","","Sexe: Fer servir llista desplegable")),"")</f>
        <v/>
      </c>
      <c r="CV7" s="74" t="str">
        <f>IF(CU7&lt;&gt;"",CU7,IF(CT7&lt;&gt;"",CT7,""))</f>
        <v/>
      </c>
      <c r="CW7" s="74" t="str">
        <f>IF(CV7&lt;&gt;"",CV7,IF(DK7&lt;&gt;"",DK7,""))</f>
        <v/>
      </c>
      <c r="CX7" s="110"/>
      <c r="CZ7" s="75">
        <f>IF(CW7&lt;&gt;"",1,0)</f>
        <v>0</v>
      </c>
      <c r="DB7" s="211">
        <f>IF(Taula4[[#This Row],[Codi del contracte]]&lt;&gt;"",IF(Taula4[[#This Row],[Codi del contracte]]&gt;199,IF(Taula4[[#This Row],[Codi del contracte]]&lt;300,1,0),0),0)</f>
        <v>0</v>
      </c>
      <c r="DC7" s="212">
        <f>IF(Taula4[[#This Row],[Codi del contracte]]&lt;&gt;"",IF(Taula4[[#This Row],[Codi del contracte]]&gt;499,IF(Taula4[[#This Row],[Codi del contracte]]&lt;600,1,0),0),0)</f>
        <v>0</v>
      </c>
      <c r="DD7" s="212">
        <f>DB7+DC7</f>
        <v>0</v>
      </c>
      <c r="DE7" s="212">
        <f>IF(Taula4[[#This Row],[% Jornada (no posar el símbol %)]]=100,IF(DD7=1,2,0),0)</f>
        <v>0</v>
      </c>
      <c r="DF7" s="212">
        <f>IF(Taula4[[#This Row],[Import anual sol·licitat (màxim 1.200,00€ per treballador)]]=1200,IF(DE7=2,3,0),0)</f>
        <v>0</v>
      </c>
      <c r="DG7" s="211">
        <f>IF(Taula4[[#This Row],[% Jornada (no posar el símbol %)]]&lt;100,IF(Taula4[[#This Row],[Import anual sol·licitat (màxim 1.200,00€ per treballador)]]=1200,4,0),0)</f>
        <v>0</v>
      </c>
      <c r="DH7" s="211">
        <f>DF7+DG7</f>
        <v>0</v>
      </c>
      <c r="DI7" s="212" t="str">
        <f>IF(DF7=3,"6) Contracte Temps Parcial no compatible amb 100% Jornada","")</f>
        <v/>
      </c>
      <c r="DJ7" s="212" t="str">
        <f>IF(DG7=4,"7) % Jornada inferior a 100% - Error Import","")</f>
        <v/>
      </c>
      <c r="DK7" s="211" t="str">
        <f>IF(DI7&lt;&gt;"",DI7,IF(DJ7&lt;&gt;"",DJ7,""))</f>
        <v/>
      </c>
    </row>
    <row r="8" spans="1:262" ht="14.25" customHeight="1">
      <c r="A8" s="30"/>
      <c r="B8" s="76">
        <v>2</v>
      </c>
      <c r="C8" s="5"/>
      <c r="D8" s="130"/>
      <c r="E8" s="131"/>
      <c r="F8" s="132"/>
      <c r="G8" s="132"/>
      <c r="H8" s="5"/>
      <c r="I8" s="134"/>
      <c r="J8" s="5"/>
      <c r="K8" s="133"/>
      <c r="L8" s="214"/>
      <c r="M8" s="268"/>
      <c r="N8" s="160" t="str">
        <f t="shared" si="0"/>
        <v/>
      </c>
      <c r="O8" s="108"/>
      <c r="P8" s="30"/>
      <c r="Q8" s="30"/>
      <c r="R8" s="30"/>
      <c r="S8" s="30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69">
        <f>CJ8</f>
        <v>0</v>
      </c>
      <c r="CB8" s="69" t="str">
        <f>IF(E8="Home",1,IF(E8="Dona",0,""))</f>
        <v/>
      </c>
      <c r="CC8" s="69" t="str">
        <f>IF(E8="Dona",1,IF(E8="Home",0,""))</f>
        <v/>
      </c>
      <c r="CD8" s="69">
        <f t="shared" ref="CD8:CD71" si="11">IF(CA8=1,IF(CC8=1,1,0),0)</f>
        <v>0</v>
      </c>
      <c r="CE8" s="69">
        <f>IF(J8&lt;&gt;"",IF(J8&lt;400,1,0),0)</f>
        <v>0</v>
      </c>
      <c r="CF8" s="70" t="str">
        <f>IF(H8="F - Física",1,IF(H8="A - Sensorial Auditiva",1,IF(H8="V - Sensorial Visual",1,IF(H8="","",IF(H8="M - M. Mental",0,IF(H8="P - Psíquica",0,IF(H8="PC - Paràlisi Cerebral",0)))))))</f>
        <v/>
      </c>
      <c r="CG8" s="71">
        <f>IF(CF8=0,IF(I8&lt;33,0,1),0)</f>
        <v>0</v>
      </c>
      <c r="CH8" s="71">
        <f>IF(CF8=1,IF(I8&lt;65,0,1),0)</f>
        <v>0</v>
      </c>
      <c r="CI8" s="71">
        <f>ROUND((CG8+CH8),2)</f>
        <v>0</v>
      </c>
      <c r="CJ8" s="69">
        <f>IF(CI8=1,IF(C8&lt;&gt;"",1,0),0)</f>
        <v>0</v>
      </c>
      <c r="CK8" s="34"/>
      <c r="CL8" s="72" t="s">
        <v>3</v>
      </c>
      <c r="CN8" s="73" t="str">
        <f>IF(H8="","",IF(H8="M - M. Mental","",IF(H8="F - Física","",IF(H8="P - Psíquica","",IF(H8="PC - Paràlisi Cerebral","",IF(H8="A - Sensorial Auditiva","",IF(H8="V - Sensorial Visual","","1) Tipus de discapacitat: Fer servir llista desplegable")))))))</f>
        <v/>
      </c>
      <c r="CO8" s="74" t="str">
        <f>IF(I8="","",IF(I8&gt;0,IF(H8="","2) Tipus de discapacitat: Manca seleccionar","")))</f>
        <v/>
      </c>
      <c r="CP8" s="74" t="str">
        <f t="shared" ref="CP8:CP71" si="12">IF(CN8&lt;&gt;"",CN8,IF(CO8&lt;&gt;"",CO8,""))</f>
        <v/>
      </c>
      <c r="CQ8" s="118" t="str">
        <f>IF(CF8=0,IF(I8&lt;33,IF(I8&lt;&gt;"","4) M.Mental, Psíquica, P. Cerebral &lt;33% (No subvencionable)",""),""),"")</f>
        <v/>
      </c>
      <c r="CR8" s="118" t="str">
        <f>IF(CF8=1,IF(I8&lt;65,IF(I8&lt;&gt;"","3) Físic ó Sensorial &lt; 65% (No és subvencionable)",""),""),"")</f>
        <v/>
      </c>
      <c r="CS8" s="75" t="str">
        <f t="shared" ref="CS8:CS71" si="13">IF(CQ8&lt;&gt;"",CQ8,IF(CR8&lt;&gt;"",CR8,""))</f>
        <v/>
      </c>
      <c r="CT8" s="75" t="str">
        <f t="shared" ref="CT8:CT71" si="14">IF(CS8&lt;&gt;"",CS8,IF(CP8&lt;&gt;"",CP8,""))</f>
        <v/>
      </c>
      <c r="CU8" s="74" t="str">
        <f t="shared" ref="CU8:CU71" si="15">IF(E8&lt;&gt;"",IF(E8="Home","",IF(E8="Dona","","Sexe: Fer servir llista desplegable")),"")</f>
        <v/>
      </c>
      <c r="CV8" s="74" t="str">
        <f t="shared" ref="CV8:CV71" si="16">IF(CU8&lt;&gt;"",CU8,IF(CT8&lt;&gt;"",CT8,""))</f>
        <v/>
      </c>
      <c r="CW8" s="74" t="str">
        <f>IF(CV8&lt;&gt;"",CV8,IF(DK8&lt;&gt;"",DK8,""))</f>
        <v/>
      </c>
      <c r="CX8" s="110"/>
      <c r="CZ8" s="75">
        <f>IF(CW8&lt;&gt;"",1,0)</f>
        <v>0</v>
      </c>
      <c r="DB8" s="74">
        <f>IF(Taula4[[#This Row],[Codi del contracte]]&lt;&gt;"",IF(Taula4[[#This Row],[Codi del contracte]]&gt;199,IF(Taula4[[#This Row],[Codi del contracte]]&lt;300,1,0),0),0)</f>
        <v>0</v>
      </c>
      <c r="DC8" s="74">
        <f>IF(Taula4[[#This Row],[Codi del contracte]]&lt;&gt;"",IF(Taula4[[#This Row],[Codi del contracte]]&gt;499,IF(Taula4[[#This Row],[Codi del contracte]]&lt;600,1,0),0),0)</f>
        <v>0</v>
      </c>
      <c r="DD8" s="74">
        <f t="shared" ref="DD8:DD71" si="17">DB8+DC8</f>
        <v>0</v>
      </c>
      <c r="DE8" s="74">
        <f>IF(Taula4[[#This Row],[% Jornada (no posar el símbol %)]]=100,IF(DD8=1,2,0),0)</f>
        <v>0</v>
      </c>
      <c r="DF8" s="74">
        <f>IF(Taula4[[#This Row],[Import anual sol·licitat (màxim 1.200,00€ per treballador)]]=1200,IF(DE8=2,3,0),0)</f>
        <v>0</v>
      </c>
      <c r="DG8" s="74">
        <f>IF(Taula4[[#This Row],[% Jornada (no posar el símbol %)]]&lt;100,IF(Taula4[[#This Row],[Import anual sol·licitat (màxim 1.200,00€ per treballador)]]=1200,4,0),0)</f>
        <v>0</v>
      </c>
      <c r="DH8" s="74">
        <f>DF8+DG8</f>
        <v>0</v>
      </c>
      <c r="DI8" s="74" t="str">
        <f>IF(DF8=3,"6) Contracte Temps Parcial no compatible amb 100% Jornada","")</f>
        <v/>
      </c>
      <c r="DJ8" s="74" t="str">
        <f>IF(DG8=4,"7) % Jornada inferior a 100% - Error Import","")</f>
        <v/>
      </c>
      <c r="DK8" s="74" t="str">
        <f>IF(DI8&lt;&gt;"",DI8,IF(DJ8&lt;&gt;"",DJ8,""))</f>
        <v/>
      </c>
    </row>
    <row r="9" spans="1:262" ht="14.25" customHeight="1">
      <c r="A9" s="30"/>
      <c r="B9" s="76">
        <v>3</v>
      </c>
      <c r="C9" s="134"/>
      <c r="D9" s="135"/>
      <c r="E9" s="134"/>
      <c r="F9" s="136"/>
      <c r="G9" s="136"/>
      <c r="H9" s="5"/>
      <c r="I9" s="134"/>
      <c r="J9" s="5"/>
      <c r="K9" s="133"/>
      <c r="L9" s="214"/>
      <c r="M9" s="268"/>
      <c r="N9" s="160" t="str">
        <f t="shared" si="0"/>
        <v/>
      </c>
      <c r="O9" s="108"/>
      <c r="P9" s="30"/>
      <c r="Q9" s="30"/>
      <c r="R9" s="30"/>
      <c r="S9" s="30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69">
        <f t="shared" ref="CA9:CA72" si="18">CJ9</f>
        <v>0</v>
      </c>
      <c r="CB9" s="69" t="str">
        <f t="shared" si="1"/>
        <v/>
      </c>
      <c r="CC9" s="69" t="str">
        <f t="shared" si="2"/>
        <v/>
      </c>
      <c r="CD9" s="69">
        <f t="shared" si="11"/>
        <v>0</v>
      </c>
      <c r="CE9" s="69">
        <f t="shared" si="3"/>
        <v>0</v>
      </c>
      <c r="CF9" s="70" t="str">
        <f t="shared" si="4"/>
        <v/>
      </c>
      <c r="CG9" s="71">
        <f t="shared" si="5"/>
        <v>0</v>
      </c>
      <c r="CH9" s="71">
        <f t="shared" si="6"/>
        <v>0</v>
      </c>
      <c r="CI9" s="71">
        <f t="shared" ref="CI9:CI72" si="19">ROUND((CG9+CH9),2)</f>
        <v>0</v>
      </c>
      <c r="CJ9" s="69">
        <f t="shared" ref="CJ9:CJ72" si="20">IF(CI9=1,IF(C9&lt;&gt;"",1,0),0)</f>
        <v>0</v>
      </c>
      <c r="CK9" s="34"/>
      <c r="CL9" s="72" t="s">
        <v>4</v>
      </c>
      <c r="CN9" s="73" t="str">
        <f t="shared" si="7"/>
        <v/>
      </c>
      <c r="CO9" s="74" t="str">
        <f t="shared" si="8"/>
        <v/>
      </c>
      <c r="CP9" s="74" t="str">
        <f t="shared" si="12"/>
        <v/>
      </c>
      <c r="CQ9" s="118" t="str">
        <f t="shared" si="9"/>
        <v/>
      </c>
      <c r="CR9" s="118" t="str">
        <f t="shared" si="10"/>
        <v/>
      </c>
      <c r="CS9" s="75" t="str">
        <f t="shared" si="13"/>
        <v/>
      </c>
      <c r="CT9" s="75" t="str">
        <f t="shared" si="14"/>
        <v/>
      </c>
      <c r="CU9" s="74" t="str">
        <f t="shared" si="15"/>
        <v/>
      </c>
      <c r="CV9" s="74" t="str">
        <f t="shared" si="16"/>
        <v/>
      </c>
      <c r="CW9" s="74" t="str">
        <f t="shared" ref="CW9:CW72" si="21">IF(CV9&lt;&gt;"",CV9,IF(DK9&lt;&gt;"",DK9,""))</f>
        <v/>
      </c>
      <c r="CX9" s="110"/>
      <c r="CZ9" s="75">
        <f t="shared" ref="CZ9:CZ72" si="22">IF(CW9&lt;&gt;"",1,0)</f>
        <v>0</v>
      </c>
      <c r="DB9" s="74">
        <f>IF(Taula4[[#This Row],[Codi del contracte]]&lt;&gt;"",IF(Taula4[[#This Row],[Codi del contracte]]&gt;199,IF(Taula4[[#This Row],[Codi del contracte]]&lt;300,1,0),0),0)</f>
        <v>0</v>
      </c>
      <c r="DC9" s="74">
        <f>IF(Taula4[[#This Row],[Codi del contracte]]&lt;&gt;"",IF(Taula4[[#This Row],[Codi del contracte]]&gt;499,IF(Taula4[[#This Row],[Codi del contracte]]&lt;600,1,0),0),0)</f>
        <v>0</v>
      </c>
      <c r="DD9" s="74">
        <f t="shared" si="17"/>
        <v>0</v>
      </c>
      <c r="DE9" s="74">
        <f>IF(Taula4[[#This Row],[% Jornada (no posar el símbol %)]]=100,IF(DD9=1,2,0),0)</f>
        <v>0</v>
      </c>
      <c r="DF9" s="74">
        <f>IF(Taula4[[#This Row],[Import anual sol·licitat (màxim 1.200,00€ per treballador)]]=1200,IF(DE9=2,3,0),0)</f>
        <v>0</v>
      </c>
      <c r="DG9" s="74">
        <f>IF(Taula4[[#This Row],[% Jornada (no posar el símbol %)]]&lt;100,IF(Taula4[[#This Row],[Import anual sol·licitat (màxim 1.200,00€ per treballador)]]=1200,4,0),0)</f>
        <v>0</v>
      </c>
      <c r="DH9" s="74">
        <f t="shared" ref="DH9:DH72" si="23">DF9+DG9</f>
        <v>0</v>
      </c>
      <c r="DI9" s="74" t="str">
        <f t="shared" ref="DI9:DI72" si="24">IF(DF9=3,"6) Contracte Temps Parcial no compatible amb 100% Jornada","")</f>
        <v/>
      </c>
      <c r="DJ9" s="74" t="str">
        <f t="shared" ref="DJ9:DJ72" si="25">IF(DG9=4,"7) % Jornada inferior a 100% - Error Import","")</f>
        <v/>
      </c>
      <c r="DK9" s="74" t="str">
        <f t="shared" ref="DK9:DK72" si="26">IF(DI9&lt;&gt;"",DI9,IF(DJ9&lt;&gt;"",DJ9,""))</f>
        <v/>
      </c>
    </row>
    <row r="10" spans="1:262" ht="14.25" customHeight="1">
      <c r="A10" s="30"/>
      <c r="B10" s="76">
        <v>4</v>
      </c>
      <c r="C10" s="5"/>
      <c r="D10" s="138"/>
      <c r="E10" s="134"/>
      <c r="F10" s="132"/>
      <c r="G10" s="132"/>
      <c r="H10" s="5"/>
      <c r="I10" s="137"/>
      <c r="J10" s="5"/>
      <c r="K10" s="133"/>
      <c r="L10" s="214"/>
      <c r="M10" s="268"/>
      <c r="N10" s="160" t="str">
        <f t="shared" si="0"/>
        <v/>
      </c>
      <c r="O10" s="108"/>
      <c r="P10" s="30"/>
      <c r="Q10" s="30"/>
      <c r="R10" s="30"/>
      <c r="S10" s="30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69">
        <f t="shared" si="18"/>
        <v>0</v>
      </c>
      <c r="CB10" s="69" t="str">
        <f>IF(E10="Home",1,IF(E10="Dona",0,""))</f>
        <v/>
      </c>
      <c r="CC10" s="69" t="str">
        <f>IF(E10="Dona",1,IF(E10="Home",0,""))</f>
        <v/>
      </c>
      <c r="CD10" s="69">
        <f t="shared" si="11"/>
        <v>0</v>
      </c>
      <c r="CE10" s="69">
        <f>IF(J10&lt;&gt;"",IF(J10&lt;400,1,0),0)</f>
        <v>0</v>
      </c>
      <c r="CF10" s="70" t="str">
        <f>IF(H10="F - Física",1,IF(H10="A - Sensorial Auditiva",1,IF(H10="V - Sensorial Visual",1,IF(H10="","",IF(H10="M - M. Mental",0,IF(H10="P - Psíquica",0,IF(H10="PC - Paràlisi Cerebral",0)))))))</f>
        <v/>
      </c>
      <c r="CG10" s="71">
        <f>IF(CF10=0,IF(I10&lt;33,0,1),0)</f>
        <v>0</v>
      </c>
      <c r="CH10" s="71">
        <f>IF(CF10=1,IF(I10&lt;65,0,1),0)</f>
        <v>0</v>
      </c>
      <c r="CI10" s="71">
        <f t="shared" si="19"/>
        <v>0</v>
      </c>
      <c r="CJ10" s="69">
        <f t="shared" si="20"/>
        <v>0</v>
      </c>
      <c r="CK10" s="34"/>
      <c r="CL10" s="72" t="s">
        <v>47</v>
      </c>
      <c r="CN10" s="73" t="str">
        <f>IF(H10="","",IF(H10="M - M. Mental","",IF(H10="F - Física","",IF(H10="P - Psíquica","",IF(H10="PC - Paràlisi Cerebral","",IF(H10="A - Sensorial Auditiva","",IF(H10="V - Sensorial Visual","","1) Tipus de discapacitat: Fer servir llista desplegable")))))))</f>
        <v/>
      </c>
      <c r="CO10" s="74" t="str">
        <f>IF(I10="","",IF(I10&gt;0,IF(H10="","2) Tipus de discapacitat: Manca seleccionar","")))</f>
        <v/>
      </c>
      <c r="CP10" s="74" t="str">
        <f t="shared" si="12"/>
        <v/>
      </c>
      <c r="CQ10" s="118" t="str">
        <f>IF(CF10=0,IF(I10&lt;33,IF(I10&lt;&gt;"","4) M.Mental, Psíquica, P. Cerebral &lt;33% (No subvencionable)",""),""),"")</f>
        <v/>
      </c>
      <c r="CR10" s="118" t="str">
        <f>IF(CF10=1,IF(I10&lt;65,IF(I10&lt;&gt;"","3) Físic ó Sensorial &lt; 65% (No és subvencionable)",""),""),"")</f>
        <v/>
      </c>
      <c r="CS10" s="75" t="str">
        <f t="shared" si="13"/>
        <v/>
      </c>
      <c r="CT10" s="75" t="str">
        <f t="shared" si="14"/>
        <v/>
      </c>
      <c r="CU10" s="74" t="str">
        <f t="shared" si="15"/>
        <v/>
      </c>
      <c r="CV10" s="74" t="str">
        <f t="shared" si="16"/>
        <v/>
      </c>
      <c r="CW10" s="74" t="str">
        <f t="shared" si="21"/>
        <v/>
      </c>
      <c r="CX10" s="110"/>
      <c r="CZ10" s="75">
        <f t="shared" si="22"/>
        <v>0</v>
      </c>
      <c r="DB10" s="74">
        <f>IF(Taula4[[#This Row],[Codi del contracte]]&lt;&gt;"",IF(Taula4[[#This Row],[Codi del contracte]]&gt;199,IF(Taula4[[#This Row],[Codi del contracte]]&lt;300,1,0),0),0)</f>
        <v>0</v>
      </c>
      <c r="DC10" s="74">
        <f>IF(Taula4[[#This Row],[Codi del contracte]]&lt;&gt;"",IF(Taula4[[#This Row],[Codi del contracte]]&gt;499,IF(Taula4[[#This Row],[Codi del contracte]]&lt;600,1,0),0),0)</f>
        <v>0</v>
      </c>
      <c r="DD10" s="74">
        <f t="shared" si="17"/>
        <v>0</v>
      </c>
      <c r="DE10" s="74">
        <f>IF(Taula4[[#This Row],[% Jornada (no posar el símbol %)]]=100,IF(DD10=1,2,0),0)</f>
        <v>0</v>
      </c>
      <c r="DF10" s="74">
        <f>IF(Taula4[[#This Row],[Import anual sol·licitat (màxim 1.200,00€ per treballador)]]=1200,IF(DE10=2,3,0),0)</f>
        <v>0</v>
      </c>
      <c r="DG10" s="74">
        <f>IF(Taula4[[#This Row],[% Jornada (no posar el símbol %)]]&lt;100,IF(Taula4[[#This Row],[Import anual sol·licitat (màxim 1.200,00€ per treballador)]]=1200,4,0),0)</f>
        <v>0</v>
      </c>
      <c r="DH10" s="74">
        <f t="shared" si="23"/>
        <v>0</v>
      </c>
      <c r="DI10" s="74" t="str">
        <f t="shared" si="24"/>
        <v/>
      </c>
      <c r="DJ10" s="74" t="str">
        <f t="shared" si="25"/>
        <v/>
      </c>
      <c r="DK10" s="74" t="str">
        <f t="shared" si="26"/>
        <v/>
      </c>
    </row>
    <row r="11" spans="1:262" ht="14.25" customHeight="1">
      <c r="A11" s="30"/>
      <c r="B11" s="76">
        <v>5</v>
      </c>
      <c r="C11" s="134"/>
      <c r="D11" s="135"/>
      <c r="E11" s="5"/>
      <c r="F11" s="136"/>
      <c r="G11" s="136"/>
      <c r="H11" s="5"/>
      <c r="I11" s="137"/>
      <c r="J11" s="5"/>
      <c r="K11" s="133"/>
      <c r="L11" s="214"/>
      <c r="M11" s="268"/>
      <c r="N11" s="160" t="str">
        <f t="shared" si="0"/>
        <v/>
      </c>
      <c r="O11" s="108"/>
      <c r="P11" s="30"/>
      <c r="Q11" s="30"/>
      <c r="R11" s="30"/>
      <c r="S11" s="30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69">
        <f t="shared" si="18"/>
        <v>0</v>
      </c>
      <c r="CB11" s="69" t="str">
        <f t="shared" si="1"/>
        <v/>
      </c>
      <c r="CC11" s="69" t="str">
        <f t="shared" si="2"/>
        <v/>
      </c>
      <c r="CD11" s="69">
        <f t="shared" si="11"/>
        <v>0</v>
      </c>
      <c r="CE11" s="69">
        <f t="shared" si="3"/>
        <v>0</v>
      </c>
      <c r="CF11" s="70" t="str">
        <f t="shared" si="4"/>
        <v/>
      </c>
      <c r="CG11" s="71">
        <f t="shared" si="5"/>
        <v>0</v>
      </c>
      <c r="CH11" s="71">
        <f t="shared" si="6"/>
        <v>0</v>
      </c>
      <c r="CI11" s="71">
        <f t="shared" si="19"/>
        <v>0</v>
      </c>
      <c r="CJ11" s="69">
        <f t="shared" si="20"/>
        <v>0</v>
      </c>
      <c r="CK11" s="34"/>
      <c r="CL11" s="77" t="s">
        <v>48</v>
      </c>
      <c r="CN11" s="73" t="str">
        <f t="shared" si="7"/>
        <v/>
      </c>
      <c r="CO11" s="74" t="str">
        <f t="shared" si="8"/>
        <v/>
      </c>
      <c r="CP11" s="74" t="str">
        <f t="shared" si="12"/>
        <v/>
      </c>
      <c r="CQ11" s="118" t="str">
        <f t="shared" si="9"/>
        <v/>
      </c>
      <c r="CR11" s="118" t="str">
        <f t="shared" si="10"/>
        <v/>
      </c>
      <c r="CS11" s="75" t="str">
        <f t="shared" si="13"/>
        <v/>
      </c>
      <c r="CT11" s="75" t="str">
        <f t="shared" si="14"/>
        <v/>
      </c>
      <c r="CU11" s="74" t="str">
        <f t="shared" si="15"/>
        <v/>
      </c>
      <c r="CV11" s="74" t="str">
        <f t="shared" si="16"/>
        <v/>
      </c>
      <c r="CW11" s="74" t="str">
        <f t="shared" si="21"/>
        <v/>
      </c>
      <c r="CX11" s="110"/>
      <c r="CZ11" s="75">
        <f t="shared" si="22"/>
        <v>0</v>
      </c>
      <c r="DB11" s="74">
        <f>IF(Taula4[[#This Row],[Codi del contracte]]&lt;&gt;"",IF(Taula4[[#This Row],[Codi del contracte]]&gt;199,IF(Taula4[[#This Row],[Codi del contracte]]&lt;300,1,0),0),0)</f>
        <v>0</v>
      </c>
      <c r="DC11" s="74">
        <f>IF(Taula4[[#This Row],[Codi del contracte]]&lt;&gt;"",IF(Taula4[[#This Row],[Codi del contracte]]&gt;499,IF(Taula4[[#This Row],[Codi del contracte]]&lt;600,1,0),0),0)</f>
        <v>0</v>
      </c>
      <c r="DD11" s="74">
        <f t="shared" si="17"/>
        <v>0</v>
      </c>
      <c r="DE11" s="74">
        <f>IF(Taula4[[#This Row],[% Jornada (no posar el símbol %)]]=100,IF(DD11=1,2,0),0)</f>
        <v>0</v>
      </c>
      <c r="DF11" s="74">
        <f>IF(Taula4[[#This Row],[Import anual sol·licitat (màxim 1.200,00€ per treballador)]]=1200,IF(DE11=2,3,0),0)</f>
        <v>0</v>
      </c>
      <c r="DG11" s="74">
        <f>IF(Taula4[[#This Row],[% Jornada (no posar el símbol %)]]&lt;100,IF(Taula4[[#This Row],[Import anual sol·licitat (màxim 1.200,00€ per treballador)]]=1200,4,0),0)</f>
        <v>0</v>
      </c>
      <c r="DH11" s="74">
        <f t="shared" si="23"/>
        <v>0</v>
      </c>
      <c r="DI11" s="74" t="str">
        <f t="shared" si="24"/>
        <v/>
      </c>
      <c r="DJ11" s="74" t="str">
        <f t="shared" si="25"/>
        <v/>
      </c>
      <c r="DK11" s="74" t="str">
        <f t="shared" si="26"/>
        <v/>
      </c>
    </row>
    <row r="12" spans="1:262" ht="14.25" customHeight="1">
      <c r="A12" s="30"/>
      <c r="B12" s="76">
        <v>6</v>
      </c>
      <c r="C12" s="5"/>
      <c r="D12" s="138"/>
      <c r="E12" s="5"/>
      <c r="F12" s="132"/>
      <c r="G12" s="132"/>
      <c r="H12" s="5"/>
      <c r="I12" s="137"/>
      <c r="J12" s="5"/>
      <c r="K12" s="133"/>
      <c r="L12" s="214"/>
      <c r="M12" s="268"/>
      <c r="N12" s="160" t="str">
        <f t="shared" si="0"/>
        <v/>
      </c>
      <c r="O12" s="108"/>
      <c r="P12" s="30"/>
      <c r="Q12" s="30"/>
      <c r="R12" s="30"/>
      <c r="S12" s="30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69">
        <f t="shared" si="18"/>
        <v>0</v>
      </c>
      <c r="CB12" s="69" t="str">
        <f t="shared" si="1"/>
        <v/>
      </c>
      <c r="CC12" s="69" t="str">
        <f t="shared" si="2"/>
        <v/>
      </c>
      <c r="CD12" s="69">
        <f t="shared" si="11"/>
        <v>0</v>
      </c>
      <c r="CE12" s="69">
        <f t="shared" si="3"/>
        <v>0</v>
      </c>
      <c r="CF12" s="70" t="str">
        <f t="shared" si="4"/>
        <v/>
      </c>
      <c r="CG12" s="71">
        <f t="shared" si="5"/>
        <v>0</v>
      </c>
      <c r="CH12" s="71">
        <f t="shared" si="6"/>
        <v>0</v>
      </c>
      <c r="CI12" s="71">
        <f t="shared" si="19"/>
        <v>0</v>
      </c>
      <c r="CJ12" s="69">
        <f t="shared" si="20"/>
        <v>0</v>
      </c>
      <c r="CK12" s="34"/>
      <c r="CN12" s="73" t="str">
        <f t="shared" si="7"/>
        <v/>
      </c>
      <c r="CO12" s="74" t="str">
        <f t="shared" si="8"/>
        <v/>
      </c>
      <c r="CP12" s="74" t="str">
        <f t="shared" si="12"/>
        <v/>
      </c>
      <c r="CQ12" s="118" t="str">
        <f t="shared" si="9"/>
        <v/>
      </c>
      <c r="CR12" s="118" t="str">
        <f t="shared" si="10"/>
        <v/>
      </c>
      <c r="CS12" s="75" t="str">
        <f t="shared" si="13"/>
        <v/>
      </c>
      <c r="CT12" s="75" t="str">
        <f t="shared" si="14"/>
        <v/>
      </c>
      <c r="CU12" s="74" t="str">
        <f t="shared" si="15"/>
        <v/>
      </c>
      <c r="CV12" s="74" t="str">
        <f t="shared" si="16"/>
        <v/>
      </c>
      <c r="CW12" s="74" t="str">
        <f t="shared" si="21"/>
        <v/>
      </c>
      <c r="CX12" s="110"/>
      <c r="CZ12" s="75">
        <f t="shared" si="22"/>
        <v>0</v>
      </c>
      <c r="DB12" s="74">
        <f>IF(Taula4[[#This Row],[Codi del contracte]]&lt;&gt;"",IF(Taula4[[#This Row],[Codi del contracte]]&gt;199,IF(Taula4[[#This Row],[Codi del contracte]]&lt;300,1,0),0),0)</f>
        <v>0</v>
      </c>
      <c r="DC12" s="74">
        <f>IF(Taula4[[#This Row],[Codi del contracte]]&lt;&gt;"",IF(Taula4[[#This Row],[Codi del contracte]]&gt;499,IF(Taula4[[#This Row],[Codi del contracte]]&lt;600,1,0),0),0)</f>
        <v>0</v>
      </c>
      <c r="DD12" s="74">
        <f t="shared" si="17"/>
        <v>0</v>
      </c>
      <c r="DE12" s="74">
        <f>IF(Taula4[[#This Row],[% Jornada (no posar el símbol %)]]=100,IF(DD12=1,2,0),0)</f>
        <v>0</v>
      </c>
      <c r="DF12" s="74">
        <f>IF(Taula4[[#This Row],[Import anual sol·licitat (màxim 1.200,00€ per treballador)]]=1200,IF(DE12=2,3,0),0)</f>
        <v>0</v>
      </c>
      <c r="DG12" s="74">
        <f>IF(Taula4[[#This Row],[% Jornada (no posar el símbol %)]]&lt;100,IF(Taula4[[#This Row],[Import anual sol·licitat (màxim 1.200,00€ per treballador)]]=1200,4,0),0)</f>
        <v>0</v>
      </c>
      <c r="DH12" s="74">
        <f t="shared" si="23"/>
        <v>0</v>
      </c>
      <c r="DI12" s="74" t="str">
        <f t="shared" si="24"/>
        <v/>
      </c>
      <c r="DJ12" s="74" t="str">
        <f t="shared" si="25"/>
        <v/>
      </c>
      <c r="DK12" s="74" t="str">
        <f t="shared" si="26"/>
        <v/>
      </c>
    </row>
    <row r="13" spans="1:262" ht="14.25" customHeight="1">
      <c r="A13" s="30"/>
      <c r="B13" s="76">
        <v>7</v>
      </c>
      <c r="C13" s="5"/>
      <c r="D13" s="138"/>
      <c r="E13" s="134"/>
      <c r="F13" s="132"/>
      <c r="G13" s="132"/>
      <c r="H13" s="5"/>
      <c r="I13" s="134"/>
      <c r="J13" s="5"/>
      <c r="K13" s="133"/>
      <c r="L13" s="214"/>
      <c r="M13" s="268"/>
      <c r="N13" s="160" t="str">
        <f t="shared" si="0"/>
        <v/>
      </c>
      <c r="O13" s="108"/>
      <c r="P13" s="30"/>
      <c r="Q13" s="30"/>
      <c r="R13" s="30"/>
      <c r="S13" s="30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69">
        <f t="shared" si="18"/>
        <v>0</v>
      </c>
      <c r="CB13" s="69" t="str">
        <f>IF(E13="Home",1,IF(E13="Dona",0,""))</f>
        <v/>
      </c>
      <c r="CC13" s="69" t="str">
        <f>IF(E13="Dona",1,IF(E13="Home",0,""))</f>
        <v/>
      </c>
      <c r="CD13" s="69">
        <f t="shared" si="11"/>
        <v>0</v>
      </c>
      <c r="CE13" s="69">
        <f>IF(J13&lt;&gt;"",IF(J13&lt;400,1,0),0)</f>
        <v>0</v>
      </c>
      <c r="CF13" s="70" t="str">
        <f>IF(H13="F - Física",1,IF(H13="A - Sensorial Auditiva",1,IF(H13="V - Sensorial Visual",1,IF(H13="","",IF(H13="M - M. Mental",0,IF(H13="P - Psíquica",0,IF(H13="PC - Paràlisi Cerebral",0)))))))</f>
        <v/>
      </c>
      <c r="CG13" s="71">
        <f>IF(CF13=0,IF(I13&lt;33,0,1),0)</f>
        <v>0</v>
      </c>
      <c r="CH13" s="71">
        <f>IF(CF13=1,IF(I13&lt;65,0,1),0)</f>
        <v>0</v>
      </c>
      <c r="CI13" s="71">
        <f t="shared" si="19"/>
        <v>0</v>
      </c>
      <c r="CJ13" s="69">
        <f t="shared" si="20"/>
        <v>0</v>
      </c>
      <c r="CK13" s="34"/>
      <c r="CN13" s="73" t="str">
        <f>IF(H13="","",IF(H13="M - M. Mental","",IF(H13="F - Física","",IF(H13="P - Psíquica","",IF(H13="PC - Paràlisi Cerebral","",IF(H13="A - Sensorial Auditiva","",IF(H13="V - Sensorial Visual","","1) Tipus de discapacitat: Fer servir llista desplegable")))))))</f>
        <v/>
      </c>
      <c r="CO13" s="74" t="str">
        <f>IF(I13="","",IF(I13&gt;0,IF(H13="","2) Tipus de discapacitat: Manca seleccionar","")))</f>
        <v/>
      </c>
      <c r="CP13" s="74" t="str">
        <f t="shared" si="12"/>
        <v/>
      </c>
      <c r="CQ13" s="118" t="str">
        <f>IF(CF13=0,IF(I13&lt;33,IF(I13&lt;&gt;"","4) M.Mental, Psíquica, P. Cerebral &lt;33% (No subvencionable)",""),""),"")</f>
        <v/>
      </c>
      <c r="CR13" s="118" t="str">
        <f>IF(CF13=1,IF(I13&lt;65,IF(I13&lt;&gt;"","3) Físic ó Sensorial &lt; 65% (No és subvencionable)",""),""),"")</f>
        <v/>
      </c>
      <c r="CS13" s="75" t="str">
        <f t="shared" si="13"/>
        <v/>
      </c>
      <c r="CT13" s="75" t="str">
        <f t="shared" si="14"/>
        <v/>
      </c>
      <c r="CU13" s="74" t="str">
        <f t="shared" si="15"/>
        <v/>
      </c>
      <c r="CV13" s="74" t="str">
        <f t="shared" si="16"/>
        <v/>
      </c>
      <c r="CW13" s="74" t="str">
        <f t="shared" si="21"/>
        <v/>
      </c>
      <c r="CX13" s="110"/>
      <c r="CZ13" s="75">
        <f t="shared" si="22"/>
        <v>0</v>
      </c>
      <c r="DB13" s="74">
        <f>IF(Taula4[[#This Row],[Codi del contracte]]&lt;&gt;"",IF(Taula4[[#This Row],[Codi del contracte]]&gt;199,IF(Taula4[[#This Row],[Codi del contracte]]&lt;300,1,0),0),0)</f>
        <v>0</v>
      </c>
      <c r="DC13" s="74">
        <f>IF(Taula4[[#This Row],[Codi del contracte]]&lt;&gt;"",IF(Taula4[[#This Row],[Codi del contracte]]&gt;499,IF(Taula4[[#This Row],[Codi del contracte]]&lt;600,1,0),0),0)</f>
        <v>0</v>
      </c>
      <c r="DD13" s="74">
        <f t="shared" si="17"/>
        <v>0</v>
      </c>
      <c r="DE13" s="74">
        <f>IF(Taula4[[#This Row],[% Jornada (no posar el símbol %)]]=100,IF(DD13=1,2,0),0)</f>
        <v>0</v>
      </c>
      <c r="DF13" s="74">
        <f>IF(Taula4[[#This Row],[Import anual sol·licitat (màxim 1.200,00€ per treballador)]]=1200,IF(DE13=2,3,0),0)</f>
        <v>0</v>
      </c>
      <c r="DG13" s="74">
        <f>IF(Taula4[[#This Row],[% Jornada (no posar el símbol %)]]&lt;100,IF(Taula4[[#This Row],[Import anual sol·licitat (màxim 1.200,00€ per treballador)]]=1200,4,0),0)</f>
        <v>0</v>
      </c>
      <c r="DH13" s="74">
        <f t="shared" si="23"/>
        <v>0</v>
      </c>
      <c r="DI13" s="74" t="str">
        <f t="shared" si="24"/>
        <v/>
      </c>
      <c r="DJ13" s="74" t="str">
        <f t="shared" si="25"/>
        <v/>
      </c>
      <c r="DK13" s="74" t="str">
        <f t="shared" si="26"/>
        <v/>
      </c>
    </row>
    <row r="14" spans="1:262" ht="14.25" customHeight="1">
      <c r="A14" s="30"/>
      <c r="B14" s="76">
        <v>8</v>
      </c>
      <c r="C14" s="134"/>
      <c r="D14" s="135"/>
      <c r="E14" s="134"/>
      <c r="F14" s="136"/>
      <c r="G14" s="136"/>
      <c r="H14" s="5"/>
      <c r="I14" s="137"/>
      <c r="J14" s="5"/>
      <c r="K14" s="133"/>
      <c r="L14" s="214"/>
      <c r="M14" s="268"/>
      <c r="N14" s="160" t="str">
        <f t="shared" si="0"/>
        <v/>
      </c>
      <c r="O14" s="109"/>
      <c r="P14" s="30"/>
      <c r="Q14" s="30"/>
      <c r="R14" s="30"/>
      <c r="S14" s="30"/>
      <c r="T14" s="34"/>
      <c r="U14" s="34"/>
      <c r="V14" s="34"/>
      <c r="W14" s="49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69">
        <f t="shared" si="18"/>
        <v>0</v>
      </c>
      <c r="CB14" s="69" t="str">
        <f t="shared" si="1"/>
        <v/>
      </c>
      <c r="CC14" s="69" t="str">
        <f t="shared" si="2"/>
        <v/>
      </c>
      <c r="CD14" s="69">
        <f t="shared" si="11"/>
        <v>0</v>
      </c>
      <c r="CE14" s="69">
        <f t="shared" si="3"/>
        <v>0</v>
      </c>
      <c r="CF14" s="70" t="str">
        <f t="shared" si="4"/>
        <v/>
      </c>
      <c r="CG14" s="71">
        <f t="shared" si="5"/>
        <v>0</v>
      </c>
      <c r="CH14" s="71">
        <f t="shared" si="6"/>
        <v>0</v>
      </c>
      <c r="CI14" s="71">
        <f t="shared" si="19"/>
        <v>0</v>
      </c>
      <c r="CJ14" s="69">
        <f t="shared" si="20"/>
        <v>0</v>
      </c>
      <c r="CK14" s="34"/>
      <c r="CL14" s="34" t="s">
        <v>54</v>
      </c>
      <c r="CN14" s="73" t="str">
        <f t="shared" si="7"/>
        <v/>
      </c>
      <c r="CO14" s="74" t="str">
        <f t="shared" si="8"/>
        <v/>
      </c>
      <c r="CP14" s="74" t="str">
        <f t="shared" si="12"/>
        <v/>
      </c>
      <c r="CQ14" s="118" t="str">
        <f t="shared" si="9"/>
        <v/>
      </c>
      <c r="CR14" s="118" t="str">
        <f t="shared" si="10"/>
        <v/>
      </c>
      <c r="CS14" s="75" t="str">
        <f t="shared" si="13"/>
        <v/>
      </c>
      <c r="CT14" s="75" t="str">
        <f t="shared" si="14"/>
        <v/>
      </c>
      <c r="CU14" s="74" t="str">
        <f t="shared" si="15"/>
        <v/>
      </c>
      <c r="CV14" s="74" t="str">
        <f t="shared" si="16"/>
        <v/>
      </c>
      <c r="CW14" s="74" t="str">
        <f t="shared" si="21"/>
        <v/>
      </c>
      <c r="CX14" s="110"/>
      <c r="CZ14" s="75">
        <f t="shared" si="22"/>
        <v>0</v>
      </c>
      <c r="DB14" s="74">
        <f>IF(Taula4[[#This Row],[Codi del contracte]]&lt;&gt;"",IF(Taula4[[#This Row],[Codi del contracte]]&gt;199,IF(Taula4[[#This Row],[Codi del contracte]]&lt;300,1,0),0),0)</f>
        <v>0</v>
      </c>
      <c r="DC14" s="74">
        <f>IF(Taula4[[#This Row],[Codi del contracte]]&lt;&gt;"",IF(Taula4[[#This Row],[Codi del contracte]]&gt;499,IF(Taula4[[#This Row],[Codi del contracte]]&lt;600,1,0),0),0)</f>
        <v>0</v>
      </c>
      <c r="DD14" s="74">
        <f t="shared" si="17"/>
        <v>0</v>
      </c>
      <c r="DE14" s="74">
        <f>IF(Taula4[[#This Row],[% Jornada (no posar el símbol %)]]=100,IF(DD14=1,2,0),0)</f>
        <v>0</v>
      </c>
      <c r="DF14" s="74">
        <f>IF(Taula4[[#This Row],[Import anual sol·licitat (màxim 1.200,00€ per treballador)]]=1200,IF(DE14=2,3,0),0)</f>
        <v>0</v>
      </c>
      <c r="DG14" s="74">
        <f>IF(Taula4[[#This Row],[% Jornada (no posar el símbol %)]]&lt;100,IF(Taula4[[#This Row],[Import anual sol·licitat (màxim 1.200,00€ per treballador)]]=1200,4,0),0)</f>
        <v>0</v>
      </c>
      <c r="DH14" s="74">
        <f t="shared" si="23"/>
        <v>0</v>
      </c>
      <c r="DI14" s="74" t="str">
        <f t="shared" si="24"/>
        <v/>
      </c>
      <c r="DJ14" s="74" t="str">
        <f t="shared" si="25"/>
        <v/>
      </c>
      <c r="DK14" s="74" t="str">
        <f t="shared" si="26"/>
        <v/>
      </c>
    </row>
    <row r="15" spans="1:262" ht="14.25" customHeight="1">
      <c r="A15" s="30"/>
      <c r="B15" s="76">
        <v>9</v>
      </c>
      <c r="C15" s="134"/>
      <c r="D15" s="135"/>
      <c r="E15" s="134"/>
      <c r="F15" s="136"/>
      <c r="G15" s="136"/>
      <c r="H15" s="5"/>
      <c r="I15" s="137"/>
      <c r="J15" s="5"/>
      <c r="K15" s="133"/>
      <c r="L15" s="214"/>
      <c r="M15" s="268"/>
      <c r="N15" s="160" t="str">
        <f t="shared" si="0"/>
        <v/>
      </c>
      <c r="O15" s="109"/>
      <c r="P15" s="30"/>
      <c r="Q15" s="30"/>
      <c r="R15" s="30"/>
      <c r="S15" s="30"/>
      <c r="T15" s="34"/>
      <c r="U15" s="34"/>
      <c r="V15" s="34"/>
      <c r="W15" s="49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69">
        <f t="shared" si="18"/>
        <v>0</v>
      </c>
      <c r="CB15" s="69" t="str">
        <f t="shared" si="1"/>
        <v/>
      </c>
      <c r="CC15" s="69" t="str">
        <f t="shared" si="2"/>
        <v/>
      </c>
      <c r="CD15" s="69">
        <f t="shared" si="11"/>
        <v>0</v>
      </c>
      <c r="CE15" s="69">
        <f t="shared" si="3"/>
        <v>0</v>
      </c>
      <c r="CF15" s="70" t="str">
        <f t="shared" si="4"/>
        <v/>
      </c>
      <c r="CG15" s="71">
        <f t="shared" si="5"/>
        <v>0</v>
      </c>
      <c r="CH15" s="71">
        <f t="shared" si="6"/>
        <v>0</v>
      </c>
      <c r="CI15" s="71">
        <f t="shared" si="19"/>
        <v>0</v>
      </c>
      <c r="CJ15" s="69">
        <f t="shared" si="20"/>
        <v>0</v>
      </c>
      <c r="CK15" s="34"/>
      <c r="CL15" s="64" t="s">
        <v>55</v>
      </c>
      <c r="CN15" s="73" t="str">
        <f t="shared" si="7"/>
        <v/>
      </c>
      <c r="CO15" s="74" t="str">
        <f t="shared" si="8"/>
        <v/>
      </c>
      <c r="CP15" s="74" t="str">
        <f t="shared" si="12"/>
        <v/>
      </c>
      <c r="CQ15" s="118" t="str">
        <f t="shared" si="9"/>
        <v/>
      </c>
      <c r="CR15" s="118" t="str">
        <f t="shared" si="10"/>
        <v/>
      </c>
      <c r="CS15" s="75" t="str">
        <f t="shared" si="13"/>
        <v/>
      </c>
      <c r="CT15" s="75" t="str">
        <f t="shared" si="14"/>
        <v/>
      </c>
      <c r="CU15" s="74" t="str">
        <f t="shared" si="15"/>
        <v/>
      </c>
      <c r="CV15" s="74" t="str">
        <f t="shared" si="16"/>
        <v/>
      </c>
      <c r="CW15" s="74" t="str">
        <f t="shared" si="21"/>
        <v/>
      </c>
      <c r="CX15" s="110"/>
      <c r="CZ15" s="75">
        <f t="shared" si="22"/>
        <v>0</v>
      </c>
      <c r="DB15" s="74">
        <f>IF(Taula4[[#This Row],[Codi del contracte]]&lt;&gt;"",IF(Taula4[[#This Row],[Codi del contracte]]&gt;199,IF(Taula4[[#This Row],[Codi del contracte]]&lt;300,1,0),0),0)</f>
        <v>0</v>
      </c>
      <c r="DC15" s="74">
        <f>IF(Taula4[[#This Row],[Codi del contracte]]&lt;&gt;"",IF(Taula4[[#This Row],[Codi del contracte]]&gt;499,IF(Taula4[[#This Row],[Codi del contracte]]&lt;600,1,0),0),0)</f>
        <v>0</v>
      </c>
      <c r="DD15" s="74">
        <f t="shared" si="17"/>
        <v>0</v>
      </c>
      <c r="DE15" s="74">
        <f>IF(Taula4[[#This Row],[% Jornada (no posar el símbol %)]]=100,IF(DD15=1,2,0),0)</f>
        <v>0</v>
      </c>
      <c r="DF15" s="74">
        <f>IF(Taula4[[#This Row],[Import anual sol·licitat (màxim 1.200,00€ per treballador)]]=1200,IF(DE15=2,3,0),0)</f>
        <v>0</v>
      </c>
      <c r="DG15" s="74">
        <f>IF(Taula4[[#This Row],[% Jornada (no posar el símbol %)]]&lt;100,IF(Taula4[[#This Row],[Import anual sol·licitat (màxim 1.200,00€ per treballador)]]=1200,4,0),0)</f>
        <v>0</v>
      </c>
      <c r="DH15" s="74">
        <f t="shared" si="23"/>
        <v>0</v>
      </c>
      <c r="DI15" s="74" t="str">
        <f t="shared" si="24"/>
        <v/>
      </c>
      <c r="DJ15" s="74" t="str">
        <f t="shared" si="25"/>
        <v/>
      </c>
      <c r="DK15" s="74" t="str">
        <f t="shared" si="26"/>
        <v/>
      </c>
    </row>
    <row r="16" spans="1:262" ht="14.25" customHeight="1">
      <c r="A16" s="30"/>
      <c r="B16" s="76">
        <v>10</v>
      </c>
      <c r="C16" s="5"/>
      <c r="D16" s="138"/>
      <c r="E16" s="134"/>
      <c r="F16" s="132"/>
      <c r="G16" s="132"/>
      <c r="H16" s="5"/>
      <c r="I16" s="137"/>
      <c r="J16" s="5"/>
      <c r="K16" s="133"/>
      <c r="L16" s="214"/>
      <c r="M16" s="268"/>
      <c r="N16" s="160" t="str">
        <f t="shared" si="0"/>
        <v/>
      </c>
      <c r="O16" s="109"/>
      <c r="P16" s="30"/>
      <c r="Q16" s="30"/>
      <c r="R16" s="30"/>
      <c r="S16" s="30"/>
      <c r="T16" s="34"/>
      <c r="U16" s="34"/>
      <c r="V16" s="34"/>
      <c r="W16" s="49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69">
        <f t="shared" si="18"/>
        <v>0</v>
      </c>
      <c r="CB16" s="69" t="str">
        <f>IF(E16="Home",1,IF(E16="Dona",0,""))</f>
        <v/>
      </c>
      <c r="CC16" s="69" t="str">
        <f>IF(E16="Dona",1,IF(E16="Home",0,""))</f>
        <v/>
      </c>
      <c r="CD16" s="69">
        <f t="shared" si="11"/>
        <v>0</v>
      </c>
      <c r="CE16" s="69">
        <f>IF(J16&lt;&gt;"",IF(J16&lt;400,1,0),0)</f>
        <v>0</v>
      </c>
      <c r="CF16" s="70" t="str">
        <f>IF(H16="F - Física",1,IF(H16="A - Sensorial Auditiva",1,IF(H16="V - Sensorial Visual",1,IF(H16="","",IF(H16="M - M. Mental",0,IF(H16="P - Psíquica",0,IF(H16="PC - Paràlisi Cerebral",0)))))))</f>
        <v/>
      </c>
      <c r="CG16" s="71">
        <f>IF(CF16=0,IF(I16&lt;33,0,1),0)</f>
        <v>0</v>
      </c>
      <c r="CH16" s="71">
        <f>IF(CF16=1,IF(I16&lt;65,0,1),0)</f>
        <v>0</v>
      </c>
      <c r="CI16" s="71">
        <f t="shared" si="19"/>
        <v>0</v>
      </c>
      <c r="CJ16" s="69">
        <f t="shared" si="20"/>
        <v>0</v>
      </c>
      <c r="CK16" s="34"/>
      <c r="CL16" s="77" t="s">
        <v>56</v>
      </c>
      <c r="CN16" s="73" t="str">
        <f>IF(H16="","",IF(H16="M - M. Mental","",IF(H16="F - Física","",IF(H16="P - Psíquica","",IF(H16="PC - Paràlisi Cerebral","",IF(H16="A - Sensorial Auditiva","",IF(H16="V - Sensorial Visual","","1) Tipus de discapacitat: Fer servir llista desplegable")))))))</f>
        <v/>
      </c>
      <c r="CO16" s="74" t="str">
        <f>IF(I16="","",IF(I16&gt;0,IF(H16="","2) Tipus de discapacitat: Manca seleccionar","")))</f>
        <v/>
      </c>
      <c r="CP16" s="74" t="str">
        <f t="shared" si="12"/>
        <v/>
      </c>
      <c r="CQ16" s="118" t="str">
        <f>IF(CF16=0,IF(I16&lt;33,IF(I16&lt;&gt;"","4) M.Mental, Psíquica, P. Cerebral &lt;33% (No subvencionable)",""),""),"")</f>
        <v/>
      </c>
      <c r="CR16" s="118" t="str">
        <f>IF(CF16=1,IF(I16&lt;65,IF(I16&lt;&gt;"","3) Físic ó Sensorial &lt; 65% (No és subvencionable)",""),""),"")</f>
        <v/>
      </c>
      <c r="CS16" s="75" t="str">
        <f t="shared" si="13"/>
        <v/>
      </c>
      <c r="CT16" s="75" t="str">
        <f t="shared" si="14"/>
        <v/>
      </c>
      <c r="CU16" s="74" t="str">
        <f t="shared" si="15"/>
        <v/>
      </c>
      <c r="CV16" s="74" t="str">
        <f t="shared" si="16"/>
        <v/>
      </c>
      <c r="CW16" s="74" t="str">
        <f t="shared" si="21"/>
        <v/>
      </c>
      <c r="CX16" s="110"/>
      <c r="CZ16" s="75">
        <f t="shared" si="22"/>
        <v>0</v>
      </c>
      <c r="DB16" s="74">
        <f>IF(Taula4[[#This Row],[Codi del contracte]]&lt;&gt;"",IF(Taula4[[#This Row],[Codi del contracte]]&gt;199,IF(Taula4[[#This Row],[Codi del contracte]]&lt;300,1,0),0),0)</f>
        <v>0</v>
      </c>
      <c r="DC16" s="74">
        <f>IF(Taula4[[#This Row],[Codi del contracte]]&lt;&gt;"",IF(Taula4[[#This Row],[Codi del contracte]]&gt;499,IF(Taula4[[#This Row],[Codi del contracte]]&lt;600,1,0),0),0)</f>
        <v>0</v>
      </c>
      <c r="DD16" s="74">
        <f t="shared" si="17"/>
        <v>0</v>
      </c>
      <c r="DE16" s="74">
        <f>IF(Taula4[[#This Row],[% Jornada (no posar el símbol %)]]=100,IF(DD16=1,2,0),0)</f>
        <v>0</v>
      </c>
      <c r="DF16" s="74">
        <f>IF(Taula4[[#This Row],[Import anual sol·licitat (màxim 1.200,00€ per treballador)]]=1200,IF(DE16=2,3,0),0)</f>
        <v>0</v>
      </c>
      <c r="DG16" s="74">
        <f>IF(Taula4[[#This Row],[% Jornada (no posar el símbol %)]]&lt;100,IF(Taula4[[#This Row],[Import anual sol·licitat (màxim 1.200,00€ per treballador)]]=1200,4,0),0)</f>
        <v>0</v>
      </c>
      <c r="DH16" s="74">
        <f t="shared" si="23"/>
        <v>0</v>
      </c>
      <c r="DI16" s="74" t="str">
        <f t="shared" si="24"/>
        <v/>
      </c>
      <c r="DJ16" s="74" t="str">
        <f t="shared" si="25"/>
        <v/>
      </c>
      <c r="DK16" s="74" t="str">
        <f t="shared" si="26"/>
        <v/>
      </c>
    </row>
    <row r="17" spans="1:115" ht="14.25" customHeight="1">
      <c r="A17" s="30"/>
      <c r="B17" s="76">
        <v>11</v>
      </c>
      <c r="C17" s="134"/>
      <c r="D17" s="135"/>
      <c r="E17" s="134"/>
      <c r="F17" s="136"/>
      <c r="G17" s="136"/>
      <c r="H17" s="5"/>
      <c r="I17" s="137"/>
      <c r="J17" s="5"/>
      <c r="K17" s="133"/>
      <c r="L17" s="214"/>
      <c r="M17" s="268"/>
      <c r="N17" s="160" t="str">
        <f t="shared" si="0"/>
        <v/>
      </c>
      <c r="O17" s="109"/>
      <c r="P17" s="30"/>
      <c r="Q17" s="30"/>
      <c r="R17" s="30"/>
      <c r="S17" s="30"/>
      <c r="T17" s="34"/>
      <c r="U17" s="34"/>
      <c r="V17" s="34"/>
      <c r="W17" s="49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69">
        <f t="shared" si="18"/>
        <v>0</v>
      </c>
      <c r="CB17" s="69" t="str">
        <f t="shared" si="1"/>
        <v/>
      </c>
      <c r="CC17" s="69" t="str">
        <f t="shared" si="2"/>
        <v/>
      </c>
      <c r="CD17" s="69">
        <f t="shared" si="11"/>
        <v>0</v>
      </c>
      <c r="CE17" s="69">
        <f t="shared" si="3"/>
        <v>0</v>
      </c>
      <c r="CF17" s="70" t="str">
        <f t="shared" si="4"/>
        <v/>
      </c>
      <c r="CG17" s="71">
        <f t="shared" si="5"/>
        <v>0</v>
      </c>
      <c r="CH17" s="71">
        <f t="shared" si="6"/>
        <v>0</v>
      </c>
      <c r="CI17" s="71">
        <f t="shared" si="19"/>
        <v>0</v>
      </c>
      <c r="CJ17" s="69">
        <f t="shared" si="20"/>
        <v>0</v>
      </c>
      <c r="CK17" s="34"/>
      <c r="CN17" s="73" t="str">
        <f t="shared" si="7"/>
        <v/>
      </c>
      <c r="CO17" s="74" t="str">
        <f t="shared" si="8"/>
        <v/>
      </c>
      <c r="CP17" s="74" t="str">
        <f t="shared" si="12"/>
        <v/>
      </c>
      <c r="CQ17" s="118" t="str">
        <f t="shared" si="9"/>
        <v/>
      </c>
      <c r="CR17" s="118" t="str">
        <f t="shared" si="10"/>
        <v/>
      </c>
      <c r="CS17" s="75" t="str">
        <f t="shared" si="13"/>
        <v/>
      </c>
      <c r="CT17" s="75" t="str">
        <f t="shared" si="14"/>
        <v/>
      </c>
      <c r="CU17" s="74" t="str">
        <f t="shared" si="15"/>
        <v/>
      </c>
      <c r="CV17" s="74" t="str">
        <f t="shared" si="16"/>
        <v/>
      </c>
      <c r="CW17" s="74" t="str">
        <f t="shared" si="21"/>
        <v/>
      </c>
      <c r="CX17" s="110"/>
      <c r="CZ17" s="75">
        <f t="shared" si="22"/>
        <v>0</v>
      </c>
      <c r="DB17" s="74">
        <f>IF(Taula4[[#This Row],[Codi del contracte]]&lt;&gt;"",IF(Taula4[[#This Row],[Codi del contracte]]&gt;199,IF(Taula4[[#This Row],[Codi del contracte]]&lt;300,1,0),0),0)</f>
        <v>0</v>
      </c>
      <c r="DC17" s="74">
        <f>IF(Taula4[[#This Row],[Codi del contracte]]&lt;&gt;"",IF(Taula4[[#This Row],[Codi del contracte]]&gt;499,IF(Taula4[[#This Row],[Codi del contracte]]&lt;600,1,0),0),0)</f>
        <v>0</v>
      </c>
      <c r="DD17" s="74">
        <f t="shared" si="17"/>
        <v>0</v>
      </c>
      <c r="DE17" s="74">
        <f>IF(Taula4[[#This Row],[% Jornada (no posar el símbol %)]]=100,IF(DD17=1,2,0),0)</f>
        <v>0</v>
      </c>
      <c r="DF17" s="74">
        <f>IF(Taula4[[#This Row],[Import anual sol·licitat (màxim 1.200,00€ per treballador)]]=1200,IF(DE17=2,3,0),0)</f>
        <v>0</v>
      </c>
      <c r="DG17" s="74">
        <f>IF(Taula4[[#This Row],[% Jornada (no posar el símbol %)]]&lt;100,IF(Taula4[[#This Row],[Import anual sol·licitat (màxim 1.200,00€ per treballador)]]=1200,4,0),0)</f>
        <v>0</v>
      </c>
      <c r="DH17" s="74">
        <f t="shared" si="23"/>
        <v>0</v>
      </c>
      <c r="DI17" s="74" t="str">
        <f t="shared" si="24"/>
        <v/>
      </c>
      <c r="DJ17" s="74" t="str">
        <f t="shared" si="25"/>
        <v/>
      </c>
      <c r="DK17" s="74" t="str">
        <f t="shared" si="26"/>
        <v/>
      </c>
    </row>
    <row r="18" spans="1:115" ht="14.25" customHeight="1">
      <c r="A18" s="30"/>
      <c r="B18" s="76">
        <v>12</v>
      </c>
      <c r="C18" s="134"/>
      <c r="D18" s="135"/>
      <c r="E18" s="134"/>
      <c r="F18" s="136"/>
      <c r="G18" s="136"/>
      <c r="H18" s="5"/>
      <c r="I18" s="137"/>
      <c r="J18" s="5"/>
      <c r="K18" s="133"/>
      <c r="L18" s="214"/>
      <c r="M18" s="268"/>
      <c r="N18" s="160" t="str">
        <f t="shared" si="0"/>
        <v/>
      </c>
      <c r="O18" s="109"/>
      <c r="P18" s="30"/>
      <c r="Q18" s="30"/>
      <c r="R18" s="30"/>
      <c r="S18" s="30"/>
      <c r="T18" s="34"/>
      <c r="U18" s="34"/>
      <c r="V18" s="34"/>
      <c r="W18" s="49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69">
        <f t="shared" si="18"/>
        <v>0</v>
      </c>
      <c r="CB18" s="69" t="str">
        <f t="shared" si="1"/>
        <v/>
      </c>
      <c r="CC18" s="69" t="str">
        <f t="shared" si="2"/>
        <v/>
      </c>
      <c r="CD18" s="69">
        <f t="shared" si="11"/>
        <v>0</v>
      </c>
      <c r="CE18" s="69">
        <f t="shared" si="3"/>
        <v>0</v>
      </c>
      <c r="CF18" s="70" t="str">
        <f t="shared" si="4"/>
        <v/>
      </c>
      <c r="CG18" s="71">
        <f t="shared" si="5"/>
        <v>0</v>
      </c>
      <c r="CH18" s="71">
        <f t="shared" si="6"/>
        <v>0</v>
      </c>
      <c r="CI18" s="71">
        <f t="shared" si="19"/>
        <v>0</v>
      </c>
      <c r="CJ18" s="69">
        <f t="shared" si="20"/>
        <v>0</v>
      </c>
      <c r="CK18" s="34"/>
      <c r="CN18" s="73" t="str">
        <f t="shared" si="7"/>
        <v/>
      </c>
      <c r="CO18" s="74" t="str">
        <f t="shared" si="8"/>
        <v/>
      </c>
      <c r="CP18" s="74" t="str">
        <f t="shared" si="12"/>
        <v/>
      </c>
      <c r="CQ18" s="118" t="str">
        <f t="shared" si="9"/>
        <v/>
      </c>
      <c r="CR18" s="118" t="str">
        <f t="shared" si="10"/>
        <v/>
      </c>
      <c r="CS18" s="75" t="str">
        <f t="shared" si="13"/>
        <v/>
      </c>
      <c r="CT18" s="75" t="str">
        <f t="shared" si="14"/>
        <v/>
      </c>
      <c r="CU18" s="74" t="str">
        <f t="shared" si="15"/>
        <v/>
      </c>
      <c r="CV18" s="74" t="str">
        <f t="shared" si="16"/>
        <v/>
      </c>
      <c r="CW18" s="74" t="str">
        <f t="shared" si="21"/>
        <v/>
      </c>
      <c r="CX18" s="110"/>
      <c r="CZ18" s="75">
        <f t="shared" si="22"/>
        <v>0</v>
      </c>
      <c r="DB18" s="74">
        <f>IF(Taula4[[#This Row],[Codi del contracte]]&lt;&gt;"",IF(Taula4[[#This Row],[Codi del contracte]]&gt;199,IF(Taula4[[#This Row],[Codi del contracte]]&lt;300,1,0),0),0)</f>
        <v>0</v>
      </c>
      <c r="DC18" s="74">
        <f>IF(Taula4[[#This Row],[Codi del contracte]]&lt;&gt;"",IF(Taula4[[#This Row],[Codi del contracte]]&gt;499,IF(Taula4[[#This Row],[Codi del contracte]]&lt;600,1,0),0),0)</f>
        <v>0</v>
      </c>
      <c r="DD18" s="74">
        <f t="shared" si="17"/>
        <v>0</v>
      </c>
      <c r="DE18" s="74">
        <f>IF(Taula4[[#This Row],[% Jornada (no posar el símbol %)]]=100,IF(DD18=1,2,0),0)</f>
        <v>0</v>
      </c>
      <c r="DF18" s="74">
        <f>IF(Taula4[[#This Row],[Import anual sol·licitat (màxim 1.200,00€ per treballador)]]=1200,IF(DE18=2,3,0),0)</f>
        <v>0</v>
      </c>
      <c r="DG18" s="74">
        <f>IF(Taula4[[#This Row],[% Jornada (no posar el símbol %)]]&lt;100,IF(Taula4[[#This Row],[Import anual sol·licitat (màxim 1.200,00€ per treballador)]]=1200,4,0),0)</f>
        <v>0</v>
      </c>
      <c r="DH18" s="74">
        <f t="shared" si="23"/>
        <v>0</v>
      </c>
      <c r="DI18" s="74" t="str">
        <f t="shared" si="24"/>
        <v/>
      </c>
      <c r="DJ18" s="74" t="str">
        <f t="shared" si="25"/>
        <v/>
      </c>
      <c r="DK18" s="74" t="str">
        <f t="shared" si="26"/>
        <v/>
      </c>
    </row>
    <row r="19" spans="1:115" ht="14.25" customHeight="1">
      <c r="A19" s="30"/>
      <c r="B19" s="76">
        <v>13</v>
      </c>
      <c r="C19" s="134"/>
      <c r="D19" s="135"/>
      <c r="E19" s="134"/>
      <c r="F19" s="136"/>
      <c r="G19" s="136"/>
      <c r="H19" s="5"/>
      <c r="I19" s="137"/>
      <c r="J19" s="5"/>
      <c r="K19" s="133"/>
      <c r="L19" s="214"/>
      <c r="M19" s="268"/>
      <c r="N19" s="160" t="str">
        <f t="shared" si="0"/>
        <v/>
      </c>
      <c r="O19" s="109"/>
      <c r="P19" s="30"/>
      <c r="Q19" s="30"/>
      <c r="R19" s="30"/>
      <c r="S19" s="30"/>
      <c r="T19" s="34"/>
      <c r="U19" s="34"/>
      <c r="V19" s="34"/>
      <c r="W19" s="49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69">
        <f t="shared" si="18"/>
        <v>0</v>
      </c>
      <c r="CB19" s="69" t="str">
        <f t="shared" si="1"/>
        <v/>
      </c>
      <c r="CC19" s="69" t="str">
        <f t="shared" si="2"/>
        <v/>
      </c>
      <c r="CD19" s="69">
        <f t="shared" si="11"/>
        <v>0</v>
      </c>
      <c r="CE19" s="69">
        <f t="shared" si="3"/>
        <v>0</v>
      </c>
      <c r="CF19" s="70" t="str">
        <f t="shared" si="4"/>
        <v/>
      </c>
      <c r="CG19" s="71">
        <f t="shared" si="5"/>
        <v>0</v>
      </c>
      <c r="CH19" s="71">
        <f t="shared" si="6"/>
        <v>0</v>
      </c>
      <c r="CI19" s="71">
        <f t="shared" si="19"/>
        <v>0</v>
      </c>
      <c r="CJ19" s="69">
        <f t="shared" si="20"/>
        <v>0</v>
      </c>
      <c r="CK19" s="34"/>
      <c r="CL19" s="110"/>
      <c r="CN19" s="73" t="str">
        <f t="shared" si="7"/>
        <v/>
      </c>
      <c r="CO19" s="74" t="str">
        <f t="shared" si="8"/>
        <v/>
      </c>
      <c r="CP19" s="74" t="str">
        <f t="shared" si="12"/>
        <v/>
      </c>
      <c r="CQ19" s="118" t="str">
        <f t="shared" si="9"/>
        <v/>
      </c>
      <c r="CR19" s="118" t="str">
        <f t="shared" si="10"/>
        <v/>
      </c>
      <c r="CS19" s="75" t="str">
        <f t="shared" si="13"/>
        <v/>
      </c>
      <c r="CT19" s="75" t="str">
        <f t="shared" si="14"/>
        <v/>
      </c>
      <c r="CU19" s="74" t="str">
        <f t="shared" si="15"/>
        <v/>
      </c>
      <c r="CV19" s="74" t="str">
        <f t="shared" si="16"/>
        <v/>
      </c>
      <c r="CW19" s="74" t="str">
        <f t="shared" si="21"/>
        <v/>
      </c>
      <c r="CX19" s="110"/>
      <c r="CZ19" s="75">
        <f t="shared" si="22"/>
        <v>0</v>
      </c>
      <c r="DB19" s="74">
        <f>IF(Taula4[[#This Row],[Codi del contracte]]&lt;&gt;"",IF(Taula4[[#This Row],[Codi del contracte]]&gt;199,IF(Taula4[[#This Row],[Codi del contracte]]&lt;300,1,0),0),0)</f>
        <v>0</v>
      </c>
      <c r="DC19" s="74">
        <f>IF(Taula4[[#This Row],[Codi del contracte]]&lt;&gt;"",IF(Taula4[[#This Row],[Codi del contracte]]&gt;499,IF(Taula4[[#This Row],[Codi del contracte]]&lt;600,1,0),0),0)</f>
        <v>0</v>
      </c>
      <c r="DD19" s="74">
        <f t="shared" si="17"/>
        <v>0</v>
      </c>
      <c r="DE19" s="74">
        <f>IF(Taula4[[#This Row],[% Jornada (no posar el símbol %)]]=100,IF(DD19=1,2,0),0)</f>
        <v>0</v>
      </c>
      <c r="DF19" s="74">
        <f>IF(Taula4[[#This Row],[Import anual sol·licitat (màxim 1.200,00€ per treballador)]]=1200,IF(DE19=2,3,0),0)</f>
        <v>0</v>
      </c>
      <c r="DG19" s="74">
        <f>IF(Taula4[[#This Row],[% Jornada (no posar el símbol %)]]&lt;100,IF(Taula4[[#This Row],[Import anual sol·licitat (màxim 1.200,00€ per treballador)]]=1200,4,0),0)</f>
        <v>0</v>
      </c>
      <c r="DH19" s="74">
        <f t="shared" si="23"/>
        <v>0</v>
      </c>
      <c r="DI19" s="74" t="str">
        <f t="shared" si="24"/>
        <v/>
      </c>
      <c r="DJ19" s="74" t="str">
        <f t="shared" si="25"/>
        <v/>
      </c>
      <c r="DK19" s="74" t="str">
        <f t="shared" si="26"/>
        <v/>
      </c>
    </row>
    <row r="20" spans="1:115" ht="14.25" customHeight="1">
      <c r="A20" s="30"/>
      <c r="B20" s="76">
        <v>14</v>
      </c>
      <c r="C20" s="5"/>
      <c r="D20" s="138"/>
      <c r="E20" s="134"/>
      <c r="F20" s="132"/>
      <c r="G20" s="132"/>
      <c r="H20" s="5"/>
      <c r="I20" s="137"/>
      <c r="J20" s="5"/>
      <c r="K20" s="133"/>
      <c r="L20" s="214"/>
      <c r="M20" s="268"/>
      <c r="N20" s="160" t="str">
        <f t="shared" si="0"/>
        <v/>
      </c>
      <c r="O20" s="109"/>
      <c r="P20" s="30"/>
      <c r="Q20" s="30"/>
      <c r="R20" s="30"/>
      <c r="S20" s="30"/>
      <c r="T20" s="34"/>
      <c r="U20" s="34"/>
      <c r="V20" s="34"/>
      <c r="W20" s="49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69">
        <f t="shared" si="18"/>
        <v>0</v>
      </c>
      <c r="CB20" s="69" t="str">
        <f t="shared" si="1"/>
        <v/>
      </c>
      <c r="CC20" s="69" t="str">
        <f t="shared" si="2"/>
        <v/>
      </c>
      <c r="CD20" s="69">
        <f t="shared" si="11"/>
        <v>0</v>
      </c>
      <c r="CE20" s="69">
        <f t="shared" si="3"/>
        <v>0</v>
      </c>
      <c r="CF20" s="70" t="str">
        <f t="shared" si="4"/>
        <v/>
      </c>
      <c r="CG20" s="71">
        <f t="shared" si="5"/>
        <v>0</v>
      </c>
      <c r="CH20" s="71">
        <f t="shared" si="6"/>
        <v>0</v>
      </c>
      <c r="CI20" s="71">
        <f t="shared" si="19"/>
        <v>0</v>
      </c>
      <c r="CJ20" s="69">
        <f t="shared" si="20"/>
        <v>0</v>
      </c>
      <c r="CK20" s="34"/>
      <c r="CL20" s="110"/>
      <c r="CN20" s="73" t="str">
        <f t="shared" si="7"/>
        <v/>
      </c>
      <c r="CO20" s="74" t="str">
        <f t="shared" si="8"/>
        <v/>
      </c>
      <c r="CP20" s="74" t="str">
        <f t="shared" si="12"/>
        <v/>
      </c>
      <c r="CQ20" s="118" t="str">
        <f t="shared" si="9"/>
        <v/>
      </c>
      <c r="CR20" s="118" t="str">
        <f t="shared" si="10"/>
        <v/>
      </c>
      <c r="CS20" s="75" t="str">
        <f t="shared" si="13"/>
        <v/>
      </c>
      <c r="CT20" s="75" t="str">
        <f t="shared" si="14"/>
        <v/>
      </c>
      <c r="CU20" s="74" t="str">
        <f t="shared" si="15"/>
        <v/>
      </c>
      <c r="CV20" s="74" t="str">
        <f t="shared" si="16"/>
        <v/>
      </c>
      <c r="CW20" s="74" t="str">
        <f t="shared" si="21"/>
        <v/>
      </c>
      <c r="CX20" s="110"/>
      <c r="CZ20" s="75">
        <f t="shared" si="22"/>
        <v>0</v>
      </c>
      <c r="DB20" s="74">
        <f>IF(Taula4[[#This Row],[Codi del contracte]]&lt;&gt;"",IF(Taula4[[#This Row],[Codi del contracte]]&gt;199,IF(Taula4[[#This Row],[Codi del contracte]]&lt;300,1,0),0),0)</f>
        <v>0</v>
      </c>
      <c r="DC20" s="74">
        <f>IF(Taula4[[#This Row],[Codi del contracte]]&lt;&gt;"",IF(Taula4[[#This Row],[Codi del contracte]]&gt;499,IF(Taula4[[#This Row],[Codi del contracte]]&lt;600,1,0),0),0)</f>
        <v>0</v>
      </c>
      <c r="DD20" s="74">
        <f t="shared" si="17"/>
        <v>0</v>
      </c>
      <c r="DE20" s="74">
        <f>IF(Taula4[[#This Row],[% Jornada (no posar el símbol %)]]=100,IF(DD20=1,2,0),0)</f>
        <v>0</v>
      </c>
      <c r="DF20" s="74">
        <f>IF(Taula4[[#This Row],[Import anual sol·licitat (màxim 1.200,00€ per treballador)]]=1200,IF(DE20=2,3,0),0)</f>
        <v>0</v>
      </c>
      <c r="DG20" s="74">
        <f>IF(Taula4[[#This Row],[% Jornada (no posar el símbol %)]]&lt;100,IF(Taula4[[#This Row],[Import anual sol·licitat (màxim 1.200,00€ per treballador)]]=1200,4,0),0)</f>
        <v>0</v>
      </c>
      <c r="DH20" s="74">
        <f t="shared" si="23"/>
        <v>0</v>
      </c>
      <c r="DI20" s="74" t="str">
        <f t="shared" si="24"/>
        <v/>
      </c>
      <c r="DJ20" s="74" t="str">
        <f t="shared" si="25"/>
        <v/>
      </c>
      <c r="DK20" s="74" t="str">
        <f t="shared" si="26"/>
        <v/>
      </c>
    </row>
    <row r="21" spans="1:115" ht="14.25" customHeight="1">
      <c r="A21" s="30"/>
      <c r="B21" s="76">
        <v>15</v>
      </c>
      <c r="C21" s="5"/>
      <c r="D21" s="138"/>
      <c r="E21" s="134"/>
      <c r="F21" s="132"/>
      <c r="G21" s="132"/>
      <c r="H21" s="5"/>
      <c r="I21" s="137"/>
      <c r="J21" s="5"/>
      <c r="K21" s="133"/>
      <c r="L21" s="214"/>
      <c r="M21" s="268"/>
      <c r="N21" s="160" t="str">
        <f t="shared" si="0"/>
        <v/>
      </c>
      <c r="O21" s="109"/>
      <c r="P21" s="30"/>
      <c r="Q21" s="30"/>
      <c r="R21" s="30"/>
      <c r="S21" s="30"/>
      <c r="T21" s="34"/>
      <c r="U21" s="34"/>
      <c r="V21" s="34"/>
      <c r="W21" s="49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69">
        <f t="shared" si="18"/>
        <v>0</v>
      </c>
      <c r="CB21" s="69" t="str">
        <f t="shared" si="1"/>
        <v/>
      </c>
      <c r="CC21" s="69" t="str">
        <f t="shared" si="2"/>
        <v/>
      </c>
      <c r="CD21" s="69">
        <f t="shared" si="11"/>
        <v>0</v>
      </c>
      <c r="CE21" s="69">
        <f t="shared" si="3"/>
        <v>0</v>
      </c>
      <c r="CF21" s="70" t="str">
        <f t="shared" si="4"/>
        <v/>
      </c>
      <c r="CG21" s="71">
        <f t="shared" si="5"/>
        <v>0</v>
      </c>
      <c r="CH21" s="71">
        <f t="shared" si="6"/>
        <v>0</v>
      </c>
      <c r="CI21" s="71">
        <f t="shared" si="19"/>
        <v>0</v>
      </c>
      <c r="CJ21" s="69">
        <f t="shared" si="20"/>
        <v>0</v>
      </c>
      <c r="CK21" s="34"/>
      <c r="CN21" s="73" t="str">
        <f t="shared" si="7"/>
        <v/>
      </c>
      <c r="CO21" s="74" t="str">
        <f t="shared" si="8"/>
        <v/>
      </c>
      <c r="CP21" s="74" t="str">
        <f t="shared" si="12"/>
        <v/>
      </c>
      <c r="CQ21" s="118" t="str">
        <f t="shared" si="9"/>
        <v/>
      </c>
      <c r="CR21" s="118" t="str">
        <f t="shared" si="10"/>
        <v/>
      </c>
      <c r="CS21" s="75" t="str">
        <f t="shared" si="13"/>
        <v/>
      </c>
      <c r="CT21" s="75" t="str">
        <f t="shared" si="14"/>
        <v/>
      </c>
      <c r="CU21" s="74" t="str">
        <f t="shared" si="15"/>
        <v/>
      </c>
      <c r="CV21" s="74" t="str">
        <f t="shared" si="16"/>
        <v/>
      </c>
      <c r="CW21" s="74" t="str">
        <f t="shared" si="21"/>
        <v/>
      </c>
      <c r="CX21" s="110"/>
      <c r="CZ21" s="75">
        <f t="shared" si="22"/>
        <v>0</v>
      </c>
      <c r="DB21" s="74">
        <f>IF(Taula4[[#This Row],[Codi del contracte]]&lt;&gt;"",IF(Taula4[[#This Row],[Codi del contracte]]&gt;199,IF(Taula4[[#This Row],[Codi del contracte]]&lt;300,1,0),0),0)</f>
        <v>0</v>
      </c>
      <c r="DC21" s="74">
        <f>IF(Taula4[[#This Row],[Codi del contracte]]&lt;&gt;"",IF(Taula4[[#This Row],[Codi del contracte]]&gt;499,IF(Taula4[[#This Row],[Codi del contracte]]&lt;600,1,0),0),0)</f>
        <v>0</v>
      </c>
      <c r="DD21" s="74">
        <f t="shared" si="17"/>
        <v>0</v>
      </c>
      <c r="DE21" s="74">
        <f>IF(Taula4[[#This Row],[% Jornada (no posar el símbol %)]]=100,IF(DD21=1,2,0),0)</f>
        <v>0</v>
      </c>
      <c r="DF21" s="74">
        <f>IF(Taula4[[#This Row],[Import anual sol·licitat (màxim 1.200,00€ per treballador)]]=1200,IF(DE21=2,3,0),0)</f>
        <v>0</v>
      </c>
      <c r="DG21" s="74">
        <f>IF(Taula4[[#This Row],[% Jornada (no posar el símbol %)]]&lt;100,IF(Taula4[[#This Row],[Import anual sol·licitat (màxim 1.200,00€ per treballador)]]=1200,4,0),0)</f>
        <v>0</v>
      </c>
      <c r="DH21" s="74">
        <f t="shared" si="23"/>
        <v>0</v>
      </c>
      <c r="DI21" s="74" t="str">
        <f t="shared" si="24"/>
        <v/>
      </c>
      <c r="DJ21" s="74" t="str">
        <f t="shared" si="25"/>
        <v/>
      </c>
      <c r="DK21" s="74" t="str">
        <f t="shared" si="26"/>
        <v/>
      </c>
    </row>
    <row r="22" spans="1:115" ht="14.25" customHeight="1">
      <c r="A22" s="30"/>
      <c r="B22" s="76">
        <v>16</v>
      </c>
      <c r="C22" s="5"/>
      <c r="D22" s="138"/>
      <c r="E22" s="134"/>
      <c r="F22" s="132"/>
      <c r="G22" s="132"/>
      <c r="H22" s="5"/>
      <c r="I22" s="137"/>
      <c r="J22" s="5"/>
      <c r="K22" s="133"/>
      <c r="L22" s="214"/>
      <c r="M22" s="268"/>
      <c r="N22" s="160" t="str">
        <f t="shared" si="0"/>
        <v/>
      </c>
      <c r="O22" s="109"/>
      <c r="P22" s="30"/>
      <c r="Q22" s="30"/>
      <c r="R22" s="30"/>
      <c r="S22" s="30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69">
        <f t="shared" si="18"/>
        <v>0</v>
      </c>
      <c r="CB22" s="69" t="str">
        <f t="shared" si="1"/>
        <v/>
      </c>
      <c r="CC22" s="69" t="str">
        <f t="shared" si="2"/>
        <v/>
      </c>
      <c r="CD22" s="69">
        <f t="shared" si="11"/>
        <v>0</v>
      </c>
      <c r="CE22" s="69">
        <f t="shared" si="3"/>
        <v>0</v>
      </c>
      <c r="CF22" s="70" t="str">
        <f t="shared" si="4"/>
        <v/>
      </c>
      <c r="CG22" s="71">
        <f t="shared" si="5"/>
        <v>0</v>
      </c>
      <c r="CH22" s="71">
        <f t="shared" si="6"/>
        <v>0</v>
      </c>
      <c r="CI22" s="71">
        <f t="shared" si="19"/>
        <v>0</v>
      </c>
      <c r="CJ22" s="69">
        <f t="shared" si="20"/>
        <v>0</v>
      </c>
      <c r="CK22" s="34"/>
      <c r="CN22" s="73" t="str">
        <f t="shared" si="7"/>
        <v/>
      </c>
      <c r="CO22" s="74" t="str">
        <f t="shared" si="8"/>
        <v/>
      </c>
      <c r="CP22" s="74" t="str">
        <f t="shared" si="12"/>
        <v/>
      </c>
      <c r="CQ22" s="118" t="str">
        <f t="shared" si="9"/>
        <v/>
      </c>
      <c r="CR22" s="118" t="str">
        <f t="shared" si="10"/>
        <v/>
      </c>
      <c r="CS22" s="75" t="str">
        <f t="shared" si="13"/>
        <v/>
      </c>
      <c r="CT22" s="75" t="str">
        <f t="shared" si="14"/>
        <v/>
      </c>
      <c r="CU22" s="74" t="str">
        <f t="shared" si="15"/>
        <v/>
      </c>
      <c r="CV22" s="74" t="str">
        <f t="shared" si="16"/>
        <v/>
      </c>
      <c r="CW22" s="74" t="str">
        <f t="shared" si="21"/>
        <v/>
      </c>
      <c r="CX22" s="110"/>
      <c r="CZ22" s="75">
        <f t="shared" si="22"/>
        <v>0</v>
      </c>
      <c r="DB22" s="74">
        <f>IF(Taula4[[#This Row],[Codi del contracte]]&lt;&gt;"",IF(Taula4[[#This Row],[Codi del contracte]]&gt;199,IF(Taula4[[#This Row],[Codi del contracte]]&lt;300,1,0),0),0)</f>
        <v>0</v>
      </c>
      <c r="DC22" s="74">
        <f>IF(Taula4[[#This Row],[Codi del contracte]]&lt;&gt;"",IF(Taula4[[#This Row],[Codi del contracte]]&gt;499,IF(Taula4[[#This Row],[Codi del contracte]]&lt;600,1,0),0),0)</f>
        <v>0</v>
      </c>
      <c r="DD22" s="74">
        <f t="shared" si="17"/>
        <v>0</v>
      </c>
      <c r="DE22" s="74">
        <f>IF(Taula4[[#This Row],[% Jornada (no posar el símbol %)]]=100,IF(DD22=1,2,0),0)</f>
        <v>0</v>
      </c>
      <c r="DF22" s="74">
        <f>IF(Taula4[[#This Row],[Import anual sol·licitat (màxim 1.200,00€ per treballador)]]=1200,IF(DE22=2,3,0),0)</f>
        <v>0</v>
      </c>
      <c r="DG22" s="74">
        <f>IF(Taula4[[#This Row],[% Jornada (no posar el símbol %)]]&lt;100,IF(Taula4[[#This Row],[Import anual sol·licitat (màxim 1.200,00€ per treballador)]]=1200,4,0),0)</f>
        <v>0</v>
      </c>
      <c r="DH22" s="74">
        <f t="shared" si="23"/>
        <v>0</v>
      </c>
      <c r="DI22" s="74" t="str">
        <f t="shared" si="24"/>
        <v/>
      </c>
      <c r="DJ22" s="74" t="str">
        <f t="shared" si="25"/>
        <v/>
      </c>
      <c r="DK22" s="74" t="str">
        <f t="shared" si="26"/>
        <v/>
      </c>
    </row>
    <row r="23" spans="1:115" ht="14.25" customHeight="1">
      <c r="A23" s="30"/>
      <c r="B23" s="76">
        <v>17</v>
      </c>
      <c r="C23" s="5"/>
      <c r="D23" s="138"/>
      <c r="E23" s="134"/>
      <c r="F23" s="132"/>
      <c r="G23" s="132"/>
      <c r="H23" s="5"/>
      <c r="I23" s="137"/>
      <c r="J23" s="5"/>
      <c r="K23" s="133"/>
      <c r="L23" s="214"/>
      <c r="M23" s="268"/>
      <c r="N23" s="160" t="str">
        <f t="shared" si="0"/>
        <v/>
      </c>
      <c r="O23" s="109"/>
      <c r="P23" s="30"/>
      <c r="Q23" s="30"/>
      <c r="R23" s="30"/>
      <c r="S23" s="30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69">
        <f t="shared" si="18"/>
        <v>0</v>
      </c>
      <c r="CB23" s="69" t="str">
        <f t="shared" si="1"/>
        <v/>
      </c>
      <c r="CC23" s="69" t="str">
        <f t="shared" si="2"/>
        <v/>
      </c>
      <c r="CD23" s="69">
        <f t="shared" si="11"/>
        <v>0</v>
      </c>
      <c r="CE23" s="69">
        <f t="shared" si="3"/>
        <v>0</v>
      </c>
      <c r="CF23" s="70" t="str">
        <f t="shared" si="4"/>
        <v/>
      </c>
      <c r="CG23" s="71">
        <f t="shared" si="5"/>
        <v>0</v>
      </c>
      <c r="CH23" s="71">
        <f t="shared" si="6"/>
        <v>0</v>
      </c>
      <c r="CI23" s="71">
        <f t="shared" si="19"/>
        <v>0</v>
      </c>
      <c r="CJ23" s="69">
        <f t="shared" si="20"/>
        <v>0</v>
      </c>
      <c r="CK23" s="34"/>
      <c r="CN23" s="73" t="str">
        <f t="shared" si="7"/>
        <v/>
      </c>
      <c r="CO23" s="74" t="str">
        <f t="shared" si="8"/>
        <v/>
      </c>
      <c r="CP23" s="74" t="str">
        <f t="shared" si="12"/>
        <v/>
      </c>
      <c r="CQ23" s="118" t="str">
        <f t="shared" si="9"/>
        <v/>
      </c>
      <c r="CR23" s="118" t="str">
        <f t="shared" si="10"/>
        <v/>
      </c>
      <c r="CS23" s="75" t="str">
        <f t="shared" si="13"/>
        <v/>
      </c>
      <c r="CT23" s="75" t="str">
        <f t="shared" si="14"/>
        <v/>
      </c>
      <c r="CU23" s="74" t="str">
        <f t="shared" si="15"/>
        <v/>
      </c>
      <c r="CV23" s="74" t="str">
        <f t="shared" si="16"/>
        <v/>
      </c>
      <c r="CW23" s="74" t="str">
        <f t="shared" si="21"/>
        <v/>
      </c>
      <c r="CX23" s="110"/>
      <c r="CZ23" s="75">
        <f t="shared" si="22"/>
        <v>0</v>
      </c>
      <c r="DB23" s="74">
        <f>IF(Taula4[[#This Row],[Codi del contracte]]&lt;&gt;"",IF(Taula4[[#This Row],[Codi del contracte]]&gt;199,IF(Taula4[[#This Row],[Codi del contracte]]&lt;300,1,0),0),0)</f>
        <v>0</v>
      </c>
      <c r="DC23" s="74">
        <f>IF(Taula4[[#This Row],[Codi del contracte]]&lt;&gt;"",IF(Taula4[[#This Row],[Codi del contracte]]&gt;499,IF(Taula4[[#This Row],[Codi del contracte]]&lt;600,1,0),0),0)</f>
        <v>0</v>
      </c>
      <c r="DD23" s="74">
        <f t="shared" si="17"/>
        <v>0</v>
      </c>
      <c r="DE23" s="74">
        <f>IF(Taula4[[#This Row],[% Jornada (no posar el símbol %)]]=100,IF(DD23=1,2,0),0)</f>
        <v>0</v>
      </c>
      <c r="DF23" s="74">
        <f>IF(Taula4[[#This Row],[Import anual sol·licitat (màxim 1.200,00€ per treballador)]]=1200,IF(DE23=2,3,0),0)</f>
        <v>0</v>
      </c>
      <c r="DG23" s="74">
        <f>IF(Taula4[[#This Row],[% Jornada (no posar el símbol %)]]&lt;100,IF(Taula4[[#This Row],[Import anual sol·licitat (màxim 1.200,00€ per treballador)]]=1200,4,0),0)</f>
        <v>0</v>
      </c>
      <c r="DH23" s="74">
        <f t="shared" si="23"/>
        <v>0</v>
      </c>
      <c r="DI23" s="74" t="str">
        <f t="shared" si="24"/>
        <v/>
      </c>
      <c r="DJ23" s="74" t="str">
        <f t="shared" si="25"/>
        <v/>
      </c>
      <c r="DK23" s="74" t="str">
        <f t="shared" si="26"/>
        <v/>
      </c>
    </row>
    <row r="24" spans="1:115" ht="14.25" customHeight="1">
      <c r="A24" s="30"/>
      <c r="B24" s="76">
        <v>18</v>
      </c>
      <c r="C24" s="5"/>
      <c r="D24" s="138"/>
      <c r="E24" s="134"/>
      <c r="F24" s="132"/>
      <c r="G24" s="132"/>
      <c r="H24" s="5"/>
      <c r="I24" s="134"/>
      <c r="J24" s="5"/>
      <c r="K24" s="133"/>
      <c r="L24" s="214"/>
      <c r="M24" s="268"/>
      <c r="N24" s="160" t="str">
        <f t="shared" si="0"/>
        <v/>
      </c>
      <c r="O24" s="109"/>
      <c r="P24" s="30"/>
      <c r="Q24" s="30"/>
      <c r="R24" s="30"/>
      <c r="S24" s="30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69">
        <f t="shared" si="18"/>
        <v>0</v>
      </c>
      <c r="CB24" s="69" t="str">
        <f t="shared" si="1"/>
        <v/>
      </c>
      <c r="CC24" s="69" t="str">
        <f t="shared" si="2"/>
        <v/>
      </c>
      <c r="CD24" s="69">
        <f t="shared" si="11"/>
        <v>0</v>
      </c>
      <c r="CE24" s="69">
        <f t="shared" si="3"/>
        <v>0</v>
      </c>
      <c r="CF24" s="70" t="str">
        <f t="shared" si="4"/>
        <v/>
      </c>
      <c r="CG24" s="71">
        <f t="shared" si="5"/>
        <v>0</v>
      </c>
      <c r="CH24" s="71">
        <f t="shared" si="6"/>
        <v>0</v>
      </c>
      <c r="CI24" s="71">
        <f t="shared" si="19"/>
        <v>0</v>
      </c>
      <c r="CJ24" s="69">
        <f t="shared" si="20"/>
        <v>0</v>
      </c>
      <c r="CK24" s="34"/>
      <c r="CN24" s="73" t="str">
        <f t="shared" si="7"/>
        <v/>
      </c>
      <c r="CO24" s="74" t="str">
        <f t="shared" si="8"/>
        <v/>
      </c>
      <c r="CP24" s="74" t="str">
        <f t="shared" si="12"/>
        <v/>
      </c>
      <c r="CQ24" s="118" t="str">
        <f t="shared" si="9"/>
        <v/>
      </c>
      <c r="CR24" s="118" t="str">
        <f t="shared" si="10"/>
        <v/>
      </c>
      <c r="CS24" s="75" t="str">
        <f t="shared" si="13"/>
        <v/>
      </c>
      <c r="CT24" s="75" t="str">
        <f t="shared" si="14"/>
        <v/>
      </c>
      <c r="CU24" s="74" t="str">
        <f t="shared" si="15"/>
        <v/>
      </c>
      <c r="CV24" s="74" t="str">
        <f t="shared" si="16"/>
        <v/>
      </c>
      <c r="CW24" s="74" t="str">
        <f t="shared" si="21"/>
        <v/>
      </c>
      <c r="CX24" s="110"/>
      <c r="CZ24" s="75">
        <f t="shared" si="22"/>
        <v>0</v>
      </c>
      <c r="DB24" s="74">
        <f>IF(Taula4[[#This Row],[Codi del contracte]]&lt;&gt;"",IF(Taula4[[#This Row],[Codi del contracte]]&gt;199,IF(Taula4[[#This Row],[Codi del contracte]]&lt;300,1,0),0),0)</f>
        <v>0</v>
      </c>
      <c r="DC24" s="74">
        <f>IF(Taula4[[#This Row],[Codi del contracte]]&lt;&gt;"",IF(Taula4[[#This Row],[Codi del contracte]]&gt;499,IF(Taula4[[#This Row],[Codi del contracte]]&lt;600,1,0),0),0)</f>
        <v>0</v>
      </c>
      <c r="DD24" s="74">
        <f t="shared" si="17"/>
        <v>0</v>
      </c>
      <c r="DE24" s="74">
        <f>IF(Taula4[[#This Row],[% Jornada (no posar el símbol %)]]=100,IF(DD24=1,2,0),0)</f>
        <v>0</v>
      </c>
      <c r="DF24" s="74">
        <f>IF(Taula4[[#This Row],[Import anual sol·licitat (màxim 1.200,00€ per treballador)]]=1200,IF(DE24=2,3,0),0)</f>
        <v>0</v>
      </c>
      <c r="DG24" s="74">
        <f>IF(Taula4[[#This Row],[% Jornada (no posar el símbol %)]]&lt;100,IF(Taula4[[#This Row],[Import anual sol·licitat (màxim 1.200,00€ per treballador)]]=1200,4,0),0)</f>
        <v>0</v>
      </c>
      <c r="DH24" s="74">
        <f t="shared" si="23"/>
        <v>0</v>
      </c>
      <c r="DI24" s="74" t="str">
        <f t="shared" si="24"/>
        <v/>
      </c>
      <c r="DJ24" s="74" t="str">
        <f t="shared" si="25"/>
        <v/>
      </c>
      <c r="DK24" s="74" t="str">
        <f t="shared" si="26"/>
        <v/>
      </c>
    </row>
    <row r="25" spans="1:115" ht="14.25" customHeight="1">
      <c r="A25" s="30"/>
      <c r="B25" s="76">
        <v>19</v>
      </c>
      <c r="C25" s="5"/>
      <c r="D25" s="138"/>
      <c r="E25" s="134"/>
      <c r="F25" s="132"/>
      <c r="G25" s="132"/>
      <c r="H25" s="5"/>
      <c r="I25" s="137"/>
      <c r="J25" s="5"/>
      <c r="K25" s="133"/>
      <c r="L25" s="214"/>
      <c r="M25" s="268"/>
      <c r="N25" s="160" t="str">
        <f t="shared" si="0"/>
        <v/>
      </c>
      <c r="O25" s="109"/>
      <c r="P25" s="30"/>
      <c r="Q25" s="30"/>
      <c r="R25" s="30"/>
      <c r="S25" s="30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69">
        <f t="shared" si="18"/>
        <v>0</v>
      </c>
      <c r="CB25" s="69" t="str">
        <f t="shared" si="1"/>
        <v/>
      </c>
      <c r="CC25" s="69" t="str">
        <f t="shared" si="2"/>
        <v/>
      </c>
      <c r="CD25" s="69">
        <f t="shared" si="11"/>
        <v>0</v>
      </c>
      <c r="CE25" s="69">
        <f t="shared" si="3"/>
        <v>0</v>
      </c>
      <c r="CF25" s="70" t="str">
        <f t="shared" si="4"/>
        <v/>
      </c>
      <c r="CG25" s="71">
        <f t="shared" si="5"/>
        <v>0</v>
      </c>
      <c r="CH25" s="71">
        <f t="shared" si="6"/>
        <v>0</v>
      </c>
      <c r="CI25" s="71">
        <f t="shared" si="19"/>
        <v>0</v>
      </c>
      <c r="CJ25" s="69">
        <f t="shared" si="20"/>
        <v>0</v>
      </c>
      <c r="CK25" s="34"/>
      <c r="CN25" s="73" t="str">
        <f t="shared" si="7"/>
        <v/>
      </c>
      <c r="CO25" s="74" t="str">
        <f t="shared" si="8"/>
        <v/>
      </c>
      <c r="CP25" s="74" t="str">
        <f t="shared" si="12"/>
        <v/>
      </c>
      <c r="CQ25" s="118" t="str">
        <f t="shared" si="9"/>
        <v/>
      </c>
      <c r="CR25" s="118" t="str">
        <f t="shared" si="10"/>
        <v/>
      </c>
      <c r="CS25" s="75" t="str">
        <f t="shared" si="13"/>
        <v/>
      </c>
      <c r="CT25" s="75" t="str">
        <f t="shared" si="14"/>
        <v/>
      </c>
      <c r="CU25" s="74" t="str">
        <f t="shared" si="15"/>
        <v/>
      </c>
      <c r="CV25" s="74" t="str">
        <f t="shared" si="16"/>
        <v/>
      </c>
      <c r="CW25" s="74" t="str">
        <f t="shared" si="21"/>
        <v/>
      </c>
      <c r="CX25" s="110"/>
      <c r="CZ25" s="75">
        <f t="shared" si="22"/>
        <v>0</v>
      </c>
      <c r="DB25" s="74">
        <f>IF(Taula4[[#This Row],[Codi del contracte]]&lt;&gt;"",IF(Taula4[[#This Row],[Codi del contracte]]&gt;199,IF(Taula4[[#This Row],[Codi del contracte]]&lt;300,1,0),0),0)</f>
        <v>0</v>
      </c>
      <c r="DC25" s="74">
        <f>IF(Taula4[[#This Row],[Codi del contracte]]&lt;&gt;"",IF(Taula4[[#This Row],[Codi del contracte]]&gt;499,IF(Taula4[[#This Row],[Codi del contracte]]&lt;600,1,0),0),0)</f>
        <v>0</v>
      </c>
      <c r="DD25" s="74">
        <f t="shared" si="17"/>
        <v>0</v>
      </c>
      <c r="DE25" s="74">
        <f>IF(Taula4[[#This Row],[% Jornada (no posar el símbol %)]]=100,IF(DD25=1,2,0),0)</f>
        <v>0</v>
      </c>
      <c r="DF25" s="74">
        <f>IF(Taula4[[#This Row],[Import anual sol·licitat (màxim 1.200,00€ per treballador)]]=1200,IF(DE25=2,3,0),0)</f>
        <v>0</v>
      </c>
      <c r="DG25" s="74">
        <f>IF(Taula4[[#This Row],[% Jornada (no posar el símbol %)]]&lt;100,IF(Taula4[[#This Row],[Import anual sol·licitat (màxim 1.200,00€ per treballador)]]=1200,4,0),0)</f>
        <v>0</v>
      </c>
      <c r="DH25" s="74">
        <f t="shared" si="23"/>
        <v>0</v>
      </c>
      <c r="DI25" s="74" t="str">
        <f t="shared" si="24"/>
        <v/>
      </c>
      <c r="DJ25" s="74" t="str">
        <f t="shared" si="25"/>
        <v/>
      </c>
      <c r="DK25" s="74" t="str">
        <f t="shared" si="26"/>
        <v/>
      </c>
    </row>
    <row r="26" spans="1:115" ht="14.25" customHeight="1">
      <c r="A26" s="30"/>
      <c r="B26" s="76">
        <v>20</v>
      </c>
      <c r="C26" s="5"/>
      <c r="D26" s="138"/>
      <c r="E26" s="134"/>
      <c r="F26" s="132"/>
      <c r="G26" s="132"/>
      <c r="H26" s="5"/>
      <c r="I26" s="137"/>
      <c r="J26" s="5"/>
      <c r="K26" s="133"/>
      <c r="L26" s="214"/>
      <c r="M26" s="268"/>
      <c r="N26" s="160" t="str">
        <f t="shared" si="0"/>
        <v/>
      </c>
      <c r="O26" s="109"/>
      <c r="P26" s="30"/>
      <c r="Q26" s="30"/>
      <c r="R26" s="30"/>
      <c r="S26" s="30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69">
        <f t="shared" si="18"/>
        <v>0</v>
      </c>
      <c r="CB26" s="69" t="str">
        <f t="shared" si="1"/>
        <v/>
      </c>
      <c r="CC26" s="69" t="str">
        <f t="shared" si="2"/>
        <v/>
      </c>
      <c r="CD26" s="69">
        <f t="shared" si="11"/>
        <v>0</v>
      </c>
      <c r="CE26" s="69">
        <f t="shared" si="3"/>
        <v>0</v>
      </c>
      <c r="CF26" s="70" t="str">
        <f t="shared" si="4"/>
        <v/>
      </c>
      <c r="CG26" s="71">
        <f t="shared" si="5"/>
        <v>0</v>
      </c>
      <c r="CH26" s="71">
        <f t="shared" si="6"/>
        <v>0</v>
      </c>
      <c r="CI26" s="71">
        <f t="shared" si="19"/>
        <v>0</v>
      </c>
      <c r="CJ26" s="69">
        <f t="shared" si="20"/>
        <v>0</v>
      </c>
      <c r="CK26" s="34"/>
      <c r="CN26" s="73" t="str">
        <f t="shared" si="7"/>
        <v/>
      </c>
      <c r="CO26" s="74" t="str">
        <f t="shared" si="8"/>
        <v/>
      </c>
      <c r="CP26" s="74" t="str">
        <f t="shared" si="12"/>
        <v/>
      </c>
      <c r="CQ26" s="118" t="str">
        <f t="shared" si="9"/>
        <v/>
      </c>
      <c r="CR26" s="118" t="str">
        <f t="shared" si="10"/>
        <v/>
      </c>
      <c r="CS26" s="75" t="str">
        <f t="shared" si="13"/>
        <v/>
      </c>
      <c r="CT26" s="75" t="str">
        <f t="shared" si="14"/>
        <v/>
      </c>
      <c r="CU26" s="74" t="str">
        <f t="shared" si="15"/>
        <v/>
      </c>
      <c r="CV26" s="74" t="str">
        <f t="shared" si="16"/>
        <v/>
      </c>
      <c r="CW26" s="74" t="str">
        <f t="shared" si="21"/>
        <v/>
      </c>
      <c r="CX26" s="110"/>
      <c r="CZ26" s="75">
        <f t="shared" si="22"/>
        <v>0</v>
      </c>
      <c r="DB26" s="74">
        <f>IF(Taula4[[#This Row],[Codi del contracte]]&lt;&gt;"",IF(Taula4[[#This Row],[Codi del contracte]]&gt;199,IF(Taula4[[#This Row],[Codi del contracte]]&lt;300,1,0),0),0)</f>
        <v>0</v>
      </c>
      <c r="DC26" s="74">
        <f>IF(Taula4[[#This Row],[Codi del contracte]]&lt;&gt;"",IF(Taula4[[#This Row],[Codi del contracte]]&gt;499,IF(Taula4[[#This Row],[Codi del contracte]]&lt;600,1,0),0),0)</f>
        <v>0</v>
      </c>
      <c r="DD26" s="74">
        <f t="shared" si="17"/>
        <v>0</v>
      </c>
      <c r="DE26" s="74">
        <f>IF(Taula4[[#This Row],[% Jornada (no posar el símbol %)]]=100,IF(DD26=1,2,0),0)</f>
        <v>0</v>
      </c>
      <c r="DF26" s="74">
        <f>IF(Taula4[[#This Row],[Import anual sol·licitat (màxim 1.200,00€ per treballador)]]=1200,IF(DE26=2,3,0),0)</f>
        <v>0</v>
      </c>
      <c r="DG26" s="74">
        <f>IF(Taula4[[#This Row],[% Jornada (no posar el símbol %)]]&lt;100,IF(Taula4[[#This Row],[Import anual sol·licitat (màxim 1.200,00€ per treballador)]]=1200,4,0),0)</f>
        <v>0</v>
      </c>
      <c r="DH26" s="74">
        <f t="shared" si="23"/>
        <v>0</v>
      </c>
      <c r="DI26" s="74" t="str">
        <f t="shared" si="24"/>
        <v/>
      </c>
      <c r="DJ26" s="74" t="str">
        <f t="shared" si="25"/>
        <v/>
      </c>
      <c r="DK26" s="74" t="str">
        <f t="shared" si="26"/>
        <v/>
      </c>
    </row>
    <row r="27" spans="1:115" ht="14.25" customHeight="1">
      <c r="A27" s="30"/>
      <c r="B27" s="76">
        <v>21</v>
      </c>
      <c r="C27" s="5"/>
      <c r="D27" s="138"/>
      <c r="E27" s="134"/>
      <c r="F27" s="132"/>
      <c r="G27" s="132"/>
      <c r="H27" s="5"/>
      <c r="I27" s="137"/>
      <c r="J27" s="5"/>
      <c r="K27" s="133"/>
      <c r="L27" s="214"/>
      <c r="M27" s="268"/>
      <c r="N27" s="160" t="str">
        <f t="shared" si="0"/>
        <v/>
      </c>
      <c r="O27" s="109"/>
      <c r="P27" s="30"/>
      <c r="Q27" s="30"/>
      <c r="R27" s="30"/>
      <c r="S27" s="30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69">
        <f t="shared" si="18"/>
        <v>0</v>
      </c>
      <c r="CB27" s="69" t="str">
        <f t="shared" si="1"/>
        <v/>
      </c>
      <c r="CC27" s="69" t="str">
        <f t="shared" si="2"/>
        <v/>
      </c>
      <c r="CD27" s="69">
        <f t="shared" si="11"/>
        <v>0</v>
      </c>
      <c r="CE27" s="69">
        <f t="shared" si="3"/>
        <v>0</v>
      </c>
      <c r="CF27" s="70" t="str">
        <f t="shared" si="4"/>
        <v/>
      </c>
      <c r="CG27" s="71">
        <f t="shared" si="5"/>
        <v>0</v>
      </c>
      <c r="CH27" s="71">
        <f t="shared" si="6"/>
        <v>0</v>
      </c>
      <c r="CI27" s="71">
        <f t="shared" si="19"/>
        <v>0</v>
      </c>
      <c r="CJ27" s="69">
        <f t="shared" si="20"/>
        <v>0</v>
      </c>
      <c r="CK27" s="34"/>
      <c r="CN27" s="73" t="str">
        <f t="shared" si="7"/>
        <v/>
      </c>
      <c r="CO27" s="74" t="str">
        <f t="shared" si="8"/>
        <v/>
      </c>
      <c r="CP27" s="74" t="str">
        <f t="shared" si="12"/>
        <v/>
      </c>
      <c r="CQ27" s="118" t="str">
        <f t="shared" si="9"/>
        <v/>
      </c>
      <c r="CR27" s="118" t="str">
        <f t="shared" si="10"/>
        <v/>
      </c>
      <c r="CS27" s="75" t="str">
        <f t="shared" si="13"/>
        <v/>
      </c>
      <c r="CT27" s="75" t="str">
        <f t="shared" si="14"/>
        <v/>
      </c>
      <c r="CU27" s="74" t="str">
        <f t="shared" si="15"/>
        <v/>
      </c>
      <c r="CV27" s="74" t="str">
        <f t="shared" si="16"/>
        <v/>
      </c>
      <c r="CW27" s="74" t="str">
        <f t="shared" si="21"/>
        <v/>
      </c>
      <c r="CX27" s="110"/>
      <c r="CZ27" s="75">
        <f t="shared" si="22"/>
        <v>0</v>
      </c>
      <c r="DB27" s="74">
        <f>IF(Taula4[[#This Row],[Codi del contracte]]&lt;&gt;"",IF(Taula4[[#This Row],[Codi del contracte]]&gt;199,IF(Taula4[[#This Row],[Codi del contracte]]&lt;300,1,0),0),0)</f>
        <v>0</v>
      </c>
      <c r="DC27" s="74">
        <f>IF(Taula4[[#This Row],[Codi del contracte]]&lt;&gt;"",IF(Taula4[[#This Row],[Codi del contracte]]&gt;499,IF(Taula4[[#This Row],[Codi del contracte]]&lt;600,1,0),0),0)</f>
        <v>0</v>
      </c>
      <c r="DD27" s="74">
        <f t="shared" si="17"/>
        <v>0</v>
      </c>
      <c r="DE27" s="74">
        <f>IF(Taula4[[#This Row],[% Jornada (no posar el símbol %)]]=100,IF(DD27=1,2,0),0)</f>
        <v>0</v>
      </c>
      <c r="DF27" s="74">
        <f>IF(Taula4[[#This Row],[Import anual sol·licitat (màxim 1.200,00€ per treballador)]]=1200,IF(DE27=2,3,0),0)</f>
        <v>0</v>
      </c>
      <c r="DG27" s="74">
        <f>IF(Taula4[[#This Row],[% Jornada (no posar el símbol %)]]&lt;100,IF(Taula4[[#This Row],[Import anual sol·licitat (màxim 1.200,00€ per treballador)]]=1200,4,0),0)</f>
        <v>0</v>
      </c>
      <c r="DH27" s="74">
        <f t="shared" si="23"/>
        <v>0</v>
      </c>
      <c r="DI27" s="74" t="str">
        <f t="shared" si="24"/>
        <v/>
      </c>
      <c r="DJ27" s="74" t="str">
        <f t="shared" si="25"/>
        <v/>
      </c>
      <c r="DK27" s="74" t="str">
        <f t="shared" si="26"/>
        <v/>
      </c>
    </row>
    <row r="28" spans="1:115" ht="14.25" customHeight="1">
      <c r="A28" s="30"/>
      <c r="B28" s="76">
        <v>22</v>
      </c>
      <c r="C28" s="5"/>
      <c r="D28" s="138"/>
      <c r="E28" s="134"/>
      <c r="F28" s="132"/>
      <c r="G28" s="132"/>
      <c r="H28" s="5"/>
      <c r="I28" s="137"/>
      <c r="J28" s="5"/>
      <c r="K28" s="133"/>
      <c r="L28" s="214"/>
      <c r="M28" s="268"/>
      <c r="N28" s="160" t="str">
        <f t="shared" si="0"/>
        <v/>
      </c>
      <c r="O28" s="109"/>
      <c r="P28" s="30"/>
      <c r="Q28" s="30"/>
      <c r="R28" s="30"/>
      <c r="S28" s="30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69">
        <f t="shared" si="18"/>
        <v>0</v>
      </c>
      <c r="CB28" s="69" t="str">
        <f t="shared" si="1"/>
        <v/>
      </c>
      <c r="CC28" s="69" t="str">
        <f t="shared" si="2"/>
        <v/>
      </c>
      <c r="CD28" s="69">
        <f t="shared" si="11"/>
        <v>0</v>
      </c>
      <c r="CE28" s="69">
        <f t="shared" si="3"/>
        <v>0</v>
      </c>
      <c r="CF28" s="70" t="str">
        <f t="shared" si="4"/>
        <v/>
      </c>
      <c r="CG28" s="71">
        <f t="shared" si="5"/>
        <v>0</v>
      </c>
      <c r="CH28" s="71">
        <f t="shared" si="6"/>
        <v>0</v>
      </c>
      <c r="CI28" s="71">
        <f t="shared" si="19"/>
        <v>0</v>
      </c>
      <c r="CJ28" s="69">
        <f t="shared" si="20"/>
        <v>0</v>
      </c>
      <c r="CK28" s="34"/>
      <c r="CN28" s="73" t="str">
        <f t="shared" si="7"/>
        <v/>
      </c>
      <c r="CO28" s="74" t="str">
        <f t="shared" si="8"/>
        <v/>
      </c>
      <c r="CP28" s="74" t="str">
        <f t="shared" si="12"/>
        <v/>
      </c>
      <c r="CQ28" s="118" t="str">
        <f t="shared" si="9"/>
        <v/>
      </c>
      <c r="CR28" s="118" t="str">
        <f t="shared" si="10"/>
        <v/>
      </c>
      <c r="CS28" s="75" t="str">
        <f t="shared" si="13"/>
        <v/>
      </c>
      <c r="CT28" s="75" t="str">
        <f t="shared" si="14"/>
        <v/>
      </c>
      <c r="CU28" s="74" t="str">
        <f t="shared" si="15"/>
        <v/>
      </c>
      <c r="CV28" s="74" t="str">
        <f t="shared" si="16"/>
        <v/>
      </c>
      <c r="CW28" s="74" t="str">
        <f t="shared" si="21"/>
        <v/>
      </c>
      <c r="CX28" s="110"/>
      <c r="CZ28" s="75">
        <f t="shared" si="22"/>
        <v>0</v>
      </c>
      <c r="DB28" s="74">
        <f>IF(Taula4[[#This Row],[Codi del contracte]]&lt;&gt;"",IF(Taula4[[#This Row],[Codi del contracte]]&gt;199,IF(Taula4[[#This Row],[Codi del contracte]]&lt;300,1,0),0),0)</f>
        <v>0</v>
      </c>
      <c r="DC28" s="74">
        <f>IF(Taula4[[#This Row],[Codi del contracte]]&lt;&gt;"",IF(Taula4[[#This Row],[Codi del contracte]]&gt;499,IF(Taula4[[#This Row],[Codi del contracte]]&lt;600,1,0),0),0)</f>
        <v>0</v>
      </c>
      <c r="DD28" s="74">
        <f t="shared" si="17"/>
        <v>0</v>
      </c>
      <c r="DE28" s="74">
        <f>IF(Taula4[[#This Row],[% Jornada (no posar el símbol %)]]=100,IF(DD28=1,2,0),0)</f>
        <v>0</v>
      </c>
      <c r="DF28" s="74">
        <f>IF(Taula4[[#This Row],[Import anual sol·licitat (màxim 1.200,00€ per treballador)]]=1200,IF(DE28=2,3,0),0)</f>
        <v>0</v>
      </c>
      <c r="DG28" s="74">
        <f>IF(Taula4[[#This Row],[% Jornada (no posar el símbol %)]]&lt;100,IF(Taula4[[#This Row],[Import anual sol·licitat (màxim 1.200,00€ per treballador)]]=1200,4,0),0)</f>
        <v>0</v>
      </c>
      <c r="DH28" s="74">
        <f t="shared" si="23"/>
        <v>0</v>
      </c>
      <c r="DI28" s="74" t="str">
        <f t="shared" si="24"/>
        <v/>
      </c>
      <c r="DJ28" s="74" t="str">
        <f t="shared" si="25"/>
        <v/>
      </c>
      <c r="DK28" s="74" t="str">
        <f t="shared" si="26"/>
        <v/>
      </c>
    </row>
    <row r="29" spans="1:115" ht="14.25" customHeight="1">
      <c r="A29" s="30"/>
      <c r="B29" s="76">
        <v>23</v>
      </c>
      <c r="C29" s="5"/>
      <c r="D29" s="138"/>
      <c r="E29" s="134"/>
      <c r="F29" s="132"/>
      <c r="G29" s="132"/>
      <c r="H29" s="5"/>
      <c r="I29" s="137"/>
      <c r="J29" s="5"/>
      <c r="K29" s="133"/>
      <c r="L29" s="214"/>
      <c r="M29" s="268"/>
      <c r="N29" s="160" t="str">
        <f t="shared" si="0"/>
        <v/>
      </c>
      <c r="O29" s="109"/>
      <c r="P29" s="7"/>
      <c r="Q29" s="7"/>
      <c r="R29" s="7"/>
      <c r="S29" s="7"/>
      <c r="CA29" s="69">
        <f t="shared" si="18"/>
        <v>0</v>
      </c>
      <c r="CB29" s="69" t="str">
        <f t="shared" si="1"/>
        <v/>
      </c>
      <c r="CC29" s="69" t="str">
        <f t="shared" si="2"/>
        <v/>
      </c>
      <c r="CD29" s="69">
        <f t="shared" si="11"/>
        <v>0</v>
      </c>
      <c r="CE29" s="69">
        <f t="shared" si="3"/>
        <v>0</v>
      </c>
      <c r="CF29" s="70" t="str">
        <f t="shared" si="4"/>
        <v/>
      </c>
      <c r="CG29" s="71">
        <f t="shared" si="5"/>
        <v>0</v>
      </c>
      <c r="CH29" s="71">
        <f t="shared" si="6"/>
        <v>0</v>
      </c>
      <c r="CI29" s="71">
        <f t="shared" si="19"/>
        <v>0</v>
      </c>
      <c r="CJ29" s="69">
        <f t="shared" si="20"/>
        <v>0</v>
      </c>
      <c r="CN29" s="73" t="str">
        <f t="shared" si="7"/>
        <v/>
      </c>
      <c r="CO29" s="74" t="str">
        <f t="shared" si="8"/>
        <v/>
      </c>
      <c r="CP29" s="74" t="str">
        <f t="shared" si="12"/>
        <v/>
      </c>
      <c r="CQ29" s="118" t="str">
        <f t="shared" si="9"/>
        <v/>
      </c>
      <c r="CR29" s="118" t="str">
        <f t="shared" si="10"/>
        <v/>
      </c>
      <c r="CS29" s="75" t="str">
        <f t="shared" si="13"/>
        <v/>
      </c>
      <c r="CT29" s="75" t="str">
        <f t="shared" si="14"/>
        <v/>
      </c>
      <c r="CU29" s="74" t="str">
        <f t="shared" si="15"/>
        <v/>
      </c>
      <c r="CV29" s="74" t="str">
        <f t="shared" si="16"/>
        <v/>
      </c>
      <c r="CW29" s="74" t="str">
        <f t="shared" si="21"/>
        <v/>
      </c>
      <c r="CX29" s="110"/>
      <c r="CZ29" s="75">
        <f t="shared" si="22"/>
        <v>0</v>
      </c>
      <c r="DB29" s="74">
        <f>IF(Taula4[[#This Row],[Codi del contracte]]&lt;&gt;"",IF(Taula4[[#This Row],[Codi del contracte]]&gt;199,IF(Taula4[[#This Row],[Codi del contracte]]&lt;300,1,0),0),0)</f>
        <v>0</v>
      </c>
      <c r="DC29" s="74">
        <f>IF(Taula4[[#This Row],[Codi del contracte]]&lt;&gt;"",IF(Taula4[[#This Row],[Codi del contracte]]&gt;499,IF(Taula4[[#This Row],[Codi del contracte]]&lt;600,1,0),0),0)</f>
        <v>0</v>
      </c>
      <c r="DD29" s="74">
        <f t="shared" si="17"/>
        <v>0</v>
      </c>
      <c r="DE29" s="74">
        <f>IF(Taula4[[#This Row],[% Jornada (no posar el símbol %)]]=100,IF(DD29=1,2,0),0)</f>
        <v>0</v>
      </c>
      <c r="DF29" s="74">
        <f>IF(Taula4[[#This Row],[Import anual sol·licitat (màxim 1.200,00€ per treballador)]]=1200,IF(DE29=2,3,0),0)</f>
        <v>0</v>
      </c>
      <c r="DG29" s="74">
        <f>IF(Taula4[[#This Row],[% Jornada (no posar el símbol %)]]&lt;100,IF(Taula4[[#This Row],[Import anual sol·licitat (màxim 1.200,00€ per treballador)]]=1200,4,0),0)</f>
        <v>0</v>
      </c>
      <c r="DH29" s="74">
        <f t="shared" si="23"/>
        <v>0</v>
      </c>
      <c r="DI29" s="74" t="str">
        <f t="shared" si="24"/>
        <v/>
      </c>
      <c r="DJ29" s="74" t="str">
        <f t="shared" si="25"/>
        <v/>
      </c>
      <c r="DK29" s="74" t="str">
        <f t="shared" si="26"/>
        <v/>
      </c>
    </row>
    <row r="30" spans="1:115" ht="14.25" customHeight="1">
      <c r="A30" s="30"/>
      <c r="B30" s="76">
        <v>24</v>
      </c>
      <c r="C30" s="5"/>
      <c r="D30" s="138"/>
      <c r="E30" s="134"/>
      <c r="F30" s="132"/>
      <c r="G30" s="132"/>
      <c r="H30" s="5"/>
      <c r="I30" s="137"/>
      <c r="J30" s="5"/>
      <c r="K30" s="133"/>
      <c r="L30" s="214"/>
      <c r="M30" s="268"/>
      <c r="N30" s="160" t="str">
        <f t="shared" si="0"/>
        <v/>
      </c>
      <c r="O30" s="109"/>
      <c r="P30" s="7"/>
      <c r="Q30" s="7"/>
      <c r="R30" s="7"/>
      <c r="S30" s="7"/>
      <c r="CA30" s="69">
        <f t="shared" si="18"/>
        <v>0</v>
      </c>
      <c r="CB30" s="69" t="str">
        <f t="shared" si="1"/>
        <v/>
      </c>
      <c r="CC30" s="69" t="str">
        <f t="shared" si="2"/>
        <v/>
      </c>
      <c r="CD30" s="69">
        <f t="shared" si="11"/>
        <v>0</v>
      </c>
      <c r="CE30" s="69">
        <f t="shared" si="3"/>
        <v>0</v>
      </c>
      <c r="CF30" s="70" t="str">
        <f t="shared" si="4"/>
        <v/>
      </c>
      <c r="CG30" s="71">
        <f t="shared" si="5"/>
        <v>0</v>
      </c>
      <c r="CH30" s="71">
        <f t="shared" si="6"/>
        <v>0</v>
      </c>
      <c r="CI30" s="71">
        <f t="shared" si="19"/>
        <v>0</v>
      </c>
      <c r="CJ30" s="69">
        <f t="shared" si="20"/>
        <v>0</v>
      </c>
      <c r="CN30" s="73" t="str">
        <f t="shared" si="7"/>
        <v/>
      </c>
      <c r="CO30" s="74" t="str">
        <f t="shared" si="8"/>
        <v/>
      </c>
      <c r="CP30" s="74" t="str">
        <f t="shared" si="12"/>
        <v/>
      </c>
      <c r="CQ30" s="118" t="str">
        <f t="shared" si="9"/>
        <v/>
      </c>
      <c r="CR30" s="118" t="str">
        <f t="shared" si="10"/>
        <v/>
      </c>
      <c r="CS30" s="75" t="str">
        <f t="shared" si="13"/>
        <v/>
      </c>
      <c r="CT30" s="75" t="str">
        <f t="shared" si="14"/>
        <v/>
      </c>
      <c r="CU30" s="74" t="str">
        <f t="shared" si="15"/>
        <v/>
      </c>
      <c r="CV30" s="74" t="str">
        <f t="shared" si="16"/>
        <v/>
      </c>
      <c r="CW30" s="74" t="str">
        <f t="shared" si="21"/>
        <v/>
      </c>
      <c r="CX30" s="110"/>
      <c r="CZ30" s="75">
        <f t="shared" si="22"/>
        <v>0</v>
      </c>
      <c r="DB30" s="74">
        <f>IF(Taula4[[#This Row],[Codi del contracte]]&lt;&gt;"",IF(Taula4[[#This Row],[Codi del contracte]]&gt;199,IF(Taula4[[#This Row],[Codi del contracte]]&lt;300,1,0),0),0)</f>
        <v>0</v>
      </c>
      <c r="DC30" s="74">
        <f>IF(Taula4[[#This Row],[Codi del contracte]]&lt;&gt;"",IF(Taula4[[#This Row],[Codi del contracte]]&gt;499,IF(Taula4[[#This Row],[Codi del contracte]]&lt;600,1,0),0),0)</f>
        <v>0</v>
      </c>
      <c r="DD30" s="74">
        <f t="shared" si="17"/>
        <v>0</v>
      </c>
      <c r="DE30" s="74">
        <f>IF(Taula4[[#This Row],[% Jornada (no posar el símbol %)]]=100,IF(DD30=1,2,0),0)</f>
        <v>0</v>
      </c>
      <c r="DF30" s="74">
        <f>IF(Taula4[[#This Row],[Import anual sol·licitat (màxim 1.200,00€ per treballador)]]=1200,IF(DE30=2,3,0),0)</f>
        <v>0</v>
      </c>
      <c r="DG30" s="74">
        <f>IF(Taula4[[#This Row],[% Jornada (no posar el símbol %)]]&lt;100,IF(Taula4[[#This Row],[Import anual sol·licitat (màxim 1.200,00€ per treballador)]]=1200,4,0),0)</f>
        <v>0</v>
      </c>
      <c r="DH30" s="74">
        <f t="shared" si="23"/>
        <v>0</v>
      </c>
      <c r="DI30" s="74" t="str">
        <f t="shared" si="24"/>
        <v/>
      </c>
      <c r="DJ30" s="74" t="str">
        <f t="shared" si="25"/>
        <v/>
      </c>
      <c r="DK30" s="74" t="str">
        <f t="shared" si="26"/>
        <v/>
      </c>
    </row>
    <row r="31" spans="1:115" ht="14.25" customHeight="1">
      <c r="A31" s="30"/>
      <c r="B31" s="76">
        <v>25</v>
      </c>
      <c r="C31" s="5"/>
      <c r="D31" s="138"/>
      <c r="E31" s="134"/>
      <c r="F31" s="132"/>
      <c r="G31" s="132"/>
      <c r="H31" s="5"/>
      <c r="I31" s="137"/>
      <c r="J31" s="5"/>
      <c r="K31" s="133"/>
      <c r="L31" s="214"/>
      <c r="M31" s="268"/>
      <c r="N31" s="160" t="str">
        <f t="shared" si="0"/>
        <v/>
      </c>
      <c r="O31" s="109"/>
      <c r="P31" s="7"/>
      <c r="Q31" s="7"/>
      <c r="R31" s="7"/>
      <c r="S31" s="7"/>
      <c r="CA31" s="69">
        <f t="shared" si="18"/>
        <v>0</v>
      </c>
      <c r="CB31" s="69" t="str">
        <f t="shared" si="1"/>
        <v/>
      </c>
      <c r="CC31" s="69" t="str">
        <f t="shared" si="2"/>
        <v/>
      </c>
      <c r="CD31" s="69">
        <f t="shared" si="11"/>
        <v>0</v>
      </c>
      <c r="CE31" s="69">
        <f t="shared" si="3"/>
        <v>0</v>
      </c>
      <c r="CF31" s="70" t="str">
        <f t="shared" si="4"/>
        <v/>
      </c>
      <c r="CG31" s="71">
        <f t="shared" si="5"/>
        <v>0</v>
      </c>
      <c r="CH31" s="71">
        <f t="shared" si="6"/>
        <v>0</v>
      </c>
      <c r="CI31" s="71">
        <f t="shared" si="19"/>
        <v>0</v>
      </c>
      <c r="CJ31" s="69">
        <f t="shared" si="20"/>
        <v>0</v>
      </c>
      <c r="CN31" s="73" t="str">
        <f t="shared" si="7"/>
        <v/>
      </c>
      <c r="CO31" s="74" t="str">
        <f t="shared" si="8"/>
        <v/>
      </c>
      <c r="CP31" s="74" t="str">
        <f t="shared" si="12"/>
        <v/>
      </c>
      <c r="CQ31" s="118" t="str">
        <f t="shared" si="9"/>
        <v/>
      </c>
      <c r="CR31" s="118" t="str">
        <f t="shared" si="10"/>
        <v/>
      </c>
      <c r="CS31" s="75" t="str">
        <f t="shared" si="13"/>
        <v/>
      </c>
      <c r="CT31" s="75" t="str">
        <f t="shared" si="14"/>
        <v/>
      </c>
      <c r="CU31" s="74" t="str">
        <f t="shared" si="15"/>
        <v/>
      </c>
      <c r="CV31" s="74" t="str">
        <f t="shared" si="16"/>
        <v/>
      </c>
      <c r="CW31" s="74" t="str">
        <f t="shared" si="21"/>
        <v/>
      </c>
      <c r="CX31" s="110"/>
      <c r="CZ31" s="75">
        <f t="shared" si="22"/>
        <v>0</v>
      </c>
      <c r="DB31" s="74">
        <f>IF(Taula4[[#This Row],[Codi del contracte]]&lt;&gt;"",IF(Taula4[[#This Row],[Codi del contracte]]&gt;199,IF(Taula4[[#This Row],[Codi del contracte]]&lt;300,1,0),0),0)</f>
        <v>0</v>
      </c>
      <c r="DC31" s="74">
        <f>IF(Taula4[[#This Row],[Codi del contracte]]&lt;&gt;"",IF(Taula4[[#This Row],[Codi del contracte]]&gt;499,IF(Taula4[[#This Row],[Codi del contracte]]&lt;600,1,0),0),0)</f>
        <v>0</v>
      </c>
      <c r="DD31" s="74">
        <f t="shared" si="17"/>
        <v>0</v>
      </c>
      <c r="DE31" s="74">
        <f>IF(Taula4[[#This Row],[% Jornada (no posar el símbol %)]]=100,IF(DD31=1,2,0),0)</f>
        <v>0</v>
      </c>
      <c r="DF31" s="74">
        <f>IF(Taula4[[#This Row],[Import anual sol·licitat (màxim 1.200,00€ per treballador)]]=1200,IF(DE31=2,3,0),0)</f>
        <v>0</v>
      </c>
      <c r="DG31" s="74">
        <f>IF(Taula4[[#This Row],[% Jornada (no posar el símbol %)]]&lt;100,IF(Taula4[[#This Row],[Import anual sol·licitat (màxim 1.200,00€ per treballador)]]=1200,4,0),0)</f>
        <v>0</v>
      </c>
      <c r="DH31" s="74">
        <f t="shared" si="23"/>
        <v>0</v>
      </c>
      <c r="DI31" s="74" t="str">
        <f t="shared" si="24"/>
        <v/>
      </c>
      <c r="DJ31" s="74" t="str">
        <f t="shared" si="25"/>
        <v/>
      </c>
      <c r="DK31" s="74" t="str">
        <f t="shared" si="26"/>
        <v/>
      </c>
    </row>
    <row r="32" spans="1:115" ht="14.25" customHeight="1">
      <c r="A32" s="30"/>
      <c r="B32" s="76">
        <v>26</v>
      </c>
      <c r="C32" s="5"/>
      <c r="D32" s="138"/>
      <c r="E32" s="134"/>
      <c r="F32" s="132"/>
      <c r="G32" s="132"/>
      <c r="H32" s="5"/>
      <c r="I32" s="137"/>
      <c r="J32" s="5"/>
      <c r="K32" s="133"/>
      <c r="L32" s="214"/>
      <c r="M32" s="268"/>
      <c r="N32" s="160" t="str">
        <f t="shared" si="0"/>
        <v/>
      </c>
      <c r="O32" s="109"/>
      <c r="P32" s="7"/>
      <c r="Q32" s="7"/>
      <c r="R32" s="7"/>
      <c r="S32" s="7"/>
      <c r="CA32" s="69">
        <f t="shared" si="18"/>
        <v>0</v>
      </c>
      <c r="CB32" s="69" t="str">
        <f t="shared" si="1"/>
        <v/>
      </c>
      <c r="CC32" s="69" t="str">
        <f t="shared" si="2"/>
        <v/>
      </c>
      <c r="CD32" s="69">
        <f t="shared" si="11"/>
        <v>0</v>
      </c>
      <c r="CE32" s="69">
        <f t="shared" si="3"/>
        <v>0</v>
      </c>
      <c r="CF32" s="70" t="str">
        <f t="shared" si="4"/>
        <v/>
      </c>
      <c r="CG32" s="71">
        <f t="shared" si="5"/>
        <v>0</v>
      </c>
      <c r="CH32" s="71">
        <f t="shared" si="6"/>
        <v>0</v>
      </c>
      <c r="CI32" s="71">
        <f t="shared" si="19"/>
        <v>0</v>
      </c>
      <c r="CJ32" s="69">
        <f t="shared" si="20"/>
        <v>0</v>
      </c>
      <c r="CN32" s="73" t="str">
        <f t="shared" si="7"/>
        <v/>
      </c>
      <c r="CO32" s="74" t="str">
        <f t="shared" si="8"/>
        <v/>
      </c>
      <c r="CP32" s="74" t="str">
        <f t="shared" si="12"/>
        <v/>
      </c>
      <c r="CQ32" s="118" t="str">
        <f t="shared" si="9"/>
        <v/>
      </c>
      <c r="CR32" s="118" t="str">
        <f t="shared" si="10"/>
        <v/>
      </c>
      <c r="CS32" s="75" t="str">
        <f t="shared" si="13"/>
        <v/>
      </c>
      <c r="CT32" s="75" t="str">
        <f t="shared" si="14"/>
        <v/>
      </c>
      <c r="CU32" s="74" t="str">
        <f t="shared" si="15"/>
        <v/>
      </c>
      <c r="CV32" s="74" t="str">
        <f t="shared" si="16"/>
        <v/>
      </c>
      <c r="CW32" s="74" t="str">
        <f t="shared" si="21"/>
        <v/>
      </c>
      <c r="CX32" s="110"/>
      <c r="CZ32" s="75">
        <f t="shared" si="22"/>
        <v>0</v>
      </c>
      <c r="DB32" s="74">
        <f>IF(Taula4[[#This Row],[Codi del contracte]]&lt;&gt;"",IF(Taula4[[#This Row],[Codi del contracte]]&gt;199,IF(Taula4[[#This Row],[Codi del contracte]]&lt;300,1,0),0),0)</f>
        <v>0</v>
      </c>
      <c r="DC32" s="74">
        <f>IF(Taula4[[#This Row],[Codi del contracte]]&lt;&gt;"",IF(Taula4[[#This Row],[Codi del contracte]]&gt;499,IF(Taula4[[#This Row],[Codi del contracte]]&lt;600,1,0),0),0)</f>
        <v>0</v>
      </c>
      <c r="DD32" s="74">
        <f t="shared" si="17"/>
        <v>0</v>
      </c>
      <c r="DE32" s="74">
        <f>IF(Taula4[[#This Row],[% Jornada (no posar el símbol %)]]=100,IF(DD32=1,2,0),0)</f>
        <v>0</v>
      </c>
      <c r="DF32" s="74">
        <f>IF(Taula4[[#This Row],[Import anual sol·licitat (màxim 1.200,00€ per treballador)]]=1200,IF(DE32=2,3,0),0)</f>
        <v>0</v>
      </c>
      <c r="DG32" s="74">
        <f>IF(Taula4[[#This Row],[% Jornada (no posar el símbol %)]]&lt;100,IF(Taula4[[#This Row],[Import anual sol·licitat (màxim 1.200,00€ per treballador)]]=1200,4,0),0)</f>
        <v>0</v>
      </c>
      <c r="DH32" s="74">
        <f t="shared" si="23"/>
        <v>0</v>
      </c>
      <c r="DI32" s="74" t="str">
        <f t="shared" si="24"/>
        <v/>
      </c>
      <c r="DJ32" s="74" t="str">
        <f t="shared" si="25"/>
        <v/>
      </c>
      <c r="DK32" s="74" t="str">
        <f t="shared" si="26"/>
        <v/>
      </c>
    </row>
    <row r="33" spans="1:115" ht="14.25" customHeight="1">
      <c r="A33" s="30"/>
      <c r="B33" s="76">
        <v>27</v>
      </c>
      <c r="C33" s="5"/>
      <c r="D33" s="138"/>
      <c r="E33" s="134"/>
      <c r="F33" s="132"/>
      <c r="G33" s="132"/>
      <c r="H33" s="5"/>
      <c r="I33" s="137"/>
      <c r="J33" s="5"/>
      <c r="K33" s="133"/>
      <c r="L33" s="214"/>
      <c r="M33" s="268"/>
      <c r="N33" s="160" t="str">
        <f t="shared" si="0"/>
        <v/>
      </c>
      <c r="O33" s="109"/>
      <c r="P33" s="7"/>
      <c r="Q33" s="7"/>
      <c r="R33" s="7"/>
      <c r="S33" s="7"/>
      <c r="CA33" s="69">
        <f t="shared" si="18"/>
        <v>0</v>
      </c>
      <c r="CB33" s="69" t="str">
        <f t="shared" si="1"/>
        <v/>
      </c>
      <c r="CC33" s="69" t="str">
        <f t="shared" si="2"/>
        <v/>
      </c>
      <c r="CD33" s="69">
        <f t="shared" si="11"/>
        <v>0</v>
      </c>
      <c r="CE33" s="69">
        <f t="shared" si="3"/>
        <v>0</v>
      </c>
      <c r="CF33" s="70" t="str">
        <f t="shared" si="4"/>
        <v/>
      </c>
      <c r="CG33" s="71">
        <f t="shared" si="5"/>
        <v>0</v>
      </c>
      <c r="CH33" s="71">
        <f t="shared" si="6"/>
        <v>0</v>
      </c>
      <c r="CI33" s="71">
        <f t="shared" si="19"/>
        <v>0</v>
      </c>
      <c r="CJ33" s="69">
        <f t="shared" si="20"/>
        <v>0</v>
      </c>
      <c r="CN33" s="73" t="str">
        <f t="shared" si="7"/>
        <v/>
      </c>
      <c r="CO33" s="74" t="str">
        <f t="shared" si="8"/>
        <v/>
      </c>
      <c r="CP33" s="74" t="str">
        <f t="shared" si="12"/>
        <v/>
      </c>
      <c r="CQ33" s="118" t="str">
        <f t="shared" si="9"/>
        <v/>
      </c>
      <c r="CR33" s="118" t="str">
        <f t="shared" si="10"/>
        <v/>
      </c>
      <c r="CS33" s="75" t="str">
        <f t="shared" si="13"/>
        <v/>
      </c>
      <c r="CT33" s="75" t="str">
        <f t="shared" si="14"/>
        <v/>
      </c>
      <c r="CU33" s="74" t="str">
        <f t="shared" si="15"/>
        <v/>
      </c>
      <c r="CV33" s="74" t="str">
        <f t="shared" si="16"/>
        <v/>
      </c>
      <c r="CW33" s="74" t="str">
        <f t="shared" si="21"/>
        <v/>
      </c>
      <c r="CX33" s="110"/>
      <c r="CZ33" s="75">
        <f t="shared" si="22"/>
        <v>0</v>
      </c>
      <c r="DB33" s="74">
        <f>IF(Taula4[[#This Row],[Codi del contracte]]&lt;&gt;"",IF(Taula4[[#This Row],[Codi del contracte]]&gt;199,IF(Taula4[[#This Row],[Codi del contracte]]&lt;300,1,0),0),0)</f>
        <v>0</v>
      </c>
      <c r="DC33" s="74">
        <f>IF(Taula4[[#This Row],[Codi del contracte]]&lt;&gt;"",IF(Taula4[[#This Row],[Codi del contracte]]&gt;499,IF(Taula4[[#This Row],[Codi del contracte]]&lt;600,1,0),0),0)</f>
        <v>0</v>
      </c>
      <c r="DD33" s="74">
        <f t="shared" si="17"/>
        <v>0</v>
      </c>
      <c r="DE33" s="74">
        <f>IF(Taula4[[#This Row],[% Jornada (no posar el símbol %)]]=100,IF(DD33=1,2,0),0)</f>
        <v>0</v>
      </c>
      <c r="DF33" s="74">
        <f>IF(Taula4[[#This Row],[Import anual sol·licitat (màxim 1.200,00€ per treballador)]]=1200,IF(DE33=2,3,0),0)</f>
        <v>0</v>
      </c>
      <c r="DG33" s="74">
        <f>IF(Taula4[[#This Row],[% Jornada (no posar el símbol %)]]&lt;100,IF(Taula4[[#This Row],[Import anual sol·licitat (màxim 1.200,00€ per treballador)]]=1200,4,0),0)</f>
        <v>0</v>
      </c>
      <c r="DH33" s="74">
        <f t="shared" si="23"/>
        <v>0</v>
      </c>
      <c r="DI33" s="74" t="str">
        <f t="shared" si="24"/>
        <v/>
      </c>
      <c r="DJ33" s="74" t="str">
        <f t="shared" si="25"/>
        <v/>
      </c>
      <c r="DK33" s="74" t="str">
        <f t="shared" si="26"/>
        <v/>
      </c>
    </row>
    <row r="34" spans="1:115" ht="14.25" customHeight="1">
      <c r="A34" s="30"/>
      <c r="B34" s="76">
        <v>28</v>
      </c>
      <c r="C34" s="5"/>
      <c r="D34" s="138"/>
      <c r="E34" s="134"/>
      <c r="F34" s="132"/>
      <c r="G34" s="132"/>
      <c r="H34" s="5"/>
      <c r="I34" s="137"/>
      <c r="J34" s="5"/>
      <c r="K34" s="133"/>
      <c r="L34" s="214"/>
      <c r="M34" s="268"/>
      <c r="N34" s="160" t="str">
        <f t="shared" si="0"/>
        <v/>
      </c>
      <c r="O34" s="109"/>
      <c r="P34" s="7"/>
      <c r="Q34" s="7"/>
      <c r="R34" s="7"/>
      <c r="S34" s="7"/>
      <c r="CA34" s="69">
        <f t="shared" si="18"/>
        <v>0</v>
      </c>
      <c r="CB34" s="69" t="str">
        <f t="shared" si="1"/>
        <v/>
      </c>
      <c r="CC34" s="69" t="str">
        <f t="shared" si="2"/>
        <v/>
      </c>
      <c r="CD34" s="69">
        <f t="shared" si="11"/>
        <v>0</v>
      </c>
      <c r="CE34" s="69">
        <f t="shared" si="3"/>
        <v>0</v>
      </c>
      <c r="CF34" s="70" t="str">
        <f t="shared" si="4"/>
        <v/>
      </c>
      <c r="CG34" s="71">
        <f t="shared" si="5"/>
        <v>0</v>
      </c>
      <c r="CH34" s="71">
        <f t="shared" si="6"/>
        <v>0</v>
      </c>
      <c r="CI34" s="71">
        <f t="shared" si="19"/>
        <v>0</v>
      </c>
      <c r="CJ34" s="69">
        <f t="shared" si="20"/>
        <v>0</v>
      </c>
      <c r="CN34" s="73" t="str">
        <f t="shared" si="7"/>
        <v/>
      </c>
      <c r="CO34" s="74" t="str">
        <f t="shared" si="8"/>
        <v/>
      </c>
      <c r="CP34" s="74" t="str">
        <f t="shared" si="12"/>
        <v/>
      </c>
      <c r="CQ34" s="118" t="str">
        <f t="shared" si="9"/>
        <v/>
      </c>
      <c r="CR34" s="118" t="str">
        <f t="shared" si="10"/>
        <v/>
      </c>
      <c r="CS34" s="75" t="str">
        <f t="shared" si="13"/>
        <v/>
      </c>
      <c r="CT34" s="75" t="str">
        <f t="shared" si="14"/>
        <v/>
      </c>
      <c r="CU34" s="74" t="str">
        <f t="shared" si="15"/>
        <v/>
      </c>
      <c r="CV34" s="74" t="str">
        <f t="shared" si="16"/>
        <v/>
      </c>
      <c r="CW34" s="74" t="str">
        <f t="shared" si="21"/>
        <v/>
      </c>
      <c r="CX34" s="110"/>
      <c r="CZ34" s="75">
        <f t="shared" si="22"/>
        <v>0</v>
      </c>
      <c r="DB34" s="74">
        <f>IF(Taula4[[#This Row],[Codi del contracte]]&lt;&gt;"",IF(Taula4[[#This Row],[Codi del contracte]]&gt;199,IF(Taula4[[#This Row],[Codi del contracte]]&lt;300,1,0),0),0)</f>
        <v>0</v>
      </c>
      <c r="DC34" s="74">
        <f>IF(Taula4[[#This Row],[Codi del contracte]]&lt;&gt;"",IF(Taula4[[#This Row],[Codi del contracte]]&gt;499,IF(Taula4[[#This Row],[Codi del contracte]]&lt;600,1,0),0),0)</f>
        <v>0</v>
      </c>
      <c r="DD34" s="74">
        <f t="shared" si="17"/>
        <v>0</v>
      </c>
      <c r="DE34" s="74">
        <f>IF(Taula4[[#This Row],[% Jornada (no posar el símbol %)]]=100,IF(DD34=1,2,0),0)</f>
        <v>0</v>
      </c>
      <c r="DF34" s="74">
        <f>IF(Taula4[[#This Row],[Import anual sol·licitat (màxim 1.200,00€ per treballador)]]=1200,IF(DE34=2,3,0),0)</f>
        <v>0</v>
      </c>
      <c r="DG34" s="74">
        <f>IF(Taula4[[#This Row],[% Jornada (no posar el símbol %)]]&lt;100,IF(Taula4[[#This Row],[Import anual sol·licitat (màxim 1.200,00€ per treballador)]]=1200,4,0),0)</f>
        <v>0</v>
      </c>
      <c r="DH34" s="74">
        <f t="shared" si="23"/>
        <v>0</v>
      </c>
      <c r="DI34" s="74" t="str">
        <f t="shared" si="24"/>
        <v/>
      </c>
      <c r="DJ34" s="74" t="str">
        <f t="shared" si="25"/>
        <v/>
      </c>
      <c r="DK34" s="74" t="str">
        <f t="shared" si="26"/>
        <v/>
      </c>
    </row>
    <row r="35" spans="1:115" ht="14.25" customHeight="1">
      <c r="A35" s="30"/>
      <c r="B35" s="76">
        <v>29</v>
      </c>
      <c r="C35" s="5"/>
      <c r="D35" s="138"/>
      <c r="E35" s="134"/>
      <c r="F35" s="132"/>
      <c r="G35" s="132"/>
      <c r="H35" s="5"/>
      <c r="I35" s="137"/>
      <c r="J35" s="5"/>
      <c r="K35" s="133"/>
      <c r="L35" s="214"/>
      <c r="M35" s="268"/>
      <c r="N35" s="160" t="str">
        <f t="shared" si="0"/>
        <v/>
      </c>
      <c r="O35" s="109"/>
      <c r="P35" s="7"/>
      <c r="Q35" s="7"/>
      <c r="R35" s="7"/>
      <c r="S35" s="7"/>
      <c r="CA35" s="69">
        <f t="shared" si="18"/>
        <v>0</v>
      </c>
      <c r="CB35" s="69" t="str">
        <f t="shared" si="1"/>
        <v/>
      </c>
      <c r="CC35" s="69" t="str">
        <f t="shared" si="2"/>
        <v/>
      </c>
      <c r="CD35" s="69">
        <f t="shared" si="11"/>
        <v>0</v>
      </c>
      <c r="CE35" s="69">
        <f t="shared" si="3"/>
        <v>0</v>
      </c>
      <c r="CF35" s="70" t="str">
        <f t="shared" si="4"/>
        <v/>
      </c>
      <c r="CG35" s="71">
        <f t="shared" si="5"/>
        <v>0</v>
      </c>
      <c r="CH35" s="71">
        <f t="shared" si="6"/>
        <v>0</v>
      </c>
      <c r="CI35" s="71">
        <f t="shared" si="19"/>
        <v>0</v>
      </c>
      <c r="CJ35" s="69">
        <f t="shared" si="20"/>
        <v>0</v>
      </c>
      <c r="CN35" s="73" t="str">
        <f t="shared" si="7"/>
        <v/>
      </c>
      <c r="CO35" s="74" t="str">
        <f t="shared" si="8"/>
        <v/>
      </c>
      <c r="CP35" s="74" t="str">
        <f t="shared" si="12"/>
        <v/>
      </c>
      <c r="CQ35" s="118" t="str">
        <f t="shared" si="9"/>
        <v/>
      </c>
      <c r="CR35" s="118" t="str">
        <f t="shared" si="10"/>
        <v/>
      </c>
      <c r="CS35" s="75" t="str">
        <f t="shared" si="13"/>
        <v/>
      </c>
      <c r="CT35" s="75" t="str">
        <f t="shared" si="14"/>
        <v/>
      </c>
      <c r="CU35" s="74" t="str">
        <f t="shared" si="15"/>
        <v/>
      </c>
      <c r="CV35" s="74" t="str">
        <f t="shared" si="16"/>
        <v/>
      </c>
      <c r="CW35" s="74" t="str">
        <f t="shared" si="21"/>
        <v/>
      </c>
      <c r="CX35" s="110"/>
      <c r="CZ35" s="75">
        <f t="shared" si="22"/>
        <v>0</v>
      </c>
      <c r="DB35" s="74">
        <f>IF(Taula4[[#This Row],[Codi del contracte]]&lt;&gt;"",IF(Taula4[[#This Row],[Codi del contracte]]&gt;199,IF(Taula4[[#This Row],[Codi del contracte]]&lt;300,1,0),0),0)</f>
        <v>0</v>
      </c>
      <c r="DC35" s="74">
        <f>IF(Taula4[[#This Row],[Codi del contracte]]&lt;&gt;"",IF(Taula4[[#This Row],[Codi del contracte]]&gt;499,IF(Taula4[[#This Row],[Codi del contracte]]&lt;600,1,0),0),0)</f>
        <v>0</v>
      </c>
      <c r="DD35" s="74">
        <f t="shared" si="17"/>
        <v>0</v>
      </c>
      <c r="DE35" s="74">
        <f>IF(Taula4[[#This Row],[% Jornada (no posar el símbol %)]]=100,IF(DD35=1,2,0),0)</f>
        <v>0</v>
      </c>
      <c r="DF35" s="74">
        <f>IF(Taula4[[#This Row],[Import anual sol·licitat (màxim 1.200,00€ per treballador)]]=1200,IF(DE35=2,3,0),0)</f>
        <v>0</v>
      </c>
      <c r="DG35" s="74">
        <f>IF(Taula4[[#This Row],[% Jornada (no posar el símbol %)]]&lt;100,IF(Taula4[[#This Row],[Import anual sol·licitat (màxim 1.200,00€ per treballador)]]=1200,4,0),0)</f>
        <v>0</v>
      </c>
      <c r="DH35" s="74">
        <f t="shared" si="23"/>
        <v>0</v>
      </c>
      <c r="DI35" s="74" t="str">
        <f t="shared" si="24"/>
        <v/>
      </c>
      <c r="DJ35" s="74" t="str">
        <f t="shared" si="25"/>
        <v/>
      </c>
      <c r="DK35" s="74" t="str">
        <f t="shared" si="26"/>
        <v/>
      </c>
    </row>
    <row r="36" spans="1:115" ht="14.25" customHeight="1">
      <c r="A36" s="30"/>
      <c r="B36" s="76">
        <v>30</v>
      </c>
      <c r="C36" s="5"/>
      <c r="D36" s="138"/>
      <c r="E36" s="134"/>
      <c r="F36" s="132"/>
      <c r="G36" s="132"/>
      <c r="H36" s="5"/>
      <c r="I36" s="137"/>
      <c r="J36" s="5"/>
      <c r="K36" s="133"/>
      <c r="L36" s="214"/>
      <c r="M36" s="268"/>
      <c r="N36" s="160" t="str">
        <f t="shared" si="0"/>
        <v/>
      </c>
      <c r="O36" s="109"/>
      <c r="P36" s="7"/>
      <c r="Q36" s="7"/>
      <c r="R36" s="7"/>
      <c r="S36" s="7"/>
      <c r="CA36" s="69">
        <f t="shared" si="18"/>
        <v>0</v>
      </c>
      <c r="CB36" s="69" t="str">
        <f t="shared" si="1"/>
        <v/>
      </c>
      <c r="CC36" s="69" t="str">
        <f t="shared" si="2"/>
        <v/>
      </c>
      <c r="CD36" s="69">
        <f t="shared" si="11"/>
        <v>0</v>
      </c>
      <c r="CE36" s="69">
        <f t="shared" si="3"/>
        <v>0</v>
      </c>
      <c r="CF36" s="70" t="str">
        <f t="shared" si="4"/>
        <v/>
      </c>
      <c r="CG36" s="71">
        <f t="shared" si="5"/>
        <v>0</v>
      </c>
      <c r="CH36" s="71">
        <f t="shared" si="6"/>
        <v>0</v>
      </c>
      <c r="CI36" s="71">
        <f t="shared" si="19"/>
        <v>0</v>
      </c>
      <c r="CJ36" s="69">
        <f t="shared" si="20"/>
        <v>0</v>
      </c>
      <c r="CN36" s="73" t="str">
        <f t="shared" si="7"/>
        <v/>
      </c>
      <c r="CO36" s="74" t="str">
        <f t="shared" si="8"/>
        <v/>
      </c>
      <c r="CP36" s="74" t="str">
        <f t="shared" si="12"/>
        <v/>
      </c>
      <c r="CQ36" s="118" t="str">
        <f t="shared" si="9"/>
        <v/>
      </c>
      <c r="CR36" s="118" t="str">
        <f t="shared" si="10"/>
        <v/>
      </c>
      <c r="CS36" s="75" t="str">
        <f t="shared" si="13"/>
        <v/>
      </c>
      <c r="CT36" s="75" t="str">
        <f t="shared" si="14"/>
        <v/>
      </c>
      <c r="CU36" s="74" t="str">
        <f t="shared" si="15"/>
        <v/>
      </c>
      <c r="CV36" s="74" t="str">
        <f t="shared" si="16"/>
        <v/>
      </c>
      <c r="CW36" s="74" t="str">
        <f t="shared" si="21"/>
        <v/>
      </c>
      <c r="CX36" s="110"/>
      <c r="CZ36" s="75">
        <f t="shared" si="22"/>
        <v>0</v>
      </c>
      <c r="DB36" s="74">
        <f>IF(Taula4[[#This Row],[Codi del contracte]]&lt;&gt;"",IF(Taula4[[#This Row],[Codi del contracte]]&gt;199,IF(Taula4[[#This Row],[Codi del contracte]]&lt;300,1,0),0),0)</f>
        <v>0</v>
      </c>
      <c r="DC36" s="74">
        <f>IF(Taula4[[#This Row],[Codi del contracte]]&lt;&gt;"",IF(Taula4[[#This Row],[Codi del contracte]]&gt;499,IF(Taula4[[#This Row],[Codi del contracte]]&lt;600,1,0),0),0)</f>
        <v>0</v>
      </c>
      <c r="DD36" s="74">
        <f t="shared" si="17"/>
        <v>0</v>
      </c>
      <c r="DE36" s="74">
        <f>IF(Taula4[[#This Row],[% Jornada (no posar el símbol %)]]=100,IF(DD36=1,2,0),0)</f>
        <v>0</v>
      </c>
      <c r="DF36" s="74">
        <f>IF(Taula4[[#This Row],[Import anual sol·licitat (màxim 1.200,00€ per treballador)]]=1200,IF(DE36=2,3,0),0)</f>
        <v>0</v>
      </c>
      <c r="DG36" s="74">
        <f>IF(Taula4[[#This Row],[% Jornada (no posar el símbol %)]]&lt;100,IF(Taula4[[#This Row],[Import anual sol·licitat (màxim 1.200,00€ per treballador)]]=1200,4,0),0)</f>
        <v>0</v>
      </c>
      <c r="DH36" s="74">
        <f t="shared" si="23"/>
        <v>0</v>
      </c>
      <c r="DI36" s="74" t="str">
        <f t="shared" si="24"/>
        <v/>
      </c>
      <c r="DJ36" s="74" t="str">
        <f t="shared" si="25"/>
        <v/>
      </c>
      <c r="DK36" s="74" t="str">
        <f t="shared" si="26"/>
        <v/>
      </c>
    </row>
    <row r="37" spans="1:115" ht="14.25" customHeight="1">
      <c r="A37" s="30"/>
      <c r="B37" s="76">
        <v>31</v>
      </c>
      <c r="C37" s="5"/>
      <c r="D37" s="138"/>
      <c r="E37" s="134"/>
      <c r="F37" s="132"/>
      <c r="G37" s="132"/>
      <c r="H37" s="5"/>
      <c r="I37" s="137"/>
      <c r="J37" s="5"/>
      <c r="K37" s="133"/>
      <c r="L37" s="214"/>
      <c r="M37" s="268"/>
      <c r="N37" s="160" t="str">
        <f t="shared" si="0"/>
        <v/>
      </c>
      <c r="O37" s="109"/>
      <c r="P37" s="7"/>
      <c r="Q37" s="7"/>
      <c r="R37" s="7"/>
      <c r="S37" s="7"/>
      <c r="CA37" s="69">
        <f t="shared" si="18"/>
        <v>0</v>
      </c>
      <c r="CB37" s="69" t="str">
        <f t="shared" si="1"/>
        <v/>
      </c>
      <c r="CC37" s="69" t="str">
        <f t="shared" si="2"/>
        <v/>
      </c>
      <c r="CD37" s="69">
        <f t="shared" si="11"/>
        <v>0</v>
      </c>
      <c r="CE37" s="69">
        <f t="shared" si="3"/>
        <v>0</v>
      </c>
      <c r="CF37" s="70" t="str">
        <f t="shared" si="4"/>
        <v/>
      </c>
      <c r="CG37" s="71">
        <f t="shared" si="5"/>
        <v>0</v>
      </c>
      <c r="CH37" s="71">
        <f t="shared" si="6"/>
        <v>0</v>
      </c>
      <c r="CI37" s="71">
        <f t="shared" si="19"/>
        <v>0</v>
      </c>
      <c r="CJ37" s="69">
        <f t="shared" si="20"/>
        <v>0</v>
      </c>
      <c r="CN37" s="73" t="str">
        <f t="shared" si="7"/>
        <v/>
      </c>
      <c r="CO37" s="74" t="str">
        <f t="shared" si="8"/>
        <v/>
      </c>
      <c r="CP37" s="74" t="str">
        <f t="shared" si="12"/>
        <v/>
      </c>
      <c r="CQ37" s="118" t="str">
        <f t="shared" si="9"/>
        <v/>
      </c>
      <c r="CR37" s="118" t="str">
        <f t="shared" si="10"/>
        <v/>
      </c>
      <c r="CS37" s="75" t="str">
        <f t="shared" si="13"/>
        <v/>
      </c>
      <c r="CT37" s="75" t="str">
        <f t="shared" si="14"/>
        <v/>
      </c>
      <c r="CU37" s="74" t="str">
        <f t="shared" si="15"/>
        <v/>
      </c>
      <c r="CV37" s="74" t="str">
        <f t="shared" si="16"/>
        <v/>
      </c>
      <c r="CW37" s="74" t="str">
        <f t="shared" si="21"/>
        <v/>
      </c>
      <c r="CX37" s="110"/>
      <c r="CZ37" s="75">
        <f t="shared" si="22"/>
        <v>0</v>
      </c>
      <c r="DB37" s="74">
        <f>IF(Taula4[[#This Row],[Codi del contracte]]&lt;&gt;"",IF(Taula4[[#This Row],[Codi del contracte]]&gt;199,IF(Taula4[[#This Row],[Codi del contracte]]&lt;300,1,0),0),0)</f>
        <v>0</v>
      </c>
      <c r="DC37" s="74">
        <f>IF(Taula4[[#This Row],[Codi del contracte]]&lt;&gt;"",IF(Taula4[[#This Row],[Codi del contracte]]&gt;499,IF(Taula4[[#This Row],[Codi del contracte]]&lt;600,1,0),0),0)</f>
        <v>0</v>
      </c>
      <c r="DD37" s="74">
        <f t="shared" si="17"/>
        <v>0</v>
      </c>
      <c r="DE37" s="74">
        <f>IF(Taula4[[#This Row],[% Jornada (no posar el símbol %)]]=100,IF(DD37=1,2,0),0)</f>
        <v>0</v>
      </c>
      <c r="DF37" s="74">
        <f>IF(Taula4[[#This Row],[Import anual sol·licitat (màxim 1.200,00€ per treballador)]]=1200,IF(DE37=2,3,0),0)</f>
        <v>0</v>
      </c>
      <c r="DG37" s="74">
        <f>IF(Taula4[[#This Row],[% Jornada (no posar el símbol %)]]&lt;100,IF(Taula4[[#This Row],[Import anual sol·licitat (màxim 1.200,00€ per treballador)]]=1200,4,0),0)</f>
        <v>0</v>
      </c>
      <c r="DH37" s="74">
        <f t="shared" si="23"/>
        <v>0</v>
      </c>
      <c r="DI37" s="74" t="str">
        <f t="shared" si="24"/>
        <v/>
      </c>
      <c r="DJ37" s="74" t="str">
        <f t="shared" si="25"/>
        <v/>
      </c>
      <c r="DK37" s="74" t="str">
        <f t="shared" si="26"/>
        <v/>
      </c>
    </row>
    <row r="38" spans="1:115" ht="14.25" customHeight="1">
      <c r="A38" s="30"/>
      <c r="B38" s="76">
        <v>32</v>
      </c>
      <c r="C38" s="5"/>
      <c r="D38" s="138"/>
      <c r="E38" s="134"/>
      <c r="F38" s="132"/>
      <c r="G38" s="132"/>
      <c r="H38" s="5"/>
      <c r="I38" s="137"/>
      <c r="J38" s="5"/>
      <c r="K38" s="133"/>
      <c r="L38" s="214"/>
      <c r="M38" s="268"/>
      <c r="N38" s="160" t="str">
        <f t="shared" si="0"/>
        <v/>
      </c>
      <c r="O38" s="109"/>
      <c r="P38" s="7"/>
      <c r="Q38" s="7"/>
      <c r="R38" s="7"/>
      <c r="S38" s="7"/>
      <c r="CA38" s="69">
        <f t="shared" si="18"/>
        <v>0</v>
      </c>
      <c r="CB38" s="69" t="str">
        <f t="shared" si="1"/>
        <v/>
      </c>
      <c r="CC38" s="69" t="str">
        <f t="shared" si="2"/>
        <v/>
      </c>
      <c r="CD38" s="69">
        <f t="shared" si="11"/>
        <v>0</v>
      </c>
      <c r="CE38" s="69">
        <f t="shared" si="3"/>
        <v>0</v>
      </c>
      <c r="CF38" s="70" t="str">
        <f t="shared" si="4"/>
        <v/>
      </c>
      <c r="CG38" s="71">
        <f t="shared" si="5"/>
        <v>0</v>
      </c>
      <c r="CH38" s="71">
        <f t="shared" si="6"/>
        <v>0</v>
      </c>
      <c r="CI38" s="71">
        <f t="shared" si="19"/>
        <v>0</v>
      </c>
      <c r="CJ38" s="69">
        <f t="shared" si="20"/>
        <v>0</v>
      </c>
      <c r="CN38" s="73" t="str">
        <f t="shared" si="7"/>
        <v/>
      </c>
      <c r="CO38" s="74" t="str">
        <f t="shared" si="8"/>
        <v/>
      </c>
      <c r="CP38" s="74" t="str">
        <f t="shared" si="12"/>
        <v/>
      </c>
      <c r="CQ38" s="118" t="str">
        <f t="shared" si="9"/>
        <v/>
      </c>
      <c r="CR38" s="118" t="str">
        <f t="shared" si="10"/>
        <v/>
      </c>
      <c r="CS38" s="75" t="str">
        <f t="shared" si="13"/>
        <v/>
      </c>
      <c r="CT38" s="75" t="str">
        <f t="shared" si="14"/>
        <v/>
      </c>
      <c r="CU38" s="74" t="str">
        <f t="shared" si="15"/>
        <v/>
      </c>
      <c r="CV38" s="74" t="str">
        <f t="shared" si="16"/>
        <v/>
      </c>
      <c r="CW38" s="74" t="str">
        <f t="shared" si="21"/>
        <v/>
      </c>
      <c r="CX38" s="110"/>
      <c r="CZ38" s="75">
        <f t="shared" si="22"/>
        <v>0</v>
      </c>
      <c r="DB38" s="74">
        <f>IF(Taula4[[#This Row],[Codi del contracte]]&lt;&gt;"",IF(Taula4[[#This Row],[Codi del contracte]]&gt;199,IF(Taula4[[#This Row],[Codi del contracte]]&lt;300,1,0),0),0)</f>
        <v>0</v>
      </c>
      <c r="DC38" s="74">
        <f>IF(Taula4[[#This Row],[Codi del contracte]]&lt;&gt;"",IF(Taula4[[#This Row],[Codi del contracte]]&gt;499,IF(Taula4[[#This Row],[Codi del contracte]]&lt;600,1,0),0),0)</f>
        <v>0</v>
      </c>
      <c r="DD38" s="74">
        <f t="shared" si="17"/>
        <v>0</v>
      </c>
      <c r="DE38" s="74">
        <f>IF(Taula4[[#This Row],[% Jornada (no posar el símbol %)]]=100,IF(DD38=1,2,0),0)</f>
        <v>0</v>
      </c>
      <c r="DF38" s="74">
        <f>IF(Taula4[[#This Row],[Import anual sol·licitat (màxim 1.200,00€ per treballador)]]=1200,IF(DE38=2,3,0),0)</f>
        <v>0</v>
      </c>
      <c r="DG38" s="74">
        <f>IF(Taula4[[#This Row],[% Jornada (no posar el símbol %)]]&lt;100,IF(Taula4[[#This Row],[Import anual sol·licitat (màxim 1.200,00€ per treballador)]]=1200,4,0),0)</f>
        <v>0</v>
      </c>
      <c r="DH38" s="74">
        <f t="shared" si="23"/>
        <v>0</v>
      </c>
      <c r="DI38" s="74" t="str">
        <f t="shared" si="24"/>
        <v/>
      </c>
      <c r="DJ38" s="74" t="str">
        <f t="shared" si="25"/>
        <v/>
      </c>
      <c r="DK38" s="74" t="str">
        <f t="shared" si="26"/>
        <v/>
      </c>
    </row>
    <row r="39" spans="1:115" ht="14.25" customHeight="1">
      <c r="A39" s="30"/>
      <c r="B39" s="76">
        <v>33</v>
      </c>
      <c r="C39" s="5"/>
      <c r="D39" s="138"/>
      <c r="E39" s="134"/>
      <c r="F39" s="132"/>
      <c r="G39" s="132"/>
      <c r="H39" s="5"/>
      <c r="I39" s="137"/>
      <c r="J39" s="5"/>
      <c r="K39" s="133"/>
      <c r="L39" s="214"/>
      <c r="M39" s="268"/>
      <c r="N39" s="160" t="str">
        <f t="shared" si="0"/>
        <v/>
      </c>
      <c r="O39" s="109"/>
      <c r="P39" s="7"/>
      <c r="Q39" s="7"/>
      <c r="R39" s="7"/>
      <c r="S39" s="7"/>
      <c r="CA39" s="69">
        <f t="shared" si="18"/>
        <v>0</v>
      </c>
      <c r="CB39" s="69" t="str">
        <f t="shared" si="1"/>
        <v/>
      </c>
      <c r="CC39" s="69" t="str">
        <f t="shared" si="2"/>
        <v/>
      </c>
      <c r="CD39" s="69">
        <f t="shared" si="11"/>
        <v>0</v>
      </c>
      <c r="CE39" s="69">
        <f t="shared" si="3"/>
        <v>0</v>
      </c>
      <c r="CF39" s="70" t="str">
        <f t="shared" si="4"/>
        <v/>
      </c>
      <c r="CG39" s="71">
        <f t="shared" si="5"/>
        <v>0</v>
      </c>
      <c r="CH39" s="71">
        <f t="shared" si="6"/>
        <v>0</v>
      </c>
      <c r="CI39" s="71">
        <f t="shared" si="19"/>
        <v>0</v>
      </c>
      <c r="CJ39" s="69">
        <f t="shared" si="20"/>
        <v>0</v>
      </c>
      <c r="CN39" s="73" t="str">
        <f t="shared" si="7"/>
        <v/>
      </c>
      <c r="CO39" s="74" t="str">
        <f t="shared" si="8"/>
        <v/>
      </c>
      <c r="CP39" s="74" t="str">
        <f t="shared" si="12"/>
        <v/>
      </c>
      <c r="CQ39" s="118" t="str">
        <f t="shared" si="9"/>
        <v/>
      </c>
      <c r="CR39" s="118" t="str">
        <f t="shared" si="10"/>
        <v/>
      </c>
      <c r="CS39" s="75" t="str">
        <f t="shared" si="13"/>
        <v/>
      </c>
      <c r="CT39" s="75" t="str">
        <f t="shared" si="14"/>
        <v/>
      </c>
      <c r="CU39" s="74" t="str">
        <f t="shared" si="15"/>
        <v/>
      </c>
      <c r="CV39" s="74" t="str">
        <f t="shared" si="16"/>
        <v/>
      </c>
      <c r="CW39" s="74" t="str">
        <f t="shared" si="21"/>
        <v/>
      </c>
      <c r="CX39" s="110"/>
      <c r="CZ39" s="75">
        <f t="shared" si="22"/>
        <v>0</v>
      </c>
      <c r="DB39" s="74">
        <f>IF(Taula4[[#This Row],[Codi del contracte]]&lt;&gt;"",IF(Taula4[[#This Row],[Codi del contracte]]&gt;199,IF(Taula4[[#This Row],[Codi del contracte]]&lt;300,1,0),0),0)</f>
        <v>0</v>
      </c>
      <c r="DC39" s="74">
        <f>IF(Taula4[[#This Row],[Codi del contracte]]&lt;&gt;"",IF(Taula4[[#This Row],[Codi del contracte]]&gt;499,IF(Taula4[[#This Row],[Codi del contracte]]&lt;600,1,0),0),0)</f>
        <v>0</v>
      </c>
      <c r="DD39" s="74">
        <f t="shared" si="17"/>
        <v>0</v>
      </c>
      <c r="DE39" s="74">
        <f>IF(Taula4[[#This Row],[% Jornada (no posar el símbol %)]]=100,IF(DD39=1,2,0),0)</f>
        <v>0</v>
      </c>
      <c r="DF39" s="74">
        <f>IF(Taula4[[#This Row],[Import anual sol·licitat (màxim 1.200,00€ per treballador)]]=1200,IF(DE39=2,3,0),0)</f>
        <v>0</v>
      </c>
      <c r="DG39" s="74">
        <f>IF(Taula4[[#This Row],[% Jornada (no posar el símbol %)]]&lt;100,IF(Taula4[[#This Row],[Import anual sol·licitat (màxim 1.200,00€ per treballador)]]=1200,4,0),0)</f>
        <v>0</v>
      </c>
      <c r="DH39" s="74">
        <f t="shared" si="23"/>
        <v>0</v>
      </c>
      <c r="DI39" s="74" t="str">
        <f t="shared" si="24"/>
        <v/>
      </c>
      <c r="DJ39" s="74" t="str">
        <f t="shared" si="25"/>
        <v/>
      </c>
      <c r="DK39" s="74" t="str">
        <f t="shared" si="26"/>
        <v/>
      </c>
    </row>
    <row r="40" spans="1:115" ht="14.25" customHeight="1">
      <c r="A40" s="30"/>
      <c r="B40" s="76">
        <v>34</v>
      </c>
      <c r="C40" s="5"/>
      <c r="D40" s="138"/>
      <c r="E40" s="134"/>
      <c r="F40" s="132"/>
      <c r="G40" s="132"/>
      <c r="H40" s="5"/>
      <c r="I40" s="137"/>
      <c r="J40" s="5"/>
      <c r="K40" s="133"/>
      <c r="L40" s="214"/>
      <c r="M40" s="268"/>
      <c r="N40" s="160" t="str">
        <f t="shared" si="0"/>
        <v/>
      </c>
      <c r="O40" s="109"/>
      <c r="P40" s="7"/>
      <c r="Q40" s="7"/>
      <c r="R40" s="7"/>
      <c r="S40" s="7"/>
      <c r="CA40" s="69">
        <f t="shared" si="18"/>
        <v>0</v>
      </c>
      <c r="CB40" s="69" t="str">
        <f t="shared" si="1"/>
        <v/>
      </c>
      <c r="CC40" s="69" t="str">
        <f t="shared" si="2"/>
        <v/>
      </c>
      <c r="CD40" s="69">
        <f t="shared" si="11"/>
        <v>0</v>
      </c>
      <c r="CE40" s="69">
        <f t="shared" si="3"/>
        <v>0</v>
      </c>
      <c r="CF40" s="70" t="str">
        <f t="shared" si="4"/>
        <v/>
      </c>
      <c r="CG40" s="71">
        <f t="shared" si="5"/>
        <v>0</v>
      </c>
      <c r="CH40" s="71">
        <f t="shared" si="6"/>
        <v>0</v>
      </c>
      <c r="CI40" s="71">
        <f t="shared" si="19"/>
        <v>0</v>
      </c>
      <c r="CJ40" s="69">
        <f t="shared" si="20"/>
        <v>0</v>
      </c>
      <c r="CN40" s="73" t="str">
        <f t="shared" si="7"/>
        <v/>
      </c>
      <c r="CO40" s="74" t="str">
        <f t="shared" si="8"/>
        <v/>
      </c>
      <c r="CP40" s="74" t="str">
        <f t="shared" si="12"/>
        <v/>
      </c>
      <c r="CQ40" s="118" t="str">
        <f t="shared" si="9"/>
        <v/>
      </c>
      <c r="CR40" s="118" t="str">
        <f t="shared" si="10"/>
        <v/>
      </c>
      <c r="CS40" s="75" t="str">
        <f t="shared" si="13"/>
        <v/>
      </c>
      <c r="CT40" s="75" t="str">
        <f t="shared" si="14"/>
        <v/>
      </c>
      <c r="CU40" s="74" t="str">
        <f t="shared" si="15"/>
        <v/>
      </c>
      <c r="CV40" s="74" t="str">
        <f t="shared" si="16"/>
        <v/>
      </c>
      <c r="CW40" s="74" t="str">
        <f t="shared" si="21"/>
        <v/>
      </c>
      <c r="CX40" s="110"/>
      <c r="CZ40" s="75">
        <f t="shared" si="22"/>
        <v>0</v>
      </c>
      <c r="DB40" s="74">
        <f>IF(Taula4[[#This Row],[Codi del contracte]]&lt;&gt;"",IF(Taula4[[#This Row],[Codi del contracte]]&gt;199,IF(Taula4[[#This Row],[Codi del contracte]]&lt;300,1,0),0),0)</f>
        <v>0</v>
      </c>
      <c r="DC40" s="74">
        <f>IF(Taula4[[#This Row],[Codi del contracte]]&lt;&gt;"",IF(Taula4[[#This Row],[Codi del contracte]]&gt;499,IF(Taula4[[#This Row],[Codi del contracte]]&lt;600,1,0),0),0)</f>
        <v>0</v>
      </c>
      <c r="DD40" s="74">
        <f t="shared" si="17"/>
        <v>0</v>
      </c>
      <c r="DE40" s="74">
        <f>IF(Taula4[[#This Row],[% Jornada (no posar el símbol %)]]=100,IF(DD40=1,2,0),0)</f>
        <v>0</v>
      </c>
      <c r="DF40" s="74">
        <f>IF(Taula4[[#This Row],[Import anual sol·licitat (màxim 1.200,00€ per treballador)]]=1200,IF(DE40=2,3,0),0)</f>
        <v>0</v>
      </c>
      <c r="DG40" s="74">
        <f>IF(Taula4[[#This Row],[% Jornada (no posar el símbol %)]]&lt;100,IF(Taula4[[#This Row],[Import anual sol·licitat (màxim 1.200,00€ per treballador)]]=1200,4,0),0)</f>
        <v>0</v>
      </c>
      <c r="DH40" s="74">
        <f t="shared" si="23"/>
        <v>0</v>
      </c>
      <c r="DI40" s="74" t="str">
        <f t="shared" si="24"/>
        <v/>
      </c>
      <c r="DJ40" s="74" t="str">
        <f t="shared" si="25"/>
        <v/>
      </c>
      <c r="DK40" s="74" t="str">
        <f t="shared" si="26"/>
        <v/>
      </c>
    </row>
    <row r="41" spans="1:115" ht="14.25" customHeight="1">
      <c r="A41" s="30"/>
      <c r="B41" s="76">
        <v>35</v>
      </c>
      <c r="C41" s="5"/>
      <c r="D41" s="138"/>
      <c r="E41" s="134"/>
      <c r="F41" s="132"/>
      <c r="G41" s="132"/>
      <c r="H41" s="5"/>
      <c r="I41" s="137"/>
      <c r="J41" s="5"/>
      <c r="K41" s="133"/>
      <c r="L41" s="214"/>
      <c r="M41" s="268"/>
      <c r="N41" s="160" t="str">
        <f t="shared" si="0"/>
        <v/>
      </c>
      <c r="O41" s="109"/>
      <c r="P41" s="7"/>
      <c r="Q41" s="7"/>
      <c r="R41" s="7"/>
      <c r="S41" s="7"/>
      <c r="CA41" s="69">
        <f t="shared" si="18"/>
        <v>0</v>
      </c>
      <c r="CB41" s="69" t="str">
        <f t="shared" si="1"/>
        <v/>
      </c>
      <c r="CC41" s="69" t="str">
        <f t="shared" si="2"/>
        <v/>
      </c>
      <c r="CD41" s="69">
        <f t="shared" si="11"/>
        <v>0</v>
      </c>
      <c r="CE41" s="69">
        <f t="shared" si="3"/>
        <v>0</v>
      </c>
      <c r="CF41" s="70" t="str">
        <f t="shared" si="4"/>
        <v/>
      </c>
      <c r="CG41" s="71">
        <f t="shared" si="5"/>
        <v>0</v>
      </c>
      <c r="CH41" s="71">
        <f t="shared" si="6"/>
        <v>0</v>
      </c>
      <c r="CI41" s="71">
        <f t="shared" si="19"/>
        <v>0</v>
      </c>
      <c r="CJ41" s="69">
        <f t="shared" si="20"/>
        <v>0</v>
      </c>
      <c r="CN41" s="73" t="str">
        <f t="shared" si="7"/>
        <v/>
      </c>
      <c r="CO41" s="74" t="str">
        <f t="shared" si="8"/>
        <v/>
      </c>
      <c r="CP41" s="74" t="str">
        <f t="shared" si="12"/>
        <v/>
      </c>
      <c r="CQ41" s="118" t="str">
        <f t="shared" si="9"/>
        <v/>
      </c>
      <c r="CR41" s="118" t="str">
        <f t="shared" si="10"/>
        <v/>
      </c>
      <c r="CS41" s="75" t="str">
        <f t="shared" si="13"/>
        <v/>
      </c>
      <c r="CT41" s="75" t="str">
        <f t="shared" si="14"/>
        <v/>
      </c>
      <c r="CU41" s="74" t="str">
        <f t="shared" si="15"/>
        <v/>
      </c>
      <c r="CV41" s="74" t="str">
        <f t="shared" si="16"/>
        <v/>
      </c>
      <c r="CW41" s="74" t="str">
        <f t="shared" si="21"/>
        <v/>
      </c>
      <c r="CX41" s="110"/>
      <c r="CZ41" s="75">
        <f t="shared" si="22"/>
        <v>0</v>
      </c>
      <c r="DB41" s="74">
        <f>IF(Taula4[[#This Row],[Codi del contracte]]&lt;&gt;"",IF(Taula4[[#This Row],[Codi del contracte]]&gt;199,IF(Taula4[[#This Row],[Codi del contracte]]&lt;300,1,0),0),0)</f>
        <v>0</v>
      </c>
      <c r="DC41" s="74">
        <f>IF(Taula4[[#This Row],[Codi del contracte]]&lt;&gt;"",IF(Taula4[[#This Row],[Codi del contracte]]&gt;499,IF(Taula4[[#This Row],[Codi del contracte]]&lt;600,1,0),0),0)</f>
        <v>0</v>
      </c>
      <c r="DD41" s="74">
        <f t="shared" si="17"/>
        <v>0</v>
      </c>
      <c r="DE41" s="74">
        <f>IF(Taula4[[#This Row],[% Jornada (no posar el símbol %)]]=100,IF(DD41=1,2,0),0)</f>
        <v>0</v>
      </c>
      <c r="DF41" s="74">
        <f>IF(Taula4[[#This Row],[Import anual sol·licitat (màxim 1.200,00€ per treballador)]]=1200,IF(DE41=2,3,0),0)</f>
        <v>0</v>
      </c>
      <c r="DG41" s="74">
        <f>IF(Taula4[[#This Row],[% Jornada (no posar el símbol %)]]&lt;100,IF(Taula4[[#This Row],[Import anual sol·licitat (màxim 1.200,00€ per treballador)]]=1200,4,0),0)</f>
        <v>0</v>
      </c>
      <c r="DH41" s="74">
        <f t="shared" si="23"/>
        <v>0</v>
      </c>
      <c r="DI41" s="74" t="str">
        <f t="shared" si="24"/>
        <v/>
      </c>
      <c r="DJ41" s="74" t="str">
        <f t="shared" si="25"/>
        <v/>
      </c>
      <c r="DK41" s="74" t="str">
        <f t="shared" si="26"/>
        <v/>
      </c>
    </row>
    <row r="42" spans="1:115" ht="14.25" customHeight="1">
      <c r="A42" s="30"/>
      <c r="B42" s="76">
        <v>36</v>
      </c>
      <c r="C42" s="5"/>
      <c r="D42" s="138"/>
      <c r="E42" s="134"/>
      <c r="F42" s="132"/>
      <c r="G42" s="132"/>
      <c r="H42" s="5"/>
      <c r="I42" s="137"/>
      <c r="J42" s="5"/>
      <c r="K42" s="133"/>
      <c r="L42" s="214"/>
      <c r="M42" s="268"/>
      <c r="N42" s="160" t="str">
        <f t="shared" si="0"/>
        <v/>
      </c>
      <c r="O42" s="109"/>
      <c r="P42" s="7"/>
      <c r="Q42" s="7"/>
      <c r="R42" s="7"/>
      <c r="S42" s="7"/>
      <c r="CA42" s="69">
        <f t="shared" si="18"/>
        <v>0</v>
      </c>
      <c r="CB42" s="69" t="str">
        <f t="shared" si="1"/>
        <v/>
      </c>
      <c r="CC42" s="69" t="str">
        <f t="shared" si="2"/>
        <v/>
      </c>
      <c r="CD42" s="69">
        <f t="shared" si="11"/>
        <v>0</v>
      </c>
      <c r="CE42" s="69">
        <f t="shared" si="3"/>
        <v>0</v>
      </c>
      <c r="CF42" s="70" t="str">
        <f t="shared" si="4"/>
        <v/>
      </c>
      <c r="CG42" s="71">
        <f t="shared" si="5"/>
        <v>0</v>
      </c>
      <c r="CH42" s="71">
        <f t="shared" si="6"/>
        <v>0</v>
      </c>
      <c r="CI42" s="71">
        <f t="shared" si="19"/>
        <v>0</v>
      </c>
      <c r="CJ42" s="69">
        <f t="shared" si="20"/>
        <v>0</v>
      </c>
      <c r="CN42" s="73" t="str">
        <f t="shared" si="7"/>
        <v/>
      </c>
      <c r="CO42" s="74" t="str">
        <f t="shared" si="8"/>
        <v/>
      </c>
      <c r="CP42" s="74" t="str">
        <f t="shared" si="12"/>
        <v/>
      </c>
      <c r="CQ42" s="118" t="str">
        <f t="shared" si="9"/>
        <v/>
      </c>
      <c r="CR42" s="118" t="str">
        <f t="shared" si="10"/>
        <v/>
      </c>
      <c r="CS42" s="75" t="str">
        <f t="shared" si="13"/>
        <v/>
      </c>
      <c r="CT42" s="75" t="str">
        <f t="shared" si="14"/>
        <v/>
      </c>
      <c r="CU42" s="74" t="str">
        <f t="shared" si="15"/>
        <v/>
      </c>
      <c r="CV42" s="74" t="str">
        <f t="shared" si="16"/>
        <v/>
      </c>
      <c r="CW42" s="74" t="str">
        <f t="shared" si="21"/>
        <v/>
      </c>
      <c r="CX42" s="110"/>
      <c r="CZ42" s="75">
        <f t="shared" si="22"/>
        <v>0</v>
      </c>
      <c r="DB42" s="74">
        <f>IF(Taula4[[#This Row],[Codi del contracte]]&lt;&gt;"",IF(Taula4[[#This Row],[Codi del contracte]]&gt;199,IF(Taula4[[#This Row],[Codi del contracte]]&lt;300,1,0),0),0)</f>
        <v>0</v>
      </c>
      <c r="DC42" s="74">
        <f>IF(Taula4[[#This Row],[Codi del contracte]]&lt;&gt;"",IF(Taula4[[#This Row],[Codi del contracte]]&gt;499,IF(Taula4[[#This Row],[Codi del contracte]]&lt;600,1,0),0),0)</f>
        <v>0</v>
      </c>
      <c r="DD42" s="74">
        <f t="shared" si="17"/>
        <v>0</v>
      </c>
      <c r="DE42" s="74">
        <f>IF(Taula4[[#This Row],[% Jornada (no posar el símbol %)]]=100,IF(DD42=1,2,0),0)</f>
        <v>0</v>
      </c>
      <c r="DF42" s="74">
        <f>IF(Taula4[[#This Row],[Import anual sol·licitat (màxim 1.200,00€ per treballador)]]=1200,IF(DE42=2,3,0),0)</f>
        <v>0</v>
      </c>
      <c r="DG42" s="74">
        <f>IF(Taula4[[#This Row],[% Jornada (no posar el símbol %)]]&lt;100,IF(Taula4[[#This Row],[Import anual sol·licitat (màxim 1.200,00€ per treballador)]]=1200,4,0),0)</f>
        <v>0</v>
      </c>
      <c r="DH42" s="74">
        <f t="shared" si="23"/>
        <v>0</v>
      </c>
      <c r="DI42" s="74" t="str">
        <f t="shared" si="24"/>
        <v/>
      </c>
      <c r="DJ42" s="74" t="str">
        <f t="shared" si="25"/>
        <v/>
      </c>
      <c r="DK42" s="74" t="str">
        <f t="shared" si="26"/>
        <v/>
      </c>
    </row>
    <row r="43" spans="1:115" ht="14.25" customHeight="1">
      <c r="A43" s="30"/>
      <c r="B43" s="76">
        <v>37</v>
      </c>
      <c r="C43" s="5"/>
      <c r="D43" s="138"/>
      <c r="E43" s="134"/>
      <c r="F43" s="132"/>
      <c r="G43" s="132"/>
      <c r="H43" s="5"/>
      <c r="I43" s="137"/>
      <c r="J43" s="5"/>
      <c r="K43" s="133"/>
      <c r="L43" s="214"/>
      <c r="M43" s="268"/>
      <c r="N43" s="160" t="str">
        <f t="shared" si="0"/>
        <v/>
      </c>
      <c r="O43" s="109"/>
      <c r="P43" s="7"/>
      <c r="Q43" s="7"/>
      <c r="R43" s="7"/>
      <c r="S43" s="7"/>
      <c r="CA43" s="69">
        <f t="shared" si="18"/>
        <v>0</v>
      </c>
      <c r="CB43" s="69" t="str">
        <f t="shared" si="1"/>
        <v/>
      </c>
      <c r="CC43" s="69" t="str">
        <f t="shared" si="2"/>
        <v/>
      </c>
      <c r="CD43" s="69">
        <f t="shared" si="11"/>
        <v>0</v>
      </c>
      <c r="CE43" s="69">
        <f t="shared" si="3"/>
        <v>0</v>
      </c>
      <c r="CF43" s="70" t="str">
        <f t="shared" si="4"/>
        <v/>
      </c>
      <c r="CG43" s="71">
        <f t="shared" si="5"/>
        <v>0</v>
      </c>
      <c r="CH43" s="71">
        <f t="shared" si="6"/>
        <v>0</v>
      </c>
      <c r="CI43" s="71">
        <f t="shared" si="19"/>
        <v>0</v>
      </c>
      <c r="CJ43" s="69">
        <f t="shared" si="20"/>
        <v>0</v>
      </c>
      <c r="CN43" s="73" t="str">
        <f t="shared" si="7"/>
        <v/>
      </c>
      <c r="CO43" s="74" t="str">
        <f t="shared" si="8"/>
        <v/>
      </c>
      <c r="CP43" s="74" t="str">
        <f t="shared" si="12"/>
        <v/>
      </c>
      <c r="CQ43" s="118" t="str">
        <f t="shared" si="9"/>
        <v/>
      </c>
      <c r="CR43" s="118" t="str">
        <f t="shared" si="10"/>
        <v/>
      </c>
      <c r="CS43" s="75" t="str">
        <f t="shared" si="13"/>
        <v/>
      </c>
      <c r="CT43" s="75" t="str">
        <f t="shared" si="14"/>
        <v/>
      </c>
      <c r="CU43" s="74" t="str">
        <f t="shared" si="15"/>
        <v/>
      </c>
      <c r="CV43" s="74" t="str">
        <f t="shared" si="16"/>
        <v/>
      </c>
      <c r="CW43" s="74" t="str">
        <f t="shared" si="21"/>
        <v/>
      </c>
      <c r="CX43" s="110"/>
      <c r="CZ43" s="75">
        <f t="shared" si="22"/>
        <v>0</v>
      </c>
      <c r="DB43" s="74">
        <f>IF(Taula4[[#This Row],[Codi del contracte]]&lt;&gt;"",IF(Taula4[[#This Row],[Codi del contracte]]&gt;199,IF(Taula4[[#This Row],[Codi del contracte]]&lt;300,1,0),0),0)</f>
        <v>0</v>
      </c>
      <c r="DC43" s="74">
        <f>IF(Taula4[[#This Row],[Codi del contracte]]&lt;&gt;"",IF(Taula4[[#This Row],[Codi del contracte]]&gt;499,IF(Taula4[[#This Row],[Codi del contracte]]&lt;600,1,0),0),0)</f>
        <v>0</v>
      </c>
      <c r="DD43" s="74">
        <f t="shared" si="17"/>
        <v>0</v>
      </c>
      <c r="DE43" s="74">
        <f>IF(Taula4[[#This Row],[% Jornada (no posar el símbol %)]]=100,IF(DD43=1,2,0),0)</f>
        <v>0</v>
      </c>
      <c r="DF43" s="74">
        <f>IF(Taula4[[#This Row],[Import anual sol·licitat (màxim 1.200,00€ per treballador)]]=1200,IF(DE43=2,3,0),0)</f>
        <v>0</v>
      </c>
      <c r="DG43" s="74">
        <f>IF(Taula4[[#This Row],[% Jornada (no posar el símbol %)]]&lt;100,IF(Taula4[[#This Row],[Import anual sol·licitat (màxim 1.200,00€ per treballador)]]=1200,4,0),0)</f>
        <v>0</v>
      </c>
      <c r="DH43" s="74">
        <f t="shared" si="23"/>
        <v>0</v>
      </c>
      <c r="DI43" s="74" t="str">
        <f t="shared" si="24"/>
        <v/>
      </c>
      <c r="DJ43" s="74" t="str">
        <f t="shared" si="25"/>
        <v/>
      </c>
      <c r="DK43" s="74" t="str">
        <f t="shared" si="26"/>
        <v/>
      </c>
    </row>
    <row r="44" spans="1:115" ht="14.25" customHeight="1">
      <c r="A44" s="30"/>
      <c r="B44" s="76">
        <v>38</v>
      </c>
      <c r="C44" s="5"/>
      <c r="D44" s="138"/>
      <c r="E44" s="134"/>
      <c r="F44" s="132"/>
      <c r="G44" s="132"/>
      <c r="H44" s="5"/>
      <c r="I44" s="137"/>
      <c r="J44" s="5"/>
      <c r="K44" s="133"/>
      <c r="L44" s="214"/>
      <c r="M44" s="268"/>
      <c r="N44" s="160" t="str">
        <f t="shared" si="0"/>
        <v/>
      </c>
      <c r="O44" s="109"/>
      <c r="P44" s="7"/>
      <c r="Q44" s="7"/>
      <c r="R44" s="7"/>
      <c r="S44" s="7"/>
      <c r="CA44" s="69">
        <f t="shared" si="18"/>
        <v>0</v>
      </c>
      <c r="CB44" s="69" t="str">
        <f t="shared" si="1"/>
        <v/>
      </c>
      <c r="CC44" s="69" t="str">
        <f t="shared" si="2"/>
        <v/>
      </c>
      <c r="CD44" s="69">
        <f t="shared" si="11"/>
        <v>0</v>
      </c>
      <c r="CE44" s="69">
        <f t="shared" si="3"/>
        <v>0</v>
      </c>
      <c r="CF44" s="70" t="str">
        <f t="shared" si="4"/>
        <v/>
      </c>
      <c r="CG44" s="71">
        <f t="shared" si="5"/>
        <v>0</v>
      </c>
      <c r="CH44" s="71">
        <f t="shared" si="6"/>
        <v>0</v>
      </c>
      <c r="CI44" s="71">
        <f t="shared" si="19"/>
        <v>0</v>
      </c>
      <c r="CJ44" s="69">
        <f t="shared" si="20"/>
        <v>0</v>
      </c>
      <c r="CN44" s="73" t="str">
        <f t="shared" si="7"/>
        <v/>
      </c>
      <c r="CO44" s="74" t="str">
        <f t="shared" si="8"/>
        <v/>
      </c>
      <c r="CP44" s="74" t="str">
        <f t="shared" si="12"/>
        <v/>
      </c>
      <c r="CQ44" s="118" t="str">
        <f t="shared" si="9"/>
        <v/>
      </c>
      <c r="CR44" s="118" t="str">
        <f t="shared" si="10"/>
        <v/>
      </c>
      <c r="CS44" s="75" t="str">
        <f t="shared" si="13"/>
        <v/>
      </c>
      <c r="CT44" s="75" t="str">
        <f t="shared" si="14"/>
        <v/>
      </c>
      <c r="CU44" s="74" t="str">
        <f t="shared" si="15"/>
        <v/>
      </c>
      <c r="CV44" s="74" t="str">
        <f t="shared" si="16"/>
        <v/>
      </c>
      <c r="CW44" s="74" t="str">
        <f t="shared" si="21"/>
        <v/>
      </c>
      <c r="CX44" s="110"/>
      <c r="CZ44" s="75">
        <f t="shared" si="22"/>
        <v>0</v>
      </c>
      <c r="DB44" s="74">
        <f>IF(Taula4[[#This Row],[Codi del contracte]]&lt;&gt;"",IF(Taula4[[#This Row],[Codi del contracte]]&gt;199,IF(Taula4[[#This Row],[Codi del contracte]]&lt;300,1,0),0),0)</f>
        <v>0</v>
      </c>
      <c r="DC44" s="74">
        <f>IF(Taula4[[#This Row],[Codi del contracte]]&lt;&gt;"",IF(Taula4[[#This Row],[Codi del contracte]]&gt;499,IF(Taula4[[#This Row],[Codi del contracte]]&lt;600,1,0),0),0)</f>
        <v>0</v>
      </c>
      <c r="DD44" s="74">
        <f t="shared" si="17"/>
        <v>0</v>
      </c>
      <c r="DE44" s="74">
        <f>IF(Taula4[[#This Row],[% Jornada (no posar el símbol %)]]=100,IF(DD44=1,2,0),0)</f>
        <v>0</v>
      </c>
      <c r="DF44" s="74">
        <f>IF(Taula4[[#This Row],[Import anual sol·licitat (màxim 1.200,00€ per treballador)]]=1200,IF(DE44=2,3,0),0)</f>
        <v>0</v>
      </c>
      <c r="DG44" s="74">
        <f>IF(Taula4[[#This Row],[% Jornada (no posar el símbol %)]]&lt;100,IF(Taula4[[#This Row],[Import anual sol·licitat (màxim 1.200,00€ per treballador)]]=1200,4,0),0)</f>
        <v>0</v>
      </c>
      <c r="DH44" s="74">
        <f t="shared" si="23"/>
        <v>0</v>
      </c>
      <c r="DI44" s="74" t="str">
        <f t="shared" si="24"/>
        <v/>
      </c>
      <c r="DJ44" s="74" t="str">
        <f t="shared" si="25"/>
        <v/>
      </c>
      <c r="DK44" s="74" t="str">
        <f t="shared" si="26"/>
        <v/>
      </c>
    </row>
    <row r="45" spans="1:115" ht="14.25" customHeight="1">
      <c r="A45" s="30"/>
      <c r="B45" s="76">
        <v>39</v>
      </c>
      <c r="C45" s="5"/>
      <c r="D45" s="138"/>
      <c r="E45" s="134"/>
      <c r="F45" s="132"/>
      <c r="G45" s="132"/>
      <c r="H45" s="5"/>
      <c r="I45" s="137"/>
      <c r="J45" s="5"/>
      <c r="K45" s="133"/>
      <c r="L45" s="214"/>
      <c r="M45" s="268"/>
      <c r="N45" s="160" t="str">
        <f t="shared" si="0"/>
        <v/>
      </c>
      <c r="O45" s="109"/>
      <c r="P45" s="7"/>
      <c r="Q45" s="7"/>
      <c r="R45" s="7"/>
      <c r="S45" s="7"/>
      <c r="CA45" s="69">
        <f t="shared" si="18"/>
        <v>0</v>
      </c>
      <c r="CB45" s="69" t="str">
        <f t="shared" si="1"/>
        <v/>
      </c>
      <c r="CC45" s="69" t="str">
        <f t="shared" si="2"/>
        <v/>
      </c>
      <c r="CD45" s="69">
        <f t="shared" si="11"/>
        <v>0</v>
      </c>
      <c r="CE45" s="69">
        <f t="shared" si="3"/>
        <v>0</v>
      </c>
      <c r="CF45" s="70" t="str">
        <f t="shared" si="4"/>
        <v/>
      </c>
      <c r="CG45" s="71">
        <f t="shared" si="5"/>
        <v>0</v>
      </c>
      <c r="CH45" s="71">
        <f t="shared" si="6"/>
        <v>0</v>
      </c>
      <c r="CI45" s="71">
        <f t="shared" si="19"/>
        <v>0</v>
      </c>
      <c r="CJ45" s="69">
        <f t="shared" si="20"/>
        <v>0</v>
      </c>
      <c r="CN45" s="73" t="str">
        <f t="shared" si="7"/>
        <v/>
      </c>
      <c r="CO45" s="74" t="str">
        <f t="shared" si="8"/>
        <v/>
      </c>
      <c r="CP45" s="74" t="str">
        <f t="shared" si="12"/>
        <v/>
      </c>
      <c r="CQ45" s="118" t="str">
        <f t="shared" si="9"/>
        <v/>
      </c>
      <c r="CR45" s="118" t="str">
        <f t="shared" si="10"/>
        <v/>
      </c>
      <c r="CS45" s="75" t="str">
        <f t="shared" si="13"/>
        <v/>
      </c>
      <c r="CT45" s="75" t="str">
        <f t="shared" si="14"/>
        <v/>
      </c>
      <c r="CU45" s="74" t="str">
        <f t="shared" si="15"/>
        <v/>
      </c>
      <c r="CV45" s="74" t="str">
        <f t="shared" si="16"/>
        <v/>
      </c>
      <c r="CW45" s="74" t="str">
        <f t="shared" si="21"/>
        <v/>
      </c>
      <c r="CX45" s="110"/>
      <c r="CZ45" s="75">
        <f t="shared" si="22"/>
        <v>0</v>
      </c>
      <c r="DB45" s="74">
        <f>IF(Taula4[[#This Row],[Codi del contracte]]&lt;&gt;"",IF(Taula4[[#This Row],[Codi del contracte]]&gt;199,IF(Taula4[[#This Row],[Codi del contracte]]&lt;300,1,0),0),0)</f>
        <v>0</v>
      </c>
      <c r="DC45" s="74">
        <f>IF(Taula4[[#This Row],[Codi del contracte]]&lt;&gt;"",IF(Taula4[[#This Row],[Codi del contracte]]&gt;499,IF(Taula4[[#This Row],[Codi del contracte]]&lt;600,1,0),0),0)</f>
        <v>0</v>
      </c>
      <c r="DD45" s="74">
        <f t="shared" si="17"/>
        <v>0</v>
      </c>
      <c r="DE45" s="74">
        <f>IF(Taula4[[#This Row],[% Jornada (no posar el símbol %)]]=100,IF(DD45=1,2,0),0)</f>
        <v>0</v>
      </c>
      <c r="DF45" s="74">
        <f>IF(Taula4[[#This Row],[Import anual sol·licitat (màxim 1.200,00€ per treballador)]]=1200,IF(DE45=2,3,0),0)</f>
        <v>0</v>
      </c>
      <c r="DG45" s="74">
        <f>IF(Taula4[[#This Row],[% Jornada (no posar el símbol %)]]&lt;100,IF(Taula4[[#This Row],[Import anual sol·licitat (màxim 1.200,00€ per treballador)]]=1200,4,0),0)</f>
        <v>0</v>
      </c>
      <c r="DH45" s="74">
        <f t="shared" si="23"/>
        <v>0</v>
      </c>
      <c r="DI45" s="74" t="str">
        <f t="shared" si="24"/>
        <v/>
      </c>
      <c r="DJ45" s="74" t="str">
        <f t="shared" si="25"/>
        <v/>
      </c>
      <c r="DK45" s="74" t="str">
        <f t="shared" si="26"/>
        <v/>
      </c>
    </row>
    <row r="46" spans="1:115" ht="14.25" customHeight="1">
      <c r="A46" s="30"/>
      <c r="B46" s="76">
        <v>40</v>
      </c>
      <c r="C46" s="5"/>
      <c r="D46" s="138"/>
      <c r="E46" s="134"/>
      <c r="F46" s="132"/>
      <c r="G46" s="132"/>
      <c r="H46" s="5"/>
      <c r="I46" s="137"/>
      <c r="J46" s="5"/>
      <c r="K46" s="133"/>
      <c r="L46" s="214"/>
      <c r="M46" s="268"/>
      <c r="N46" s="160" t="str">
        <f t="shared" si="0"/>
        <v/>
      </c>
      <c r="O46" s="109"/>
      <c r="P46" s="7"/>
      <c r="Q46" s="7"/>
      <c r="R46" s="7"/>
      <c r="S46" s="7"/>
      <c r="CA46" s="69">
        <f t="shared" si="18"/>
        <v>0</v>
      </c>
      <c r="CB46" s="69" t="str">
        <f t="shared" si="1"/>
        <v/>
      </c>
      <c r="CC46" s="69" t="str">
        <f t="shared" si="2"/>
        <v/>
      </c>
      <c r="CD46" s="69">
        <f t="shared" si="11"/>
        <v>0</v>
      </c>
      <c r="CE46" s="69">
        <f t="shared" si="3"/>
        <v>0</v>
      </c>
      <c r="CF46" s="70" t="str">
        <f t="shared" si="4"/>
        <v/>
      </c>
      <c r="CG46" s="71">
        <f t="shared" si="5"/>
        <v>0</v>
      </c>
      <c r="CH46" s="71">
        <f t="shared" si="6"/>
        <v>0</v>
      </c>
      <c r="CI46" s="71">
        <f t="shared" si="19"/>
        <v>0</v>
      </c>
      <c r="CJ46" s="69">
        <f t="shared" si="20"/>
        <v>0</v>
      </c>
      <c r="CN46" s="73" t="str">
        <f t="shared" si="7"/>
        <v/>
      </c>
      <c r="CO46" s="74" t="str">
        <f t="shared" si="8"/>
        <v/>
      </c>
      <c r="CP46" s="74" t="str">
        <f t="shared" si="12"/>
        <v/>
      </c>
      <c r="CQ46" s="118" t="str">
        <f t="shared" si="9"/>
        <v/>
      </c>
      <c r="CR46" s="118" t="str">
        <f t="shared" si="10"/>
        <v/>
      </c>
      <c r="CS46" s="75" t="str">
        <f t="shared" si="13"/>
        <v/>
      </c>
      <c r="CT46" s="75" t="str">
        <f t="shared" si="14"/>
        <v/>
      </c>
      <c r="CU46" s="74" t="str">
        <f t="shared" si="15"/>
        <v/>
      </c>
      <c r="CV46" s="74" t="str">
        <f t="shared" si="16"/>
        <v/>
      </c>
      <c r="CW46" s="74" t="str">
        <f t="shared" si="21"/>
        <v/>
      </c>
      <c r="CX46" s="110"/>
      <c r="CZ46" s="75">
        <f t="shared" si="22"/>
        <v>0</v>
      </c>
      <c r="DB46" s="74">
        <f>IF(Taula4[[#This Row],[Codi del contracte]]&lt;&gt;"",IF(Taula4[[#This Row],[Codi del contracte]]&gt;199,IF(Taula4[[#This Row],[Codi del contracte]]&lt;300,1,0),0),0)</f>
        <v>0</v>
      </c>
      <c r="DC46" s="74">
        <f>IF(Taula4[[#This Row],[Codi del contracte]]&lt;&gt;"",IF(Taula4[[#This Row],[Codi del contracte]]&gt;499,IF(Taula4[[#This Row],[Codi del contracte]]&lt;600,1,0),0),0)</f>
        <v>0</v>
      </c>
      <c r="DD46" s="74">
        <f t="shared" si="17"/>
        <v>0</v>
      </c>
      <c r="DE46" s="74">
        <f>IF(Taula4[[#This Row],[% Jornada (no posar el símbol %)]]=100,IF(DD46=1,2,0),0)</f>
        <v>0</v>
      </c>
      <c r="DF46" s="74">
        <f>IF(Taula4[[#This Row],[Import anual sol·licitat (màxim 1.200,00€ per treballador)]]=1200,IF(DE46=2,3,0),0)</f>
        <v>0</v>
      </c>
      <c r="DG46" s="74">
        <f>IF(Taula4[[#This Row],[% Jornada (no posar el símbol %)]]&lt;100,IF(Taula4[[#This Row],[Import anual sol·licitat (màxim 1.200,00€ per treballador)]]=1200,4,0),0)</f>
        <v>0</v>
      </c>
      <c r="DH46" s="74">
        <f t="shared" si="23"/>
        <v>0</v>
      </c>
      <c r="DI46" s="74" t="str">
        <f t="shared" si="24"/>
        <v/>
      </c>
      <c r="DJ46" s="74" t="str">
        <f t="shared" si="25"/>
        <v/>
      </c>
      <c r="DK46" s="74" t="str">
        <f t="shared" si="26"/>
        <v/>
      </c>
    </row>
    <row r="47" spans="1:115" ht="14.25" customHeight="1">
      <c r="A47" s="30"/>
      <c r="B47" s="76">
        <v>41</v>
      </c>
      <c r="C47" s="5"/>
      <c r="D47" s="138"/>
      <c r="E47" s="134"/>
      <c r="F47" s="132"/>
      <c r="G47" s="132"/>
      <c r="H47" s="5"/>
      <c r="I47" s="137"/>
      <c r="J47" s="5"/>
      <c r="K47" s="133"/>
      <c r="L47" s="214"/>
      <c r="M47" s="268"/>
      <c r="N47" s="160" t="str">
        <f t="shared" si="0"/>
        <v/>
      </c>
      <c r="O47" s="109"/>
      <c r="P47" s="7"/>
      <c r="Q47" s="7"/>
      <c r="R47" s="7"/>
      <c r="S47" s="7"/>
      <c r="CA47" s="69">
        <f t="shared" si="18"/>
        <v>0</v>
      </c>
      <c r="CB47" s="69" t="str">
        <f t="shared" si="1"/>
        <v/>
      </c>
      <c r="CC47" s="69" t="str">
        <f t="shared" si="2"/>
        <v/>
      </c>
      <c r="CD47" s="69">
        <f t="shared" si="11"/>
        <v>0</v>
      </c>
      <c r="CE47" s="69">
        <f t="shared" si="3"/>
        <v>0</v>
      </c>
      <c r="CF47" s="70" t="str">
        <f t="shared" si="4"/>
        <v/>
      </c>
      <c r="CG47" s="71">
        <f t="shared" si="5"/>
        <v>0</v>
      </c>
      <c r="CH47" s="71">
        <f t="shared" si="6"/>
        <v>0</v>
      </c>
      <c r="CI47" s="71">
        <f t="shared" si="19"/>
        <v>0</v>
      </c>
      <c r="CJ47" s="69">
        <f t="shared" si="20"/>
        <v>0</v>
      </c>
      <c r="CN47" s="73" t="str">
        <f t="shared" si="7"/>
        <v/>
      </c>
      <c r="CO47" s="74" t="str">
        <f t="shared" si="8"/>
        <v/>
      </c>
      <c r="CP47" s="74" t="str">
        <f t="shared" si="12"/>
        <v/>
      </c>
      <c r="CQ47" s="118" t="str">
        <f t="shared" si="9"/>
        <v/>
      </c>
      <c r="CR47" s="118" t="str">
        <f t="shared" si="10"/>
        <v/>
      </c>
      <c r="CS47" s="75" t="str">
        <f t="shared" si="13"/>
        <v/>
      </c>
      <c r="CT47" s="75" t="str">
        <f t="shared" si="14"/>
        <v/>
      </c>
      <c r="CU47" s="74" t="str">
        <f t="shared" si="15"/>
        <v/>
      </c>
      <c r="CV47" s="74" t="str">
        <f t="shared" si="16"/>
        <v/>
      </c>
      <c r="CW47" s="74" t="str">
        <f t="shared" si="21"/>
        <v/>
      </c>
      <c r="CX47" s="110"/>
      <c r="CZ47" s="75">
        <f t="shared" si="22"/>
        <v>0</v>
      </c>
      <c r="DB47" s="74">
        <f>IF(Taula4[[#This Row],[Codi del contracte]]&lt;&gt;"",IF(Taula4[[#This Row],[Codi del contracte]]&gt;199,IF(Taula4[[#This Row],[Codi del contracte]]&lt;300,1,0),0),0)</f>
        <v>0</v>
      </c>
      <c r="DC47" s="74">
        <f>IF(Taula4[[#This Row],[Codi del contracte]]&lt;&gt;"",IF(Taula4[[#This Row],[Codi del contracte]]&gt;499,IF(Taula4[[#This Row],[Codi del contracte]]&lt;600,1,0),0),0)</f>
        <v>0</v>
      </c>
      <c r="DD47" s="74">
        <f t="shared" si="17"/>
        <v>0</v>
      </c>
      <c r="DE47" s="74">
        <f>IF(Taula4[[#This Row],[% Jornada (no posar el símbol %)]]=100,IF(DD47=1,2,0),0)</f>
        <v>0</v>
      </c>
      <c r="DF47" s="74">
        <f>IF(Taula4[[#This Row],[Import anual sol·licitat (màxim 1.200,00€ per treballador)]]=1200,IF(DE47=2,3,0),0)</f>
        <v>0</v>
      </c>
      <c r="DG47" s="74">
        <f>IF(Taula4[[#This Row],[% Jornada (no posar el símbol %)]]&lt;100,IF(Taula4[[#This Row],[Import anual sol·licitat (màxim 1.200,00€ per treballador)]]=1200,4,0),0)</f>
        <v>0</v>
      </c>
      <c r="DH47" s="74">
        <f t="shared" si="23"/>
        <v>0</v>
      </c>
      <c r="DI47" s="74" t="str">
        <f t="shared" si="24"/>
        <v/>
      </c>
      <c r="DJ47" s="74" t="str">
        <f t="shared" si="25"/>
        <v/>
      </c>
      <c r="DK47" s="74" t="str">
        <f t="shared" si="26"/>
        <v/>
      </c>
    </row>
    <row r="48" spans="1:115" ht="14.25" customHeight="1">
      <c r="A48" s="30"/>
      <c r="B48" s="76">
        <v>42</v>
      </c>
      <c r="C48" s="5"/>
      <c r="D48" s="138"/>
      <c r="E48" s="134"/>
      <c r="F48" s="132"/>
      <c r="G48" s="132"/>
      <c r="H48" s="5"/>
      <c r="I48" s="137"/>
      <c r="J48" s="5"/>
      <c r="K48" s="133"/>
      <c r="L48" s="214"/>
      <c r="M48" s="268"/>
      <c r="N48" s="160" t="str">
        <f t="shared" si="0"/>
        <v/>
      </c>
      <c r="O48" s="109"/>
      <c r="P48" s="7"/>
      <c r="Q48" s="7"/>
      <c r="R48" s="7"/>
      <c r="S48" s="7"/>
      <c r="CA48" s="69">
        <f t="shared" si="18"/>
        <v>0</v>
      </c>
      <c r="CB48" s="69" t="str">
        <f t="shared" si="1"/>
        <v/>
      </c>
      <c r="CC48" s="69" t="str">
        <f t="shared" si="2"/>
        <v/>
      </c>
      <c r="CD48" s="69">
        <f t="shared" si="11"/>
        <v>0</v>
      </c>
      <c r="CE48" s="69">
        <f t="shared" si="3"/>
        <v>0</v>
      </c>
      <c r="CF48" s="70" t="str">
        <f t="shared" si="4"/>
        <v/>
      </c>
      <c r="CG48" s="71">
        <f t="shared" si="5"/>
        <v>0</v>
      </c>
      <c r="CH48" s="71">
        <f t="shared" si="6"/>
        <v>0</v>
      </c>
      <c r="CI48" s="71">
        <f t="shared" si="19"/>
        <v>0</v>
      </c>
      <c r="CJ48" s="69">
        <f t="shared" si="20"/>
        <v>0</v>
      </c>
      <c r="CN48" s="73" t="str">
        <f t="shared" si="7"/>
        <v/>
      </c>
      <c r="CO48" s="74" t="str">
        <f t="shared" si="8"/>
        <v/>
      </c>
      <c r="CP48" s="74" t="str">
        <f t="shared" si="12"/>
        <v/>
      </c>
      <c r="CQ48" s="118" t="str">
        <f t="shared" si="9"/>
        <v/>
      </c>
      <c r="CR48" s="118" t="str">
        <f t="shared" si="10"/>
        <v/>
      </c>
      <c r="CS48" s="75" t="str">
        <f t="shared" si="13"/>
        <v/>
      </c>
      <c r="CT48" s="75" t="str">
        <f t="shared" si="14"/>
        <v/>
      </c>
      <c r="CU48" s="74" t="str">
        <f t="shared" si="15"/>
        <v/>
      </c>
      <c r="CV48" s="74" t="str">
        <f t="shared" si="16"/>
        <v/>
      </c>
      <c r="CW48" s="74" t="str">
        <f t="shared" si="21"/>
        <v/>
      </c>
      <c r="CX48" s="110"/>
      <c r="CZ48" s="75">
        <f t="shared" si="22"/>
        <v>0</v>
      </c>
      <c r="DB48" s="74">
        <f>IF(Taula4[[#This Row],[Codi del contracte]]&lt;&gt;"",IF(Taula4[[#This Row],[Codi del contracte]]&gt;199,IF(Taula4[[#This Row],[Codi del contracte]]&lt;300,1,0),0),0)</f>
        <v>0</v>
      </c>
      <c r="DC48" s="74">
        <f>IF(Taula4[[#This Row],[Codi del contracte]]&lt;&gt;"",IF(Taula4[[#This Row],[Codi del contracte]]&gt;499,IF(Taula4[[#This Row],[Codi del contracte]]&lt;600,1,0),0),0)</f>
        <v>0</v>
      </c>
      <c r="DD48" s="74">
        <f t="shared" si="17"/>
        <v>0</v>
      </c>
      <c r="DE48" s="74">
        <f>IF(Taula4[[#This Row],[% Jornada (no posar el símbol %)]]=100,IF(DD48=1,2,0),0)</f>
        <v>0</v>
      </c>
      <c r="DF48" s="74">
        <f>IF(Taula4[[#This Row],[Import anual sol·licitat (màxim 1.200,00€ per treballador)]]=1200,IF(DE48=2,3,0),0)</f>
        <v>0</v>
      </c>
      <c r="DG48" s="74">
        <f>IF(Taula4[[#This Row],[% Jornada (no posar el símbol %)]]&lt;100,IF(Taula4[[#This Row],[Import anual sol·licitat (màxim 1.200,00€ per treballador)]]=1200,4,0),0)</f>
        <v>0</v>
      </c>
      <c r="DH48" s="74">
        <f t="shared" si="23"/>
        <v>0</v>
      </c>
      <c r="DI48" s="74" t="str">
        <f t="shared" si="24"/>
        <v/>
      </c>
      <c r="DJ48" s="74" t="str">
        <f t="shared" si="25"/>
        <v/>
      </c>
      <c r="DK48" s="74" t="str">
        <f t="shared" si="26"/>
        <v/>
      </c>
    </row>
    <row r="49" spans="1:115" ht="14.25" customHeight="1">
      <c r="A49" s="30"/>
      <c r="B49" s="76">
        <v>43</v>
      </c>
      <c r="C49" s="5"/>
      <c r="D49" s="138"/>
      <c r="E49" s="134"/>
      <c r="F49" s="132"/>
      <c r="G49" s="132"/>
      <c r="H49" s="5"/>
      <c r="I49" s="137"/>
      <c r="J49" s="5"/>
      <c r="K49" s="133"/>
      <c r="L49" s="214"/>
      <c r="M49" s="268"/>
      <c r="N49" s="160" t="str">
        <f t="shared" si="0"/>
        <v/>
      </c>
      <c r="O49" s="109"/>
      <c r="P49" s="7"/>
      <c r="Q49" s="7"/>
      <c r="R49" s="7"/>
      <c r="S49" s="7"/>
      <c r="CA49" s="69">
        <f t="shared" si="18"/>
        <v>0</v>
      </c>
      <c r="CB49" s="69" t="str">
        <f t="shared" si="1"/>
        <v/>
      </c>
      <c r="CC49" s="69" t="str">
        <f t="shared" si="2"/>
        <v/>
      </c>
      <c r="CD49" s="69">
        <f t="shared" si="11"/>
        <v>0</v>
      </c>
      <c r="CE49" s="69">
        <f t="shared" si="3"/>
        <v>0</v>
      </c>
      <c r="CF49" s="70" t="str">
        <f t="shared" si="4"/>
        <v/>
      </c>
      <c r="CG49" s="71">
        <f t="shared" si="5"/>
        <v>0</v>
      </c>
      <c r="CH49" s="71">
        <f t="shared" si="6"/>
        <v>0</v>
      </c>
      <c r="CI49" s="71">
        <f t="shared" si="19"/>
        <v>0</v>
      </c>
      <c r="CJ49" s="69">
        <f t="shared" si="20"/>
        <v>0</v>
      </c>
      <c r="CN49" s="73" t="str">
        <f t="shared" si="7"/>
        <v/>
      </c>
      <c r="CO49" s="74" t="str">
        <f t="shared" si="8"/>
        <v/>
      </c>
      <c r="CP49" s="74" t="str">
        <f t="shared" si="12"/>
        <v/>
      </c>
      <c r="CQ49" s="118" t="str">
        <f t="shared" si="9"/>
        <v/>
      </c>
      <c r="CR49" s="118" t="str">
        <f t="shared" si="10"/>
        <v/>
      </c>
      <c r="CS49" s="75" t="str">
        <f t="shared" si="13"/>
        <v/>
      </c>
      <c r="CT49" s="75" t="str">
        <f t="shared" si="14"/>
        <v/>
      </c>
      <c r="CU49" s="74" t="str">
        <f t="shared" si="15"/>
        <v/>
      </c>
      <c r="CV49" s="74" t="str">
        <f t="shared" si="16"/>
        <v/>
      </c>
      <c r="CW49" s="74" t="str">
        <f t="shared" si="21"/>
        <v/>
      </c>
      <c r="CX49" s="110"/>
      <c r="CZ49" s="75">
        <f t="shared" si="22"/>
        <v>0</v>
      </c>
      <c r="DB49" s="74">
        <f>IF(Taula4[[#This Row],[Codi del contracte]]&lt;&gt;"",IF(Taula4[[#This Row],[Codi del contracte]]&gt;199,IF(Taula4[[#This Row],[Codi del contracte]]&lt;300,1,0),0),0)</f>
        <v>0</v>
      </c>
      <c r="DC49" s="74">
        <f>IF(Taula4[[#This Row],[Codi del contracte]]&lt;&gt;"",IF(Taula4[[#This Row],[Codi del contracte]]&gt;499,IF(Taula4[[#This Row],[Codi del contracte]]&lt;600,1,0),0),0)</f>
        <v>0</v>
      </c>
      <c r="DD49" s="74">
        <f t="shared" si="17"/>
        <v>0</v>
      </c>
      <c r="DE49" s="74">
        <f>IF(Taula4[[#This Row],[% Jornada (no posar el símbol %)]]=100,IF(DD49=1,2,0),0)</f>
        <v>0</v>
      </c>
      <c r="DF49" s="74">
        <f>IF(Taula4[[#This Row],[Import anual sol·licitat (màxim 1.200,00€ per treballador)]]=1200,IF(DE49=2,3,0),0)</f>
        <v>0</v>
      </c>
      <c r="DG49" s="74">
        <f>IF(Taula4[[#This Row],[% Jornada (no posar el símbol %)]]&lt;100,IF(Taula4[[#This Row],[Import anual sol·licitat (màxim 1.200,00€ per treballador)]]=1200,4,0),0)</f>
        <v>0</v>
      </c>
      <c r="DH49" s="74">
        <f t="shared" si="23"/>
        <v>0</v>
      </c>
      <c r="DI49" s="74" t="str">
        <f t="shared" si="24"/>
        <v/>
      </c>
      <c r="DJ49" s="74" t="str">
        <f t="shared" si="25"/>
        <v/>
      </c>
      <c r="DK49" s="74" t="str">
        <f t="shared" si="26"/>
        <v/>
      </c>
    </row>
    <row r="50" spans="1:115" ht="14.25" customHeight="1">
      <c r="A50" s="30"/>
      <c r="B50" s="76">
        <v>44</v>
      </c>
      <c r="C50" s="5"/>
      <c r="D50" s="138"/>
      <c r="E50" s="134"/>
      <c r="F50" s="132"/>
      <c r="G50" s="132"/>
      <c r="H50" s="5"/>
      <c r="I50" s="137"/>
      <c r="J50" s="5"/>
      <c r="K50" s="133"/>
      <c r="L50" s="214"/>
      <c r="M50" s="268"/>
      <c r="N50" s="160" t="str">
        <f t="shared" si="0"/>
        <v/>
      </c>
      <c r="O50" s="109"/>
      <c r="P50" s="7"/>
      <c r="Q50" s="7"/>
      <c r="R50" s="7"/>
      <c r="S50" s="7"/>
      <c r="CA50" s="69">
        <f t="shared" si="18"/>
        <v>0</v>
      </c>
      <c r="CB50" s="69" t="str">
        <f t="shared" si="1"/>
        <v/>
      </c>
      <c r="CC50" s="69" t="str">
        <f t="shared" si="2"/>
        <v/>
      </c>
      <c r="CD50" s="69">
        <f t="shared" si="11"/>
        <v>0</v>
      </c>
      <c r="CE50" s="69">
        <f t="shared" si="3"/>
        <v>0</v>
      </c>
      <c r="CF50" s="70" t="str">
        <f t="shared" si="4"/>
        <v/>
      </c>
      <c r="CG50" s="71">
        <f t="shared" si="5"/>
        <v>0</v>
      </c>
      <c r="CH50" s="71">
        <f t="shared" si="6"/>
        <v>0</v>
      </c>
      <c r="CI50" s="71">
        <f t="shared" si="19"/>
        <v>0</v>
      </c>
      <c r="CJ50" s="69">
        <f t="shared" si="20"/>
        <v>0</v>
      </c>
      <c r="CN50" s="73" t="str">
        <f t="shared" si="7"/>
        <v/>
      </c>
      <c r="CO50" s="74" t="str">
        <f t="shared" si="8"/>
        <v/>
      </c>
      <c r="CP50" s="74" t="str">
        <f t="shared" si="12"/>
        <v/>
      </c>
      <c r="CQ50" s="118" t="str">
        <f t="shared" si="9"/>
        <v/>
      </c>
      <c r="CR50" s="118" t="str">
        <f t="shared" si="10"/>
        <v/>
      </c>
      <c r="CS50" s="75" t="str">
        <f t="shared" si="13"/>
        <v/>
      </c>
      <c r="CT50" s="75" t="str">
        <f t="shared" si="14"/>
        <v/>
      </c>
      <c r="CU50" s="74" t="str">
        <f t="shared" si="15"/>
        <v/>
      </c>
      <c r="CV50" s="74" t="str">
        <f t="shared" si="16"/>
        <v/>
      </c>
      <c r="CW50" s="74" t="str">
        <f t="shared" si="21"/>
        <v/>
      </c>
      <c r="CX50" s="110"/>
      <c r="CZ50" s="75">
        <f t="shared" si="22"/>
        <v>0</v>
      </c>
      <c r="DB50" s="74">
        <f>IF(Taula4[[#This Row],[Codi del contracte]]&lt;&gt;"",IF(Taula4[[#This Row],[Codi del contracte]]&gt;199,IF(Taula4[[#This Row],[Codi del contracte]]&lt;300,1,0),0),0)</f>
        <v>0</v>
      </c>
      <c r="DC50" s="74">
        <f>IF(Taula4[[#This Row],[Codi del contracte]]&lt;&gt;"",IF(Taula4[[#This Row],[Codi del contracte]]&gt;499,IF(Taula4[[#This Row],[Codi del contracte]]&lt;600,1,0),0),0)</f>
        <v>0</v>
      </c>
      <c r="DD50" s="74">
        <f t="shared" si="17"/>
        <v>0</v>
      </c>
      <c r="DE50" s="74">
        <f>IF(Taula4[[#This Row],[% Jornada (no posar el símbol %)]]=100,IF(DD50=1,2,0),0)</f>
        <v>0</v>
      </c>
      <c r="DF50" s="74">
        <f>IF(Taula4[[#This Row],[Import anual sol·licitat (màxim 1.200,00€ per treballador)]]=1200,IF(DE50=2,3,0),0)</f>
        <v>0</v>
      </c>
      <c r="DG50" s="74">
        <f>IF(Taula4[[#This Row],[% Jornada (no posar el símbol %)]]&lt;100,IF(Taula4[[#This Row],[Import anual sol·licitat (màxim 1.200,00€ per treballador)]]=1200,4,0),0)</f>
        <v>0</v>
      </c>
      <c r="DH50" s="74">
        <f t="shared" si="23"/>
        <v>0</v>
      </c>
      <c r="DI50" s="74" t="str">
        <f t="shared" si="24"/>
        <v/>
      </c>
      <c r="DJ50" s="74" t="str">
        <f t="shared" si="25"/>
        <v/>
      </c>
      <c r="DK50" s="74" t="str">
        <f t="shared" si="26"/>
        <v/>
      </c>
    </row>
    <row r="51" spans="1:115" ht="14.25" customHeight="1">
      <c r="A51" s="30"/>
      <c r="B51" s="76">
        <v>45</v>
      </c>
      <c r="C51" s="5"/>
      <c r="D51" s="138"/>
      <c r="E51" s="134"/>
      <c r="F51" s="132"/>
      <c r="G51" s="132"/>
      <c r="H51" s="5"/>
      <c r="I51" s="137"/>
      <c r="J51" s="5"/>
      <c r="K51" s="133"/>
      <c r="L51" s="214"/>
      <c r="M51" s="268"/>
      <c r="N51" s="160" t="str">
        <f t="shared" si="0"/>
        <v/>
      </c>
      <c r="O51" s="109"/>
      <c r="P51" s="7"/>
      <c r="Q51" s="7"/>
      <c r="R51" s="7"/>
      <c r="S51" s="7"/>
      <c r="CA51" s="69">
        <f t="shared" si="18"/>
        <v>0</v>
      </c>
      <c r="CB51" s="69" t="str">
        <f t="shared" si="1"/>
        <v/>
      </c>
      <c r="CC51" s="69" t="str">
        <f t="shared" si="2"/>
        <v/>
      </c>
      <c r="CD51" s="69">
        <f t="shared" si="11"/>
        <v>0</v>
      </c>
      <c r="CE51" s="69">
        <f t="shared" si="3"/>
        <v>0</v>
      </c>
      <c r="CF51" s="70" t="str">
        <f t="shared" si="4"/>
        <v/>
      </c>
      <c r="CG51" s="71">
        <f t="shared" si="5"/>
        <v>0</v>
      </c>
      <c r="CH51" s="71">
        <f t="shared" si="6"/>
        <v>0</v>
      </c>
      <c r="CI51" s="71">
        <f t="shared" si="19"/>
        <v>0</v>
      </c>
      <c r="CJ51" s="69">
        <f t="shared" si="20"/>
        <v>0</v>
      </c>
      <c r="CN51" s="73" t="str">
        <f t="shared" si="7"/>
        <v/>
      </c>
      <c r="CO51" s="74" t="str">
        <f t="shared" si="8"/>
        <v/>
      </c>
      <c r="CP51" s="74" t="str">
        <f t="shared" si="12"/>
        <v/>
      </c>
      <c r="CQ51" s="118" t="str">
        <f t="shared" si="9"/>
        <v/>
      </c>
      <c r="CR51" s="118" t="str">
        <f t="shared" si="10"/>
        <v/>
      </c>
      <c r="CS51" s="75" t="str">
        <f t="shared" si="13"/>
        <v/>
      </c>
      <c r="CT51" s="75" t="str">
        <f t="shared" si="14"/>
        <v/>
      </c>
      <c r="CU51" s="74" t="str">
        <f t="shared" si="15"/>
        <v/>
      </c>
      <c r="CV51" s="74" t="str">
        <f t="shared" si="16"/>
        <v/>
      </c>
      <c r="CW51" s="74" t="str">
        <f t="shared" si="21"/>
        <v/>
      </c>
      <c r="CX51" s="110"/>
      <c r="CZ51" s="75">
        <f t="shared" si="22"/>
        <v>0</v>
      </c>
      <c r="DB51" s="74">
        <f>IF(Taula4[[#This Row],[Codi del contracte]]&lt;&gt;"",IF(Taula4[[#This Row],[Codi del contracte]]&gt;199,IF(Taula4[[#This Row],[Codi del contracte]]&lt;300,1,0),0),0)</f>
        <v>0</v>
      </c>
      <c r="DC51" s="74">
        <f>IF(Taula4[[#This Row],[Codi del contracte]]&lt;&gt;"",IF(Taula4[[#This Row],[Codi del contracte]]&gt;499,IF(Taula4[[#This Row],[Codi del contracte]]&lt;600,1,0),0),0)</f>
        <v>0</v>
      </c>
      <c r="DD51" s="74">
        <f t="shared" si="17"/>
        <v>0</v>
      </c>
      <c r="DE51" s="74">
        <f>IF(Taula4[[#This Row],[% Jornada (no posar el símbol %)]]=100,IF(DD51=1,2,0),0)</f>
        <v>0</v>
      </c>
      <c r="DF51" s="74">
        <f>IF(Taula4[[#This Row],[Import anual sol·licitat (màxim 1.200,00€ per treballador)]]=1200,IF(DE51=2,3,0),0)</f>
        <v>0</v>
      </c>
      <c r="DG51" s="74">
        <f>IF(Taula4[[#This Row],[% Jornada (no posar el símbol %)]]&lt;100,IF(Taula4[[#This Row],[Import anual sol·licitat (màxim 1.200,00€ per treballador)]]=1200,4,0),0)</f>
        <v>0</v>
      </c>
      <c r="DH51" s="74">
        <f t="shared" si="23"/>
        <v>0</v>
      </c>
      <c r="DI51" s="74" t="str">
        <f t="shared" si="24"/>
        <v/>
      </c>
      <c r="DJ51" s="74" t="str">
        <f t="shared" si="25"/>
        <v/>
      </c>
      <c r="DK51" s="74" t="str">
        <f t="shared" si="26"/>
        <v/>
      </c>
    </row>
    <row r="52" spans="1:115" ht="14.25" customHeight="1">
      <c r="A52" s="30"/>
      <c r="B52" s="76">
        <v>46</v>
      </c>
      <c r="C52" s="5"/>
      <c r="D52" s="138"/>
      <c r="E52" s="134"/>
      <c r="F52" s="132"/>
      <c r="G52" s="132"/>
      <c r="H52" s="5"/>
      <c r="I52" s="137"/>
      <c r="J52" s="5"/>
      <c r="K52" s="133"/>
      <c r="L52" s="214"/>
      <c r="M52" s="268"/>
      <c r="N52" s="160" t="str">
        <f t="shared" si="0"/>
        <v/>
      </c>
      <c r="O52" s="109"/>
      <c r="P52" s="7"/>
      <c r="Q52" s="7"/>
      <c r="R52" s="7"/>
      <c r="S52" s="7"/>
      <c r="CA52" s="69">
        <f t="shared" si="18"/>
        <v>0</v>
      </c>
      <c r="CB52" s="69" t="str">
        <f t="shared" si="1"/>
        <v/>
      </c>
      <c r="CC52" s="69" t="str">
        <f t="shared" si="2"/>
        <v/>
      </c>
      <c r="CD52" s="69">
        <f t="shared" si="11"/>
        <v>0</v>
      </c>
      <c r="CE52" s="69">
        <f t="shared" si="3"/>
        <v>0</v>
      </c>
      <c r="CF52" s="70" t="str">
        <f t="shared" si="4"/>
        <v/>
      </c>
      <c r="CG52" s="71">
        <f t="shared" si="5"/>
        <v>0</v>
      </c>
      <c r="CH52" s="71">
        <f t="shared" si="6"/>
        <v>0</v>
      </c>
      <c r="CI52" s="71">
        <f t="shared" si="19"/>
        <v>0</v>
      </c>
      <c r="CJ52" s="69">
        <f t="shared" si="20"/>
        <v>0</v>
      </c>
      <c r="CN52" s="73" t="str">
        <f t="shared" si="7"/>
        <v/>
      </c>
      <c r="CO52" s="74" t="str">
        <f t="shared" si="8"/>
        <v/>
      </c>
      <c r="CP52" s="74" t="str">
        <f t="shared" si="12"/>
        <v/>
      </c>
      <c r="CQ52" s="118" t="str">
        <f t="shared" si="9"/>
        <v/>
      </c>
      <c r="CR52" s="118" t="str">
        <f t="shared" si="10"/>
        <v/>
      </c>
      <c r="CS52" s="75" t="str">
        <f t="shared" si="13"/>
        <v/>
      </c>
      <c r="CT52" s="75" t="str">
        <f t="shared" si="14"/>
        <v/>
      </c>
      <c r="CU52" s="74" t="str">
        <f t="shared" si="15"/>
        <v/>
      </c>
      <c r="CV52" s="74" t="str">
        <f t="shared" si="16"/>
        <v/>
      </c>
      <c r="CW52" s="74" t="str">
        <f t="shared" si="21"/>
        <v/>
      </c>
      <c r="CX52" s="110"/>
      <c r="CZ52" s="75">
        <f t="shared" si="22"/>
        <v>0</v>
      </c>
      <c r="DB52" s="74">
        <f>IF(Taula4[[#This Row],[Codi del contracte]]&lt;&gt;"",IF(Taula4[[#This Row],[Codi del contracte]]&gt;199,IF(Taula4[[#This Row],[Codi del contracte]]&lt;300,1,0),0),0)</f>
        <v>0</v>
      </c>
      <c r="DC52" s="74">
        <f>IF(Taula4[[#This Row],[Codi del contracte]]&lt;&gt;"",IF(Taula4[[#This Row],[Codi del contracte]]&gt;499,IF(Taula4[[#This Row],[Codi del contracte]]&lt;600,1,0),0),0)</f>
        <v>0</v>
      </c>
      <c r="DD52" s="74">
        <f t="shared" si="17"/>
        <v>0</v>
      </c>
      <c r="DE52" s="74">
        <f>IF(Taula4[[#This Row],[% Jornada (no posar el símbol %)]]=100,IF(DD52=1,2,0),0)</f>
        <v>0</v>
      </c>
      <c r="DF52" s="74">
        <f>IF(Taula4[[#This Row],[Import anual sol·licitat (màxim 1.200,00€ per treballador)]]=1200,IF(DE52=2,3,0),0)</f>
        <v>0</v>
      </c>
      <c r="DG52" s="74">
        <f>IF(Taula4[[#This Row],[% Jornada (no posar el símbol %)]]&lt;100,IF(Taula4[[#This Row],[Import anual sol·licitat (màxim 1.200,00€ per treballador)]]=1200,4,0),0)</f>
        <v>0</v>
      </c>
      <c r="DH52" s="74">
        <f t="shared" si="23"/>
        <v>0</v>
      </c>
      <c r="DI52" s="74" t="str">
        <f t="shared" si="24"/>
        <v/>
      </c>
      <c r="DJ52" s="74" t="str">
        <f t="shared" si="25"/>
        <v/>
      </c>
      <c r="DK52" s="74" t="str">
        <f t="shared" si="26"/>
        <v/>
      </c>
    </row>
    <row r="53" spans="1:115" ht="13.5" customHeight="1">
      <c r="A53" s="30"/>
      <c r="B53" s="76">
        <v>47</v>
      </c>
      <c r="C53" s="5"/>
      <c r="D53" s="138"/>
      <c r="E53" s="134"/>
      <c r="F53" s="132"/>
      <c r="G53" s="132"/>
      <c r="H53" s="5"/>
      <c r="I53" s="137"/>
      <c r="J53" s="5"/>
      <c r="K53" s="133"/>
      <c r="L53" s="214"/>
      <c r="M53" s="268"/>
      <c r="N53" s="160" t="str">
        <f t="shared" si="0"/>
        <v/>
      </c>
      <c r="O53" s="109"/>
      <c r="P53" s="7"/>
      <c r="Q53" s="7"/>
      <c r="R53" s="7"/>
      <c r="S53" s="7"/>
      <c r="CA53" s="69">
        <f t="shared" si="18"/>
        <v>0</v>
      </c>
      <c r="CB53" s="69" t="str">
        <f t="shared" si="1"/>
        <v/>
      </c>
      <c r="CC53" s="69" t="str">
        <f t="shared" si="2"/>
        <v/>
      </c>
      <c r="CD53" s="69">
        <f t="shared" si="11"/>
        <v>0</v>
      </c>
      <c r="CE53" s="69">
        <f t="shared" si="3"/>
        <v>0</v>
      </c>
      <c r="CF53" s="70" t="str">
        <f t="shared" si="4"/>
        <v/>
      </c>
      <c r="CG53" s="71">
        <f t="shared" si="5"/>
        <v>0</v>
      </c>
      <c r="CH53" s="71">
        <f t="shared" si="6"/>
        <v>0</v>
      </c>
      <c r="CI53" s="71">
        <f t="shared" si="19"/>
        <v>0</v>
      </c>
      <c r="CJ53" s="69">
        <f t="shared" si="20"/>
        <v>0</v>
      </c>
      <c r="CN53" s="73" t="str">
        <f t="shared" si="7"/>
        <v/>
      </c>
      <c r="CO53" s="74" t="str">
        <f t="shared" si="8"/>
        <v/>
      </c>
      <c r="CP53" s="74" t="str">
        <f t="shared" si="12"/>
        <v/>
      </c>
      <c r="CQ53" s="118" t="str">
        <f t="shared" si="9"/>
        <v/>
      </c>
      <c r="CR53" s="118" t="str">
        <f t="shared" si="10"/>
        <v/>
      </c>
      <c r="CS53" s="75" t="str">
        <f t="shared" si="13"/>
        <v/>
      </c>
      <c r="CT53" s="75" t="str">
        <f t="shared" si="14"/>
        <v/>
      </c>
      <c r="CU53" s="74" t="str">
        <f t="shared" si="15"/>
        <v/>
      </c>
      <c r="CV53" s="74" t="str">
        <f t="shared" si="16"/>
        <v/>
      </c>
      <c r="CW53" s="74" t="str">
        <f t="shared" si="21"/>
        <v/>
      </c>
      <c r="CX53" s="110"/>
      <c r="CZ53" s="75">
        <f t="shared" si="22"/>
        <v>0</v>
      </c>
      <c r="DB53" s="74">
        <f>IF(Taula4[[#This Row],[Codi del contracte]]&lt;&gt;"",IF(Taula4[[#This Row],[Codi del contracte]]&gt;199,IF(Taula4[[#This Row],[Codi del contracte]]&lt;300,1,0),0),0)</f>
        <v>0</v>
      </c>
      <c r="DC53" s="74">
        <f>IF(Taula4[[#This Row],[Codi del contracte]]&lt;&gt;"",IF(Taula4[[#This Row],[Codi del contracte]]&gt;499,IF(Taula4[[#This Row],[Codi del contracte]]&lt;600,1,0),0),0)</f>
        <v>0</v>
      </c>
      <c r="DD53" s="74">
        <f t="shared" si="17"/>
        <v>0</v>
      </c>
      <c r="DE53" s="74">
        <f>IF(Taula4[[#This Row],[% Jornada (no posar el símbol %)]]=100,IF(DD53=1,2,0),0)</f>
        <v>0</v>
      </c>
      <c r="DF53" s="74">
        <f>IF(Taula4[[#This Row],[Import anual sol·licitat (màxim 1.200,00€ per treballador)]]=1200,IF(DE53=2,3,0),0)</f>
        <v>0</v>
      </c>
      <c r="DG53" s="74">
        <f>IF(Taula4[[#This Row],[% Jornada (no posar el símbol %)]]&lt;100,IF(Taula4[[#This Row],[Import anual sol·licitat (màxim 1.200,00€ per treballador)]]=1200,4,0),0)</f>
        <v>0</v>
      </c>
      <c r="DH53" s="74">
        <f t="shared" si="23"/>
        <v>0</v>
      </c>
      <c r="DI53" s="74" t="str">
        <f t="shared" si="24"/>
        <v/>
      </c>
      <c r="DJ53" s="74" t="str">
        <f t="shared" si="25"/>
        <v/>
      </c>
      <c r="DK53" s="74" t="str">
        <f t="shared" si="26"/>
        <v/>
      </c>
    </row>
    <row r="54" spans="1:115" ht="13.5" customHeight="1">
      <c r="A54" s="30"/>
      <c r="B54" s="76">
        <v>48</v>
      </c>
      <c r="C54" s="5"/>
      <c r="D54" s="138"/>
      <c r="E54" s="134"/>
      <c r="F54" s="132"/>
      <c r="G54" s="132"/>
      <c r="H54" s="5"/>
      <c r="I54" s="137"/>
      <c r="J54" s="5"/>
      <c r="K54" s="133"/>
      <c r="L54" s="214"/>
      <c r="M54" s="268"/>
      <c r="N54" s="160" t="str">
        <f t="shared" si="0"/>
        <v/>
      </c>
      <c r="O54" s="109"/>
      <c r="P54" s="7"/>
      <c r="Q54" s="7"/>
      <c r="R54" s="7"/>
      <c r="S54" s="7"/>
      <c r="CA54" s="69">
        <f t="shared" si="18"/>
        <v>0</v>
      </c>
      <c r="CB54" s="69" t="str">
        <f t="shared" si="1"/>
        <v/>
      </c>
      <c r="CC54" s="69" t="str">
        <f t="shared" si="2"/>
        <v/>
      </c>
      <c r="CD54" s="69">
        <f t="shared" si="11"/>
        <v>0</v>
      </c>
      <c r="CE54" s="69">
        <f t="shared" si="3"/>
        <v>0</v>
      </c>
      <c r="CF54" s="70" t="str">
        <f t="shared" si="4"/>
        <v/>
      </c>
      <c r="CG54" s="71">
        <f t="shared" si="5"/>
        <v>0</v>
      </c>
      <c r="CH54" s="71">
        <f t="shared" si="6"/>
        <v>0</v>
      </c>
      <c r="CI54" s="71">
        <f t="shared" si="19"/>
        <v>0</v>
      </c>
      <c r="CJ54" s="69">
        <f t="shared" si="20"/>
        <v>0</v>
      </c>
      <c r="CN54" s="73" t="str">
        <f t="shared" si="7"/>
        <v/>
      </c>
      <c r="CO54" s="74" t="str">
        <f t="shared" si="8"/>
        <v/>
      </c>
      <c r="CP54" s="74" t="str">
        <f t="shared" si="12"/>
        <v/>
      </c>
      <c r="CQ54" s="118" t="str">
        <f t="shared" si="9"/>
        <v/>
      </c>
      <c r="CR54" s="118" t="str">
        <f t="shared" si="10"/>
        <v/>
      </c>
      <c r="CS54" s="75" t="str">
        <f t="shared" si="13"/>
        <v/>
      </c>
      <c r="CT54" s="75" t="str">
        <f t="shared" si="14"/>
        <v/>
      </c>
      <c r="CU54" s="74" t="str">
        <f t="shared" si="15"/>
        <v/>
      </c>
      <c r="CV54" s="74" t="str">
        <f t="shared" si="16"/>
        <v/>
      </c>
      <c r="CW54" s="74" t="str">
        <f t="shared" si="21"/>
        <v/>
      </c>
      <c r="CX54" s="110"/>
      <c r="CZ54" s="75">
        <f t="shared" si="22"/>
        <v>0</v>
      </c>
      <c r="DB54" s="74">
        <f>IF(Taula4[[#This Row],[Codi del contracte]]&lt;&gt;"",IF(Taula4[[#This Row],[Codi del contracte]]&gt;199,IF(Taula4[[#This Row],[Codi del contracte]]&lt;300,1,0),0),0)</f>
        <v>0</v>
      </c>
      <c r="DC54" s="74">
        <f>IF(Taula4[[#This Row],[Codi del contracte]]&lt;&gt;"",IF(Taula4[[#This Row],[Codi del contracte]]&gt;499,IF(Taula4[[#This Row],[Codi del contracte]]&lt;600,1,0),0),0)</f>
        <v>0</v>
      </c>
      <c r="DD54" s="74">
        <f t="shared" si="17"/>
        <v>0</v>
      </c>
      <c r="DE54" s="74">
        <f>IF(Taula4[[#This Row],[% Jornada (no posar el símbol %)]]=100,IF(DD54=1,2,0),0)</f>
        <v>0</v>
      </c>
      <c r="DF54" s="74">
        <f>IF(Taula4[[#This Row],[Import anual sol·licitat (màxim 1.200,00€ per treballador)]]=1200,IF(DE54=2,3,0),0)</f>
        <v>0</v>
      </c>
      <c r="DG54" s="74">
        <f>IF(Taula4[[#This Row],[% Jornada (no posar el símbol %)]]&lt;100,IF(Taula4[[#This Row],[Import anual sol·licitat (màxim 1.200,00€ per treballador)]]=1200,4,0),0)</f>
        <v>0</v>
      </c>
      <c r="DH54" s="74">
        <f t="shared" si="23"/>
        <v>0</v>
      </c>
      <c r="DI54" s="74" t="str">
        <f t="shared" si="24"/>
        <v/>
      </c>
      <c r="DJ54" s="74" t="str">
        <f t="shared" si="25"/>
        <v/>
      </c>
      <c r="DK54" s="74" t="str">
        <f t="shared" si="26"/>
        <v/>
      </c>
    </row>
    <row r="55" spans="1:115" ht="13.5" customHeight="1">
      <c r="A55" s="30"/>
      <c r="B55" s="76">
        <v>49</v>
      </c>
      <c r="C55" s="5"/>
      <c r="D55" s="138"/>
      <c r="E55" s="134"/>
      <c r="F55" s="132"/>
      <c r="G55" s="132"/>
      <c r="H55" s="5"/>
      <c r="I55" s="137"/>
      <c r="J55" s="5"/>
      <c r="K55" s="133"/>
      <c r="L55" s="214"/>
      <c r="M55" s="268"/>
      <c r="N55" s="160" t="str">
        <f t="shared" si="0"/>
        <v/>
      </c>
      <c r="O55" s="109"/>
      <c r="P55" s="7"/>
      <c r="Q55" s="7"/>
      <c r="R55" s="7"/>
      <c r="S55" s="7"/>
      <c r="CA55" s="69">
        <f t="shared" si="18"/>
        <v>0</v>
      </c>
      <c r="CB55" s="69" t="str">
        <f t="shared" si="1"/>
        <v/>
      </c>
      <c r="CC55" s="69" t="str">
        <f t="shared" si="2"/>
        <v/>
      </c>
      <c r="CD55" s="69">
        <f t="shared" si="11"/>
        <v>0</v>
      </c>
      <c r="CE55" s="69">
        <f t="shared" si="3"/>
        <v>0</v>
      </c>
      <c r="CF55" s="70" t="str">
        <f t="shared" si="4"/>
        <v/>
      </c>
      <c r="CG55" s="71">
        <f t="shared" si="5"/>
        <v>0</v>
      </c>
      <c r="CH55" s="71">
        <f t="shared" si="6"/>
        <v>0</v>
      </c>
      <c r="CI55" s="71">
        <f t="shared" si="19"/>
        <v>0</v>
      </c>
      <c r="CJ55" s="69">
        <f t="shared" si="20"/>
        <v>0</v>
      </c>
      <c r="CN55" s="73" t="str">
        <f t="shared" si="7"/>
        <v/>
      </c>
      <c r="CO55" s="74" t="str">
        <f t="shared" si="8"/>
        <v/>
      </c>
      <c r="CP55" s="74" t="str">
        <f t="shared" si="12"/>
        <v/>
      </c>
      <c r="CQ55" s="118" t="str">
        <f t="shared" si="9"/>
        <v/>
      </c>
      <c r="CR55" s="118" t="str">
        <f t="shared" si="10"/>
        <v/>
      </c>
      <c r="CS55" s="75" t="str">
        <f t="shared" si="13"/>
        <v/>
      </c>
      <c r="CT55" s="75" t="str">
        <f t="shared" si="14"/>
        <v/>
      </c>
      <c r="CU55" s="74" t="str">
        <f t="shared" si="15"/>
        <v/>
      </c>
      <c r="CV55" s="74" t="str">
        <f t="shared" si="16"/>
        <v/>
      </c>
      <c r="CW55" s="74" t="str">
        <f t="shared" si="21"/>
        <v/>
      </c>
      <c r="CX55" s="110"/>
      <c r="CZ55" s="75">
        <f t="shared" si="22"/>
        <v>0</v>
      </c>
      <c r="DB55" s="74">
        <f>IF(Taula4[[#This Row],[Codi del contracte]]&lt;&gt;"",IF(Taula4[[#This Row],[Codi del contracte]]&gt;199,IF(Taula4[[#This Row],[Codi del contracte]]&lt;300,1,0),0),0)</f>
        <v>0</v>
      </c>
      <c r="DC55" s="74">
        <f>IF(Taula4[[#This Row],[Codi del contracte]]&lt;&gt;"",IF(Taula4[[#This Row],[Codi del contracte]]&gt;499,IF(Taula4[[#This Row],[Codi del contracte]]&lt;600,1,0),0),0)</f>
        <v>0</v>
      </c>
      <c r="DD55" s="74">
        <f t="shared" si="17"/>
        <v>0</v>
      </c>
      <c r="DE55" s="74">
        <f>IF(Taula4[[#This Row],[% Jornada (no posar el símbol %)]]=100,IF(DD55=1,2,0),0)</f>
        <v>0</v>
      </c>
      <c r="DF55" s="74">
        <f>IF(Taula4[[#This Row],[Import anual sol·licitat (màxim 1.200,00€ per treballador)]]=1200,IF(DE55=2,3,0),0)</f>
        <v>0</v>
      </c>
      <c r="DG55" s="74">
        <f>IF(Taula4[[#This Row],[% Jornada (no posar el símbol %)]]&lt;100,IF(Taula4[[#This Row],[Import anual sol·licitat (màxim 1.200,00€ per treballador)]]=1200,4,0),0)</f>
        <v>0</v>
      </c>
      <c r="DH55" s="74">
        <f t="shared" si="23"/>
        <v>0</v>
      </c>
      <c r="DI55" s="74" t="str">
        <f t="shared" si="24"/>
        <v/>
      </c>
      <c r="DJ55" s="74" t="str">
        <f t="shared" si="25"/>
        <v/>
      </c>
      <c r="DK55" s="74" t="str">
        <f t="shared" si="26"/>
        <v/>
      </c>
    </row>
    <row r="56" spans="1:115" ht="13.5" customHeight="1">
      <c r="A56" s="30"/>
      <c r="B56" s="76">
        <v>50</v>
      </c>
      <c r="C56" s="5"/>
      <c r="D56" s="138"/>
      <c r="E56" s="134"/>
      <c r="F56" s="132"/>
      <c r="G56" s="132"/>
      <c r="H56" s="5"/>
      <c r="I56" s="137"/>
      <c r="J56" s="5"/>
      <c r="K56" s="133"/>
      <c r="L56" s="214"/>
      <c r="M56" s="268"/>
      <c r="N56" s="160" t="str">
        <f t="shared" si="0"/>
        <v/>
      </c>
      <c r="O56" s="109"/>
      <c r="P56" s="7"/>
      <c r="Q56" s="7"/>
      <c r="R56" s="7"/>
      <c r="S56" s="7"/>
      <c r="CA56" s="69">
        <f t="shared" si="18"/>
        <v>0</v>
      </c>
      <c r="CB56" s="69" t="str">
        <f t="shared" si="1"/>
        <v/>
      </c>
      <c r="CC56" s="69" t="str">
        <f t="shared" si="2"/>
        <v/>
      </c>
      <c r="CD56" s="69">
        <f t="shared" si="11"/>
        <v>0</v>
      </c>
      <c r="CE56" s="69">
        <f t="shared" si="3"/>
        <v>0</v>
      </c>
      <c r="CF56" s="70" t="str">
        <f t="shared" si="4"/>
        <v/>
      </c>
      <c r="CG56" s="71">
        <f t="shared" si="5"/>
        <v>0</v>
      </c>
      <c r="CH56" s="71">
        <f t="shared" si="6"/>
        <v>0</v>
      </c>
      <c r="CI56" s="71">
        <f t="shared" si="19"/>
        <v>0</v>
      </c>
      <c r="CJ56" s="69">
        <f t="shared" si="20"/>
        <v>0</v>
      </c>
      <c r="CN56" s="73" t="str">
        <f t="shared" si="7"/>
        <v/>
      </c>
      <c r="CO56" s="74" t="str">
        <f t="shared" si="8"/>
        <v/>
      </c>
      <c r="CP56" s="74" t="str">
        <f t="shared" si="12"/>
        <v/>
      </c>
      <c r="CQ56" s="118" t="str">
        <f t="shared" si="9"/>
        <v/>
      </c>
      <c r="CR56" s="118" t="str">
        <f t="shared" si="10"/>
        <v/>
      </c>
      <c r="CS56" s="75" t="str">
        <f t="shared" si="13"/>
        <v/>
      </c>
      <c r="CT56" s="75" t="str">
        <f t="shared" si="14"/>
        <v/>
      </c>
      <c r="CU56" s="74" t="str">
        <f t="shared" si="15"/>
        <v/>
      </c>
      <c r="CV56" s="74" t="str">
        <f t="shared" si="16"/>
        <v/>
      </c>
      <c r="CW56" s="74" t="str">
        <f t="shared" si="21"/>
        <v/>
      </c>
      <c r="CX56" s="110"/>
      <c r="CZ56" s="75">
        <f t="shared" si="22"/>
        <v>0</v>
      </c>
      <c r="DB56" s="74">
        <f>IF(Taula4[[#This Row],[Codi del contracte]]&lt;&gt;"",IF(Taula4[[#This Row],[Codi del contracte]]&gt;199,IF(Taula4[[#This Row],[Codi del contracte]]&lt;300,1,0),0),0)</f>
        <v>0</v>
      </c>
      <c r="DC56" s="74">
        <f>IF(Taula4[[#This Row],[Codi del contracte]]&lt;&gt;"",IF(Taula4[[#This Row],[Codi del contracte]]&gt;499,IF(Taula4[[#This Row],[Codi del contracte]]&lt;600,1,0),0),0)</f>
        <v>0</v>
      </c>
      <c r="DD56" s="74">
        <f t="shared" si="17"/>
        <v>0</v>
      </c>
      <c r="DE56" s="74">
        <f>IF(Taula4[[#This Row],[% Jornada (no posar el símbol %)]]=100,IF(DD56=1,2,0),0)</f>
        <v>0</v>
      </c>
      <c r="DF56" s="74">
        <f>IF(Taula4[[#This Row],[Import anual sol·licitat (màxim 1.200,00€ per treballador)]]=1200,IF(DE56=2,3,0),0)</f>
        <v>0</v>
      </c>
      <c r="DG56" s="74">
        <f>IF(Taula4[[#This Row],[% Jornada (no posar el símbol %)]]&lt;100,IF(Taula4[[#This Row],[Import anual sol·licitat (màxim 1.200,00€ per treballador)]]=1200,4,0),0)</f>
        <v>0</v>
      </c>
      <c r="DH56" s="74">
        <f t="shared" si="23"/>
        <v>0</v>
      </c>
      <c r="DI56" s="74" t="str">
        <f t="shared" si="24"/>
        <v/>
      </c>
      <c r="DJ56" s="74" t="str">
        <f t="shared" si="25"/>
        <v/>
      </c>
      <c r="DK56" s="74" t="str">
        <f t="shared" si="26"/>
        <v/>
      </c>
    </row>
    <row r="57" spans="1:115" ht="13.5" customHeight="1">
      <c r="A57" s="30"/>
      <c r="B57" s="76">
        <v>51</v>
      </c>
      <c r="C57" s="5"/>
      <c r="D57" s="138"/>
      <c r="E57" s="134"/>
      <c r="F57" s="132"/>
      <c r="G57" s="132"/>
      <c r="H57" s="5"/>
      <c r="I57" s="137"/>
      <c r="J57" s="5"/>
      <c r="K57" s="133"/>
      <c r="L57" s="214"/>
      <c r="M57" s="268"/>
      <c r="N57" s="160" t="str">
        <f t="shared" si="0"/>
        <v/>
      </c>
      <c r="O57" s="109"/>
      <c r="P57" s="7"/>
      <c r="Q57" s="7"/>
      <c r="R57" s="7"/>
      <c r="S57" s="7"/>
      <c r="CA57" s="69">
        <f t="shared" si="18"/>
        <v>0</v>
      </c>
      <c r="CB57" s="69" t="str">
        <f t="shared" si="1"/>
        <v/>
      </c>
      <c r="CC57" s="69" t="str">
        <f t="shared" si="2"/>
        <v/>
      </c>
      <c r="CD57" s="69">
        <f t="shared" si="11"/>
        <v>0</v>
      </c>
      <c r="CE57" s="69">
        <f t="shared" si="3"/>
        <v>0</v>
      </c>
      <c r="CF57" s="70" t="str">
        <f t="shared" si="4"/>
        <v/>
      </c>
      <c r="CG57" s="71">
        <f t="shared" si="5"/>
        <v>0</v>
      </c>
      <c r="CH57" s="71">
        <f t="shared" si="6"/>
        <v>0</v>
      </c>
      <c r="CI57" s="71">
        <f t="shared" si="19"/>
        <v>0</v>
      </c>
      <c r="CJ57" s="69">
        <f t="shared" si="20"/>
        <v>0</v>
      </c>
      <c r="CN57" s="73" t="str">
        <f t="shared" si="7"/>
        <v/>
      </c>
      <c r="CO57" s="74" t="str">
        <f t="shared" si="8"/>
        <v/>
      </c>
      <c r="CP57" s="74" t="str">
        <f t="shared" si="12"/>
        <v/>
      </c>
      <c r="CQ57" s="118" t="str">
        <f t="shared" si="9"/>
        <v/>
      </c>
      <c r="CR57" s="118" t="str">
        <f t="shared" si="10"/>
        <v/>
      </c>
      <c r="CS57" s="75" t="str">
        <f t="shared" si="13"/>
        <v/>
      </c>
      <c r="CT57" s="75" t="str">
        <f t="shared" si="14"/>
        <v/>
      </c>
      <c r="CU57" s="74" t="str">
        <f t="shared" si="15"/>
        <v/>
      </c>
      <c r="CV57" s="74" t="str">
        <f t="shared" si="16"/>
        <v/>
      </c>
      <c r="CW57" s="74" t="str">
        <f t="shared" si="21"/>
        <v/>
      </c>
      <c r="CX57" s="110"/>
      <c r="CZ57" s="75">
        <f t="shared" si="22"/>
        <v>0</v>
      </c>
      <c r="DB57" s="74">
        <f>IF(Taula4[[#This Row],[Codi del contracte]]&lt;&gt;"",IF(Taula4[[#This Row],[Codi del contracte]]&gt;199,IF(Taula4[[#This Row],[Codi del contracte]]&lt;300,1,0),0),0)</f>
        <v>0</v>
      </c>
      <c r="DC57" s="74">
        <f>IF(Taula4[[#This Row],[Codi del contracte]]&lt;&gt;"",IF(Taula4[[#This Row],[Codi del contracte]]&gt;499,IF(Taula4[[#This Row],[Codi del contracte]]&lt;600,1,0),0),0)</f>
        <v>0</v>
      </c>
      <c r="DD57" s="74">
        <f t="shared" si="17"/>
        <v>0</v>
      </c>
      <c r="DE57" s="74">
        <f>IF(Taula4[[#This Row],[% Jornada (no posar el símbol %)]]=100,IF(DD57=1,2,0),0)</f>
        <v>0</v>
      </c>
      <c r="DF57" s="74">
        <f>IF(Taula4[[#This Row],[Import anual sol·licitat (màxim 1.200,00€ per treballador)]]=1200,IF(DE57=2,3,0),0)</f>
        <v>0</v>
      </c>
      <c r="DG57" s="74">
        <f>IF(Taula4[[#This Row],[% Jornada (no posar el símbol %)]]&lt;100,IF(Taula4[[#This Row],[Import anual sol·licitat (màxim 1.200,00€ per treballador)]]=1200,4,0),0)</f>
        <v>0</v>
      </c>
      <c r="DH57" s="74">
        <f t="shared" si="23"/>
        <v>0</v>
      </c>
      <c r="DI57" s="74" t="str">
        <f t="shared" si="24"/>
        <v/>
      </c>
      <c r="DJ57" s="74" t="str">
        <f t="shared" si="25"/>
        <v/>
      </c>
      <c r="DK57" s="74" t="str">
        <f t="shared" si="26"/>
        <v/>
      </c>
    </row>
    <row r="58" spans="1:115" ht="13.5" customHeight="1">
      <c r="A58" s="30"/>
      <c r="B58" s="76">
        <v>52</v>
      </c>
      <c r="C58" s="5"/>
      <c r="D58" s="138"/>
      <c r="E58" s="134"/>
      <c r="F58" s="132"/>
      <c r="G58" s="132"/>
      <c r="H58" s="5"/>
      <c r="I58" s="137"/>
      <c r="J58" s="5"/>
      <c r="K58" s="133"/>
      <c r="L58" s="214"/>
      <c r="M58" s="268"/>
      <c r="N58" s="160" t="str">
        <f t="shared" si="0"/>
        <v/>
      </c>
      <c r="O58" s="109"/>
      <c r="P58" s="7"/>
      <c r="Q58" s="7"/>
      <c r="R58" s="7"/>
      <c r="S58" s="7"/>
      <c r="CA58" s="69">
        <f t="shared" si="18"/>
        <v>0</v>
      </c>
      <c r="CB58" s="69" t="str">
        <f t="shared" si="1"/>
        <v/>
      </c>
      <c r="CC58" s="69" t="str">
        <f t="shared" si="2"/>
        <v/>
      </c>
      <c r="CD58" s="69">
        <f t="shared" si="11"/>
        <v>0</v>
      </c>
      <c r="CE58" s="69">
        <f t="shared" si="3"/>
        <v>0</v>
      </c>
      <c r="CF58" s="70" t="str">
        <f t="shared" si="4"/>
        <v/>
      </c>
      <c r="CG58" s="71">
        <f t="shared" si="5"/>
        <v>0</v>
      </c>
      <c r="CH58" s="71">
        <f t="shared" si="6"/>
        <v>0</v>
      </c>
      <c r="CI58" s="71">
        <f t="shared" si="19"/>
        <v>0</v>
      </c>
      <c r="CJ58" s="69">
        <f t="shared" si="20"/>
        <v>0</v>
      </c>
      <c r="CN58" s="73" t="str">
        <f t="shared" si="7"/>
        <v/>
      </c>
      <c r="CO58" s="74" t="str">
        <f t="shared" si="8"/>
        <v/>
      </c>
      <c r="CP58" s="74" t="str">
        <f t="shared" si="12"/>
        <v/>
      </c>
      <c r="CQ58" s="118" t="str">
        <f t="shared" si="9"/>
        <v/>
      </c>
      <c r="CR58" s="118" t="str">
        <f t="shared" si="10"/>
        <v/>
      </c>
      <c r="CS58" s="75" t="str">
        <f t="shared" si="13"/>
        <v/>
      </c>
      <c r="CT58" s="75" t="str">
        <f t="shared" si="14"/>
        <v/>
      </c>
      <c r="CU58" s="74" t="str">
        <f t="shared" si="15"/>
        <v/>
      </c>
      <c r="CV58" s="74" t="str">
        <f t="shared" si="16"/>
        <v/>
      </c>
      <c r="CW58" s="74" t="str">
        <f t="shared" si="21"/>
        <v/>
      </c>
      <c r="CX58" s="110"/>
      <c r="CZ58" s="75">
        <f t="shared" si="22"/>
        <v>0</v>
      </c>
      <c r="DB58" s="74">
        <f>IF(Taula4[[#This Row],[Codi del contracte]]&lt;&gt;"",IF(Taula4[[#This Row],[Codi del contracte]]&gt;199,IF(Taula4[[#This Row],[Codi del contracte]]&lt;300,1,0),0),0)</f>
        <v>0</v>
      </c>
      <c r="DC58" s="74">
        <f>IF(Taula4[[#This Row],[Codi del contracte]]&lt;&gt;"",IF(Taula4[[#This Row],[Codi del contracte]]&gt;499,IF(Taula4[[#This Row],[Codi del contracte]]&lt;600,1,0),0),0)</f>
        <v>0</v>
      </c>
      <c r="DD58" s="74">
        <f t="shared" si="17"/>
        <v>0</v>
      </c>
      <c r="DE58" s="74">
        <f>IF(Taula4[[#This Row],[% Jornada (no posar el símbol %)]]=100,IF(DD58=1,2,0),0)</f>
        <v>0</v>
      </c>
      <c r="DF58" s="74">
        <f>IF(Taula4[[#This Row],[Import anual sol·licitat (màxim 1.200,00€ per treballador)]]=1200,IF(DE58=2,3,0),0)</f>
        <v>0</v>
      </c>
      <c r="DG58" s="74">
        <f>IF(Taula4[[#This Row],[% Jornada (no posar el símbol %)]]&lt;100,IF(Taula4[[#This Row],[Import anual sol·licitat (màxim 1.200,00€ per treballador)]]=1200,4,0),0)</f>
        <v>0</v>
      </c>
      <c r="DH58" s="74">
        <f t="shared" si="23"/>
        <v>0</v>
      </c>
      <c r="DI58" s="74" t="str">
        <f t="shared" si="24"/>
        <v/>
      </c>
      <c r="DJ58" s="74" t="str">
        <f t="shared" si="25"/>
        <v/>
      </c>
      <c r="DK58" s="74" t="str">
        <f t="shared" si="26"/>
        <v/>
      </c>
    </row>
    <row r="59" spans="1:115" ht="13.5" customHeight="1">
      <c r="A59" s="30"/>
      <c r="B59" s="76">
        <v>53</v>
      </c>
      <c r="C59" s="5"/>
      <c r="D59" s="138"/>
      <c r="E59" s="134"/>
      <c r="F59" s="132"/>
      <c r="G59" s="132"/>
      <c r="H59" s="5"/>
      <c r="I59" s="137"/>
      <c r="J59" s="5"/>
      <c r="K59" s="133"/>
      <c r="L59" s="214"/>
      <c r="M59" s="268"/>
      <c r="N59" s="160" t="str">
        <f t="shared" si="0"/>
        <v/>
      </c>
      <c r="O59" s="109"/>
      <c r="P59" s="7"/>
      <c r="Q59" s="7"/>
      <c r="R59" s="7"/>
      <c r="S59" s="7"/>
      <c r="CA59" s="69">
        <f t="shared" si="18"/>
        <v>0</v>
      </c>
      <c r="CB59" s="69" t="str">
        <f t="shared" si="1"/>
        <v/>
      </c>
      <c r="CC59" s="69" t="str">
        <f t="shared" si="2"/>
        <v/>
      </c>
      <c r="CD59" s="69">
        <f t="shared" si="11"/>
        <v>0</v>
      </c>
      <c r="CE59" s="69">
        <f t="shared" si="3"/>
        <v>0</v>
      </c>
      <c r="CF59" s="70" t="str">
        <f t="shared" si="4"/>
        <v/>
      </c>
      <c r="CG59" s="71">
        <f t="shared" si="5"/>
        <v>0</v>
      </c>
      <c r="CH59" s="71">
        <f t="shared" si="6"/>
        <v>0</v>
      </c>
      <c r="CI59" s="71">
        <f t="shared" si="19"/>
        <v>0</v>
      </c>
      <c r="CJ59" s="69">
        <f t="shared" si="20"/>
        <v>0</v>
      </c>
      <c r="CN59" s="73" t="str">
        <f t="shared" si="7"/>
        <v/>
      </c>
      <c r="CO59" s="74" t="str">
        <f t="shared" si="8"/>
        <v/>
      </c>
      <c r="CP59" s="74" t="str">
        <f t="shared" si="12"/>
        <v/>
      </c>
      <c r="CQ59" s="118" t="str">
        <f t="shared" si="9"/>
        <v/>
      </c>
      <c r="CR59" s="118" t="str">
        <f t="shared" si="10"/>
        <v/>
      </c>
      <c r="CS59" s="75" t="str">
        <f t="shared" si="13"/>
        <v/>
      </c>
      <c r="CT59" s="75" t="str">
        <f t="shared" si="14"/>
        <v/>
      </c>
      <c r="CU59" s="74" t="str">
        <f t="shared" si="15"/>
        <v/>
      </c>
      <c r="CV59" s="74" t="str">
        <f t="shared" si="16"/>
        <v/>
      </c>
      <c r="CW59" s="74" t="str">
        <f t="shared" si="21"/>
        <v/>
      </c>
      <c r="CX59" s="110"/>
      <c r="CZ59" s="75">
        <f t="shared" si="22"/>
        <v>0</v>
      </c>
      <c r="DB59" s="74">
        <f>IF(Taula4[[#This Row],[Codi del contracte]]&lt;&gt;"",IF(Taula4[[#This Row],[Codi del contracte]]&gt;199,IF(Taula4[[#This Row],[Codi del contracte]]&lt;300,1,0),0),0)</f>
        <v>0</v>
      </c>
      <c r="DC59" s="74">
        <f>IF(Taula4[[#This Row],[Codi del contracte]]&lt;&gt;"",IF(Taula4[[#This Row],[Codi del contracte]]&gt;499,IF(Taula4[[#This Row],[Codi del contracte]]&lt;600,1,0),0),0)</f>
        <v>0</v>
      </c>
      <c r="DD59" s="74">
        <f t="shared" si="17"/>
        <v>0</v>
      </c>
      <c r="DE59" s="74">
        <f>IF(Taula4[[#This Row],[% Jornada (no posar el símbol %)]]=100,IF(DD59=1,2,0),0)</f>
        <v>0</v>
      </c>
      <c r="DF59" s="74">
        <f>IF(Taula4[[#This Row],[Import anual sol·licitat (màxim 1.200,00€ per treballador)]]=1200,IF(DE59=2,3,0),0)</f>
        <v>0</v>
      </c>
      <c r="DG59" s="74">
        <f>IF(Taula4[[#This Row],[% Jornada (no posar el símbol %)]]&lt;100,IF(Taula4[[#This Row],[Import anual sol·licitat (màxim 1.200,00€ per treballador)]]=1200,4,0),0)</f>
        <v>0</v>
      </c>
      <c r="DH59" s="74">
        <f t="shared" si="23"/>
        <v>0</v>
      </c>
      <c r="DI59" s="74" t="str">
        <f t="shared" si="24"/>
        <v/>
      </c>
      <c r="DJ59" s="74" t="str">
        <f t="shared" si="25"/>
        <v/>
      </c>
      <c r="DK59" s="74" t="str">
        <f t="shared" si="26"/>
        <v/>
      </c>
    </row>
    <row r="60" spans="1:115" ht="13.5" customHeight="1">
      <c r="A60" s="30"/>
      <c r="B60" s="76">
        <v>54</v>
      </c>
      <c r="C60" s="5"/>
      <c r="D60" s="138"/>
      <c r="E60" s="134"/>
      <c r="F60" s="132"/>
      <c r="G60" s="132"/>
      <c r="H60" s="5"/>
      <c r="I60" s="137"/>
      <c r="J60" s="5"/>
      <c r="K60" s="133"/>
      <c r="L60" s="214"/>
      <c r="M60" s="268"/>
      <c r="N60" s="160" t="str">
        <f t="shared" si="0"/>
        <v/>
      </c>
      <c r="O60" s="109"/>
      <c r="P60" s="7"/>
      <c r="Q60" s="7"/>
      <c r="R60" s="7"/>
      <c r="S60" s="7"/>
      <c r="CA60" s="69">
        <f t="shared" si="18"/>
        <v>0</v>
      </c>
      <c r="CB60" s="69" t="str">
        <f t="shared" si="1"/>
        <v/>
      </c>
      <c r="CC60" s="69" t="str">
        <f t="shared" si="2"/>
        <v/>
      </c>
      <c r="CD60" s="69">
        <f t="shared" si="11"/>
        <v>0</v>
      </c>
      <c r="CE60" s="69">
        <f t="shared" si="3"/>
        <v>0</v>
      </c>
      <c r="CF60" s="70" t="str">
        <f t="shared" si="4"/>
        <v/>
      </c>
      <c r="CG60" s="71">
        <f t="shared" si="5"/>
        <v>0</v>
      </c>
      <c r="CH60" s="71">
        <f t="shared" si="6"/>
        <v>0</v>
      </c>
      <c r="CI60" s="71">
        <f t="shared" si="19"/>
        <v>0</v>
      </c>
      <c r="CJ60" s="69">
        <f t="shared" si="20"/>
        <v>0</v>
      </c>
      <c r="CN60" s="73" t="str">
        <f t="shared" si="7"/>
        <v/>
      </c>
      <c r="CO60" s="74" t="str">
        <f t="shared" si="8"/>
        <v/>
      </c>
      <c r="CP60" s="74" t="str">
        <f t="shared" si="12"/>
        <v/>
      </c>
      <c r="CQ60" s="118" t="str">
        <f t="shared" si="9"/>
        <v/>
      </c>
      <c r="CR60" s="118" t="str">
        <f t="shared" si="10"/>
        <v/>
      </c>
      <c r="CS60" s="75" t="str">
        <f t="shared" si="13"/>
        <v/>
      </c>
      <c r="CT60" s="75" t="str">
        <f t="shared" si="14"/>
        <v/>
      </c>
      <c r="CU60" s="74" t="str">
        <f t="shared" si="15"/>
        <v/>
      </c>
      <c r="CV60" s="74" t="str">
        <f t="shared" si="16"/>
        <v/>
      </c>
      <c r="CW60" s="74" t="str">
        <f t="shared" si="21"/>
        <v/>
      </c>
      <c r="CX60" s="110"/>
      <c r="CZ60" s="75">
        <f t="shared" si="22"/>
        <v>0</v>
      </c>
      <c r="DB60" s="74">
        <f>IF(Taula4[[#This Row],[Codi del contracte]]&lt;&gt;"",IF(Taula4[[#This Row],[Codi del contracte]]&gt;199,IF(Taula4[[#This Row],[Codi del contracte]]&lt;300,1,0),0),0)</f>
        <v>0</v>
      </c>
      <c r="DC60" s="74">
        <f>IF(Taula4[[#This Row],[Codi del contracte]]&lt;&gt;"",IF(Taula4[[#This Row],[Codi del contracte]]&gt;499,IF(Taula4[[#This Row],[Codi del contracte]]&lt;600,1,0),0),0)</f>
        <v>0</v>
      </c>
      <c r="DD60" s="74">
        <f t="shared" si="17"/>
        <v>0</v>
      </c>
      <c r="DE60" s="74">
        <f>IF(Taula4[[#This Row],[% Jornada (no posar el símbol %)]]=100,IF(DD60=1,2,0),0)</f>
        <v>0</v>
      </c>
      <c r="DF60" s="74">
        <f>IF(Taula4[[#This Row],[Import anual sol·licitat (màxim 1.200,00€ per treballador)]]=1200,IF(DE60=2,3,0),0)</f>
        <v>0</v>
      </c>
      <c r="DG60" s="74">
        <f>IF(Taula4[[#This Row],[% Jornada (no posar el símbol %)]]&lt;100,IF(Taula4[[#This Row],[Import anual sol·licitat (màxim 1.200,00€ per treballador)]]=1200,4,0),0)</f>
        <v>0</v>
      </c>
      <c r="DH60" s="74">
        <f t="shared" si="23"/>
        <v>0</v>
      </c>
      <c r="DI60" s="74" t="str">
        <f t="shared" si="24"/>
        <v/>
      </c>
      <c r="DJ60" s="74" t="str">
        <f t="shared" si="25"/>
        <v/>
      </c>
      <c r="DK60" s="74" t="str">
        <f t="shared" si="26"/>
        <v/>
      </c>
    </row>
    <row r="61" spans="1:115" ht="13.5" customHeight="1">
      <c r="A61" s="30"/>
      <c r="B61" s="76">
        <v>55</v>
      </c>
      <c r="C61" s="5"/>
      <c r="D61" s="138"/>
      <c r="E61" s="134"/>
      <c r="F61" s="132"/>
      <c r="G61" s="132"/>
      <c r="H61" s="5"/>
      <c r="I61" s="137"/>
      <c r="J61" s="5"/>
      <c r="K61" s="133"/>
      <c r="L61" s="214"/>
      <c r="M61" s="268"/>
      <c r="N61" s="160" t="str">
        <f t="shared" si="0"/>
        <v/>
      </c>
      <c r="O61" s="109"/>
      <c r="P61" s="7"/>
      <c r="Q61" s="7"/>
      <c r="R61" s="7"/>
      <c r="S61" s="7"/>
      <c r="CA61" s="69">
        <f t="shared" si="18"/>
        <v>0</v>
      </c>
      <c r="CB61" s="69" t="str">
        <f t="shared" si="1"/>
        <v/>
      </c>
      <c r="CC61" s="69" t="str">
        <f t="shared" si="2"/>
        <v/>
      </c>
      <c r="CD61" s="69">
        <f t="shared" si="11"/>
        <v>0</v>
      </c>
      <c r="CE61" s="69">
        <f t="shared" si="3"/>
        <v>0</v>
      </c>
      <c r="CF61" s="70" t="str">
        <f t="shared" si="4"/>
        <v/>
      </c>
      <c r="CG61" s="71">
        <f t="shared" si="5"/>
        <v>0</v>
      </c>
      <c r="CH61" s="71">
        <f t="shared" si="6"/>
        <v>0</v>
      </c>
      <c r="CI61" s="71">
        <f t="shared" si="19"/>
        <v>0</v>
      </c>
      <c r="CJ61" s="69">
        <f t="shared" si="20"/>
        <v>0</v>
      </c>
      <c r="CN61" s="73" t="str">
        <f t="shared" si="7"/>
        <v/>
      </c>
      <c r="CO61" s="74" t="str">
        <f t="shared" si="8"/>
        <v/>
      </c>
      <c r="CP61" s="74" t="str">
        <f t="shared" si="12"/>
        <v/>
      </c>
      <c r="CQ61" s="118" t="str">
        <f t="shared" si="9"/>
        <v/>
      </c>
      <c r="CR61" s="118" t="str">
        <f t="shared" si="10"/>
        <v/>
      </c>
      <c r="CS61" s="75" t="str">
        <f t="shared" si="13"/>
        <v/>
      </c>
      <c r="CT61" s="75" t="str">
        <f t="shared" si="14"/>
        <v/>
      </c>
      <c r="CU61" s="74" t="str">
        <f t="shared" si="15"/>
        <v/>
      </c>
      <c r="CV61" s="74" t="str">
        <f t="shared" si="16"/>
        <v/>
      </c>
      <c r="CW61" s="74" t="str">
        <f t="shared" si="21"/>
        <v/>
      </c>
      <c r="CX61" s="110"/>
      <c r="CZ61" s="75">
        <f t="shared" si="22"/>
        <v>0</v>
      </c>
      <c r="DB61" s="74">
        <f>IF(Taula4[[#This Row],[Codi del contracte]]&lt;&gt;"",IF(Taula4[[#This Row],[Codi del contracte]]&gt;199,IF(Taula4[[#This Row],[Codi del contracte]]&lt;300,1,0),0),0)</f>
        <v>0</v>
      </c>
      <c r="DC61" s="74">
        <f>IF(Taula4[[#This Row],[Codi del contracte]]&lt;&gt;"",IF(Taula4[[#This Row],[Codi del contracte]]&gt;499,IF(Taula4[[#This Row],[Codi del contracte]]&lt;600,1,0),0),0)</f>
        <v>0</v>
      </c>
      <c r="DD61" s="74">
        <f t="shared" si="17"/>
        <v>0</v>
      </c>
      <c r="DE61" s="74">
        <f>IF(Taula4[[#This Row],[% Jornada (no posar el símbol %)]]=100,IF(DD61=1,2,0),0)</f>
        <v>0</v>
      </c>
      <c r="DF61" s="74">
        <f>IF(Taula4[[#This Row],[Import anual sol·licitat (màxim 1.200,00€ per treballador)]]=1200,IF(DE61=2,3,0),0)</f>
        <v>0</v>
      </c>
      <c r="DG61" s="74">
        <f>IF(Taula4[[#This Row],[% Jornada (no posar el símbol %)]]&lt;100,IF(Taula4[[#This Row],[Import anual sol·licitat (màxim 1.200,00€ per treballador)]]=1200,4,0),0)</f>
        <v>0</v>
      </c>
      <c r="DH61" s="74">
        <f t="shared" si="23"/>
        <v>0</v>
      </c>
      <c r="DI61" s="74" t="str">
        <f t="shared" si="24"/>
        <v/>
      </c>
      <c r="DJ61" s="74" t="str">
        <f t="shared" si="25"/>
        <v/>
      </c>
      <c r="DK61" s="74" t="str">
        <f t="shared" si="26"/>
        <v/>
      </c>
    </row>
    <row r="62" spans="1:115" ht="13.5" customHeight="1">
      <c r="A62" s="30"/>
      <c r="B62" s="76">
        <v>56</v>
      </c>
      <c r="C62" s="5"/>
      <c r="D62" s="138"/>
      <c r="E62" s="134"/>
      <c r="F62" s="132"/>
      <c r="G62" s="132"/>
      <c r="H62" s="5"/>
      <c r="I62" s="137"/>
      <c r="J62" s="5"/>
      <c r="K62" s="133"/>
      <c r="L62" s="214"/>
      <c r="M62" s="268"/>
      <c r="N62" s="160" t="str">
        <f t="shared" si="0"/>
        <v/>
      </c>
      <c r="O62" s="109"/>
      <c r="P62" s="7"/>
      <c r="Q62" s="7"/>
      <c r="R62" s="7"/>
      <c r="S62" s="7"/>
      <c r="CA62" s="69">
        <f t="shared" si="18"/>
        <v>0</v>
      </c>
      <c r="CB62" s="69" t="str">
        <f t="shared" si="1"/>
        <v/>
      </c>
      <c r="CC62" s="69" t="str">
        <f t="shared" si="2"/>
        <v/>
      </c>
      <c r="CD62" s="69">
        <f t="shared" si="11"/>
        <v>0</v>
      </c>
      <c r="CE62" s="69">
        <f t="shared" si="3"/>
        <v>0</v>
      </c>
      <c r="CF62" s="70" t="str">
        <f t="shared" si="4"/>
        <v/>
      </c>
      <c r="CG62" s="71">
        <f t="shared" si="5"/>
        <v>0</v>
      </c>
      <c r="CH62" s="71">
        <f t="shared" si="6"/>
        <v>0</v>
      </c>
      <c r="CI62" s="71">
        <f t="shared" si="19"/>
        <v>0</v>
      </c>
      <c r="CJ62" s="69">
        <f t="shared" si="20"/>
        <v>0</v>
      </c>
      <c r="CN62" s="73" t="str">
        <f t="shared" si="7"/>
        <v/>
      </c>
      <c r="CO62" s="74" t="str">
        <f t="shared" si="8"/>
        <v/>
      </c>
      <c r="CP62" s="74" t="str">
        <f t="shared" si="12"/>
        <v/>
      </c>
      <c r="CQ62" s="118" t="str">
        <f t="shared" si="9"/>
        <v/>
      </c>
      <c r="CR62" s="118" t="str">
        <f t="shared" si="10"/>
        <v/>
      </c>
      <c r="CS62" s="75" t="str">
        <f t="shared" si="13"/>
        <v/>
      </c>
      <c r="CT62" s="75" t="str">
        <f t="shared" si="14"/>
        <v/>
      </c>
      <c r="CU62" s="74" t="str">
        <f t="shared" si="15"/>
        <v/>
      </c>
      <c r="CV62" s="74" t="str">
        <f t="shared" si="16"/>
        <v/>
      </c>
      <c r="CW62" s="74" t="str">
        <f t="shared" si="21"/>
        <v/>
      </c>
      <c r="CX62" s="110"/>
      <c r="CZ62" s="75">
        <f t="shared" si="22"/>
        <v>0</v>
      </c>
      <c r="DB62" s="74">
        <f>IF(Taula4[[#This Row],[Codi del contracte]]&lt;&gt;"",IF(Taula4[[#This Row],[Codi del contracte]]&gt;199,IF(Taula4[[#This Row],[Codi del contracte]]&lt;300,1,0),0),0)</f>
        <v>0</v>
      </c>
      <c r="DC62" s="74">
        <f>IF(Taula4[[#This Row],[Codi del contracte]]&lt;&gt;"",IF(Taula4[[#This Row],[Codi del contracte]]&gt;499,IF(Taula4[[#This Row],[Codi del contracte]]&lt;600,1,0),0),0)</f>
        <v>0</v>
      </c>
      <c r="DD62" s="74">
        <f t="shared" si="17"/>
        <v>0</v>
      </c>
      <c r="DE62" s="74">
        <f>IF(Taula4[[#This Row],[% Jornada (no posar el símbol %)]]=100,IF(DD62=1,2,0),0)</f>
        <v>0</v>
      </c>
      <c r="DF62" s="74">
        <f>IF(Taula4[[#This Row],[Import anual sol·licitat (màxim 1.200,00€ per treballador)]]=1200,IF(DE62=2,3,0),0)</f>
        <v>0</v>
      </c>
      <c r="DG62" s="74">
        <f>IF(Taula4[[#This Row],[% Jornada (no posar el símbol %)]]&lt;100,IF(Taula4[[#This Row],[Import anual sol·licitat (màxim 1.200,00€ per treballador)]]=1200,4,0),0)</f>
        <v>0</v>
      </c>
      <c r="DH62" s="74">
        <f t="shared" si="23"/>
        <v>0</v>
      </c>
      <c r="DI62" s="74" t="str">
        <f t="shared" si="24"/>
        <v/>
      </c>
      <c r="DJ62" s="74" t="str">
        <f t="shared" si="25"/>
        <v/>
      </c>
      <c r="DK62" s="74" t="str">
        <f t="shared" si="26"/>
        <v/>
      </c>
    </row>
    <row r="63" spans="1:115" ht="13.5" customHeight="1">
      <c r="A63" s="30"/>
      <c r="B63" s="76">
        <v>57</v>
      </c>
      <c r="C63" s="5"/>
      <c r="D63" s="138"/>
      <c r="E63" s="134"/>
      <c r="F63" s="132"/>
      <c r="G63" s="132"/>
      <c r="H63" s="5"/>
      <c r="I63" s="137"/>
      <c r="J63" s="5"/>
      <c r="K63" s="133"/>
      <c r="L63" s="214"/>
      <c r="M63" s="268"/>
      <c r="N63" s="160" t="str">
        <f t="shared" si="0"/>
        <v/>
      </c>
      <c r="O63" s="109"/>
      <c r="P63" s="7"/>
      <c r="Q63" s="7"/>
      <c r="R63" s="7"/>
      <c r="S63" s="7"/>
      <c r="CA63" s="69">
        <f t="shared" si="18"/>
        <v>0</v>
      </c>
      <c r="CB63" s="69" t="str">
        <f t="shared" si="1"/>
        <v/>
      </c>
      <c r="CC63" s="69" t="str">
        <f t="shared" si="2"/>
        <v/>
      </c>
      <c r="CD63" s="69">
        <f t="shared" si="11"/>
        <v>0</v>
      </c>
      <c r="CE63" s="69">
        <f t="shared" si="3"/>
        <v>0</v>
      </c>
      <c r="CF63" s="70" t="str">
        <f t="shared" si="4"/>
        <v/>
      </c>
      <c r="CG63" s="71">
        <f t="shared" si="5"/>
        <v>0</v>
      </c>
      <c r="CH63" s="71">
        <f t="shared" si="6"/>
        <v>0</v>
      </c>
      <c r="CI63" s="71">
        <f t="shared" si="19"/>
        <v>0</v>
      </c>
      <c r="CJ63" s="69">
        <f t="shared" si="20"/>
        <v>0</v>
      </c>
      <c r="CN63" s="73" t="str">
        <f t="shared" si="7"/>
        <v/>
      </c>
      <c r="CO63" s="74" t="str">
        <f t="shared" si="8"/>
        <v/>
      </c>
      <c r="CP63" s="74" t="str">
        <f t="shared" si="12"/>
        <v/>
      </c>
      <c r="CQ63" s="118" t="str">
        <f t="shared" si="9"/>
        <v/>
      </c>
      <c r="CR63" s="118" t="str">
        <f t="shared" si="10"/>
        <v/>
      </c>
      <c r="CS63" s="75" t="str">
        <f t="shared" si="13"/>
        <v/>
      </c>
      <c r="CT63" s="75" t="str">
        <f t="shared" si="14"/>
        <v/>
      </c>
      <c r="CU63" s="74" t="str">
        <f t="shared" si="15"/>
        <v/>
      </c>
      <c r="CV63" s="74" t="str">
        <f t="shared" si="16"/>
        <v/>
      </c>
      <c r="CW63" s="74" t="str">
        <f t="shared" si="21"/>
        <v/>
      </c>
      <c r="CX63" s="110"/>
      <c r="CZ63" s="75">
        <f t="shared" si="22"/>
        <v>0</v>
      </c>
      <c r="DB63" s="74">
        <f>IF(Taula4[[#This Row],[Codi del contracte]]&lt;&gt;"",IF(Taula4[[#This Row],[Codi del contracte]]&gt;199,IF(Taula4[[#This Row],[Codi del contracte]]&lt;300,1,0),0),0)</f>
        <v>0</v>
      </c>
      <c r="DC63" s="74">
        <f>IF(Taula4[[#This Row],[Codi del contracte]]&lt;&gt;"",IF(Taula4[[#This Row],[Codi del contracte]]&gt;499,IF(Taula4[[#This Row],[Codi del contracte]]&lt;600,1,0),0),0)</f>
        <v>0</v>
      </c>
      <c r="DD63" s="74">
        <f t="shared" si="17"/>
        <v>0</v>
      </c>
      <c r="DE63" s="74">
        <f>IF(Taula4[[#This Row],[% Jornada (no posar el símbol %)]]=100,IF(DD63=1,2,0),0)</f>
        <v>0</v>
      </c>
      <c r="DF63" s="74">
        <f>IF(Taula4[[#This Row],[Import anual sol·licitat (màxim 1.200,00€ per treballador)]]=1200,IF(DE63=2,3,0),0)</f>
        <v>0</v>
      </c>
      <c r="DG63" s="74">
        <f>IF(Taula4[[#This Row],[% Jornada (no posar el símbol %)]]&lt;100,IF(Taula4[[#This Row],[Import anual sol·licitat (màxim 1.200,00€ per treballador)]]=1200,4,0),0)</f>
        <v>0</v>
      </c>
      <c r="DH63" s="74">
        <f t="shared" si="23"/>
        <v>0</v>
      </c>
      <c r="DI63" s="74" t="str">
        <f t="shared" si="24"/>
        <v/>
      </c>
      <c r="DJ63" s="74" t="str">
        <f t="shared" si="25"/>
        <v/>
      </c>
      <c r="DK63" s="74" t="str">
        <f t="shared" si="26"/>
        <v/>
      </c>
    </row>
    <row r="64" spans="1:115" ht="13.5" customHeight="1">
      <c r="A64" s="30"/>
      <c r="B64" s="76">
        <v>58</v>
      </c>
      <c r="C64" s="5"/>
      <c r="D64" s="138"/>
      <c r="E64" s="134"/>
      <c r="F64" s="132"/>
      <c r="G64" s="132"/>
      <c r="H64" s="5"/>
      <c r="I64" s="137"/>
      <c r="J64" s="5"/>
      <c r="K64" s="133"/>
      <c r="L64" s="214"/>
      <c r="M64" s="268"/>
      <c r="N64" s="160" t="str">
        <f t="shared" si="0"/>
        <v/>
      </c>
      <c r="O64" s="109"/>
      <c r="P64" s="7"/>
      <c r="Q64" s="7"/>
      <c r="R64" s="7"/>
      <c r="S64" s="7"/>
      <c r="CA64" s="69">
        <f t="shared" si="18"/>
        <v>0</v>
      </c>
      <c r="CB64" s="69" t="str">
        <f t="shared" si="1"/>
        <v/>
      </c>
      <c r="CC64" s="69" t="str">
        <f t="shared" si="2"/>
        <v/>
      </c>
      <c r="CD64" s="69">
        <f t="shared" si="11"/>
        <v>0</v>
      </c>
      <c r="CE64" s="69">
        <f t="shared" si="3"/>
        <v>0</v>
      </c>
      <c r="CF64" s="70" t="str">
        <f t="shared" si="4"/>
        <v/>
      </c>
      <c r="CG64" s="71">
        <f t="shared" si="5"/>
        <v>0</v>
      </c>
      <c r="CH64" s="71">
        <f t="shared" si="6"/>
        <v>0</v>
      </c>
      <c r="CI64" s="71">
        <f t="shared" si="19"/>
        <v>0</v>
      </c>
      <c r="CJ64" s="69">
        <f t="shared" si="20"/>
        <v>0</v>
      </c>
      <c r="CN64" s="73" t="str">
        <f t="shared" si="7"/>
        <v/>
      </c>
      <c r="CO64" s="74" t="str">
        <f t="shared" si="8"/>
        <v/>
      </c>
      <c r="CP64" s="74" t="str">
        <f t="shared" si="12"/>
        <v/>
      </c>
      <c r="CQ64" s="118" t="str">
        <f t="shared" si="9"/>
        <v/>
      </c>
      <c r="CR64" s="118" t="str">
        <f t="shared" si="10"/>
        <v/>
      </c>
      <c r="CS64" s="75" t="str">
        <f t="shared" si="13"/>
        <v/>
      </c>
      <c r="CT64" s="75" t="str">
        <f t="shared" si="14"/>
        <v/>
      </c>
      <c r="CU64" s="74" t="str">
        <f t="shared" si="15"/>
        <v/>
      </c>
      <c r="CV64" s="74" t="str">
        <f t="shared" si="16"/>
        <v/>
      </c>
      <c r="CW64" s="74" t="str">
        <f t="shared" si="21"/>
        <v/>
      </c>
      <c r="CX64" s="110"/>
      <c r="CZ64" s="75">
        <f t="shared" si="22"/>
        <v>0</v>
      </c>
      <c r="DB64" s="74">
        <f>IF(Taula4[[#This Row],[Codi del contracte]]&lt;&gt;"",IF(Taula4[[#This Row],[Codi del contracte]]&gt;199,IF(Taula4[[#This Row],[Codi del contracte]]&lt;300,1,0),0),0)</f>
        <v>0</v>
      </c>
      <c r="DC64" s="74">
        <f>IF(Taula4[[#This Row],[Codi del contracte]]&lt;&gt;"",IF(Taula4[[#This Row],[Codi del contracte]]&gt;499,IF(Taula4[[#This Row],[Codi del contracte]]&lt;600,1,0),0),0)</f>
        <v>0</v>
      </c>
      <c r="DD64" s="74">
        <f t="shared" si="17"/>
        <v>0</v>
      </c>
      <c r="DE64" s="74">
        <f>IF(Taula4[[#This Row],[% Jornada (no posar el símbol %)]]=100,IF(DD64=1,2,0),0)</f>
        <v>0</v>
      </c>
      <c r="DF64" s="74">
        <f>IF(Taula4[[#This Row],[Import anual sol·licitat (màxim 1.200,00€ per treballador)]]=1200,IF(DE64=2,3,0),0)</f>
        <v>0</v>
      </c>
      <c r="DG64" s="74">
        <f>IF(Taula4[[#This Row],[% Jornada (no posar el símbol %)]]&lt;100,IF(Taula4[[#This Row],[Import anual sol·licitat (màxim 1.200,00€ per treballador)]]=1200,4,0),0)</f>
        <v>0</v>
      </c>
      <c r="DH64" s="74">
        <f t="shared" si="23"/>
        <v>0</v>
      </c>
      <c r="DI64" s="74" t="str">
        <f t="shared" si="24"/>
        <v/>
      </c>
      <c r="DJ64" s="74" t="str">
        <f t="shared" si="25"/>
        <v/>
      </c>
      <c r="DK64" s="74" t="str">
        <f t="shared" si="26"/>
        <v/>
      </c>
    </row>
    <row r="65" spans="1:115" ht="13.5" customHeight="1">
      <c r="A65" s="30"/>
      <c r="B65" s="76">
        <v>59</v>
      </c>
      <c r="C65" s="5"/>
      <c r="D65" s="138"/>
      <c r="E65" s="134"/>
      <c r="F65" s="132"/>
      <c r="G65" s="132"/>
      <c r="H65" s="5"/>
      <c r="I65" s="137"/>
      <c r="J65" s="5"/>
      <c r="K65" s="133"/>
      <c r="L65" s="214"/>
      <c r="M65" s="268"/>
      <c r="N65" s="160" t="str">
        <f t="shared" si="0"/>
        <v/>
      </c>
      <c r="O65" s="109"/>
      <c r="P65" s="7"/>
      <c r="Q65" s="7"/>
      <c r="R65" s="7"/>
      <c r="S65" s="7"/>
      <c r="CA65" s="69">
        <f t="shared" si="18"/>
        <v>0</v>
      </c>
      <c r="CB65" s="69" t="str">
        <f t="shared" si="1"/>
        <v/>
      </c>
      <c r="CC65" s="69" t="str">
        <f t="shared" si="2"/>
        <v/>
      </c>
      <c r="CD65" s="69">
        <f t="shared" si="11"/>
        <v>0</v>
      </c>
      <c r="CE65" s="69">
        <f t="shared" si="3"/>
        <v>0</v>
      </c>
      <c r="CF65" s="70" t="str">
        <f t="shared" si="4"/>
        <v/>
      </c>
      <c r="CG65" s="71">
        <f t="shared" si="5"/>
        <v>0</v>
      </c>
      <c r="CH65" s="71">
        <f t="shared" si="6"/>
        <v>0</v>
      </c>
      <c r="CI65" s="71">
        <f t="shared" si="19"/>
        <v>0</v>
      </c>
      <c r="CJ65" s="69">
        <f t="shared" si="20"/>
        <v>0</v>
      </c>
      <c r="CN65" s="73" t="str">
        <f t="shared" si="7"/>
        <v/>
      </c>
      <c r="CO65" s="74" t="str">
        <f t="shared" si="8"/>
        <v/>
      </c>
      <c r="CP65" s="74" t="str">
        <f t="shared" si="12"/>
        <v/>
      </c>
      <c r="CQ65" s="118" t="str">
        <f t="shared" si="9"/>
        <v/>
      </c>
      <c r="CR65" s="118" t="str">
        <f t="shared" si="10"/>
        <v/>
      </c>
      <c r="CS65" s="75" t="str">
        <f t="shared" si="13"/>
        <v/>
      </c>
      <c r="CT65" s="75" t="str">
        <f t="shared" si="14"/>
        <v/>
      </c>
      <c r="CU65" s="74" t="str">
        <f t="shared" si="15"/>
        <v/>
      </c>
      <c r="CV65" s="74" t="str">
        <f t="shared" si="16"/>
        <v/>
      </c>
      <c r="CW65" s="74" t="str">
        <f t="shared" si="21"/>
        <v/>
      </c>
      <c r="CX65" s="110"/>
      <c r="CZ65" s="75">
        <f t="shared" si="22"/>
        <v>0</v>
      </c>
      <c r="DB65" s="74">
        <f>IF(Taula4[[#This Row],[Codi del contracte]]&lt;&gt;"",IF(Taula4[[#This Row],[Codi del contracte]]&gt;199,IF(Taula4[[#This Row],[Codi del contracte]]&lt;300,1,0),0),0)</f>
        <v>0</v>
      </c>
      <c r="DC65" s="74">
        <f>IF(Taula4[[#This Row],[Codi del contracte]]&lt;&gt;"",IF(Taula4[[#This Row],[Codi del contracte]]&gt;499,IF(Taula4[[#This Row],[Codi del contracte]]&lt;600,1,0),0),0)</f>
        <v>0</v>
      </c>
      <c r="DD65" s="74">
        <f t="shared" si="17"/>
        <v>0</v>
      </c>
      <c r="DE65" s="74">
        <f>IF(Taula4[[#This Row],[% Jornada (no posar el símbol %)]]=100,IF(DD65=1,2,0),0)</f>
        <v>0</v>
      </c>
      <c r="DF65" s="74">
        <f>IF(Taula4[[#This Row],[Import anual sol·licitat (màxim 1.200,00€ per treballador)]]=1200,IF(DE65=2,3,0),0)</f>
        <v>0</v>
      </c>
      <c r="DG65" s="74">
        <f>IF(Taula4[[#This Row],[% Jornada (no posar el símbol %)]]&lt;100,IF(Taula4[[#This Row],[Import anual sol·licitat (màxim 1.200,00€ per treballador)]]=1200,4,0),0)</f>
        <v>0</v>
      </c>
      <c r="DH65" s="74">
        <f t="shared" si="23"/>
        <v>0</v>
      </c>
      <c r="DI65" s="74" t="str">
        <f t="shared" si="24"/>
        <v/>
      </c>
      <c r="DJ65" s="74" t="str">
        <f t="shared" si="25"/>
        <v/>
      </c>
      <c r="DK65" s="74" t="str">
        <f t="shared" si="26"/>
        <v/>
      </c>
    </row>
    <row r="66" spans="1:115" ht="13.5" customHeight="1">
      <c r="A66" s="30"/>
      <c r="B66" s="76">
        <v>60</v>
      </c>
      <c r="C66" s="5"/>
      <c r="D66" s="138"/>
      <c r="E66" s="134"/>
      <c r="F66" s="132"/>
      <c r="G66" s="132"/>
      <c r="H66" s="5"/>
      <c r="I66" s="137"/>
      <c r="J66" s="5"/>
      <c r="K66" s="133"/>
      <c r="L66" s="214"/>
      <c r="M66" s="268"/>
      <c r="N66" s="160" t="str">
        <f t="shared" si="0"/>
        <v/>
      </c>
      <c r="O66" s="109"/>
      <c r="P66" s="7"/>
      <c r="Q66" s="7"/>
      <c r="R66" s="7"/>
      <c r="S66" s="7"/>
      <c r="CA66" s="69">
        <f t="shared" si="18"/>
        <v>0</v>
      </c>
      <c r="CB66" s="69" t="str">
        <f t="shared" si="1"/>
        <v/>
      </c>
      <c r="CC66" s="69" t="str">
        <f t="shared" si="2"/>
        <v/>
      </c>
      <c r="CD66" s="69">
        <f t="shared" si="11"/>
        <v>0</v>
      </c>
      <c r="CE66" s="69">
        <f t="shared" si="3"/>
        <v>0</v>
      </c>
      <c r="CF66" s="70" t="str">
        <f t="shared" si="4"/>
        <v/>
      </c>
      <c r="CG66" s="71">
        <f t="shared" si="5"/>
        <v>0</v>
      </c>
      <c r="CH66" s="71">
        <f t="shared" si="6"/>
        <v>0</v>
      </c>
      <c r="CI66" s="71">
        <f t="shared" si="19"/>
        <v>0</v>
      </c>
      <c r="CJ66" s="69">
        <f t="shared" si="20"/>
        <v>0</v>
      </c>
      <c r="CN66" s="73" t="str">
        <f t="shared" si="7"/>
        <v/>
      </c>
      <c r="CO66" s="74" t="str">
        <f t="shared" si="8"/>
        <v/>
      </c>
      <c r="CP66" s="74" t="str">
        <f t="shared" si="12"/>
        <v/>
      </c>
      <c r="CQ66" s="118" t="str">
        <f t="shared" si="9"/>
        <v/>
      </c>
      <c r="CR66" s="118" t="str">
        <f t="shared" si="10"/>
        <v/>
      </c>
      <c r="CS66" s="75" t="str">
        <f t="shared" si="13"/>
        <v/>
      </c>
      <c r="CT66" s="75" t="str">
        <f t="shared" si="14"/>
        <v/>
      </c>
      <c r="CU66" s="74" t="str">
        <f t="shared" si="15"/>
        <v/>
      </c>
      <c r="CV66" s="74" t="str">
        <f t="shared" si="16"/>
        <v/>
      </c>
      <c r="CW66" s="74" t="str">
        <f t="shared" si="21"/>
        <v/>
      </c>
      <c r="CX66" s="110"/>
      <c r="CZ66" s="75">
        <f t="shared" si="22"/>
        <v>0</v>
      </c>
      <c r="DB66" s="74">
        <f>IF(Taula4[[#This Row],[Codi del contracte]]&lt;&gt;"",IF(Taula4[[#This Row],[Codi del contracte]]&gt;199,IF(Taula4[[#This Row],[Codi del contracte]]&lt;300,1,0),0),0)</f>
        <v>0</v>
      </c>
      <c r="DC66" s="74">
        <f>IF(Taula4[[#This Row],[Codi del contracte]]&lt;&gt;"",IF(Taula4[[#This Row],[Codi del contracte]]&gt;499,IF(Taula4[[#This Row],[Codi del contracte]]&lt;600,1,0),0),0)</f>
        <v>0</v>
      </c>
      <c r="DD66" s="74">
        <f t="shared" si="17"/>
        <v>0</v>
      </c>
      <c r="DE66" s="74">
        <f>IF(Taula4[[#This Row],[% Jornada (no posar el símbol %)]]=100,IF(DD66=1,2,0),0)</f>
        <v>0</v>
      </c>
      <c r="DF66" s="74">
        <f>IF(Taula4[[#This Row],[Import anual sol·licitat (màxim 1.200,00€ per treballador)]]=1200,IF(DE66=2,3,0),0)</f>
        <v>0</v>
      </c>
      <c r="DG66" s="74">
        <f>IF(Taula4[[#This Row],[% Jornada (no posar el símbol %)]]&lt;100,IF(Taula4[[#This Row],[Import anual sol·licitat (màxim 1.200,00€ per treballador)]]=1200,4,0),0)</f>
        <v>0</v>
      </c>
      <c r="DH66" s="74">
        <f t="shared" si="23"/>
        <v>0</v>
      </c>
      <c r="DI66" s="74" t="str">
        <f t="shared" si="24"/>
        <v/>
      </c>
      <c r="DJ66" s="74" t="str">
        <f t="shared" si="25"/>
        <v/>
      </c>
      <c r="DK66" s="74" t="str">
        <f t="shared" si="26"/>
        <v/>
      </c>
    </row>
    <row r="67" spans="1:115" ht="13.5" customHeight="1">
      <c r="A67" s="30"/>
      <c r="B67" s="76">
        <v>61</v>
      </c>
      <c r="C67" s="5"/>
      <c r="D67" s="138"/>
      <c r="E67" s="134"/>
      <c r="F67" s="132"/>
      <c r="G67" s="132"/>
      <c r="H67" s="5"/>
      <c r="I67" s="137"/>
      <c r="J67" s="5"/>
      <c r="K67" s="133"/>
      <c r="L67" s="214"/>
      <c r="M67" s="268"/>
      <c r="N67" s="160" t="str">
        <f t="shared" si="0"/>
        <v/>
      </c>
      <c r="O67" s="109"/>
      <c r="P67" s="7"/>
      <c r="Q67" s="7"/>
      <c r="R67" s="7"/>
      <c r="S67" s="7"/>
      <c r="CA67" s="69">
        <f t="shared" si="18"/>
        <v>0</v>
      </c>
      <c r="CB67" s="69" t="str">
        <f t="shared" si="1"/>
        <v/>
      </c>
      <c r="CC67" s="69" t="str">
        <f t="shared" si="2"/>
        <v/>
      </c>
      <c r="CD67" s="69">
        <f t="shared" si="11"/>
        <v>0</v>
      </c>
      <c r="CE67" s="69">
        <f t="shared" si="3"/>
        <v>0</v>
      </c>
      <c r="CF67" s="70" t="str">
        <f t="shared" si="4"/>
        <v/>
      </c>
      <c r="CG67" s="71">
        <f t="shared" si="5"/>
        <v>0</v>
      </c>
      <c r="CH67" s="71">
        <f t="shared" si="6"/>
        <v>0</v>
      </c>
      <c r="CI67" s="71">
        <f t="shared" si="19"/>
        <v>0</v>
      </c>
      <c r="CJ67" s="69">
        <f t="shared" si="20"/>
        <v>0</v>
      </c>
      <c r="CN67" s="73" t="str">
        <f t="shared" si="7"/>
        <v/>
      </c>
      <c r="CO67" s="74" t="str">
        <f t="shared" si="8"/>
        <v/>
      </c>
      <c r="CP67" s="74" t="str">
        <f t="shared" si="12"/>
        <v/>
      </c>
      <c r="CQ67" s="118" t="str">
        <f t="shared" si="9"/>
        <v/>
      </c>
      <c r="CR67" s="118" t="str">
        <f t="shared" si="10"/>
        <v/>
      </c>
      <c r="CS67" s="75" t="str">
        <f t="shared" si="13"/>
        <v/>
      </c>
      <c r="CT67" s="75" t="str">
        <f t="shared" si="14"/>
        <v/>
      </c>
      <c r="CU67" s="74" t="str">
        <f t="shared" si="15"/>
        <v/>
      </c>
      <c r="CV67" s="74" t="str">
        <f t="shared" si="16"/>
        <v/>
      </c>
      <c r="CW67" s="74" t="str">
        <f t="shared" si="21"/>
        <v/>
      </c>
      <c r="CX67" s="110"/>
      <c r="CZ67" s="75">
        <f t="shared" si="22"/>
        <v>0</v>
      </c>
      <c r="DB67" s="74">
        <f>IF(Taula4[[#This Row],[Codi del contracte]]&lt;&gt;"",IF(Taula4[[#This Row],[Codi del contracte]]&gt;199,IF(Taula4[[#This Row],[Codi del contracte]]&lt;300,1,0),0),0)</f>
        <v>0</v>
      </c>
      <c r="DC67" s="74">
        <f>IF(Taula4[[#This Row],[Codi del contracte]]&lt;&gt;"",IF(Taula4[[#This Row],[Codi del contracte]]&gt;499,IF(Taula4[[#This Row],[Codi del contracte]]&lt;600,1,0),0),0)</f>
        <v>0</v>
      </c>
      <c r="DD67" s="74">
        <f t="shared" si="17"/>
        <v>0</v>
      </c>
      <c r="DE67" s="74">
        <f>IF(Taula4[[#This Row],[% Jornada (no posar el símbol %)]]=100,IF(DD67=1,2,0),0)</f>
        <v>0</v>
      </c>
      <c r="DF67" s="74">
        <f>IF(Taula4[[#This Row],[Import anual sol·licitat (màxim 1.200,00€ per treballador)]]=1200,IF(DE67=2,3,0),0)</f>
        <v>0</v>
      </c>
      <c r="DG67" s="74">
        <f>IF(Taula4[[#This Row],[% Jornada (no posar el símbol %)]]&lt;100,IF(Taula4[[#This Row],[Import anual sol·licitat (màxim 1.200,00€ per treballador)]]=1200,4,0),0)</f>
        <v>0</v>
      </c>
      <c r="DH67" s="74">
        <f t="shared" si="23"/>
        <v>0</v>
      </c>
      <c r="DI67" s="74" t="str">
        <f t="shared" si="24"/>
        <v/>
      </c>
      <c r="DJ67" s="74" t="str">
        <f t="shared" si="25"/>
        <v/>
      </c>
      <c r="DK67" s="74" t="str">
        <f t="shared" si="26"/>
        <v/>
      </c>
    </row>
    <row r="68" spans="1:115" ht="13.5" customHeight="1">
      <c r="A68" s="30"/>
      <c r="B68" s="76">
        <v>62</v>
      </c>
      <c r="C68" s="5"/>
      <c r="D68" s="138"/>
      <c r="E68" s="134"/>
      <c r="F68" s="132"/>
      <c r="G68" s="132"/>
      <c r="H68" s="5"/>
      <c r="I68" s="137"/>
      <c r="J68" s="5"/>
      <c r="K68" s="133"/>
      <c r="L68" s="214"/>
      <c r="M68" s="268"/>
      <c r="N68" s="160" t="str">
        <f t="shared" si="0"/>
        <v/>
      </c>
      <c r="O68" s="109"/>
      <c r="P68" s="7"/>
      <c r="Q68" s="7"/>
      <c r="R68" s="7"/>
      <c r="S68" s="7"/>
      <c r="CA68" s="69">
        <f t="shared" si="18"/>
        <v>0</v>
      </c>
      <c r="CB68" s="69" t="str">
        <f t="shared" si="1"/>
        <v/>
      </c>
      <c r="CC68" s="69" t="str">
        <f t="shared" si="2"/>
        <v/>
      </c>
      <c r="CD68" s="69">
        <f t="shared" si="11"/>
        <v>0</v>
      </c>
      <c r="CE68" s="69">
        <f t="shared" si="3"/>
        <v>0</v>
      </c>
      <c r="CF68" s="70" t="str">
        <f t="shared" si="4"/>
        <v/>
      </c>
      <c r="CG68" s="71">
        <f t="shared" si="5"/>
        <v>0</v>
      </c>
      <c r="CH68" s="71">
        <f t="shared" si="6"/>
        <v>0</v>
      </c>
      <c r="CI68" s="71">
        <f t="shared" si="19"/>
        <v>0</v>
      </c>
      <c r="CJ68" s="69">
        <f t="shared" si="20"/>
        <v>0</v>
      </c>
      <c r="CN68" s="73" t="str">
        <f t="shared" si="7"/>
        <v/>
      </c>
      <c r="CO68" s="74" t="str">
        <f t="shared" si="8"/>
        <v/>
      </c>
      <c r="CP68" s="74" t="str">
        <f t="shared" si="12"/>
        <v/>
      </c>
      <c r="CQ68" s="118" t="str">
        <f t="shared" si="9"/>
        <v/>
      </c>
      <c r="CR68" s="118" t="str">
        <f t="shared" si="10"/>
        <v/>
      </c>
      <c r="CS68" s="75" t="str">
        <f t="shared" si="13"/>
        <v/>
      </c>
      <c r="CT68" s="75" t="str">
        <f t="shared" si="14"/>
        <v/>
      </c>
      <c r="CU68" s="74" t="str">
        <f t="shared" si="15"/>
        <v/>
      </c>
      <c r="CV68" s="74" t="str">
        <f t="shared" si="16"/>
        <v/>
      </c>
      <c r="CW68" s="74" t="str">
        <f t="shared" si="21"/>
        <v/>
      </c>
      <c r="CX68" s="110"/>
      <c r="CZ68" s="75">
        <f t="shared" si="22"/>
        <v>0</v>
      </c>
      <c r="DB68" s="74">
        <f>IF(Taula4[[#This Row],[Codi del contracte]]&lt;&gt;"",IF(Taula4[[#This Row],[Codi del contracte]]&gt;199,IF(Taula4[[#This Row],[Codi del contracte]]&lt;300,1,0),0),0)</f>
        <v>0</v>
      </c>
      <c r="DC68" s="74">
        <f>IF(Taula4[[#This Row],[Codi del contracte]]&lt;&gt;"",IF(Taula4[[#This Row],[Codi del contracte]]&gt;499,IF(Taula4[[#This Row],[Codi del contracte]]&lt;600,1,0),0),0)</f>
        <v>0</v>
      </c>
      <c r="DD68" s="74">
        <f t="shared" si="17"/>
        <v>0</v>
      </c>
      <c r="DE68" s="74">
        <f>IF(Taula4[[#This Row],[% Jornada (no posar el símbol %)]]=100,IF(DD68=1,2,0),0)</f>
        <v>0</v>
      </c>
      <c r="DF68" s="74">
        <f>IF(Taula4[[#This Row],[Import anual sol·licitat (màxim 1.200,00€ per treballador)]]=1200,IF(DE68=2,3,0),0)</f>
        <v>0</v>
      </c>
      <c r="DG68" s="74">
        <f>IF(Taula4[[#This Row],[% Jornada (no posar el símbol %)]]&lt;100,IF(Taula4[[#This Row],[Import anual sol·licitat (màxim 1.200,00€ per treballador)]]=1200,4,0),0)</f>
        <v>0</v>
      </c>
      <c r="DH68" s="74">
        <f t="shared" si="23"/>
        <v>0</v>
      </c>
      <c r="DI68" s="74" t="str">
        <f t="shared" si="24"/>
        <v/>
      </c>
      <c r="DJ68" s="74" t="str">
        <f t="shared" si="25"/>
        <v/>
      </c>
      <c r="DK68" s="74" t="str">
        <f t="shared" si="26"/>
        <v/>
      </c>
    </row>
    <row r="69" spans="1:115" ht="13.5" customHeight="1">
      <c r="A69" s="30"/>
      <c r="B69" s="76">
        <v>63</v>
      </c>
      <c r="C69" s="5"/>
      <c r="D69" s="138"/>
      <c r="E69" s="134"/>
      <c r="F69" s="132"/>
      <c r="G69" s="132"/>
      <c r="H69" s="5"/>
      <c r="I69" s="137"/>
      <c r="J69" s="5"/>
      <c r="K69" s="133"/>
      <c r="L69" s="214"/>
      <c r="M69" s="268"/>
      <c r="N69" s="160" t="str">
        <f t="shared" si="0"/>
        <v/>
      </c>
      <c r="O69" s="109"/>
      <c r="P69" s="7"/>
      <c r="Q69" s="7"/>
      <c r="R69" s="7"/>
      <c r="S69" s="7"/>
      <c r="CA69" s="69">
        <f t="shared" si="18"/>
        <v>0</v>
      </c>
      <c r="CB69" s="69" t="str">
        <f t="shared" si="1"/>
        <v/>
      </c>
      <c r="CC69" s="69" t="str">
        <f t="shared" si="2"/>
        <v/>
      </c>
      <c r="CD69" s="69">
        <f t="shared" si="11"/>
        <v>0</v>
      </c>
      <c r="CE69" s="69">
        <f t="shared" si="3"/>
        <v>0</v>
      </c>
      <c r="CF69" s="70" t="str">
        <f t="shared" si="4"/>
        <v/>
      </c>
      <c r="CG69" s="71">
        <f t="shared" si="5"/>
        <v>0</v>
      </c>
      <c r="CH69" s="71">
        <f t="shared" si="6"/>
        <v>0</v>
      </c>
      <c r="CI69" s="71">
        <f t="shared" si="19"/>
        <v>0</v>
      </c>
      <c r="CJ69" s="69">
        <f t="shared" si="20"/>
        <v>0</v>
      </c>
      <c r="CN69" s="73" t="str">
        <f t="shared" si="7"/>
        <v/>
      </c>
      <c r="CO69" s="74" t="str">
        <f t="shared" si="8"/>
        <v/>
      </c>
      <c r="CP69" s="74" t="str">
        <f t="shared" si="12"/>
        <v/>
      </c>
      <c r="CQ69" s="118" t="str">
        <f t="shared" si="9"/>
        <v/>
      </c>
      <c r="CR69" s="118" t="str">
        <f t="shared" si="10"/>
        <v/>
      </c>
      <c r="CS69" s="75" t="str">
        <f t="shared" si="13"/>
        <v/>
      </c>
      <c r="CT69" s="75" t="str">
        <f t="shared" si="14"/>
        <v/>
      </c>
      <c r="CU69" s="74" t="str">
        <f t="shared" si="15"/>
        <v/>
      </c>
      <c r="CV69" s="74" t="str">
        <f t="shared" si="16"/>
        <v/>
      </c>
      <c r="CW69" s="74" t="str">
        <f t="shared" si="21"/>
        <v/>
      </c>
      <c r="CX69" s="110"/>
      <c r="CZ69" s="75">
        <f t="shared" si="22"/>
        <v>0</v>
      </c>
      <c r="DB69" s="74">
        <f>IF(Taula4[[#This Row],[Codi del contracte]]&lt;&gt;"",IF(Taula4[[#This Row],[Codi del contracte]]&gt;199,IF(Taula4[[#This Row],[Codi del contracte]]&lt;300,1,0),0),0)</f>
        <v>0</v>
      </c>
      <c r="DC69" s="74">
        <f>IF(Taula4[[#This Row],[Codi del contracte]]&lt;&gt;"",IF(Taula4[[#This Row],[Codi del contracte]]&gt;499,IF(Taula4[[#This Row],[Codi del contracte]]&lt;600,1,0),0),0)</f>
        <v>0</v>
      </c>
      <c r="DD69" s="74">
        <f t="shared" si="17"/>
        <v>0</v>
      </c>
      <c r="DE69" s="74">
        <f>IF(Taula4[[#This Row],[% Jornada (no posar el símbol %)]]=100,IF(DD69=1,2,0),0)</f>
        <v>0</v>
      </c>
      <c r="DF69" s="74">
        <f>IF(Taula4[[#This Row],[Import anual sol·licitat (màxim 1.200,00€ per treballador)]]=1200,IF(DE69=2,3,0),0)</f>
        <v>0</v>
      </c>
      <c r="DG69" s="74">
        <f>IF(Taula4[[#This Row],[% Jornada (no posar el símbol %)]]&lt;100,IF(Taula4[[#This Row],[Import anual sol·licitat (màxim 1.200,00€ per treballador)]]=1200,4,0),0)</f>
        <v>0</v>
      </c>
      <c r="DH69" s="74">
        <f t="shared" si="23"/>
        <v>0</v>
      </c>
      <c r="DI69" s="74" t="str">
        <f t="shared" si="24"/>
        <v/>
      </c>
      <c r="DJ69" s="74" t="str">
        <f t="shared" si="25"/>
        <v/>
      </c>
      <c r="DK69" s="74" t="str">
        <f t="shared" si="26"/>
        <v/>
      </c>
    </row>
    <row r="70" spans="1:115" ht="13.5" customHeight="1">
      <c r="A70" s="30"/>
      <c r="B70" s="76">
        <v>64</v>
      </c>
      <c r="C70" s="5"/>
      <c r="D70" s="138"/>
      <c r="E70" s="134"/>
      <c r="F70" s="132"/>
      <c r="G70" s="132"/>
      <c r="H70" s="5"/>
      <c r="I70" s="137"/>
      <c r="J70" s="5"/>
      <c r="K70" s="133"/>
      <c r="L70" s="214"/>
      <c r="M70" s="268"/>
      <c r="N70" s="160" t="str">
        <f t="shared" si="0"/>
        <v/>
      </c>
      <c r="O70" s="109"/>
      <c r="P70" s="7"/>
      <c r="Q70" s="7"/>
      <c r="R70" s="7"/>
      <c r="S70" s="7"/>
      <c r="CA70" s="69">
        <f t="shared" si="18"/>
        <v>0</v>
      </c>
      <c r="CB70" s="69" t="str">
        <f t="shared" si="1"/>
        <v/>
      </c>
      <c r="CC70" s="69" t="str">
        <f t="shared" si="2"/>
        <v/>
      </c>
      <c r="CD70" s="69">
        <f t="shared" si="11"/>
        <v>0</v>
      </c>
      <c r="CE70" s="69">
        <f t="shared" si="3"/>
        <v>0</v>
      </c>
      <c r="CF70" s="70" t="str">
        <f t="shared" si="4"/>
        <v/>
      </c>
      <c r="CG70" s="71">
        <f t="shared" si="5"/>
        <v>0</v>
      </c>
      <c r="CH70" s="71">
        <f t="shared" si="6"/>
        <v>0</v>
      </c>
      <c r="CI70" s="71">
        <f t="shared" si="19"/>
        <v>0</v>
      </c>
      <c r="CJ70" s="69">
        <f t="shared" si="20"/>
        <v>0</v>
      </c>
      <c r="CN70" s="73" t="str">
        <f t="shared" si="7"/>
        <v/>
      </c>
      <c r="CO70" s="74" t="str">
        <f t="shared" si="8"/>
        <v/>
      </c>
      <c r="CP70" s="74" t="str">
        <f t="shared" si="12"/>
        <v/>
      </c>
      <c r="CQ70" s="118" t="str">
        <f t="shared" si="9"/>
        <v/>
      </c>
      <c r="CR70" s="118" t="str">
        <f t="shared" si="10"/>
        <v/>
      </c>
      <c r="CS70" s="75" t="str">
        <f t="shared" si="13"/>
        <v/>
      </c>
      <c r="CT70" s="75" t="str">
        <f t="shared" si="14"/>
        <v/>
      </c>
      <c r="CU70" s="74" t="str">
        <f t="shared" si="15"/>
        <v/>
      </c>
      <c r="CV70" s="74" t="str">
        <f t="shared" si="16"/>
        <v/>
      </c>
      <c r="CW70" s="74" t="str">
        <f t="shared" si="21"/>
        <v/>
      </c>
      <c r="CX70" s="110"/>
      <c r="CZ70" s="75">
        <f t="shared" si="22"/>
        <v>0</v>
      </c>
      <c r="DB70" s="74">
        <f>IF(Taula4[[#This Row],[Codi del contracte]]&lt;&gt;"",IF(Taula4[[#This Row],[Codi del contracte]]&gt;199,IF(Taula4[[#This Row],[Codi del contracte]]&lt;300,1,0),0),0)</f>
        <v>0</v>
      </c>
      <c r="DC70" s="74">
        <f>IF(Taula4[[#This Row],[Codi del contracte]]&lt;&gt;"",IF(Taula4[[#This Row],[Codi del contracte]]&gt;499,IF(Taula4[[#This Row],[Codi del contracte]]&lt;600,1,0),0),0)</f>
        <v>0</v>
      </c>
      <c r="DD70" s="74">
        <f t="shared" si="17"/>
        <v>0</v>
      </c>
      <c r="DE70" s="74">
        <f>IF(Taula4[[#This Row],[% Jornada (no posar el símbol %)]]=100,IF(DD70=1,2,0),0)</f>
        <v>0</v>
      </c>
      <c r="DF70" s="74">
        <f>IF(Taula4[[#This Row],[Import anual sol·licitat (màxim 1.200,00€ per treballador)]]=1200,IF(DE70=2,3,0),0)</f>
        <v>0</v>
      </c>
      <c r="DG70" s="74">
        <f>IF(Taula4[[#This Row],[% Jornada (no posar el símbol %)]]&lt;100,IF(Taula4[[#This Row],[Import anual sol·licitat (màxim 1.200,00€ per treballador)]]=1200,4,0),0)</f>
        <v>0</v>
      </c>
      <c r="DH70" s="74">
        <f t="shared" si="23"/>
        <v>0</v>
      </c>
      <c r="DI70" s="74" t="str">
        <f t="shared" si="24"/>
        <v/>
      </c>
      <c r="DJ70" s="74" t="str">
        <f t="shared" si="25"/>
        <v/>
      </c>
      <c r="DK70" s="74" t="str">
        <f t="shared" si="26"/>
        <v/>
      </c>
    </row>
    <row r="71" spans="1:115" ht="13.5" customHeight="1">
      <c r="A71" s="30"/>
      <c r="B71" s="76">
        <v>65</v>
      </c>
      <c r="C71" s="5"/>
      <c r="D71" s="138"/>
      <c r="E71" s="134"/>
      <c r="F71" s="132"/>
      <c r="G71" s="132"/>
      <c r="H71" s="5"/>
      <c r="I71" s="137"/>
      <c r="J71" s="5"/>
      <c r="K71" s="133"/>
      <c r="L71" s="214"/>
      <c r="M71" s="268"/>
      <c r="N71" s="160" t="str">
        <f t="shared" ref="N71:N134" si="27">IFERROR(CW71,"ERROR! NO RETALLAR I ENGANXAR DINS DEL FORMULARI")</f>
        <v/>
      </c>
      <c r="O71" s="109"/>
      <c r="P71" s="7"/>
      <c r="Q71" s="7"/>
      <c r="R71" s="7"/>
      <c r="S71" s="7"/>
      <c r="CA71" s="69">
        <f t="shared" si="18"/>
        <v>0</v>
      </c>
      <c r="CB71" s="69" t="str">
        <f t="shared" ref="CB71:CB134" si="28">IF(E71="Home",1,IF(E71="Dona",0,""))</f>
        <v/>
      </c>
      <c r="CC71" s="69" t="str">
        <f t="shared" ref="CC71:CC134" si="29">IF(E71="Dona",1,IF(E71="Home",0,""))</f>
        <v/>
      </c>
      <c r="CD71" s="69">
        <f t="shared" si="11"/>
        <v>0</v>
      </c>
      <c r="CE71" s="69">
        <f t="shared" ref="CE71:CE134" si="30">IF(J71&lt;&gt;"",IF(J71&lt;400,1,0),0)</f>
        <v>0</v>
      </c>
      <c r="CF71" s="70" t="str">
        <f t="shared" ref="CF71:CF134" si="31">IF(H71="F - Física",1,IF(H71="A - Sensorial Auditiva",1,IF(H71="V - Sensorial Visual",1,IF(H71="","",IF(H71="M - M. Mental",0,IF(H71="P - Psíquica",0,IF(H71="PC - Paràlisi Cerebral",0)))))))</f>
        <v/>
      </c>
      <c r="CG71" s="71">
        <f t="shared" ref="CG71:CG134" si="32">IF(CF71=0,IF(I71&lt;33,0,1),0)</f>
        <v>0</v>
      </c>
      <c r="CH71" s="71">
        <f t="shared" ref="CH71:CH134" si="33">IF(CF71=1,IF(I71&lt;65,0,1),0)</f>
        <v>0</v>
      </c>
      <c r="CI71" s="71">
        <f t="shared" si="19"/>
        <v>0</v>
      </c>
      <c r="CJ71" s="69">
        <f t="shared" si="20"/>
        <v>0</v>
      </c>
      <c r="CN71" s="73" t="str">
        <f t="shared" ref="CN71:CN134" si="34">IF(H71="","",IF(H71="M - M. Mental","",IF(H71="F - Física","",IF(H71="P - Psíquica","",IF(H71="PC - Paràlisi Cerebral","",IF(H71="A - Sensorial Auditiva","",IF(H71="V - Sensorial Visual","","1) Tipus de discapacitat: Fer servir llista desplegable")))))))</f>
        <v/>
      </c>
      <c r="CO71" s="74" t="str">
        <f t="shared" ref="CO71:CO134" si="35">IF(I71="","",IF(I71&gt;0,IF(H71="","2) Tipus de discapacitat: Manca seleccionar","")))</f>
        <v/>
      </c>
      <c r="CP71" s="74" t="str">
        <f t="shared" si="12"/>
        <v/>
      </c>
      <c r="CQ71" s="118" t="str">
        <f t="shared" ref="CQ71:CQ134" si="36">IF(CF71=0,IF(I71&lt;33,IF(I71&lt;&gt;"","4) M.Mental, Psíquica, P. Cerebral &lt;33% (No subvencionable)",""),""),"")</f>
        <v/>
      </c>
      <c r="CR71" s="118" t="str">
        <f t="shared" ref="CR71:CR134" si="37">IF(CF71=1,IF(I71&lt;65,IF(I71&lt;&gt;"","3) Físic ó Sensorial &lt; 65% (No és subvencionable)",""),""),"")</f>
        <v/>
      </c>
      <c r="CS71" s="75" t="str">
        <f t="shared" si="13"/>
        <v/>
      </c>
      <c r="CT71" s="75" t="str">
        <f t="shared" si="14"/>
        <v/>
      </c>
      <c r="CU71" s="74" t="str">
        <f t="shared" si="15"/>
        <v/>
      </c>
      <c r="CV71" s="74" t="str">
        <f t="shared" si="16"/>
        <v/>
      </c>
      <c r="CW71" s="74" t="str">
        <f t="shared" si="21"/>
        <v/>
      </c>
      <c r="CX71" s="110"/>
      <c r="CZ71" s="75">
        <f t="shared" si="22"/>
        <v>0</v>
      </c>
      <c r="DB71" s="74">
        <f>IF(Taula4[[#This Row],[Codi del contracte]]&lt;&gt;"",IF(Taula4[[#This Row],[Codi del contracte]]&gt;199,IF(Taula4[[#This Row],[Codi del contracte]]&lt;300,1,0),0),0)</f>
        <v>0</v>
      </c>
      <c r="DC71" s="74">
        <f>IF(Taula4[[#This Row],[Codi del contracte]]&lt;&gt;"",IF(Taula4[[#This Row],[Codi del contracte]]&gt;499,IF(Taula4[[#This Row],[Codi del contracte]]&lt;600,1,0),0),0)</f>
        <v>0</v>
      </c>
      <c r="DD71" s="74">
        <f t="shared" si="17"/>
        <v>0</v>
      </c>
      <c r="DE71" s="74">
        <f>IF(Taula4[[#This Row],[% Jornada (no posar el símbol %)]]=100,IF(DD71=1,2,0),0)</f>
        <v>0</v>
      </c>
      <c r="DF71" s="74">
        <f>IF(Taula4[[#This Row],[Import anual sol·licitat (màxim 1.200,00€ per treballador)]]=1200,IF(DE71=2,3,0),0)</f>
        <v>0</v>
      </c>
      <c r="DG71" s="74">
        <f>IF(Taula4[[#This Row],[% Jornada (no posar el símbol %)]]&lt;100,IF(Taula4[[#This Row],[Import anual sol·licitat (màxim 1.200,00€ per treballador)]]=1200,4,0),0)</f>
        <v>0</v>
      </c>
      <c r="DH71" s="74">
        <f t="shared" si="23"/>
        <v>0</v>
      </c>
      <c r="DI71" s="74" t="str">
        <f t="shared" si="24"/>
        <v/>
      </c>
      <c r="DJ71" s="74" t="str">
        <f t="shared" si="25"/>
        <v/>
      </c>
      <c r="DK71" s="74" t="str">
        <f t="shared" si="26"/>
        <v/>
      </c>
    </row>
    <row r="72" spans="1:115" ht="13.5" customHeight="1">
      <c r="A72" s="30"/>
      <c r="B72" s="76">
        <v>66</v>
      </c>
      <c r="C72" s="5"/>
      <c r="D72" s="138"/>
      <c r="E72" s="134"/>
      <c r="F72" s="132"/>
      <c r="G72" s="132"/>
      <c r="H72" s="5"/>
      <c r="I72" s="137"/>
      <c r="J72" s="5"/>
      <c r="K72" s="133"/>
      <c r="L72" s="214"/>
      <c r="M72" s="268"/>
      <c r="N72" s="160" t="str">
        <f t="shared" si="27"/>
        <v/>
      </c>
      <c r="O72" s="109"/>
      <c r="P72" s="7"/>
      <c r="Q72" s="7"/>
      <c r="R72" s="7"/>
      <c r="S72" s="7"/>
      <c r="CA72" s="69">
        <f t="shared" si="18"/>
        <v>0</v>
      </c>
      <c r="CB72" s="69" t="str">
        <f t="shared" si="28"/>
        <v/>
      </c>
      <c r="CC72" s="69" t="str">
        <f t="shared" si="29"/>
        <v/>
      </c>
      <c r="CD72" s="69">
        <f t="shared" ref="CD72:CD135" si="38">IF(CA72=1,IF(CC72=1,1,0),0)</f>
        <v>0</v>
      </c>
      <c r="CE72" s="69">
        <f t="shared" si="30"/>
        <v>0</v>
      </c>
      <c r="CF72" s="70" t="str">
        <f t="shared" si="31"/>
        <v/>
      </c>
      <c r="CG72" s="71">
        <f t="shared" si="32"/>
        <v>0</v>
      </c>
      <c r="CH72" s="71">
        <f t="shared" si="33"/>
        <v>0</v>
      </c>
      <c r="CI72" s="71">
        <f t="shared" si="19"/>
        <v>0</v>
      </c>
      <c r="CJ72" s="69">
        <f t="shared" si="20"/>
        <v>0</v>
      </c>
      <c r="CN72" s="73" t="str">
        <f t="shared" si="34"/>
        <v/>
      </c>
      <c r="CO72" s="74" t="str">
        <f t="shared" si="35"/>
        <v/>
      </c>
      <c r="CP72" s="74" t="str">
        <f t="shared" ref="CP72:CP135" si="39">IF(CN72&lt;&gt;"",CN72,IF(CO72&lt;&gt;"",CO72,""))</f>
        <v/>
      </c>
      <c r="CQ72" s="118" t="str">
        <f t="shared" si="36"/>
        <v/>
      </c>
      <c r="CR72" s="118" t="str">
        <f t="shared" si="37"/>
        <v/>
      </c>
      <c r="CS72" s="75" t="str">
        <f t="shared" ref="CS72:CS135" si="40">IF(CQ72&lt;&gt;"",CQ72,IF(CR72&lt;&gt;"",CR72,""))</f>
        <v/>
      </c>
      <c r="CT72" s="75" t="str">
        <f t="shared" ref="CT72:CT135" si="41">IF(CS72&lt;&gt;"",CS72,IF(CP72&lt;&gt;"",CP72,""))</f>
        <v/>
      </c>
      <c r="CU72" s="74" t="str">
        <f t="shared" ref="CU72:CU135" si="42">IF(E72&lt;&gt;"",IF(E72="Home","",IF(E72="Dona","","Sexe: Fer servir llista desplegable")),"")</f>
        <v/>
      </c>
      <c r="CV72" s="74" t="str">
        <f t="shared" ref="CV72:CV135" si="43">IF(CU72&lt;&gt;"",CU72,IF(CT72&lt;&gt;"",CT72,""))</f>
        <v/>
      </c>
      <c r="CW72" s="74" t="str">
        <f t="shared" si="21"/>
        <v/>
      </c>
      <c r="CX72" s="110"/>
      <c r="CZ72" s="75">
        <f t="shared" si="22"/>
        <v>0</v>
      </c>
      <c r="DB72" s="74">
        <f>IF(Taula4[[#This Row],[Codi del contracte]]&lt;&gt;"",IF(Taula4[[#This Row],[Codi del contracte]]&gt;199,IF(Taula4[[#This Row],[Codi del contracte]]&lt;300,1,0),0),0)</f>
        <v>0</v>
      </c>
      <c r="DC72" s="74">
        <f>IF(Taula4[[#This Row],[Codi del contracte]]&lt;&gt;"",IF(Taula4[[#This Row],[Codi del contracte]]&gt;499,IF(Taula4[[#This Row],[Codi del contracte]]&lt;600,1,0),0),0)</f>
        <v>0</v>
      </c>
      <c r="DD72" s="74">
        <f t="shared" ref="DD72:DD135" si="44">DB72+DC72</f>
        <v>0</v>
      </c>
      <c r="DE72" s="74">
        <f>IF(Taula4[[#This Row],[% Jornada (no posar el símbol %)]]=100,IF(DD72=1,2,0),0)</f>
        <v>0</v>
      </c>
      <c r="DF72" s="74">
        <f>IF(Taula4[[#This Row],[Import anual sol·licitat (màxim 1.200,00€ per treballador)]]=1200,IF(DE72=2,3,0),0)</f>
        <v>0</v>
      </c>
      <c r="DG72" s="74">
        <f>IF(Taula4[[#This Row],[% Jornada (no posar el símbol %)]]&lt;100,IF(Taula4[[#This Row],[Import anual sol·licitat (màxim 1.200,00€ per treballador)]]=1200,4,0),0)</f>
        <v>0</v>
      </c>
      <c r="DH72" s="74">
        <f t="shared" si="23"/>
        <v>0</v>
      </c>
      <c r="DI72" s="74" t="str">
        <f t="shared" si="24"/>
        <v/>
      </c>
      <c r="DJ72" s="74" t="str">
        <f t="shared" si="25"/>
        <v/>
      </c>
      <c r="DK72" s="74" t="str">
        <f t="shared" si="26"/>
        <v/>
      </c>
    </row>
    <row r="73" spans="1:115" ht="13.5" customHeight="1">
      <c r="A73" s="30"/>
      <c r="B73" s="76">
        <v>67</v>
      </c>
      <c r="C73" s="5"/>
      <c r="D73" s="138"/>
      <c r="E73" s="134"/>
      <c r="F73" s="132"/>
      <c r="G73" s="132"/>
      <c r="H73" s="5"/>
      <c r="I73" s="137"/>
      <c r="J73" s="5"/>
      <c r="K73" s="133"/>
      <c r="L73" s="214"/>
      <c r="M73" s="268"/>
      <c r="N73" s="160" t="str">
        <f t="shared" si="27"/>
        <v/>
      </c>
      <c r="O73" s="109"/>
      <c r="P73" s="7"/>
      <c r="Q73" s="7"/>
      <c r="R73" s="7"/>
      <c r="S73" s="7"/>
      <c r="CA73" s="69">
        <f t="shared" ref="CA73:CA136" si="45">CJ73</f>
        <v>0</v>
      </c>
      <c r="CB73" s="69" t="str">
        <f t="shared" si="28"/>
        <v/>
      </c>
      <c r="CC73" s="69" t="str">
        <f t="shared" si="29"/>
        <v/>
      </c>
      <c r="CD73" s="69">
        <f t="shared" si="38"/>
        <v>0</v>
      </c>
      <c r="CE73" s="69">
        <f t="shared" si="30"/>
        <v>0</v>
      </c>
      <c r="CF73" s="70" t="str">
        <f t="shared" si="31"/>
        <v/>
      </c>
      <c r="CG73" s="71">
        <f t="shared" si="32"/>
        <v>0</v>
      </c>
      <c r="CH73" s="71">
        <f t="shared" si="33"/>
        <v>0</v>
      </c>
      <c r="CI73" s="71">
        <f t="shared" ref="CI73:CI136" si="46">ROUND((CG73+CH73),2)</f>
        <v>0</v>
      </c>
      <c r="CJ73" s="69">
        <f t="shared" ref="CJ73:CJ136" si="47">IF(CI73=1,IF(C73&lt;&gt;"",1,0),0)</f>
        <v>0</v>
      </c>
      <c r="CN73" s="73" t="str">
        <f t="shared" si="34"/>
        <v/>
      </c>
      <c r="CO73" s="74" t="str">
        <f t="shared" si="35"/>
        <v/>
      </c>
      <c r="CP73" s="74" t="str">
        <f t="shared" si="39"/>
        <v/>
      </c>
      <c r="CQ73" s="118" t="str">
        <f t="shared" si="36"/>
        <v/>
      </c>
      <c r="CR73" s="118" t="str">
        <f t="shared" si="37"/>
        <v/>
      </c>
      <c r="CS73" s="75" t="str">
        <f t="shared" si="40"/>
        <v/>
      </c>
      <c r="CT73" s="75" t="str">
        <f t="shared" si="41"/>
        <v/>
      </c>
      <c r="CU73" s="74" t="str">
        <f t="shared" si="42"/>
        <v/>
      </c>
      <c r="CV73" s="74" t="str">
        <f t="shared" si="43"/>
        <v/>
      </c>
      <c r="CW73" s="74" t="str">
        <f t="shared" ref="CW73:CW136" si="48">IF(CV73&lt;&gt;"",CV73,IF(DK73&lt;&gt;"",DK73,""))</f>
        <v/>
      </c>
      <c r="CX73" s="110"/>
      <c r="CZ73" s="75">
        <f t="shared" ref="CZ73:CZ136" si="49">IF(CW73&lt;&gt;"",1,0)</f>
        <v>0</v>
      </c>
      <c r="DB73" s="74">
        <f>IF(Taula4[[#This Row],[Codi del contracte]]&lt;&gt;"",IF(Taula4[[#This Row],[Codi del contracte]]&gt;199,IF(Taula4[[#This Row],[Codi del contracte]]&lt;300,1,0),0),0)</f>
        <v>0</v>
      </c>
      <c r="DC73" s="74">
        <f>IF(Taula4[[#This Row],[Codi del contracte]]&lt;&gt;"",IF(Taula4[[#This Row],[Codi del contracte]]&gt;499,IF(Taula4[[#This Row],[Codi del contracte]]&lt;600,1,0),0),0)</f>
        <v>0</v>
      </c>
      <c r="DD73" s="74">
        <f t="shared" si="44"/>
        <v>0</v>
      </c>
      <c r="DE73" s="74">
        <f>IF(Taula4[[#This Row],[% Jornada (no posar el símbol %)]]=100,IF(DD73=1,2,0),0)</f>
        <v>0</v>
      </c>
      <c r="DF73" s="74">
        <f>IF(Taula4[[#This Row],[Import anual sol·licitat (màxim 1.200,00€ per treballador)]]=1200,IF(DE73=2,3,0),0)</f>
        <v>0</v>
      </c>
      <c r="DG73" s="74">
        <f>IF(Taula4[[#This Row],[% Jornada (no posar el símbol %)]]&lt;100,IF(Taula4[[#This Row],[Import anual sol·licitat (màxim 1.200,00€ per treballador)]]=1200,4,0),0)</f>
        <v>0</v>
      </c>
      <c r="DH73" s="74">
        <f t="shared" ref="DH73:DH136" si="50">DF73+DG73</f>
        <v>0</v>
      </c>
      <c r="DI73" s="74" t="str">
        <f t="shared" ref="DI73:DI136" si="51">IF(DF73=3,"6) Contracte Temps Parcial no compatible amb 100% Jornada","")</f>
        <v/>
      </c>
      <c r="DJ73" s="74" t="str">
        <f t="shared" ref="DJ73:DJ136" si="52">IF(DG73=4,"7) % Jornada inferior a 100% - Error Import","")</f>
        <v/>
      </c>
      <c r="DK73" s="74" t="str">
        <f t="shared" ref="DK73:DK136" si="53">IF(DI73&lt;&gt;"",DI73,IF(DJ73&lt;&gt;"",DJ73,""))</f>
        <v/>
      </c>
    </row>
    <row r="74" spans="1:115" ht="13.5" customHeight="1">
      <c r="A74" s="30"/>
      <c r="B74" s="76">
        <v>68</v>
      </c>
      <c r="C74" s="5"/>
      <c r="D74" s="138"/>
      <c r="E74" s="134"/>
      <c r="F74" s="132"/>
      <c r="G74" s="132"/>
      <c r="H74" s="5"/>
      <c r="I74" s="137"/>
      <c r="J74" s="5"/>
      <c r="K74" s="133"/>
      <c r="L74" s="214"/>
      <c r="M74" s="268"/>
      <c r="N74" s="160" t="str">
        <f t="shared" si="27"/>
        <v/>
      </c>
      <c r="O74" s="109"/>
      <c r="P74" s="7"/>
      <c r="Q74" s="7"/>
      <c r="R74" s="7"/>
      <c r="S74" s="7"/>
      <c r="CA74" s="69">
        <f t="shared" si="45"/>
        <v>0</v>
      </c>
      <c r="CB74" s="69" t="str">
        <f t="shared" si="28"/>
        <v/>
      </c>
      <c r="CC74" s="69" t="str">
        <f t="shared" si="29"/>
        <v/>
      </c>
      <c r="CD74" s="69">
        <f t="shared" si="38"/>
        <v>0</v>
      </c>
      <c r="CE74" s="69">
        <f t="shared" si="30"/>
        <v>0</v>
      </c>
      <c r="CF74" s="70" t="str">
        <f t="shared" si="31"/>
        <v/>
      </c>
      <c r="CG74" s="71">
        <f t="shared" si="32"/>
        <v>0</v>
      </c>
      <c r="CH74" s="71">
        <f t="shared" si="33"/>
        <v>0</v>
      </c>
      <c r="CI74" s="71">
        <f t="shared" si="46"/>
        <v>0</v>
      </c>
      <c r="CJ74" s="69">
        <f t="shared" si="47"/>
        <v>0</v>
      </c>
      <c r="CN74" s="73" t="str">
        <f t="shared" si="34"/>
        <v/>
      </c>
      <c r="CO74" s="74" t="str">
        <f t="shared" si="35"/>
        <v/>
      </c>
      <c r="CP74" s="74" t="str">
        <f t="shared" si="39"/>
        <v/>
      </c>
      <c r="CQ74" s="118" t="str">
        <f t="shared" si="36"/>
        <v/>
      </c>
      <c r="CR74" s="118" t="str">
        <f t="shared" si="37"/>
        <v/>
      </c>
      <c r="CS74" s="75" t="str">
        <f t="shared" si="40"/>
        <v/>
      </c>
      <c r="CT74" s="75" t="str">
        <f t="shared" si="41"/>
        <v/>
      </c>
      <c r="CU74" s="74" t="str">
        <f t="shared" si="42"/>
        <v/>
      </c>
      <c r="CV74" s="74" t="str">
        <f t="shared" si="43"/>
        <v/>
      </c>
      <c r="CW74" s="74" t="str">
        <f t="shared" si="48"/>
        <v/>
      </c>
      <c r="CX74" s="110"/>
      <c r="CZ74" s="75">
        <f t="shared" si="49"/>
        <v>0</v>
      </c>
      <c r="DB74" s="74">
        <f>IF(Taula4[[#This Row],[Codi del contracte]]&lt;&gt;"",IF(Taula4[[#This Row],[Codi del contracte]]&gt;199,IF(Taula4[[#This Row],[Codi del contracte]]&lt;300,1,0),0),0)</f>
        <v>0</v>
      </c>
      <c r="DC74" s="74">
        <f>IF(Taula4[[#This Row],[Codi del contracte]]&lt;&gt;"",IF(Taula4[[#This Row],[Codi del contracte]]&gt;499,IF(Taula4[[#This Row],[Codi del contracte]]&lt;600,1,0),0),0)</f>
        <v>0</v>
      </c>
      <c r="DD74" s="74">
        <f t="shared" si="44"/>
        <v>0</v>
      </c>
      <c r="DE74" s="74">
        <f>IF(Taula4[[#This Row],[% Jornada (no posar el símbol %)]]=100,IF(DD74=1,2,0),0)</f>
        <v>0</v>
      </c>
      <c r="DF74" s="74">
        <f>IF(Taula4[[#This Row],[Import anual sol·licitat (màxim 1.200,00€ per treballador)]]=1200,IF(DE74=2,3,0),0)</f>
        <v>0</v>
      </c>
      <c r="DG74" s="74">
        <f>IF(Taula4[[#This Row],[% Jornada (no posar el símbol %)]]&lt;100,IF(Taula4[[#This Row],[Import anual sol·licitat (màxim 1.200,00€ per treballador)]]=1200,4,0),0)</f>
        <v>0</v>
      </c>
      <c r="DH74" s="74">
        <f t="shared" si="50"/>
        <v>0</v>
      </c>
      <c r="DI74" s="74" t="str">
        <f t="shared" si="51"/>
        <v/>
      </c>
      <c r="DJ74" s="74" t="str">
        <f t="shared" si="52"/>
        <v/>
      </c>
      <c r="DK74" s="74" t="str">
        <f t="shared" si="53"/>
        <v/>
      </c>
    </row>
    <row r="75" spans="1:115" ht="13.5" customHeight="1">
      <c r="A75" s="30"/>
      <c r="B75" s="76">
        <v>69</v>
      </c>
      <c r="C75" s="5"/>
      <c r="D75" s="138"/>
      <c r="E75" s="134"/>
      <c r="F75" s="132"/>
      <c r="G75" s="132"/>
      <c r="H75" s="5"/>
      <c r="I75" s="137"/>
      <c r="J75" s="5"/>
      <c r="K75" s="133"/>
      <c r="L75" s="214"/>
      <c r="M75" s="268"/>
      <c r="N75" s="160" t="str">
        <f t="shared" si="27"/>
        <v/>
      </c>
      <c r="O75" s="109"/>
      <c r="P75" s="7"/>
      <c r="Q75" s="7"/>
      <c r="R75" s="7"/>
      <c r="S75" s="7"/>
      <c r="CA75" s="69">
        <f t="shared" si="45"/>
        <v>0</v>
      </c>
      <c r="CB75" s="69" t="str">
        <f t="shared" si="28"/>
        <v/>
      </c>
      <c r="CC75" s="69" t="str">
        <f t="shared" si="29"/>
        <v/>
      </c>
      <c r="CD75" s="69">
        <f t="shared" si="38"/>
        <v>0</v>
      </c>
      <c r="CE75" s="69">
        <f t="shared" si="30"/>
        <v>0</v>
      </c>
      <c r="CF75" s="70" t="str">
        <f t="shared" si="31"/>
        <v/>
      </c>
      <c r="CG75" s="71">
        <f t="shared" si="32"/>
        <v>0</v>
      </c>
      <c r="CH75" s="71">
        <f t="shared" si="33"/>
        <v>0</v>
      </c>
      <c r="CI75" s="71">
        <f t="shared" si="46"/>
        <v>0</v>
      </c>
      <c r="CJ75" s="69">
        <f t="shared" si="47"/>
        <v>0</v>
      </c>
      <c r="CN75" s="73" t="str">
        <f t="shared" si="34"/>
        <v/>
      </c>
      <c r="CO75" s="74" t="str">
        <f t="shared" si="35"/>
        <v/>
      </c>
      <c r="CP75" s="74" t="str">
        <f t="shared" si="39"/>
        <v/>
      </c>
      <c r="CQ75" s="118" t="str">
        <f t="shared" si="36"/>
        <v/>
      </c>
      <c r="CR75" s="118" t="str">
        <f t="shared" si="37"/>
        <v/>
      </c>
      <c r="CS75" s="75" t="str">
        <f t="shared" si="40"/>
        <v/>
      </c>
      <c r="CT75" s="75" t="str">
        <f t="shared" si="41"/>
        <v/>
      </c>
      <c r="CU75" s="74" t="str">
        <f t="shared" si="42"/>
        <v/>
      </c>
      <c r="CV75" s="74" t="str">
        <f t="shared" si="43"/>
        <v/>
      </c>
      <c r="CW75" s="74" t="str">
        <f t="shared" si="48"/>
        <v/>
      </c>
      <c r="CX75" s="110"/>
      <c r="CZ75" s="75">
        <f t="shared" si="49"/>
        <v>0</v>
      </c>
      <c r="DB75" s="74">
        <f>IF(Taula4[[#This Row],[Codi del contracte]]&lt;&gt;"",IF(Taula4[[#This Row],[Codi del contracte]]&gt;199,IF(Taula4[[#This Row],[Codi del contracte]]&lt;300,1,0),0),0)</f>
        <v>0</v>
      </c>
      <c r="DC75" s="74">
        <f>IF(Taula4[[#This Row],[Codi del contracte]]&lt;&gt;"",IF(Taula4[[#This Row],[Codi del contracte]]&gt;499,IF(Taula4[[#This Row],[Codi del contracte]]&lt;600,1,0),0),0)</f>
        <v>0</v>
      </c>
      <c r="DD75" s="74">
        <f t="shared" si="44"/>
        <v>0</v>
      </c>
      <c r="DE75" s="74">
        <f>IF(Taula4[[#This Row],[% Jornada (no posar el símbol %)]]=100,IF(DD75=1,2,0),0)</f>
        <v>0</v>
      </c>
      <c r="DF75" s="74">
        <f>IF(Taula4[[#This Row],[Import anual sol·licitat (màxim 1.200,00€ per treballador)]]=1200,IF(DE75=2,3,0),0)</f>
        <v>0</v>
      </c>
      <c r="DG75" s="74">
        <f>IF(Taula4[[#This Row],[% Jornada (no posar el símbol %)]]&lt;100,IF(Taula4[[#This Row],[Import anual sol·licitat (màxim 1.200,00€ per treballador)]]=1200,4,0),0)</f>
        <v>0</v>
      </c>
      <c r="DH75" s="74">
        <f t="shared" si="50"/>
        <v>0</v>
      </c>
      <c r="DI75" s="74" t="str">
        <f t="shared" si="51"/>
        <v/>
      </c>
      <c r="DJ75" s="74" t="str">
        <f t="shared" si="52"/>
        <v/>
      </c>
      <c r="DK75" s="74" t="str">
        <f t="shared" si="53"/>
        <v/>
      </c>
    </row>
    <row r="76" spans="1:115" ht="13.5" customHeight="1">
      <c r="A76" s="30"/>
      <c r="B76" s="76">
        <v>70</v>
      </c>
      <c r="C76" s="5"/>
      <c r="D76" s="138"/>
      <c r="E76" s="134"/>
      <c r="F76" s="132"/>
      <c r="G76" s="132"/>
      <c r="H76" s="5"/>
      <c r="I76" s="137"/>
      <c r="J76" s="5"/>
      <c r="K76" s="133"/>
      <c r="L76" s="214"/>
      <c r="M76" s="268"/>
      <c r="N76" s="160" t="str">
        <f t="shared" si="27"/>
        <v/>
      </c>
      <c r="O76" s="109"/>
      <c r="P76" s="7"/>
      <c r="Q76" s="7"/>
      <c r="R76" s="7"/>
      <c r="S76" s="7"/>
      <c r="CA76" s="69">
        <f t="shared" si="45"/>
        <v>0</v>
      </c>
      <c r="CB76" s="69" t="str">
        <f t="shared" si="28"/>
        <v/>
      </c>
      <c r="CC76" s="69" t="str">
        <f t="shared" si="29"/>
        <v/>
      </c>
      <c r="CD76" s="69">
        <f t="shared" si="38"/>
        <v>0</v>
      </c>
      <c r="CE76" s="69">
        <f t="shared" si="30"/>
        <v>0</v>
      </c>
      <c r="CF76" s="70" t="str">
        <f t="shared" si="31"/>
        <v/>
      </c>
      <c r="CG76" s="71">
        <f t="shared" si="32"/>
        <v>0</v>
      </c>
      <c r="CH76" s="71">
        <f t="shared" si="33"/>
        <v>0</v>
      </c>
      <c r="CI76" s="71">
        <f t="shared" si="46"/>
        <v>0</v>
      </c>
      <c r="CJ76" s="69">
        <f t="shared" si="47"/>
        <v>0</v>
      </c>
      <c r="CN76" s="73" t="str">
        <f t="shared" si="34"/>
        <v/>
      </c>
      <c r="CO76" s="74" t="str">
        <f t="shared" si="35"/>
        <v/>
      </c>
      <c r="CP76" s="74" t="str">
        <f t="shared" si="39"/>
        <v/>
      </c>
      <c r="CQ76" s="118" t="str">
        <f t="shared" si="36"/>
        <v/>
      </c>
      <c r="CR76" s="118" t="str">
        <f t="shared" si="37"/>
        <v/>
      </c>
      <c r="CS76" s="75" t="str">
        <f t="shared" si="40"/>
        <v/>
      </c>
      <c r="CT76" s="75" t="str">
        <f t="shared" si="41"/>
        <v/>
      </c>
      <c r="CU76" s="74" t="str">
        <f t="shared" si="42"/>
        <v/>
      </c>
      <c r="CV76" s="74" t="str">
        <f t="shared" si="43"/>
        <v/>
      </c>
      <c r="CW76" s="74" t="str">
        <f t="shared" si="48"/>
        <v/>
      </c>
      <c r="CX76" s="110"/>
      <c r="CZ76" s="75">
        <f t="shared" si="49"/>
        <v>0</v>
      </c>
      <c r="DB76" s="74">
        <f>IF(Taula4[[#This Row],[Codi del contracte]]&lt;&gt;"",IF(Taula4[[#This Row],[Codi del contracte]]&gt;199,IF(Taula4[[#This Row],[Codi del contracte]]&lt;300,1,0),0),0)</f>
        <v>0</v>
      </c>
      <c r="DC76" s="74">
        <f>IF(Taula4[[#This Row],[Codi del contracte]]&lt;&gt;"",IF(Taula4[[#This Row],[Codi del contracte]]&gt;499,IF(Taula4[[#This Row],[Codi del contracte]]&lt;600,1,0),0),0)</f>
        <v>0</v>
      </c>
      <c r="DD76" s="74">
        <f t="shared" si="44"/>
        <v>0</v>
      </c>
      <c r="DE76" s="74">
        <f>IF(Taula4[[#This Row],[% Jornada (no posar el símbol %)]]=100,IF(DD76=1,2,0),0)</f>
        <v>0</v>
      </c>
      <c r="DF76" s="74">
        <f>IF(Taula4[[#This Row],[Import anual sol·licitat (màxim 1.200,00€ per treballador)]]=1200,IF(DE76=2,3,0),0)</f>
        <v>0</v>
      </c>
      <c r="DG76" s="74">
        <f>IF(Taula4[[#This Row],[% Jornada (no posar el símbol %)]]&lt;100,IF(Taula4[[#This Row],[Import anual sol·licitat (màxim 1.200,00€ per treballador)]]=1200,4,0),0)</f>
        <v>0</v>
      </c>
      <c r="DH76" s="74">
        <f t="shared" si="50"/>
        <v>0</v>
      </c>
      <c r="DI76" s="74" t="str">
        <f t="shared" si="51"/>
        <v/>
      </c>
      <c r="DJ76" s="74" t="str">
        <f t="shared" si="52"/>
        <v/>
      </c>
      <c r="DK76" s="74" t="str">
        <f t="shared" si="53"/>
        <v/>
      </c>
    </row>
    <row r="77" spans="1:115" ht="13.5" customHeight="1">
      <c r="A77" s="30"/>
      <c r="B77" s="76">
        <v>71</v>
      </c>
      <c r="C77" s="5"/>
      <c r="D77" s="138"/>
      <c r="E77" s="134"/>
      <c r="F77" s="132"/>
      <c r="G77" s="132"/>
      <c r="H77" s="5"/>
      <c r="I77" s="137"/>
      <c r="J77" s="5"/>
      <c r="K77" s="133"/>
      <c r="L77" s="214"/>
      <c r="M77" s="268"/>
      <c r="N77" s="160" t="str">
        <f t="shared" si="27"/>
        <v/>
      </c>
      <c r="O77" s="109"/>
      <c r="P77" s="7"/>
      <c r="Q77" s="7"/>
      <c r="R77" s="7"/>
      <c r="S77" s="7"/>
      <c r="CA77" s="69">
        <f t="shared" si="45"/>
        <v>0</v>
      </c>
      <c r="CB77" s="69" t="str">
        <f t="shared" si="28"/>
        <v/>
      </c>
      <c r="CC77" s="69" t="str">
        <f t="shared" si="29"/>
        <v/>
      </c>
      <c r="CD77" s="69">
        <f t="shared" si="38"/>
        <v>0</v>
      </c>
      <c r="CE77" s="69">
        <f t="shared" si="30"/>
        <v>0</v>
      </c>
      <c r="CF77" s="70" t="str">
        <f t="shared" si="31"/>
        <v/>
      </c>
      <c r="CG77" s="71">
        <f t="shared" si="32"/>
        <v>0</v>
      </c>
      <c r="CH77" s="71">
        <f t="shared" si="33"/>
        <v>0</v>
      </c>
      <c r="CI77" s="71">
        <f t="shared" si="46"/>
        <v>0</v>
      </c>
      <c r="CJ77" s="69">
        <f t="shared" si="47"/>
        <v>0</v>
      </c>
      <c r="CN77" s="73" t="str">
        <f t="shared" si="34"/>
        <v/>
      </c>
      <c r="CO77" s="74" t="str">
        <f t="shared" si="35"/>
        <v/>
      </c>
      <c r="CP77" s="74" t="str">
        <f t="shared" si="39"/>
        <v/>
      </c>
      <c r="CQ77" s="118" t="str">
        <f t="shared" si="36"/>
        <v/>
      </c>
      <c r="CR77" s="118" t="str">
        <f t="shared" si="37"/>
        <v/>
      </c>
      <c r="CS77" s="75" t="str">
        <f t="shared" si="40"/>
        <v/>
      </c>
      <c r="CT77" s="75" t="str">
        <f t="shared" si="41"/>
        <v/>
      </c>
      <c r="CU77" s="74" t="str">
        <f t="shared" si="42"/>
        <v/>
      </c>
      <c r="CV77" s="74" t="str">
        <f t="shared" si="43"/>
        <v/>
      </c>
      <c r="CW77" s="74" t="str">
        <f t="shared" si="48"/>
        <v/>
      </c>
      <c r="CX77" s="110"/>
      <c r="CZ77" s="75">
        <f t="shared" si="49"/>
        <v>0</v>
      </c>
      <c r="DB77" s="74">
        <f>IF(Taula4[[#This Row],[Codi del contracte]]&lt;&gt;"",IF(Taula4[[#This Row],[Codi del contracte]]&gt;199,IF(Taula4[[#This Row],[Codi del contracte]]&lt;300,1,0),0),0)</f>
        <v>0</v>
      </c>
      <c r="DC77" s="74">
        <f>IF(Taula4[[#This Row],[Codi del contracte]]&lt;&gt;"",IF(Taula4[[#This Row],[Codi del contracte]]&gt;499,IF(Taula4[[#This Row],[Codi del contracte]]&lt;600,1,0),0),0)</f>
        <v>0</v>
      </c>
      <c r="DD77" s="74">
        <f t="shared" si="44"/>
        <v>0</v>
      </c>
      <c r="DE77" s="74">
        <f>IF(Taula4[[#This Row],[% Jornada (no posar el símbol %)]]=100,IF(DD77=1,2,0),0)</f>
        <v>0</v>
      </c>
      <c r="DF77" s="74">
        <f>IF(Taula4[[#This Row],[Import anual sol·licitat (màxim 1.200,00€ per treballador)]]=1200,IF(DE77=2,3,0),0)</f>
        <v>0</v>
      </c>
      <c r="DG77" s="74">
        <f>IF(Taula4[[#This Row],[% Jornada (no posar el símbol %)]]&lt;100,IF(Taula4[[#This Row],[Import anual sol·licitat (màxim 1.200,00€ per treballador)]]=1200,4,0),0)</f>
        <v>0</v>
      </c>
      <c r="DH77" s="74">
        <f t="shared" si="50"/>
        <v>0</v>
      </c>
      <c r="DI77" s="74" t="str">
        <f t="shared" si="51"/>
        <v/>
      </c>
      <c r="DJ77" s="74" t="str">
        <f t="shared" si="52"/>
        <v/>
      </c>
      <c r="DK77" s="74" t="str">
        <f t="shared" si="53"/>
        <v/>
      </c>
    </row>
    <row r="78" spans="1:115" ht="13.5" customHeight="1">
      <c r="A78" s="30"/>
      <c r="B78" s="76">
        <v>72</v>
      </c>
      <c r="C78" s="5"/>
      <c r="D78" s="138"/>
      <c r="E78" s="134"/>
      <c r="F78" s="132"/>
      <c r="G78" s="132"/>
      <c r="H78" s="5"/>
      <c r="I78" s="137"/>
      <c r="J78" s="5"/>
      <c r="K78" s="133"/>
      <c r="L78" s="214"/>
      <c r="M78" s="268"/>
      <c r="N78" s="160" t="str">
        <f t="shared" si="27"/>
        <v/>
      </c>
      <c r="O78" s="109"/>
      <c r="P78" s="7"/>
      <c r="Q78" s="7"/>
      <c r="R78" s="7"/>
      <c r="S78" s="7"/>
      <c r="CA78" s="69">
        <f t="shared" si="45"/>
        <v>0</v>
      </c>
      <c r="CB78" s="69" t="str">
        <f t="shared" si="28"/>
        <v/>
      </c>
      <c r="CC78" s="69" t="str">
        <f t="shared" si="29"/>
        <v/>
      </c>
      <c r="CD78" s="69">
        <f t="shared" si="38"/>
        <v>0</v>
      </c>
      <c r="CE78" s="69">
        <f t="shared" si="30"/>
        <v>0</v>
      </c>
      <c r="CF78" s="70" t="str">
        <f t="shared" si="31"/>
        <v/>
      </c>
      <c r="CG78" s="71">
        <f t="shared" si="32"/>
        <v>0</v>
      </c>
      <c r="CH78" s="71">
        <f t="shared" si="33"/>
        <v>0</v>
      </c>
      <c r="CI78" s="71">
        <f t="shared" si="46"/>
        <v>0</v>
      </c>
      <c r="CJ78" s="69">
        <f t="shared" si="47"/>
        <v>0</v>
      </c>
      <c r="CN78" s="73" t="str">
        <f t="shared" si="34"/>
        <v/>
      </c>
      <c r="CO78" s="74" t="str">
        <f t="shared" si="35"/>
        <v/>
      </c>
      <c r="CP78" s="74" t="str">
        <f t="shared" si="39"/>
        <v/>
      </c>
      <c r="CQ78" s="118" t="str">
        <f t="shared" si="36"/>
        <v/>
      </c>
      <c r="CR78" s="118" t="str">
        <f t="shared" si="37"/>
        <v/>
      </c>
      <c r="CS78" s="75" t="str">
        <f t="shared" si="40"/>
        <v/>
      </c>
      <c r="CT78" s="75" t="str">
        <f t="shared" si="41"/>
        <v/>
      </c>
      <c r="CU78" s="74" t="str">
        <f t="shared" si="42"/>
        <v/>
      </c>
      <c r="CV78" s="74" t="str">
        <f t="shared" si="43"/>
        <v/>
      </c>
      <c r="CW78" s="74" t="str">
        <f t="shared" si="48"/>
        <v/>
      </c>
      <c r="CX78" s="110"/>
      <c r="CZ78" s="75">
        <f t="shared" si="49"/>
        <v>0</v>
      </c>
      <c r="DB78" s="74">
        <f>IF(Taula4[[#This Row],[Codi del contracte]]&lt;&gt;"",IF(Taula4[[#This Row],[Codi del contracte]]&gt;199,IF(Taula4[[#This Row],[Codi del contracte]]&lt;300,1,0),0),0)</f>
        <v>0</v>
      </c>
      <c r="DC78" s="74">
        <f>IF(Taula4[[#This Row],[Codi del contracte]]&lt;&gt;"",IF(Taula4[[#This Row],[Codi del contracte]]&gt;499,IF(Taula4[[#This Row],[Codi del contracte]]&lt;600,1,0),0),0)</f>
        <v>0</v>
      </c>
      <c r="DD78" s="74">
        <f t="shared" si="44"/>
        <v>0</v>
      </c>
      <c r="DE78" s="74">
        <f>IF(Taula4[[#This Row],[% Jornada (no posar el símbol %)]]=100,IF(DD78=1,2,0),0)</f>
        <v>0</v>
      </c>
      <c r="DF78" s="74">
        <f>IF(Taula4[[#This Row],[Import anual sol·licitat (màxim 1.200,00€ per treballador)]]=1200,IF(DE78=2,3,0),0)</f>
        <v>0</v>
      </c>
      <c r="DG78" s="74">
        <f>IF(Taula4[[#This Row],[% Jornada (no posar el símbol %)]]&lt;100,IF(Taula4[[#This Row],[Import anual sol·licitat (màxim 1.200,00€ per treballador)]]=1200,4,0),0)</f>
        <v>0</v>
      </c>
      <c r="DH78" s="74">
        <f t="shared" si="50"/>
        <v>0</v>
      </c>
      <c r="DI78" s="74" t="str">
        <f t="shared" si="51"/>
        <v/>
      </c>
      <c r="DJ78" s="74" t="str">
        <f t="shared" si="52"/>
        <v/>
      </c>
      <c r="DK78" s="74" t="str">
        <f t="shared" si="53"/>
        <v/>
      </c>
    </row>
    <row r="79" spans="1:115" ht="13.5" customHeight="1">
      <c r="A79" s="30"/>
      <c r="B79" s="76">
        <v>73</v>
      </c>
      <c r="C79" s="5"/>
      <c r="D79" s="138"/>
      <c r="E79" s="134"/>
      <c r="F79" s="132"/>
      <c r="G79" s="132"/>
      <c r="H79" s="5"/>
      <c r="I79" s="137"/>
      <c r="J79" s="5"/>
      <c r="K79" s="133"/>
      <c r="L79" s="214"/>
      <c r="M79" s="268"/>
      <c r="N79" s="160" t="str">
        <f t="shared" si="27"/>
        <v/>
      </c>
      <c r="O79" s="109"/>
      <c r="P79" s="7"/>
      <c r="Q79" s="7"/>
      <c r="R79" s="7"/>
      <c r="S79" s="7"/>
      <c r="CA79" s="69">
        <f t="shared" si="45"/>
        <v>0</v>
      </c>
      <c r="CB79" s="69" t="str">
        <f t="shared" si="28"/>
        <v/>
      </c>
      <c r="CC79" s="69" t="str">
        <f t="shared" si="29"/>
        <v/>
      </c>
      <c r="CD79" s="69">
        <f t="shared" si="38"/>
        <v>0</v>
      </c>
      <c r="CE79" s="69">
        <f t="shared" si="30"/>
        <v>0</v>
      </c>
      <c r="CF79" s="70" t="str">
        <f t="shared" si="31"/>
        <v/>
      </c>
      <c r="CG79" s="71">
        <f t="shared" si="32"/>
        <v>0</v>
      </c>
      <c r="CH79" s="71">
        <f t="shared" si="33"/>
        <v>0</v>
      </c>
      <c r="CI79" s="71">
        <f t="shared" si="46"/>
        <v>0</v>
      </c>
      <c r="CJ79" s="69">
        <f t="shared" si="47"/>
        <v>0</v>
      </c>
      <c r="CN79" s="73" t="str">
        <f t="shared" si="34"/>
        <v/>
      </c>
      <c r="CO79" s="74" t="str">
        <f t="shared" si="35"/>
        <v/>
      </c>
      <c r="CP79" s="74" t="str">
        <f t="shared" si="39"/>
        <v/>
      </c>
      <c r="CQ79" s="118" t="str">
        <f t="shared" si="36"/>
        <v/>
      </c>
      <c r="CR79" s="118" t="str">
        <f t="shared" si="37"/>
        <v/>
      </c>
      <c r="CS79" s="75" t="str">
        <f t="shared" si="40"/>
        <v/>
      </c>
      <c r="CT79" s="75" t="str">
        <f t="shared" si="41"/>
        <v/>
      </c>
      <c r="CU79" s="74" t="str">
        <f t="shared" si="42"/>
        <v/>
      </c>
      <c r="CV79" s="74" t="str">
        <f t="shared" si="43"/>
        <v/>
      </c>
      <c r="CW79" s="74" t="str">
        <f t="shared" si="48"/>
        <v/>
      </c>
      <c r="CX79" s="110"/>
      <c r="CZ79" s="75">
        <f t="shared" si="49"/>
        <v>0</v>
      </c>
      <c r="DB79" s="74">
        <f>IF(Taula4[[#This Row],[Codi del contracte]]&lt;&gt;"",IF(Taula4[[#This Row],[Codi del contracte]]&gt;199,IF(Taula4[[#This Row],[Codi del contracte]]&lt;300,1,0),0),0)</f>
        <v>0</v>
      </c>
      <c r="DC79" s="74">
        <f>IF(Taula4[[#This Row],[Codi del contracte]]&lt;&gt;"",IF(Taula4[[#This Row],[Codi del contracte]]&gt;499,IF(Taula4[[#This Row],[Codi del contracte]]&lt;600,1,0),0),0)</f>
        <v>0</v>
      </c>
      <c r="DD79" s="74">
        <f t="shared" si="44"/>
        <v>0</v>
      </c>
      <c r="DE79" s="74">
        <f>IF(Taula4[[#This Row],[% Jornada (no posar el símbol %)]]=100,IF(DD79=1,2,0),0)</f>
        <v>0</v>
      </c>
      <c r="DF79" s="74">
        <f>IF(Taula4[[#This Row],[Import anual sol·licitat (màxim 1.200,00€ per treballador)]]=1200,IF(DE79=2,3,0),0)</f>
        <v>0</v>
      </c>
      <c r="DG79" s="74">
        <f>IF(Taula4[[#This Row],[% Jornada (no posar el símbol %)]]&lt;100,IF(Taula4[[#This Row],[Import anual sol·licitat (màxim 1.200,00€ per treballador)]]=1200,4,0),0)</f>
        <v>0</v>
      </c>
      <c r="DH79" s="74">
        <f t="shared" si="50"/>
        <v>0</v>
      </c>
      <c r="DI79" s="74" t="str">
        <f t="shared" si="51"/>
        <v/>
      </c>
      <c r="DJ79" s="74" t="str">
        <f t="shared" si="52"/>
        <v/>
      </c>
      <c r="DK79" s="74" t="str">
        <f t="shared" si="53"/>
        <v/>
      </c>
    </row>
    <row r="80" spans="1:115" ht="13.5" customHeight="1">
      <c r="A80" s="30"/>
      <c r="B80" s="76">
        <v>74</v>
      </c>
      <c r="C80" s="5"/>
      <c r="D80" s="138"/>
      <c r="E80" s="134"/>
      <c r="F80" s="132"/>
      <c r="G80" s="132"/>
      <c r="H80" s="5"/>
      <c r="I80" s="137"/>
      <c r="J80" s="5"/>
      <c r="K80" s="133"/>
      <c r="L80" s="214"/>
      <c r="M80" s="268"/>
      <c r="N80" s="160" t="str">
        <f t="shared" si="27"/>
        <v/>
      </c>
      <c r="O80" s="109"/>
      <c r="P80" s="7"/>
      <c r="Q80" s="7"/>
      <c r="R80" s="7"/>
      <c r="S80" s="7"/>
      <c r="CA80" s="69">
        <f t="shared" si="45"/>
        <v>0</v>
      </c>
      <c r="CB80" s="69" t="str">
        <f t="shared" si="28"/>
        <v/>
      </c>
      <c r="CC80" s="69" t="str">
        <f t="shared" si="29"/>
        <v/>
      </c>
      <c r="CD80" s="69">
        <f t="shared" si="38"/>
        <v>0</v>
      </c>
      <c r="CE80" s="69">
        <f t="shared" si="30"/>
        <v>0</v>
      </c>
      <c r="CF80" s="70" t="str">
        <f t="shared" si="31"/>
        <v/>
      </c>
      <c r="CG80" s="71">
        <f t="shared" si="32"/>
        <v>0</v>
      </c>
      <c r="CH80" s="71">
        <f t="shared" si="33"/>
        <v>0</v>
      </c>
      <c r="CI80" s="71">
        <f t="shared" si="46"/>
        <v>0</v>
      </c>
      <c r="CJ80" s="69">
        <f t="shared" si="47"/>
        <v>0</v>
      </c>
      <c r="CN80" s="73" t="str">
        <f t="shared" si="34"/>
        <v/>
      </c>
      <c r="CO80" s="74" t="str">
        <f t="shared" si="35"/>
        <v/>
      </c>
      <c r="CP80" s="74" t="str">
        <f t="shared" si="39"/>
        <v/>
      </c>
      <c r="CQ80" s="118" t="str">
        <f t="shared" si="36"/>
        <v/>
      </c>
      <c r="CR80" s="118" t="str">
        <f t="shared" si="37"/>
        <v/>
      </c>
      <c r="CS80" s="75" t="str">
        <f t="shared" si="40"/>
        <v/>
      </c>
      <c r="CT80" s="75" t="str">
        <f t="shared" si="41"/>
        <v/>
      </c>
      <c r="CU80" s="74" t="str">
        <f t="shared" si="42"/>
        <v/>
      </c>
      <c r="CV80" s="74" t="str">
        <f t="shared" si="43"/>
        <v/>
      </c>
      <c r="CW80" s="74" t="str">
        <f t="shared" si="48"/>
        <v/>
      </c>
      <c r="CX80" s="110"/>
      <c r="CZ80" s="75">
        <f t="shared" si="49"/>
        <v>0</v>
      </c>
      <c r="DB80" s="74">
        <f>IF(Taula4[[#This Row],[Codi del contracte]]&lt;&gt;"",IF(Taula4[[#This Row],[Codi del contracte]]&gt;199,IF(Taula4[[#This Row],[Codi del contracte]]&lt;300,1,0),0),0)</f>
        <v>0</v>
      </c>
      <c r="DC80" s="74">
        <f>IF(Taula4[[#This Row],[Codi del contracte]]&lt;&gt;"",IF(Taula4[[#This Row],[Codi del contracte]]&gt;499,IF(Taula4[[#This Row],[Codi del contracte]]&lt;600,1,0),0),0)</f>
        <v>0</v>
      </c>
      <c r="DD80" s="74">
        <f t="shared" si="44"/>
        <v>0</v>
      </c>
      <c r="DE80" s="74">
        <f>IF(Taula4[[#This Row],[% Jornada (no posar el símbol %)]]=100,IF(DD80=1,2,0),0)</f>
        <v>0</v>
      </c>
      <c r="DF80" s="74">
        <f>IF(Taula4[[#This Row],[Import anual sol·licitat (màxim 1.200,00€ per treballador)]]=1200,IF(DE80=2,3,0),0)</f>
        <v>0</v>
      </c>
      <c r="DG80" s="74">
        <f>IF(Taula4[[#This Row],[% Jornada (no posar el símbol %)]]&lt;100,IF(Taula4[[#This Row],[Import anual sol·licitat (màxim 1.200,00€ per treballador)]]=1200,4,0),0)</f>
        <v>0</v>
      </c>
      <c r="DH80" s="74">
        <f t="shared" si="50"/>
        <v>0</v>
      </c>
      <c r="DI80" s="74" t="str">
        <f t="shared" si="51"/>
        <v/>
      </c>
      <c r="DJ80" s="74" t="str">
        <f t="shared" si="52"/>
        <v/>
      </c>
      <c r="DK80" s="74" t="str">
        <f t="shared" si="53"/>
        <v/>
      </c>
    </row>
    <row r="81" spans="1:115" ht="13.5" customHeight="1">
      <c r="A81" s="30"/>
      <c r="B81" s="76">
        <v>75</v>
      </c>
      <c r="C81" s="5"/>
      <c r="D81" s="138"/>
      <c r="E81" s="134"/>
      <c r="F81" s="132"/>
      <c r="G81" s="132"/>
      <c r="H81" s="5"/>
      <c r="I81" s="137"/>
      <c r="J81" s="5"/>
      <c r="K81" s="133"/>
      <c r="L81" s="214"/>
      <c r="M81" s="268"/>
      <c r="N81" s="160" t="str">
        <f t="shared" si="27"/>
        <v/>
      </c>
      <c r="O81" s="108"/>
      <c r="P81" s="7"/>
      <c r="Q81" s="7"/>
      <c r="R81" s="7"/>
      <c r="S81" s="7"/>
      <c r="CA81" s="69">
        <f t="shared" si="45"/>
        <v>0</v>
      </c>
      <c r="CB81" s="69" t="str">
        <f t="shared" si="28"/>
        <v/>
      </c>
      <c r="CC81" s="69" t="str">
        <f t="shared" si="29"/>
        <v/>
      </c>
      <c r="CD81" s="69">
        <f t="shared" si="38"/>
        <v>0</v>
      </c>
      <c r="CE81" s="69">
        <f t="shared" si="30"/>
        <v>0</v>
      </c>
      <c r="CF81" s="70" t="str">
        <f t="shared" si="31"/>
        <v/>
      </c>
      <c r="CG81" s="71">
        <f t="shared" si="32"/>
        <v>0</v>
      </c>
      <c r="CH81" s="71">
        <f t="shared" si="33"/>
        <v>0</v>
      </c>
      <c r="CI81" s="71">
        <f t="shared" si="46"/>
        <v>0</v>
      </c>
      <c r="CJ81" s="69">
        <f t="shared" si="47"/>
        <v>0</v>
      </c>
      <c r="CN81" s="73" t="str">
        <f t="shared" si="34"/>
        <v/>
      </c>
      <c r="CO81" s="74" t="str">
        <f t="shared" si="35"/>
        <v/>
      </c>
      <c r="CP81" s="74" t="str">
        <f t="shared" si="39"/>
        <v/>
      </c>
      <c r="CQ81" s="118" t="str">
        <f t="shared" si="36"/>
        <v/>
      </c>
      <c r="CR81" s="118" t="str">
        <f t="shared" si="37"/>
        <v/>
      </c>
      <c r="CS81" s="75" t="str">
        <f t="shared" si="40"/>
        <v/>
      </c>
      <c r="CT81" s="75" t="str">
        <f t="shared" si="41"/>
        <v/>
      </c>
      <c r="CU81" s="74" t="str">
        <f t="shared" si="42"/>
        <v/>
      </c>
      <c r="CV81" s="74" t="str">
        <f t="shared" si="43"/>
        <v/>
      </c>
      <c r="CW81" s="74" t="str">
        <f t="shared" si="48"/>
        <v/>
      </c>
      <c r="CX81" s="110"/>
      <c r="CZ81" s="75">
        <f t="shared" si="49"/>
        <v>0</v>
      </c>
      <c r="DB81" s="74">
        <f>IF(Taula4[[#This Row],[Codi del contracte]]&lt;&gt;"",IF(Taula4[[#This Row],[Codi del contracte]]&gt;199,IF(Taula4[[#This Row],[Codi del contracte]]&lt;300,1,0),0),0)</f>
        <v>0</v>
      </c>
      <c r="DC81" s="74">
        <f>IF(Taula4[[#This Row],[Codi del contracte]]&lt;&gt;"",IF(Taula4[[#This Row],[Codi del contracte]]&gt;499,IF(Taula4[[#This Row],[Codi del contracte]]&lt;600,1,0),0),0)</f>
        <v>0</v>
      </c>
      <c r="DD81" s="74">
        <f t="shared" si="44"/>
        <v>0</v>
      </c>
      <c r="DE81" s="74">
        <f>IF(Taula4[[#This Row],[% Jornada (no posar el símbol %)]]=100,IF(DD81=1,2,0),0)</f>
        <v>0</v>
      </c>
      <c r="DF81" s="74">
        <f>IF(Taula4[[#This Row],[Import anual sol·licitat (màxim 1.200,00€ per treballador)]]=1200,IF(DE81=2,3,0),0)</f>
        <v>0</v>
      </c>
      <c r="DG81" s="74">
        <f>IF(Taula4[[#This Row],[% Jornada (no posar el símbol %)]]&lt;100,IF(Taula4[[#This Row],[Import anual sol·licitat (màxim 1.200,00€ per treballador)]]=1200,4,0),0)</f>
        <v>0</v>
      </c>
      <c r="DH81" s="74">
        <f t="shared" si="50"/>
        <v>0</v>
      </c>
      <c r="DI81" s="74" t="str">
        <f t="shared" si="51"/>
        <v/>
      </c>
      <c r="DJ81" s="74" t="str">
        <f t="shared" si="52"/>
        <v/>
      </c>
      <c r="DK81" s="74" t="str">
        <f t="shared" si="53"/>
        <v/>
      </c>
    </row>
    <row r="82" spans="1:115" ht="13.5" customHeight="1">
      <c r="A82" s="30"/>
      <c r="B82" s="76">
        <v>76</v>
      </c>
      <c r="C82" s="5"/>
      <c r="D82" s="138"/>
      <c r="E82" s="134"/>
      <c r="F82" s="132"/>
      <c r="G82" s="132"/>
      <c r="H82" s="5"/>
      <c r="I82" s="137"/>
      <c r="J82" s="5"/>
      <c r="K82" s="133"/>
      <c r="L82" s="214"/>
      <c r="M82" s="268"/>
      <c r="N82" s="160" t="str">
        <f t="shared" si="27"/>
        <v/>
      </c>
      <c r="O82" s="108"/>
      <c r="P82" s="7"/>
      <c r="Q82" s="7"/>
      <c r="R82" s="7"/>
      <c r="S82" s="7"/>
      <c r="CA82" s="69">
        <f t="shared" si="45"/>
        <v>0</v>
      </c>
      <c r="CB82" s="69" t="str">
        <f t="shared" si="28"/>
        <v/>
      </c>
      <c r="CC82" s="69" t="str">
        <f t="shared" si="29"/>
        <v/>
      </c>
      <c r="CD82" s="69">
        <f t="shared" si="38"/>
        <v>0</v>
      </c>
      <c r="CE82" s="69">
        <f t="shared" si="30"/>
        <v>0</v>
      </c>
      <c r="CF82" s="70" t="str">
        <f t="shared" si="31"/>
        <v/>
      </c>
      <c r="CG82" s="71">
        <f t="shared" si="32"/>
        <v>0</v>
      </c>
      <c r="CH82" s="71">
        <f t="shared" si="33"/>
        <v>0</v>
      </c>
      <c r="CI82" s="71">
        <f t="shared" si="46"/>
        <v>0</v>
      </c>
      <c r="CJ82" s="69">
        <f t="shared" si="47"/>
        <v>0</v>
      </c>
      <c r="CN82" s="73" t="str">
        <f t="shared" si="34"/>
        <v/>
      </c>
      <c r="CO82" s="74" t="str">
        <f t="shared" si="35"/>
        <v/>
      </c>
      <c r="CP82" s="74" t="str">
        <f t="shared" si="39"/>
        <v/>
      </c>
      <c r="CQ82" s="118" t="str">
        <f t="shared" si="36"/>
        <v/>
      </c>
      <c r="CR82" s="118" t="str">
        <f t="shared" si="37"/>
        <v/>
      </c>
      <c r="CS82" s="75" t="str">
        <f t="shared" si="40"/>
        <v/>
      </c>
      <c r="CT82" s="75" t="str">
        <f t="shared" si="41"/>
        <v/>
      </c>
      <c r="CU82" s="74" t="str">
        <f t="shared" si="42"/>
        <v/>
      </c>
      <c r="CV82" s="74" t="str">
        <f t="shared" si="43"/>
        <v/>
      </c>
      <c r="CW82" s="74" t="str">
        <f t="shared" si="48"/>
        <v/>
      </c>
      <c r="CX82" s="110"/>
      <c r="CZ82" s="75">
        <f t="shared" si="49"/>
        <v>0</v>
      </c>
      <c r="DB82" s="74">
        <f>IF(Taula4[[#This Row],[Codi del contracte]]&lt;&gt;"",IF(Taula4[[#This Row],[Codi del contracte]]&gt;199,IF(Taula4[[#This Row],[Codi del contracte]]&lt;300,1,0),0),0)</f>
        <v>0</v>
      </c>
      <c r="DC82" s="74">
        <f>IF(Taula4[[#This Row],[Codi del contracte]]&lt;&gt;"",IF(Taula4[[#This Row],[Codi del contracte]]&gt;499,IF(Taula4[[#This Row],[Codi del contracte]]&lt;600,1,0),0),0)</f>
        <v>0</v>
      </c>
      <c r="DD82" s="74">
        <f t="shared" si="44"/>
        <v>0</v>
      </c>
      <c r="DE82" s="74">
        <f>IF(Taula4[[#This Row],[% Jornada (no posar el símbol %)]]=100,IF(DD82=1,2,0),0)</f>
        <v>0</v>
      </c>
      <c r="DF82" s="74">
        <f>IF(Taula4[[#This Row],[Import anual sol·licitat (màxim 1.200,00€ per treballador)]]=1200,IF(DE82=2,3,0),0)</f>
        <v>0</v>
      </c>
      <c r="DG82" s="74">
        <f>IF(Taula4[[#This Row],[% Jornada (no posar el símbol %)]]&lt;100,IF(Taula4[[#This Row],[Import anual sol·licitat (màxim 1.200,00€ per treballador)]]=1200,4,0),0)</f>
        <v>0</v>
      </c>
      <c r="DH82" s="74">
        <f t="shared" si="50"/>
        <v>0</v>
      </c>
      <c r="DI82" s="74" t="str">
        <f t="shared" si="51"/>
        <v/>
      </c>
      <c r="DJ82" s="74" t="str">
        <f t="shared" si="52"/>
        <v/>
      </c>
      <c r="DK82" s="74" t="str">
        <f t="shared" si="53"/>
        <v/>
      </c>
    </row>
    <row r="83" spans="1:115" ht="13.5" customHeight="1">
      <c r="A83" s="30"/>
      <c r="B83" s="76">
        <v>77</v>
      </c>
      <c r="C83" s="5"/>
      <c r="D83" s="138"/>
      <c r="E83" s="134"/>
      <c r="F83" s="132"/>
      <c r="G83" s="132"/>
      <c r="H83" s="5"/>
      <c r="I83" s="137"/>
      <c r="J83" s="5"/>
      <c r="K83" s="133"/>
      <c r="L83" s="214"/>
      <c r="M83" s="268"/>
      <c r="N83" s="160" t="str">
        <f t="shared" si="27"/>
        <v/>
      </c>
      <c r="O83" s="108"/>
      <c r="P83" s="7"/>
      <c r="Q83" s="7"/>
      <c r="R83" s="7"/>
      <c r="S83" s="7"/>
      <c r="CA83" s="69">
        <f t="shared" si="45"/>
        <v>0</v>
      </c>
      <c r="CB83" s="69" t="str">
        <f t="shared" si="28"/>
        <v/>
      </c>
      <c r="CC83" s="69" t="str">
        <f t="shared" si="29"/>
        <v/>
      </c>
      <c r="CD83" s="69">
        <f t="shared" si="38"/>
        <v>0</v>
      </c>
      <c r="CE83" s="69">
        <f t="shared" si="30"/>
        <v>0</v>
      </c>
      <c r="CF83" s="70" t="str">
        <f t="shared" si="31"/>
        <v/>
      </c>
      <c r="CG83" s="71">
        <f t="shared" si="32"/>
        <v>0</v>
      </c>
      <c r="CH83" s="71">
        <f t="shared" si="33"/>
        <v>0</v>
      </c>
      <c r="CI83" s="71">
        <f t="shared" si="46"/>
        <v>0</v>
      </c>
      <c r="CJ83" s="69">
        <f t="shared" si="47"/>
        <v>0</v>
      </c>
      <c r="CN83" s="73" t="str">
        <f t="shared" si="34"/>
        <v/>
      </c>
      <c r="CO83" s="74" t="str">
        <f t="shared" si="35"/>
        <v/>
      </c>
      <c r="CP83" s="74" t="str">
        <f t="shared" si="39"/>
        <v/>
      </c>
      <c r="CQ83" s="118" t="str">
        <f t="shared" si="36"/>
        <v/>
      </c>
      <c r="CR83" s="118" t="str">
        <f t="shared" si="37"/>
        <v/>
      </c>
      <c r="CS83" s="75" t="str">
        <f t="shared" si="40"/>
        <v/>
      </c>
      <c r="CT83" s="75" t="str">
        <f t="shared" si="41"/>
        <v/>
      </c>
      <c r="CU83" s="74" t="str">
        <f t="shared" si="42"/>
        <v/>
      </c>
      <c r="CV83" s="74" t="str">
        <f t="shared" si="43"/>
        <v/>
      </c>
      <c r="CW83" s="74" t="str">
        <f t="shared" si="48"/>
        <v/>
      </c>
      <c r="CX83" s="110"/>
      <c r="CZ83" s="75">
        <f t="shared" si="49"/>
        <v>0</v>
      </c>
      <c r="DB83" s="74">
        <f>IF(Taula4[[#This Row],[Codi del contracte]]&lt;&gt;"",IF(Taula4[[#This Row],[Codi del contracte]]&gt;199,IF(Taula4[[#This Row],[Codi del contracte]]&lt;300,1,0),0),0)</f>
        <v>0</v>
      </c>
      <c r="DC83" s="74">
        <f>IF(Taula4[[#This Row],[Codi del contracte]]&lt;&gt;"",IF(Taula4[[#This Row],[Codi del contracte]]&gt;499,IF(Taula4[[#This Row],[Codi del contracte]]&lt;600,1,0),0),0)</f>
        <v>0</v>
      </c>
      <c r="DD83" s="74">
        <f t="shared" si="44"/>
        <v>0</v>
      </c>
      <c r="DE83" s="74">
        <f>IF(Taula4[[#This Row],[% Jornada (no posar el símbol %)]]=100,IF(DD83=1,2,0),0)</f>
        <v>0</v>
      </c>
      <c r="DF83" s="74">
        <f>IF(Taula4[[#This Row],[Import anual sol·licitat (màxim 1.200,00€ per treballador)]]=1200,IF(DE83=2,3,0),0)</f>
        <v>0</v>
      </c>
      <c r="DG83" s="74">
        <f>IF(Taula4[[#This Row],[% Jornada (no posar el símbol %)]]&lt;100,IF(Taula4[[#This Row],[Import anual sol·licitat (màxim 1.200,00€ per treballador)]]=1200,4,0),0)</f>
        <v>0</v>
      </c>
      <c r="DH83" s="74">
        <f t="shared" si="50"/>
        <v>0</v>
      </c>
      <c r="DI83" s="74" t="str">
        <f t="shared" si="51"/>
        <v/>
      </c>
      <c r="DJ83" s="74" t="str">
        <f t="shared" si="52"/>
        <v/>
      </c>
      <c r="DK83" s="74" t="str">
        <f t="shared" si="53"/>
        <v/>
      </c>
    </row>
    <row r="84" spans="1:115" ht="13.5" customHeight="1">
      <c r="A84" s="30"/>
      <c r="B84" s="76">
        <v>78</v>
      </c>
      <c r="C84" s="5"/>
      <c r="D84" s="138"/>
      <c r="E84" s="134"/>
      <c r="F84" s="132"/>
      <c r="G84" s="132"/>
      <c r="H84" s="5"/>
      <c r="I84" s="137"/>
      <c r="J84" s="5"/>
      <c r="K84" s="133"/>
      <c r="L84" s="214"/>
      <c r="M84" s="268"/>
      <c r="N84" s="160" t="str">
        <f t="shared" si="27"/>
        <v/>
      </c>
      <c r="O84" s="108"/>
      <c r="P84" s="7"/>
      <c r="Q84" s="7"/>
      <c r="R84" s="7"/>
      <c r="S84" s="7"/>
      <c r="CA84" s="69">
        <f t="shared" si="45"/>
        <v>0</v>
      </c>
      <c r="CB84" s="69" t="str">
        <f t="shared" si="28"/>
        <v/>
      </c>
      <c r="CC84" s="69" t="str">
        <f t="shared" si="29"/>
        <v/>
      </c>
      <c r="CD84" s="69">
        <f t="shared" si="38"/>
        <v>0</v>
      </c>
      <c r="CE84" s="69">
        <f t="shared" si="30"/>
        <v>0</v>
      </c>
      <c r="CF84" s="70" t="str">
        <f t="shared" si="31"/>
        <v/>
      </c>
      <c r="CG84" s="71">
        <f t="shared" si="32"/>
        <v>0</v>
      </c>
      <c r="CH84" s="71">
        <f t="shared" si="33"/>
        <v>0</v>
      </c>
      <c r="CI84" s="71">
        <f t="shared" si="46"/>
        <v>0</v>
      </c>
      <c r="CJ84" s="69">
        <f t="shared" si="47"/>
        <v>0</v>
      </c>
      <c r="CN84" s="73" t="str">
        <f t="shared" si="34"/>
        <v/>
      </c>
      <c r="CO84" s="74" t="str">
        <f t="shared" si="35"/>
        <v/>
      </c>
      <c r="CP84" s="74" t="str">
        <f t="shared" si="39"/>
        <v/>
      </c>
      <c r="CQ84" s="118" t="str">
        <f t="shared" si="36"/>
        <v/>
      </c>
      <c r="CR84" s="118" t="str">
        <f t="shared" si="37"/>
        <v/>
      </c>
      <c r="CS84" s="75" t="str">
        <f t="shared" si="40"/>
        <v/>
      </c>
      <c r="CT84" s="75" t="str">
        <f t="shared" si="41"/>
        <v/>
      </c>
      <c r="CU84" s="74" t="str">
        <f t="shared" si="42"/>
        <v/>
      </c>
      <c r="CV84" s="74" t="str">
        <f t="shared" si="43"/>
        <v/>
      </c>
      <c r="CW84" s="74" t="str">
        <f t="shared" si="48"/>
        <v/>
      </c>
      <c r="CX84" s="110"/>
      <c r="CZ84" s="75">
        <f t="shared" si="49"/>
        <v>0</v>
      </c>
      <c r="DB84" s="74">
        <f>IF(Taula4[[#This Row],[Codi del contracte]]&lt;&gt;"",IF(Taula4[[#This Row],[Codi del contracte]]&gt;199,IF(Taula4[[#This Row],[Codi del contracte]]&lt;300,1,0),0),0)</f>
        <v>0</v>
      </c>
      <c r="DC84" s="74">
        <f>IF(Taula4[[#This Row],[Codi del contracte]]&lt;&gt;"",IF(Taula4[[#This Row],[Codi del contracte]]&gt;499,IF(Taula4[[#This Row],[Codi del contracte]]&lt;600,1,0),0),0)</f>
        <v>0</v>
      </c>
      <c r="DD84" s="74">
        <f t="shared" si="44"/>
        <v>0</v>
      </c>
      <c r="DE84" s="74">
        <f>IF(Taula4[[#This Row],[% Jornada (no posar el símbol %)]]=100,IF(DD84=1,2,0),0)</f>
        <v>0</v>
      </c>
      <c r="DF84" s="74">
        <f>IF(Taula4[[#This Row],[Import anual sol·licitat (màxim 1.200,00€ per treballador)]]=1200,IF(DE84=2,3,0),0)</f>
        <v>0</v>
      </c>
      <c r="DG84" s="74">
        <f>IF(Taula4[[#This Row],[% Jornada (no posar el símbol %)]]&lt;100,IF(Taula4[[#This Row],[Import anual sol·licitat (màxim 1.200,00€ per treballador)]]=1200,4,0),0)</f>
        <v>0</v>
      </c>
      <c r="DH84" s="74">
        <f t="shared" si="50"/>
        <v>0</v>
      </c>
      <c r="DI84" s="74" t="str">
        <f t="shared" si="51"/>
        <v/>
      </c>
      <c r="DJ84" s="74" t="str">
        <f t="shared" si="52"/>
        <v/>
      </c>
      <c r="DK84" s="74" t="str">
        <f t="shared" si="53"/>
        <v/>
      </c>
    </row>
    <row r="85" spans="1:115" ht="13.5" customHeight="1">
      <c r="A85" s="30"/>
      <c r="B85" s="76">
        <v>79</v>
      </c>
      <c r="C85" s="5"/>
      <c r="D85" s="138"/>
      <c r="E85" s="134"/>
      <c r="F85" s="132"/>
      <c r="G85" s="132"/>
      <c r="H85" s="5"/>
      <c r="I85" s="137"/>
      <c r="J85" s="5"/>
      <c r="K85" s="133"/>
      <c r="L85" s="214"/>
      <c r="M85" s="268"/>
      <c r="N85" s="160" t="str">
        <f t="shared" si="27"/>
        <v/>
      </c>
      <c r="O85" s="108"/>
      <c r="P85" s="7"/>
      <c r="Q85" s="7"/>
      <c r="R85" s="7"/>
      <c r="S85" s="7"/>
      <c r="CA85" s="69">
        <f t="shared" si="45"/>
        <v>0</v>
      </c>
      <c r="CB85" s="69" t="str">
        <f t="shared" si="28"/>
        <v/>
      </c>
      <c r="CC85" s="69" t="str">
        <f t="shared" si="29"/>
        <v/>
      </c>
      <c r="CD85" s="69">
        <f t="shared" si="38"/>
        <v>0</v>
      </c>
      <c r="CE85" s="69">
        <f t="shared" si="30"/>
        <v>0</v>
      </c>
      <c r="CF85" s="70" t="str">
        <f t="shared" si="31"/>
        <v/>
      </c>
      <c r="CG85" s="71">
        <f t="shared" si="32"/>
        <v>0</v>
      </c>
      <c r="CH85" s="71">
        <f t="shared" si="33"/>
        <v>0</v>
      </c>
      <c r="CI85" s="71">
        <f t="shared" si="46"/>
        <v>0</v>
      </c>
      <c r="CJ85" s="69">
        <f t="shared" si="47"/>
        <v>0</v>
      </c>
      <c r="CN85" s="73" t="str">
        <f t="shared" si="34"/>
        <v/>
      </c>
      <c r="CO85" s="74" t="str">
        <f t="shared" si="35"/>
        <v/>
      </c>
      <c r="CP85" s="74" t="str">
        <f t="shared" si="39"/>
        <v/>
      </c>
      <c r="CQ85" s="118" t="str">
        <f t="shared" si="36"/>
        <v/>
      </c>
      <c r="CR85" s="118" t="str">
        <f t="shared" si="37"/>
        <v/>
      </c>
      <c r="CS85" s="75" t="str">
        <f t="shared" si="40"/>
        <v/>
      </c>
      <c r="CT85" s="75" t="str">
        <f t="shared" si="41"/>
        <v/>
      </c>
      <c r="CU85" s="74" t="str">
        <f t="shared" si="42"/>
        <v/>
      </c>
      <c r="CV85" s="74" t="str">
        <f t="shared" si="43"/>
        <v/>
      </c>
      <c r="CW85" s="74" t="str">
        <f t="shared" si="48"/>
        <v/>
      </c>
      <c r="CX85" s="110"/>
      <c r="CZ85" s="75">
        <f t="shared" si="49"/>
        <v>0</v>
      </c>
      <c r="DB85" s="74">
        <f>IF(Taula4[[#This Row],[Codi del contracte]]&lt;&gt;"",IF(Taula4[[#This Row],[Codi del contracte]]&gt;199,IF(Taula4[[#This Row],[Codi del contracte]]&lt;300,1,0),0),0)</f>
        <v>0</v>
      </c>
      <c r="DC85" s="74">
        <f>IF(Taula4[[#This Row],[Codi del contracte]]&lt;&gt;"",IF(Taula4[[#This Row],[Codi del contracte]]&gt;499,IF(Taula4[[#This Row],[Codi del contracte]]&lt;600,1,0),0),0)</f>
        <v>0</v>
      </c>
      <c r="DD85" s="74">
        <f t="shared" si="44"/>
        <v>0</v>
      </c>
      <c r="DE85" s="74">
        <f>IF(Taula4[[#This Row],[% Jornada (no posar el símbol %)]]=100,IF(DD85=1,2,0),0)</f>
        <v>0</v>
      </c>
      <c r="DF85" s="74">
        <f>IF(Taula4[[#This Row],[Import anual sol·licitat (màxim 1.200,00€ per treballador)]]=1200,IF(DE85=2,3,0),0)</f>
        <v>0</v>
      </c>
      <c r="DG85" s="74">
        <f>IF(Taula4[[#This Row],[% Jornada (no posar el símbol %)]]&lt;100,IF(Taula4[[#This Row],[Import anual sol·licitat (màxim 1.200,00€ per treballador)]]=1200,4,0),0)</f>
        <v>0</v>
      </c>
      <c r="DH85" s="74">
        <f t="shared" si="50"/>
        <v>0</v>
      </c>
      <c r="DI85" s="74" t="str">
        <f t="shared" si="51"/>
        <v/>
      </c>
      <c r="DJ85" s="74" t="str">
        <f t="shared" si="52"/>
        <v/>
      </c>
      <c r="DK85" s="74" t="str">
        <f t="shared" si="53"/>
        <v/>
      </c>
    </row>
    <row r="86" spans="1:115" ht="13.5" customHeight="1">
      <c r="A86" s="30"/>
      <c r="B86" s="76">
        <v>80</v>
      </c>
      <c r="C86" s="5"/>
      <c r="D86" s="138"/>
      <c r="E86" s="134"/>
      <c r="F86" s="132"/>
      <c r="G86" s="132"/>
      <c r="H86" s="5"/>
      <c r="I86" s="137"/>
      <c r="J86" s="5"/>
      <c r="K86" s="133"/>
      <c r="L86" s="214"/>
      <c r="M86" s="268"/>
      <c r="N86" s="160" t="str">
        <f t="shared" si="27"/>
        <v/>
      </c>
      <c r="O86" s="108"/>
      <c r="P86" s="7"/>
      <c r="Q86" s="7"/>
      <c r="R86" s="7"/>
      <c r="S86" s="7"/>
      <c r="CA86" s="69">
        <f t="shared" si="45"/>
        <v>0</v>
      </c>
      <c r="CB86" s="69" t="str">
        <f t="shared" si="28"/>
        <v/>
      </c>
      <c r="CC86" s="69" t="str">
        <f t="shared" si="29"/>
        <v/>
      </c>
      <c r="CD86" s="69">
        <f t="shared" si="38"/>
        <v>0</v>
      </c>
      <c r="CE86" s="69">
        <f t="shared" si="30"/>
        <v>0</v>
      </c>
      <c r="CF86" s="70" t="str">
        <f t="shared" si="31"/>
        <v/>
      </c>
      <c r="CG86" s="71">
        <f t="shared" si="32"/>
        <v>0</v>
      </c>
      <c r="CH86" s="71">
        <f t="shared" si="33"/>
        <v>0</v>
      </c>
      <c r="CI86" s="71">
        <f t="shared" si="46"/>
        <v>0</v>
      </c>
      <c r="CJ86" s="69">
        <f t="shared" si="47"/>
        <v>0</v>
      </c>
      <c r="CN86" s="73" t="str">
        <f t="shared" si="34"/>
        <v/>
      </c>
      <c r="CO86" s="74" t="str">
        <f t="shared" si="35"/>
        <v/>
      </c>
      <c r="CP86" s="74" t="str">
        <f t="shared" si="39"/>
        <v/>
      </c>
      <c r="CQ86" s="118" t="str">
        <f t="shared" si="36"/>
        <v/>
      </c>
      <c r="CR86" s="118" t="str">
        <f t="shared" si="37"/>
        <v/>
      </c>
      <c r="CS86" s="75" t="str">
        <f t="shared" si="40"/>
        <v/>
      </c>
      <c r="CT86" s="75" t="str">
        <f t="shared" si="41"/>
        <v/>
      </c>
      <c r="CU86" s="74" t="str">
        <f t="shared" si="42"/>
        <v/>
      </c>
      <c r="CV86" s="74" t="str">
        <f t="shared" si="43"/>
        <v/>
      </c>
      <c r="CW86" s="74" t="str">
        <f t="shared" si="48"/>
        <v/>
      </c>
      <c r="CX86" s="110"/>
      <c r="CZ86" s="75">
        <f t="shared" si="49"/>
        <v>0</v>
      </c>
      <c r="DB86" s="74">
        <f>IF(Taula4[[#This Row],[Codi del contracte]]&lt;&gt;"",IF(Taula4[[#This Row],[Codi del contracte]]&gt;199,IF(Taula4[[#This Row],[Codi del contracte]]&lt;300,1,0),0),0)</f>
        <v>0</v>
      </c>
      <c r="DC86" s="74">
        <f>IF(Taula4[[#This Row],[Codi del contracte]]&lt;&gt;"",IF(Taula4[[#This Row],[Codi del contracte]]&gt;499,IF(Taula4[[#This Row],[Codi del contracte]]&lt;600,1,0),0),0)</f>
        <v>0</v>
      </c>
      <c r="DD86" s="74">
        <f t="shared" si="44"/>
        <v>0</v>
      </c>
      <c r="DE86" s="74">
        <f>IF(Taula4[[#This Row],[% Jornada (no posar el símbol %)]]=100,IF(DD86=1,2,0),0)</f>
        <v>0</v>
      </c>
      <c r="DF86" s="74">
        <f>IF(Taula4[[#This Row],[Import anual sol·licitat (màxim 1.200,00€ per treballador)]]=1200,IF(DE86=2,3,0),0)</f>
        <v>0</v>
      </c>
      <c r="DG86" s="74">
        <f>IF(Taula4[[#This Row],[% Jornada (no posar el símbol %)]]&lt;100,IF(Taula4[[#This Row],[Import anual sol·licitat (màxim 1.200,00€ per treballador)]]=1200,4,0),0)</f>
        <v>0</v>
      </c>
      <c r="DH86" s="74">
        <f t="shared" si="50"/>
        <v>0</v>
      </c>
      <c r="DI86" s="74" t="str">
        <f t="shared" si="51"/>
        <v/>
      </c>
      <c r="DJ86" s="74" t="str">
        <f t="shared" si="52"/>
        <v/>
      </c>
      <c r="DK86" s="74" t="str">
        <f t="shared" si="53"/>
        <v/>
      </c>
    </row>
    <row r="87" spans="1:115" ht="13.5" customHeight="1">
      <c r="A87" s="30"/>
      <c r="B87" s="76">
        <v>81</v>
      </c>
      <c r="C87" s="5"/>
      <c r="D87" s="138"/>
      <c r="E87" s="134"/>
      <c r="F87" s="132"/>
      <c r="G87" s="132"/>
      <c r="H87" s="5"/>
      <c r="I87" s="137"/>
      <c r="J87" s="5"/>
      <c r="K87" s="133"/>
      <c r="L87" s="214"/>
      <c r="M87" s="268"/>
      <c r="N87" s="160" t="str">
        <f t="shared" si="27"/>
        <v/>
      </c>
      <c r="O87" s="109"/>
      <c r="P87" s="7"/>
      <c r="Q87" s="7"/>
      <c r="R87" s="7"/>
      <c r="S87" s="7"/>
      <c r="CA87" s="69">
        <f t="shared" si="45"/>
        <v>0</v>
      </c>
      <c r="CB87" s="69" t="str">
        <f t="shared" si="28"/>
        <v/>
      </c>
      <c r="CC87" s="69" t="str">
        <f t="shared" si="29"/>
        <v/>
      </c>
      <c r="CD87" s="69">
        <f t="shared" si="38"/>
        <v>0</v>
      </c>
      <c r="CE87" s="69">
        <f t="shared" si="30"/>
        <v>0</v>
      </c>
      <c r="CF87" s="70" t="str">
        <f t="shared" si="31"/>
        <v/>
      </c>
      <c r="CG87" s="71">
        <f t="shared" si="32"/>
        <v>0</v>
      </c>
      <c r="CH87" s="71">
        <f t="shared" si="33"/>
        <v>0</v>
      </c>
      <c r="CI87" s="71">
        <f t="shared" si="46"/>
        <v>0</v>
      </c>
      <c r="CJ87" s="69">
        <f t="shared" si="47"/>
        <v>0</v>
      </c>
      <c r="CN87" s="73" t="str">
        <f t="shared" si="34"/>
        <v/>
      </c>
      <c r="CO87" s="74" t="str">
        <f t="shared" si="35"/>
        <v/>
      </c>
      <c r="CP87" s="74" t="str">
        <f t="shared" si="39"/>
        <v/>
      </c>
      <c r="CQ87" s="118" t="str">
        <f t="shared" si="36"/>
        <v/>
      </c>
      <c r="CR87" s="118" t="str">
        <f t="shared" si="37"/>
        <v/>
      </c>
      <c r="CS87" s="75" t="str">
        <f t="shared" si="40"/>
        <v/>
      </c>
      <c r="CT87" s="75" t="str">
        <f t="shared" si="41"/>
        <v/>
      </c>
      <c r="CU87" s="74" t="str">
        <f t="shared" si="42"/>
        <v/>
      </c>
      <c r="CV87" s="74" t="str">
        <f t="shared" si="43"/>
        <v/>
      </c>
      <c r="CW87" s="74" t="str">
        <f t="shared" si="48"/>
        <v/>
      </c>
      <c r="CX87" s="110"/>
      <c r="CZ87" s="75">
        <f t="shared" si="49"/>
        <v>0</v>
      </c>
      <c r="DB87" s="74">
        <f>IF(Taula4[[#This Row],[Codi del contracte]]&lt;&gt;"",IF(Taula4[[#This Row],[Codi del contracte]]&gt;199,IF(Taula4[[#This Row],[Codi del contracte]]&lt;300,1,0),0),0)</f>
        <v>0</v>
      </c>
      <c r="DC87" s="74">
        <f>IF(Taula4[[#This Row],[Codi del contracte]]&lt;&gt;"",IF(Taula4[[#This Row],[Codi del contracte]]&gt;499,IF(Taula4[[#This Row],[Codi del contracte]]&lt;600,1,0),0),0)</f>
        <v>0</v>
      </c>
      <c r="DD87" s="74">
        <f t="shared" si="44"/>
        <v>0</v>
      </c>
      <c r="DE87" s="74">
        <f>IF(Taula4[[#This Row],[% Jornada (no posar el símbol %)]]=100,IF(DD87=1,2,0),0)</f>
        <v>0</v>
      </c>
      <c r="DF87" s="74">
        <f>IF(Taula4[[#This Row],[Import anual sol·licitat (màxim 1.200,00€ per treballador)]]=1200,IF(DE87=2,3,0),0)</f>
        <v>0</v>
      </c>
      <c r="DG87" s="74">
        <f>IF(Taula4[[#This Row],[% Jornada (no posar el símbol %)]]&lt;100,IF(Taula4[[#This Row],[Import anual sol·licitat (màxim 1.200,00€ per treballador)]]=1200,4,0),0)</f>
        <v>0</v>
      </c>
      <c r="DH87" s="74">
        <f t="shared" si="50"/>
        <v>0</v>
      </c>
      <c r="DI87" s="74" t="str">
        <f t="shared" si="51"/>
        <v/>
      </c>
      <c r="DJ87" s="74" t="str">
        <f t="shared" si="52"/>
        <v/>
      </c>
      <c r="DK87" s="74" t="str">
        <f t="shared" si="53"/>
        <v/>
      </c>
    </row>
    <row r="88" spans="1:115" ht="13.5" customHeight="1">
      <c r="A88" s="30"/>
      <c r="B88" s="76">
        <v>82</v>
      </c>
      <c r="C88" s="5"/>
      <c r="D88" s="138"/>
      <c r="E88" s="134"/>
      <c r="F88" s="132"/>
      <c r="G88" s="132"/>
      <c r="H88" s="5"/>
      <c r="I88" s="137"/>
      <c r="J88" s="5"/>
      <c r="K88" s="133"/>
      <c r="L88" s="214"/>
      <c r="M88" s="268"/>
      <c r="N88" s="160" t="str">
        <f t="shared" si="27"/>
        <v/>
      </c>
      <c r="O88" s="109"/>
      <c r="P88" s="7"/>
      <c r="Q88" s="7"/>
      <c r="R88" s="7"/>
      <c r="S88" s="7"/>
      <c r="CA88" s="69">
        <f t="shared" si="45"/>
        <v>0</v>
      </c>
      <c r="CB88" s="69" t="str">
        <f t="shared" si="28"/>
        <v/>
      </c>
      <c r="CC88" s="69" t="str">
        <f t="shared" si="29"/>
        <v/>
      </c>
      <c r="CD88" s="69">
        <f t="shared" si="38"/>
        <v>0</v>
      </c>
      <c r="CE88" s="69">
        <f t="shared" si="30"/>
        <v>0</v>
      </c>
      <c r="CF88" s="70" t="str">
        <f t="shared" si="31"/>
        <v/>
      </c>
      <c r="CG88" s="71">
        <f t="shared" si="32"/>
        <v>0</v>
      </c>
      <c r="CH88" s="71">
        <f t="shared" si="33"/>
        <v>0</v>
      </c>
      <c r="CI88" s="71">
        <f t="shared" si="46"/>
        <v>0</v>
      </c>
      <c r="CJ88" s="69">
        <f t="shared" si="47"/>
        <v>0</v>
      </c>
      <c r="CN88" s="73" t="str">
        <f t="shared" si="34"/>
        <v/>
      </c>
      <c r="CO88" s="74" t="str">
        <f t="shared" si="35"/>
        <v/>
      </c>
      <c r="CP88" s="74" t="str">
        <f t="shared" si="39"/>
        <v/>
      </c>
      <c r="CQ88" s="118" t="str">
        <f t="shared" si="36"/>
        <v/>
      </c>
      <c r="CR88" s="118" t="str">
        <f t="shared" si="37"/>
        <v/>
      </c>
      <c r="CS88" s="75" t="str">
        <f t="shared" si="40"/>
        <v/>
      </c>
      <c r="CT88" s="75" t="str">
        <f t="shared" si="41"/>
        <v/>
      </c>
      <c r="CU88" s="74" t="str">
        <f t="shared" si="42"/>
        <v/>
      </c>
      <c r="CV88" s="74" t="str">
        <f t="shared" si="43"/>
        <v/>
      </c>
      <c r="CW88" s="74" t="str">
        <f t="shared" si="48"/>
        <v/>
      </c>
      <c r="CX88" s="110"/>
      <c r="CZ88" s="75">
        <f t="shared" si="49"/>
        <v>0</v>
      </c>
      <c r="DB88" s="74">
        <f>IF(Taula4[[#This Row],[Codi del contracte]]&lt;&gt;"",IF(Taula4[[#This Row],[Codi del contracte]]&gt;199,IF(Taula4[[#This Row],[Codi del contracte]]&lt;300,1,0),0),0)</f>
        <v>0</v>
      </c>
      <c r="DC88" s="74">
        <f>IF(Taula4[[#This Row],[Codi del contracte]]&lt;&gt;"",IF(Taula4[[#This Row],[Codi del contracte]]&gt;499,IF(Taula4[[#This Row],[Codi del contracte]]&lt;600,1,0),0),0)</f>
        <v>0</v>
      </c>
      <c r="DD88" s="74">
        <f t="shared" si="44"/>
        <v>0</v>
      </c>
      <c r="DE88" s="74">
        <f>IF(Taula4[[#This Row],[% Jornada (no posar el símbol %)]]=100,IF(DD88=1,2,0),0)</f>
        <v>0</v>
      </c>
      <c r="DF88" s="74">
        <f>IF(Taula4[[#This Row],[Import anual sol·licitat (màxim 1.200,00€ per treballador)]]=1200,IF(DE88=2,3,0),0)</f>
        <v>0</v>
      </c>
      <c r="DG88" s="74">
        <f>IF(Taula4[[#This Row],[% Jornada (no posar el símbol %)]]&lt;100,IF(Taula4[[#This Row],[Import anual sol·licitat (màxim 1.200,00€ per treballador)]]=1200,4,0),0)</f>
        <v>0</v>
      </c>
      <c r="DH88" s="74">
        <f t="shared" si="50"/>
        <v>0</v>
      </c>
      <c r="DI88" s="74" t="str">
        <f t="shared" si="51"/>
        <v/>
      </c>
      <c r="DJ88" s="74" t="str">
        <f t="shared" si="52"/>
        <v/>
      </c>
      <c r="DK88" s="74" t="str">
        <f t="shared" si="53"/>
        <v/>
      </c>
    </row>
    <row r="89" spans="1:115" ht="13.5" customHeight="1">
      <c r="A89" s="30"/>
      <c r="B89" s="76">
        <v>83</v>
      </c>
      <c r="C89" s="5"/>
      <c r="D89" s="138"/>
      <c r="E89" s="134"/>
      <c r="F89" s="132"/>
      <c r="G89" s="132"/>
      <c r="H89" s="5"/>
      <c r="I89" s="137"/>
      <c r="J89" s="5"/>
      <c r="K89" s="133"/>
      <c r="L89" s="214"/>
      <c r="M89" s="268"/>
      <c r="N89" s="160" t="str">
        <f t="shared" si="27"/>
        <v/>
      </c>
      <c r="O89" s="109"/>
      <c r="P89" s="7"/>
      <c r="Q89" s="7"/>
      <c r="R89" s="7"/>
      <c r="S89" s="7"/>
      <c r="CA89" s="69">
        <f t="shared" si="45"/>
        <v>0</v>
      </c>
      <c r="CB89" s="69" t="str">
        <f t="shared" si="28"/>
        <v/>
      </c>
      <c r="CC89" s="69" t="str">
        <f t="shared" si="29"/>
        <v/>
      </c>
      <c r="CD89" s="69">
        <f t="shared" si="38"/>
        <v>0</v>
      </c>
      <c r="CE89" s="69">
        <f t="shared" si="30"/>
        <v>0</v>
      </c>
      <c r="CF89" s="70" t="str">
        <f t="shared" si="31"/>
        <v/>
      </c>
      <c r="CG89" s="71">
        <f t="shared" si="32"/>
        <v>0</v>
      </c>
      <c r="CH89" s="71">
        <f t="shared" si="33"/>
        <v>0</v>
      </c>
      <c r="CI89" s="71">
        <f t="shared" si="46"/>
        <v>0</v>
      </c>
      <c r="CJ89" s="69">
        <f t="shared" si="47"/>
        <v>0</v>
      </c>
      <c r="CN89" s="73" t="str">
        <f t="shared" si="34"/>
        <v/>
      </c>
      <c r="CO89" s="74" t="str">
        <f t="shared" si="35"/>
        <v/>
      </c>
      <c r="CP89" s="74" t="str">
        <f t="shared" si="39"/>
        <v/>
      </c>
      <c r="CQ89" s="118" t="str">
        <f t="shared" si="36"/>
        <v/>
      </c>
      <c r="CR89" s="118" t="str">
        <f t="shared" si="37"/>
        <v/>
      </c>
      <c r="CS89" s="75" t="str">
        <f t="shared" si="40"/>
        <v/>
      </c>
      <c r="CT89" s="75" t="str">
        <f t="shared" si="41"/>
        <v/>
      </c>
      <c r="CU89" s="74" t="str">
        <f t="shared" si="42"/>
        <v/>
      </c>
      <c r="CV89" s="74" t="str">
        <f t="shared" si="43"/>
        <v/>
      </c>
      <c r="CW89" s="74" t="str">
        <f t="shared" si="48"/>
        <v/>
      </c>
      <c r="CX89" s="110"/>
      <c r="CZ89" s="75">
        <f t="shared" si="49"/>
        <v>0</v>
      </c>
      <c r="DB89" s="74">
        <f>IF(Taula4[[#This Row],[Codi del contracte]]&lt;&gt;"",IF(Taula4[[#This Row],[Codi del contracte]]&gt;199,IF(Taula4[[#This Row],[Codi del contracte]]&lt;300,1,0),0),0)</f>
        <v>0</v>
      </c>
      <c r="DC89" s="74">
        <f>IF(Taula4[[#This Row],[Codi del contracte]]&lt;&gt;"",IF(Taula4[[#This Row],[Codi del contracte]]&gt;499,IF(Taula4[[#This Row],[Codi del contracte]]&lt;600,1,0),0),0)</f>
        <v>0</v>
      </c>
      <c r="DD89" s="74">
        <f t="shared" si="44"/>
        <v>0</v>
      </c>
      <c r="DE89" s="74">
        <f>IF(Taula4[[#This Row],[% Jornada (no posar el símbol %)]]=100,IF(DD89=1,2,0),0)</f>
        <v>0</v>
      </c>
      <c r="DF89" s="74">
        <f>IF(Taula4[[#This Row],[Import anual sol·licitat (màxim 1.200,00€ per treballador)]]=1200,IF(DE89=2,3,0),0)</f>
        <v>0</v>
      </c>
      <c r="DG89" s="74">
        <f>IF(Taula4[[#This Row],[% Jornada (no posar el símbol %)]]&lt;100,IF(Taula4[[#This Row],[Import anual sol·licitat (màxim 1.200,00€ per treballador)]]=1200,4,0),0)</f>
        <v>0</v>
      </c>
      <c r="DH89" s="74">
        <f t="shared" si="50"/>
        <v>0</v>
      </c>
      <c r="DI89" s="74" t="str">
        <f t="shared" si="51"/>
        <v/>
      </c>
      <c r="DJ89" s="74" t="str">
        <f t="shared" si="52"/>
        <v/>
      </c>
      <c r="DK89" s="74" t="str">
        <f t="shared" si="53"/>
        <v/>
      </c>
    </row>
    <row r="90" spans="1:115" ht="13.5" customHeight="1">
      <c r="A90" s="30"/>
      <c r="B90" s="76">
        <v>84</v>
      </c>
      <c r="C90" s="5"/>
      <c r="D90" s="138"/>
      <c r="E90" s="134"/>
      <c r="F90" s="132"/>
      <c r="G90" s="132"/>
      <c r="H90" s="5"/>
      <c r="I90" s="137"/>
      <c r="J90" s="5"/>
      <c r="K90" s="133"/>
      <c r="L90" s="214"/>
      <c r="M90" s="268"/>
      <c r="N90" s="160" t="str">
        <f t="shared" si="27"/>
        <v/>
      </c>
      <c r="O90" s="109"/>
      <c r="P90" s="7"/>
      <c r="Q90" s="7"/>
      <c r="R90" s="7"/>
      <c r="S90" s="7"/>
      <c r="CA90" s="69">
        <f t="shared" si="45"/>
        <v>0</v>
      </c>
      <c r="CB90" s="69" t="str">
        <f t="shared" si="28"/>
        <v/>
      </c>
      <c r="CC90" s="69" t="str">
        <f t="shared" si="29"/>
        <v/>
      </c>
      <c r="CD90" s="69">
        <f t="shared" si="38"/>
        <v>0</v>
      </c>
      <c r="CE90" s="69">
        <f t="shared" si="30"/>
        <v>0</v>
      </c>
      <c r="CF90" s="70" t="str">
        <f t="shared" si="31"/>
        <v/>
      </c>
      <c r="CG90" s="71">
        <f t="shared" si="32"/>
        <v>0</v>
      </c>
      <c r="CH90" s="71">
        <f t="shared" si="33"/>
        <v>0</v>
      </c>
      <c r="CI90" s="71">
        <f t="shared" si="46"/>
        <v>0</v>
      </c>
      <c r="CJ90" s="69">
        <f t="shared" si="47"/>
        <v>0</v>
      </c>
      <c r="CN90" s="73" t="str">
        <f t="shared" si="34"/>
        <v/>
      </c>
      <c r="CO90" s="74" t="str">
        <f t="shared" si="35"/>
        <v/>
      </c>
      <c r="CP90" s="74" t="str">
        <f t="shared" si="39"/>
        <v/>
      </c>
      <c r="CQ90" s="118" t="str">
        <f t="shared" si="36"/>
        <v/>
      </c>
      <c r="CR90" s="118" t="str">
        <f t="shared" si="37"/>
        <v/>
      </c>
      <c r="CS90" s="75" t="str">
        <f t="shared" si="40"/>
        <v/>
      </c>
      <c r="CT90" s="75" t="str">
        <f t="shared" si="41"/>
        <v/>
      </c>
      <c r="CU90" s="74" t="str">
        <f t="shared" si="42"/>
        <v/>
      </c>
      <c r="CV90" s="74" t="str">
        <f t="shared" si="43"/>
        <v/>
      </c>
      <c r="CW90" s="74" t="str">
        <f t="shared" si="48"/>
        <v/>
      </c>
      <c r="CX90" s="110"/>
      <c r="CZ90" s="75">
        <f t="shared" si="49"/>
        <v>0</v>
      </c>
      <c r="DB90" s="74">
        <f>IF(Taula4[[#This Row],[Codi del contracte]]&lt;&gt;"",IF(Taula4[[#This Row],[Codi del contracte]]&gt;199,IF(Taula4[[#This Row],[Codi del contracte]]&lt;300,1,0),0),0)</f>
        <v>0</v>
      </c>
      <c r="DC90" s="74">
        <f>IF(Taula4[[#This Row],[Codi del contracte]]&lt;&gt;"",IF(Taula4[[#This Row],[Codi del contracte]]&gt;499,IF(Taula4[[#This Row],[Codi del contracte]]&lt;600,1,0),0),0)</f>
        <v>0</v>
      </c>
      <c r="DD90" s="74">
        <f t="shared" si="44"/>
        <v>0</v>
      </c>
      <c r="DE90" s="74">
        <f>IF(Taula4[[#This Row],[% Jornada (no posar el símbol %)]]=100,IF(DD90=1,2,0),0)</f>
        <v>0</v>
      </c>
      <c r="DF90" s="74">
        <f>IF(Taula4[[#This Row],[Import anual sol·licitat (màxim 1.200,00€ per treballador)]]=1200,IF(DE90=2,3,0),0)</f>
        <v>0</v>
      </c>
      <c r="DG90" s="74">
        <f>IF(Taula4[[#This Row],[% Jornada (no posar el símbol %)]]&lt;100,IF(Taula4[[#This Row],[Import anual sol·licitat (màxim 1.200,00€ per treballador)]]=1200,4,0),0)</f>
        <v>0</v>
      </c>
      <c r="DH90" s="74">
        <f t="shared" si="50"/>
        <v>0</v>
      </c>
      <c r="DI90" s="74" t="str">
        <f t="shared" si="51"/>
        <v/>
      </c>
      <c r="DJ90" s="74" t="str">
        <f t="shared" si="52"/>
        <v/>
      </c>
      <c r="DK90" s="74" t="str">
        <f t="shared" si="53"/>
        <v/>
      </c>
    </row>
    <row r="91" spans="1:115" ht="13.5" customHeight="1">
      <c r="A91" s="30"/>
      <c r="B91" s="76">
        <v>85</v>
      </c>
      <c r="C91" s="5"/>
      <c r="D91" s="138"/>
      <c r="E91" s="134"/>
      <c r="F91" s="132"/>
      <c r="G91" s="132"/>
      <c r="H91" s="5"/>
      <c r="I91" s="137"/>
      <c r="J91" s="5"/>
      <c r="K91" s="133"/>
      <c r="L91" s="214"/>
      <c r="M91" s="268"/>
      <c r="N91" s="160" t="str">
        <f t="shared" si="27"/>
        <v/>
      </c>
      <c r="O91" s="109"/>
      <c r="P91" s="7"/>
      <c r="Q91" s="7"/>
      <c r="R91" s="7"/>
      <c r="S91" s="7"/>
      <c r="CA91" s="69">
        <f t="shared" si="45"/>
        <v>0</v>
      </c>
      <c r="CB91" s="69" t="str">
        <f t="shared" si="28"/>
        <v/>
      </c>
      <c r="CC91" s="69" t="str">
        <f t="shared" si="29"/>
        <v/>
      </c>
      <c r="CD91" s="69">
        <f t="shared" si="38"/>
        <v>0</v>
      </c>
      <c r="CE91" s="69">
        <f t="shared" si="30"/>
        <v>0</v>
      </c>
      <c r="CF91" s="70" t="str">
        <f t="shared" si="31"/>
        <v/>
      </c>
      <c r="CG91" s="71">
        <f t="shared" si="32"/>
        <v>0</v>
      </c>
      <c r="CH91" s="71">
        <f t="shared" si="33"/>
        <v>0</v>
      </c>
      <c r="CI91" s="71">
        <f t="shared" si="46"/>
        <v>0</v>
      </c>
      <c r="CJ91" s="69">
        <f t="shared" si="47"/>
        <v>0</v>
      </c>
      <c r="CN91" s="73" t="str">
        <f t="shared" si="34"/>
        <v/>
      </c>
      <c r="CO91" s="74" t="str">
        <f t="shared" si="35"/>
        <v/>
      </c>
      <c r="CP91" s="74" t="str">
        <f t="shared" si="39"/>
        <v/>
      </c>
      <c r="CQ91" s="118" t="str">
        <f t="shared" si="36"/>
        <v/>
      </c>
      <c r="CR91" s="118" t="str">
        <f t="shared" si="37"/>
        <v/>
      </c>
      <c r="CS91" s="75" t="str">
        <f t="shared" si="40"/>
        <v/>
      </c>
      <c r="CT91" s="75" t="str">
        <f t="shared" si="41"/>
        <v/>
      </c>
      <c r="CU91" s="74" t="str">
        <f t="shared" si="42"/>
        <v/>
      </c>
      <c r="CV91" s="74" t="str">
        <f t="shared" si="43"/>
        <v/>
      </c>
      <c r="CW91" s="74" t="str">
        <f t="shared" si="48"/>
        <v/>
      </c>
      <c r="CX91" s="110"/>
      <c r="CZ91" s="75">
        <f t="shared" si="49"/>
        <v>0</v>
      </c>
      <c r="DB91" s="74">
        <f>IF(Taula4[[#This Row],[Codi del contracte]]&lt;&gt;"",IF(Taula4[[#This Row],[Codi del contracte]]&gt;199,IF(Taula4[[#This Row],[Codi del contracte]]&lt;300,1,0),0),0)</f>
        <v>0</v>
      </c>
      <c r="DC91" s="74">
        <f>IF(Taula4[[#This Row],[Codi del contracte]]&lt;&gt;"",IF(Taula4[[#This Row],[Codi del contracte]]&gt;499,IF(Taula4[[#This Row],[Codi del contracte]]&lt;600,1,0),0),0)</f>
        <v>0</v>
      </c>
      <c r="DD91" s="74">
        <f t="shared" si="44"/>
        <v>0</v>
      </c>
      <c r="DE91" s="74">
        <f>IF(Taula4[[#This Row],[% Jornada (no posar el símbol %)]]=100,IF(DD91=1,2,0),0)</f>
        <v>0</v>
      </c>
      <c r="DF91" s="74">
        <f>IF(Taula4[[#This Row],[Import anual sol·licitat (màxim 1.200,00€ per treballador)]]=1200,IF(DE91=2,3,0),0)</f>
        <v>0</v>
      </c>
      <c r="DG91" s="74">
        <f>IF(Taula4[[#This Row],[% Jornada (no posar el símbol %)]]&lt;100,IF(Taula4[[#This Row],[Import anual sol·licitat (màxim 1.200,00€ per treballador)]]=1200,4,0),0)</f>
        <v>0</v>
      </c>
      <c r="DH91" s="74">
        <f t="shared" si="50"/>
        <v>0</v>
      </c>
      <c r="DI91" s="74" t="str">
        <f t="shared" si="51"/>
        <v/>
      </c>
      <c r="DJ91" s="74" t="str">
        <f t="shared" si="52"/>
        <v/>
      </c>
      <c r="DK91" s="74" t="str">
        <f t="shared" si="53"/>
        <v/>
      </c>
    </row>
    <row r="92" spans="1:115" ht="13.5" customHeight="1">
      <c r="A92" s="30"/>
      <c r="B92" s="76">
        <v>86</v>
      </c>
      <c r="C92" s="5"/>
      <c r="D92" s="138"/>
      <c r="E92" s="134"/>
      <c r="F92" s="132"/>
      <c r="G92" s="132"/>
      <c r="H92" s="5"/>
      <c r="I92" s="137"/>
      <c r="J92" s="5"/>
      <c r="K92" s="133"/>
      <c r="L92" s="214"/>
      <c r="M92" s="268"/>
      <c r="N92" s="160" t="str">
        <f t="shared" si="27"/>
        <v/>
      </c>
      <c r="O92" s="109"/>
      <c r="P92" s="7"/>
      <c r="Q92" s="7"/>
      <c r="R92" s="7"/>
      <c r="S92" s="7"/>
      <c r="CA92" s="69">
        <f t="shared" si="45"/>
        <v>0</v>
      </c>
      <c r="CB92" s="69" t="str">
        <f t="shared" si="28"/>
        <v/>
      </c>
      <c r="CC92" s="69" t="str">
        <f t="shared" si="29"/>
        <v/>
      </c>
      <c r="CD92" s="69">
        <f t="shared" si="38"/>
        <v>0</v>
      </c>
      <c r="CE92" s="69">
        <f t="shared" si="30"/>
        <v>0</v>
      </c>
      <c r="CF92" s="70" t="str">
        <f t="shared" si="31"/>
        <v/>
      </c>
      <c r="CG92" s="71">
        <f t="shared" si="32"/>
        <v>0</v>
      </c>
      <c r="CH92" s="71">
        <f t="shared" si="33"/>
        <v>0</v>
      </c>
      <c r="CI92" s="71">
        <f t="shared" si="46"/>
        <v>0</v>
      </c>
      <c r="CJ92" s="69">
        <f t="shared" si="47"/>
        <v>0</v>
      </c>
      <c r="CN92" s="73" t="str">
        <f t="shared" si="34"/>
        <v/>
      </c>
      <c r="CO92" s="74" t="str">
        <f t="shared" si="35"/>
        <v/>
      </c>
      <c r="CP92" s="74" t="str">
        <f t="shared" si="39"/>
        <v/>
      </c>
      <c r="CQ92" s="118" t="str">
        <f t="shared" si="36"/>
        <v/>
      </c>
      <c r="CR92" s="118" t="str">
        <f t="shared" si="37"/>
        <v/>
      </c>
      <c r="CS92" s="75" t="str">
        <f t="shared" si="40"/>
        <v/>
      </c>
      <c r="CT92" s="75" t="str">
        <f t="shared" si="41"/>
        <v/>
      </c>
      <c r="CU92" s="74" t="str">
        <f t="shared" si="42"/>
        <v/>
      </c>
      <c r="CV92" s="74" t="str">
        <f t="shared" si="43"/>
        <v/>
      </c>
      <c r="CW92" s="74" t="str">
        <f t="shared" si="48"/>
        <v/>
      </c>
      <c r="CX92" s="110"/>
      <c r="CZ92" s="75">
        <f t="shared" si="49"/>
        <v>0</v>
      </c>
      <c r="DB92" s="74">
        <f>IF(Taula4[[#This Row],[Codi del contracte]]&lt;&gt;"",IF(Taula4[[#This Row],[Codi del contracte]]&gt;199,IF(Taula4[[#This Row],[Codi del contracte]]&lt;300,1,0),0),0)</f>
        <v>0</v>
      </c>
      <c r="DC92" s="74">
        <f>IF(Taula4[[#This Row],[Codi del contracte]]&lt;&gt;"",IF(Taula4[[#This Row],[Codi del contracte]]&gt;499,IF(Taula4[[#This Row],[Codi del contracte]]&lt;600,1,0),0),0)</f>
        <v>0</v>
      </c>
      <c r="DD92" s="74">
        <f t="shared" si="44"/>
        <v>0</v>
      </c>
      <c r="DE92" s="74">
        <f>IF(Taula4[[#This Row],[% Jornada (no posar el símbol %)]]=100,IF(DD92=1,2,0),0)</f>
        <v>0</v>
      </c>
      <c r="DF92" s="74">
        <f>IF(Taula4[[#This Row],[Import anual sol·licitat (màxim 1.200,00€ per treballador)]]=1200,IF(DE92=2,3,0),0)</f>
        <v>0</v>
      </c>
      <c r="DG92" s="74">
        <f>IF(Taula4[[#This Row],[% Jornada (no posar el símbol %)]]&lt;100,IF(Taula4[[#This Row],[Import anual sol·licitat (màxim 1.200,00€ per treballador)]]=1200,4,0),0)</f>
        <v>0</v>
      </c>
      <c r="DH92" s="74">
        <f t="shared" si="50"/>
        <v>0</v>
      </c>
      <c r="DI92" s="74" t="str">
        <f t="shared" si="51"/>
        <v/>
      </c>
      <c r="DJ92" s="74" t="str">
        <f t="shared" si="52"/>
        <v/>
      </c>
      <c r="DK92" s="74" t="str">
        <f t="shared" si="53"/>
        <v/>
      </c>
    </row>
    <row r="93" spans="1:115" ht="13.5" customHeight="1">
      <c r="A93" s="30"/>
      <c r="B93" s="76">
        <v>87</v>
      </c>
      <c r="C93" s="5"/>
      <c r="D93" s="138"/>
      <c r="E93" s="134"/>
      <c r="F93" s="132"/>
      <c r="G93" s="132"/>
      <c r="H93" s="5"/>
      <c r="I93" s="137"/>
      <c r="J93" s="5"/>
      <c r="K93" s="133"/>
      <c r="L93" s="214"/>
      <c r="M93" s="268"/>
      <c r="N93" s="160" t="str">
        <f t="shared" si="27"/>
        <v/>
      </c>
      <c r="O93" s="109"/>
      <c r="P93" s="7"/>
      <c r="Q93" s="7"/>
      <c r="R93" s="7"/>
      <c r="S93" s="7"/>
      <c r="CA93" s="69">
        <f t="shared" si="45"/>
        <v>0</v>
      </c>
      <c r="CB93" s="69" t="str">
        <f t="shared" si="28"/>
        <v/>
      </c>
      <c r="CC93" s="69" t="str">
        <f t="shared" si="29"/>
        <v/>
      </c>
      <c r="CD93" s="69">
        <f t="shared" si="38"/>
        <v>0</v>
      </c>
      <c r="CE93" s="69">
        <f t="shared" si="30"/>
        <v>0</v>
      </c>
      <c r="CF93" s="70" t="str">
        <f t="shared" si="31"/>
        <v/>
      </c>
      <c r="CG93" s="71">
        <f t="shared" si="32"/>
        <v>0</v>
      </c>
      <c r="CH93" s="71">
        <f t="shared" si="33"/>
        <v>0</v>
      </c>
      <c r="CI93" s="71">
        <f t="shared" si="46"/>
        <v>0</v>
      </c>
      <c r="CJ93" s="69">
        <f t="shared" si="47"/>
        <v>0</v>
      </c>
      <c r="CN93" s="73" t="str">
        <f t="shared" si="34"/>
        <v/>
      </c>
      <c r="CO93" s="74" t="str">
        <f t="shared" si="35"/>
        <v/>
      </c>
      <c r="CP93" s="74" t="str">
        <f t="shared" si="39"/>
        <v/>
      </c>
      <c r="CQ93" s="118" t="str">
        <f t="shared" si="36"/>
        <v/>
      </c>
      <c r="CR93" s="118" t="str">
        <f t="shared" si="37"/>
        <v/>
      </c>
      <c r="CS93" s="75" t="str">
        <f t="shared" si="40"/>
        <v/>
      </c>
      <c r="CT93" s="75" t="str">
        <f t="shared" si="41"/>
        <v/>
      </c>
      <c r="CU93" s="74" t="str">
        <f t="shared" si="42"/>
        <v/>
      </c>
      <c r="CV93" s="74" t="str">
        <f t="shared" si="43"/>
        <v/>
      </c>
      <c r="CW93" s="74" t="str">
        <f t="shared" si="48"/>
        <v/>
      </c>
      <c r="CX93" s="110"/>
      <c r="CZ93" s="75">
        <f t="shared" si="49"/>
        <v>0</v>
      </c>
      <c r="DB93" s="74">
        <f>IF(Taula4[[#This Row],[Codi del contracte]]&lt;&gt;"",IF(Taula4[[#This Row],[Codi del contracte]]&gt;199,IF(Taula4[[#This Row],[Codi del contracte]]&lt;300,1,0),0),0)</f>
        <v>0</v>
      </c>
      <c r="DC93" s="74">
        <f>IF(Taula4[[#This Row],[Codi del contracte]]&lt;&gt;"",IF(Taula4[[#This Row],[Codi del contracte]]&gt;499,IF(Taula4[[#This Row],[Codi del contracte]]&lt;600,1,0),0),0)</f>
        <v>0</v>
      </c>
      <c r="DD93" s="74">
        <f t="shared" si="44"/>
        <v>0</v>
      </c>
      <c r="DE93" s="74">
        <f>IF(Taula4[[#This Row],[% Jornada (no posar el símbol %)]]=100,IF(DD93=1,2,0),0)</f>
        <v>0</v>
      </c>
      <c r="DF93" s="74">
        <f>IF(Taula4[[#This Row],[Import anual sol·licitat (màxim 1.200,00€ per treballador)]]=1200,IF(DE93=2,3,0),0)</f>
        <v>0</v>
      </c>
      <c r="DG93" s="74">
        <f>IF(Taula4[[#This Row],[% Jornada (no posar el símbol %)]]&lt;100,IF(Taula4[[#This Row],[Import anual sol·licitat (màxim 1.200,00€ per treballador)]]=1200,4,0),0)</f>
        <v>0</v>
      </c>
      <c r="DH93" s="74">
        <f t="shared" si="50"/>
        <v>0</v>
      </c>
      <c r="DI93" s="74" t="str">
        <f t="shared" si="51"/>
        <v/>
      </c>
      <c r="DJ93" s="74" t="str">
        <f t="shared" si="52"/>
        <v/>
      </c>
      <c r="DK93" s="74" t="str">
        <f t="shared" si="53"/>
        <v/>
      </c>
    </row>
    <row r="94" spans="1:115" ht="13.5" customHeight="1">
      <c r="A94" s="30"/>
      <c r="B94" s="76">
        <v>88</v>
      </c>
      <c r="C94" s="5"/>
      <c r="D94" s="138"/>
      <c r="E94" s="134"/>
      <c r="F94" s="132"/>
      <c r="G94" s="132"/>
      <c r="H94" s="5"/>
      <c r="I94" s="137"/>
      <c r="J94" s="5"/>
      <c r="K94" s="133"/>
      <c r="L94" s="214"/>
      <c r="M94" s="268"/>
      <c r="N94" s="160" t="str">
        <f t="shared" si="27"/>
        <v/>
      </c>
      <c r="O94" s="109"/>
      <c r="P94" s="7"/>
      <c r="Q94" s="7"/>
      <c r="R94" s="7"/>
      <c r="S94" s="7"/>
      <c r="CA94" s="69">
        <f t="shared" si="45"/>
        <v>0</v>
      </c>
      <c r="CB94" s="69" t="str">
        <f t="shared" si="28"/>
        <v/>
      </c>
      <c r="CC94" s="69" t="str">
        <f t="shared" si="29"/>
        <v/>
      </c>
      <c r="CD94" s="69">
        <f t="shared" si="38"/>
        <v>0</v>
      </c>
      <c r="CE94" s="69">
        <f t="shared" si="30"/>
        <v>0</v>
      </c>
      <c r="CF94" s="70" t="str">
        <f t="shared" si="31"/>
        <v/>
      </c>
      <c r="CG94" s="71">
        <f t="shared" si="32"/>
        <v>0</v>
      </c>
      <c r="CH94" s="71">
        <f t="shared" si="33"/>
        <v>0</v>
      </c>
      <c r="CI94" s="71">
        <f t="shared" si="46"/>
        <v>0</v>
      </c>
      <c r="CJ94" s="69">
        <f t="shared" si="47"/>
        <v>0</v>
      </c>
      <c r="CN94" s="73" t="str">
        <f t="shared" si="34"/>
        <v/>
      </c>
      <c r="CO94" s="74" t="str">
        <f t="shared" si="35"/>
        <v/>
      </c>
      <c r="CP94" s="74" t="str">
        <f t="shared" si="39"/>
        <v/>
      </c>
      <c r="CQ94" s="118" t="str">
        <f t="shared" si="36"/>
        <v/>
      </c>
      <c r="CR94" s="118" t="str">
        <f t="shared" si="37"/>
        <v/>
      </c>
      <c r="CS94" s="75" t="str">
        <f t="shared" si="40"/>
        <v/>
      </c>
      <c r="CT94" s="75" t="str">
        <f t="shared" si="41"/>
        <v/>
      </c>
      <c r="CU94" s="74" t="str">
        <f t="shared" si="42"/>
        <v/>
      </c>
      <c r="CV94" s="74" t="str">
        <f t="shared" si="43"/>
        <v/>
      </c>
      <c r="CW94" s="74" t="str">
        <f t="shared" si="48"/>
        <v/>
      </c>
      <c r="CX94" s="110"/>
      <c r="CZ94" s="75">
        <f t="shared" si="49"/>
        <v>0</v>
      </c>
      <c r="DB94" s="74">
        <f>IF(Taula4[[#This Row],[Codi del contracte]]&lt;&gt;"",IF(Taula4[[#This Row],[Codi del contracte]]&gt;199,IF(Taula4[[#This Row],[Codi del contracte]]&lt;300,1,0),0),0)</f>
        <v>0</v>
      </c>
      <c r="DC94" s="74">
        <f>IF(Taula4[[#This Row],[Codi del contracte]]&lt;&gt;"",IF(Taula4[[#This Row],[Codi del contracte]]&gt;499,IF(Taula4[[#This Row],[Codi del contracte]]&lt;600,1,0),0),0)</f>
        <v>0</v>
      </c>
      <c r="DD94" s="74">
        <f t="shared" si="44"/>
        <v>0</v>
      </c>
      <c r="DE94" s="74">
        <f>IF(Taula4[[#This Row],[% Jornada (no posar el símbol %)]]=100,IF(DD94=1,2,0),0)</f>
        <v>0</v>
      </c>
      <c r="DF94" s="74">
        <f>IF(Taula4[[#This Row],[Import anual sol·licitat (màxim 1.200,00€ per treballador)]]=1200,IF(DE94=2,3,0),0)</f>
        <v>0</v>
      </c>
      <c r="DG94" s="74">
        <f>IF(Taula4[[#This Row],[% Jornada (no posar el símbol %)]]&lt;100,IF(Taula4[[#This Row],[Import anual sol·licitat (màxim 1.200,00€ per treballador)]]=1200,4,0),0)</f>
        <v>0</v>
      </c>
      <c r="DH94" s="74">
        <f t="shared" si="50"/>
        <v>0</v>
      </c>
      <c r="DI94" s="74" t="str">
        <f t="shared" si="51"/>
        <v/>
      </c>
      <c r="DJ94" s="74" t="str">
        <f t="shared" si="52"/>
        <v/>
      </c>
      <c r="DK94" s="74" t="str">
        <f t="shared" si="53"/>
        <v/>
      </c>
    </row>
    <row r="95" spans="1:115" ht="13.5" customHeight="1">
      <c r="A95" s="30"/>
      <c r="B95" s="76">
        <v>89</v>
      </c>
      <c r="C95" s="5"/>
      <c r="D95" s="138"/>
      <c r="E95" s="134"/>
      <c r="F95" s="132"/>
      <c r="G95" s="132"/>
      <c r="H95" s="5"/>
      <c r="I95" s="137"/>
      <c r="J95" s="5"/>
      <c r="K95" s="133"/>
      <c r="L95" s="214"/>
      <c r="M95" s="268"/>
      <c r="N95" s="160" t="str">
        <f t="shared" si="27"/>
        <v/>
      </c>
      <c r="O95" s="109"/>
      <c r="P95" s="7"/>
      <c r="Q95" s="7"/>
      <c r="R95" s="7"/>
      <c r="S95" s="7"/>
      <c r="CA95" s="69">
        <f t="shared" si="45"/>
        <v>0</v>
      </c>
      <c r="CB95" s="69" t="str">
        <f t="shared" si="28"/>
        <v/>
      </c>
      <c r="CC95" s="69" t="str">
        <f t="shared" si="29"/>
        <v/>
      </c>
      <c r="CD95" s="69">
        <f t="shared" si="38"/>
        <v>0</v>
      </c>
      <c r="CE95" s="69">
        <f t="shared" si="30"/>
        <v>0</v>
      </c>
      <c r="CF95" s="70" t="str">
        <f t="shared" si="31"/>
        <v/>
      </c>
      <c r="CG95" s="71">
        <f t="shared" si="32"/>
        <v>0</v>
      </c>
      <c r="CH95" s="71">
        <f t="shared" si="33"/>
        <v>0</v>
      </c>
      <c r="CI95" s="71">
        <f t="shared" si="46"/>
        <v>0</v>
      </c>
      <c r="CJ95" s="69">
        <f t="shared" si="47"/>
        <v>0</v>
      </c>
      <c r="CN95" s="73" t="str">
        <f t="shared" si="34"/>
        <v/>
      </c>
      <c r="CO95" s="74" t="str">
        <f t="shared" si="35"/>
        <v/>
      </c>
      <c r="CP95" s="74" t="str">
        <f t="shared" si="39"/>
        <v/>
      </c>
      <c r="CQ95" s="118" t="str">
        <f t="shared" si="36"/>
        <v/>
      </c>
      <c r="CR95" s="118" t="str">
        <f t="shared" si="37"/>
        <v/>
      </c>
      <c r="CS95" s="75" t="str">
        <f t="shared" si="40"/>
        <v/>
      </c>
      <c r="CT95" s="75" t="str">
        <f t="shared" si="41"/>
        <v/>
      </c>
      <c r="CU95" s="74" t="str">
        <f t="shared" si="42"/>
        <v/>
      </c>
      <c r="CV95" s="74" t="str">
        <f t="shared" si="43"/>
        <v/>
      </c>
      <c r="CW95" s="74" t="str">
        <f t="shared" si="48"/>
        <v/>
      </c>
      <c r="CX95" s="110"/>
      <c r="CZ95" s="75">
        <f t="shared" si="49"/>
        <v>0</v>
      </c>
      <c r="DB95" s="74">
        <f>IF(Taula4[[#This Row],[Codi del contracte]]&lt;&gt;"",IF(Taula4[[#This Row],[Codi del contracte]]&gt;199,IF(Taula4[[#This Row],[Codi del contracte]]&lt;300,1,0),0),0)</f>
        <v>0</v>
      </c>
      <c r="DC95" s="74">
        <f>IF(Taula4[[#This Row],[Codi del contracte]]&lt;&gt;"",IF(Taula4[[#This Row],[Codi del contracte]]&gt;499,IF(Taula4[[#This Row],[Codi del contracte]]&lt;600,1,0),0),0)</f>
        <v>0</v>
      </c>
      <c r="DD95" s="74">
        <f t="shared" si="44"/>
        <v>0</v>
      </c>
      <c r="DE95" s="74">
        <f>IF(Taula4[[#This Row],[% Jornada (no posar el símbol %)]]=100,IF(DD95=1,2,0),0)</f>
        <v>0</v>
      </c>
      <c r="DF95" s="74">
        <f>IF(Taula4[[#This Row],[Import anual sol·licitat (màxim 1.200,00€ per treballador)]]=1200,IF(DE95=2,3,0),0)</f>
        <v>0</v>
      </c>
      <c r="DG95" s="74">
        <f>IF(Taula4[[#This Row],[% Jornada (no posar el símbol %)]]&lt;100,IF(Taula4[[#This Row],[Import anual sol·licitat (màxim 1.200,00€ per treballador)]]=1200,4,0),0)</f>
        <v>0</v>
      </c>
      <c r="DH95" s="74">
        <f t="shared" si="50"/>
        <v>0</v>
      </c>
      <c r="DI95" s="74" t="str">
        <f t="shared" si="51"/>
        <v/>
      </c>
      <c r="DJ95" s="74" t="str">
        <f t="shared" si="52"/>
        <v/>
      </c>
      <c r="DK95" s="74" t="str">
        <f t="shared" si="53"/>
        <v/>
      </c>
    </row>
    <row r="96" spans="1:115" ht="13.5" customHeight="1">
      <c r="A96" s="30"/>
      <c r="B96" s="76">
        <v>90</v>
      </c>
      <c r="C96" s="5"/>
      <c r="D96" s="138"/>
      <c r="E96" s="134"/>
      <c r="F96" s="132"/>
      <c r="G96" s="132"/>
      <c r="H96" s="5"/>
      <c r="I96" s="137"/>
      <c r="J96" s="5"/>
      <c r="K96" s="133"/>
      <c r="L96" s="214"/>
      <c r="M96" s="268"/>
      <c r="N96" s="160" t="str">
        <f t="shared" si="27"/>
        <v/>
      </c>
      <c r="O96" s="109"/>
      <c r="P96" s="7"/>
      <c r="Q96" s="7"/>
      <c r="R96" s="7"/>
      <c r="S96" s="7"/>
      <c r="CA96" s="69">
        <f t="shared" si="45"/>
        <v>0</v>
      </c>
      <c r="CB96" s="69" t="str">
        <f t="shared" si="28"/>
        <v/>
      </c>
      <c r="CC96" s="69" t="str">
        <f t="shared" si="29"/>
        <v/>
      </c>
      <c r="CD96" s="69">
        <f t="shared" si="38"/>
        <v>0</v>
      </c>
      <c r="CE96" s="69">
        <f t="shared" si="30"/>
        <v>0</v>
      </c>
      <c r="CF96" s="70" t="str">
        <f t="shared" si="31"/>
        <v/>
      </c>
      <c r="CG96" s="71">
        <f t="shared" si="32"/>
        <v>0</v>
      </c>
      <c r="CH96" s="71">
        <f t="shared" si="33"/>
        <v>0</v>
      </c>
      <c r="CI96" s="71">
        <f t="shared" si="46"/>
        <v>0</v>
      </c>
      <c r="CJ96" s="69">
        <f t="shared" si="47"/>
        <v>0</v>
      </c>
      <c r="CN96" s="73" t="str">
        <f t="shared" si="34"/>
        <v/>
      </c>
      <c r="CO96" s="74" t="str">
        <f t="shared" si="35"/>
        <v/>
      </c>
      <c r="CP96" s="74" t="str">
        <f t="shared" si="39"/>
        <v/>
      </c>
      <c r="CQ96" s="118" t="str">
        <f t="shared" si="36"/>
        <v/>
      </c>
      <c r="CR96" s="118" t="str">
        <f t="shared" si="37"/>
        <v/>
      </c>
      <c r="CS96" s="75" t="str">
        <f t="shared" si="40"/>
        <v/>
      </c>
      <c r="CT96" s="75" t="str">
        <f t="shared" si="41"/>
        <v/>
      </c>
      <c r="CU96" s="74" t="str">
        <f t="shared" si="42"/>
        <v/>
      </c>
      <c r="CV96" s="74" t="str">
        <f t="shared" si="43"/>
        <v/>
      </c>
      <c r="CW96" s="74" t="str">
        <f t="shared" si="48"/>
        <v/>
      </c>
      <c r="CX96" s="110"/>
      <c r="CZ96" s="75">
        <f t="shared" si="49"/>
        <v>0</v>
      </c>
      <c r="DB96" s="74">
        <f>IF(Taula4[[#This Row],[Codi del contracte]]&lt;&gt;"",IF(Taula4[[#This Row],[Codi del contracte]]&gt;199,IF(Taula4[[#This Row],[Codi del contracte]]&lt;300,1,0),0),0)</f>
        <v>0</v>
      </c>
      <c r="DC96" s="74">
        <f>IF(Taula4[[#This Row],[Codi del contracte]]&lt;&gt;"",IF(Taula4[[#This Row],[Codi del contracte]]&gt;499,IF(Taula4[[#This Row],[Codi del contracte]]&lt;600,1,0),0),0)</f>
        <v>0</v>
      </c>
      <c r="DD96" s="74">
        <f t="shared" si="44"/>
        <v>0</v>
      </c>
      <c r="DE96" s="74">
        <f>IF(Taula4[[#This Row],[% Jornada (no posar el símbol %)]]=100,IF(DD96=1,2,0),0)</f>
        <v>0</v>
      </c>
      <c r="DF96" s="74">
        <f>IF(Taula4[[#This Row],[Import anual sol·licitat (màxim 1.200,00€ per treballador)]]=1200,IF(DE96=2,3,0),0)</f>
        <v>0</v>
      </c>
      <c r="DG96" s="74">
        <f>IF(Taula4[[#This Row],[% Jornada (no posar el símbol %)]]&lt;100,IF(Taula4[[#This Row],[Import anual sol·licitat (màxim 1.200,00€ per treballador)]]=1200,4,0),0)</f>
        <v>0</v>
      </c>
      <c r="DH96" s="74">
        <f t="shared" si="50"/>
        <v>0</v>
      </c>
      <c r="DI96" s="74" t="str">
        <f t="shared" si="51"/>
        <v/>
      </c>
      <c r="DJ96" s="74" t="str">
        <f t="shared" si="52"/>
        <v/>
      </c>
      <c r="DK96" s="74" t="str">
        <f t="shared" si="53"/>
        <v/>
      </c>
    </row>
    <row r="97" spans="1:115" ht="13.5" customHeight="1">
      <c r="A97" s="30"/>
      <c r="B97" s="76">
        <v>91</v>
      </c>
      <c r="C97" s="5"/>
      <c r="D97" s="138"/>
      <c r="E97" s="134"/>
      <c r="F97" s="132"/>
      <c r="G97" s="132"/>
      <c r="H97" s="5"/>
      <c r="I97" s="137"/>
      <c r="J97" s="5"/>
      <c r="K97" s="133"/>
      <c r="L97" s="214"/>
      <c r="M97" s="268"/>
      <c r="N97" s="160" t="str">
        <f t="shared" si="27"/>
        <v/>
      </c>
      <c r="O97" s="109"/>
      <c r="P97" s="7"/>
      <c r="Q97" s="7"/>
      <c r="R97" s="7"/>
      <c r="S97" s="7"/>
      <c r="CA97" s="69">
        <f t="shared" si="45"/>
        <v>0</v>
      </c>
      <c r="CB97" s="69" t="str">
        <f t="shared" si="28"/>
        <v/>
      </c>
      <c r="CC97" s="69" t="str">
        <f t="shared" si="29"/>
        <v/>
      </c>
      <c r="CD97" s="69">
        <f t="shared" si="38"/>
        <v>0</v>
      </c>
      <c r="CE97" s="69">
        <f t="shared" si="30"/>
        <v>0</v>
      </c>
      <c r="CF97" s="70" t="str">
        <f t="shared" si="31"/>
        <v/>
      </c>
      <c r="CG97" s="71">
        <f t="shared" si="32"/>
        <v>0</v>
      </c>
      <c r="CH97" s="71">
        <f t="shared" si="33"/>
        <v>0</v>
      </c>
      <c r="CI97" s="71">
        <f t="shared" si="46"/>
        <v>0</v>
      </c>
      <c r="CJ97" s="69">
        <f t="shared" si="47"/>
        <v>0</v>
      </c>
      <c r="CN97" s="73" t="str">
        <f t="shared" si="34"/>
        <v/>
      </c>
      <c r="CO97" s="74" t="str">
        <f t="shared" si="35"/>
        <v/>
      </c>
      <c r="CP97" s="74" t="str">
        <f t="shared" si="39"/>
        <v/>
      </c>
      <c r="CQ97" s="118" t="str">
        <f t="shared" si="36"/>
        <v/>
      </c>
      <c r="CR97" s="118" t="str">
        <f t="shared" si="37"/>
        <v/>
      </c>
      <c r="CS97" s="75" t="str">
        <f t="shared" si="40"/>
        <v/>
      </c>
      <c r="CT97" s="75" t="str">
        <f t="shared" si="41"/>
        <v/>
      </c>
      <c r="CU97" s="74" t="str">
        <f t="shared" si="42"/>
        <v/>
      </c>
      <c r="CV97" s="74" t="str">
        <f t="shared" si="43"/>
        <v/>
      </c>
      <c r="CW97" s="74" t="str">
        <f t="shared" si="48"/>
        <v/>
      </c>
      <c r="CX97" s="110"/>
      <c r="CZ97" s="75">
        <f t="shared" si="49"/>
        <v>0</v>
      </c>
      <c r="DB97" s="74">
        <f>IF(Taula4[[#This Row],[Codi del contracte]]&lt;&gt;"",IF(Taula4[[#This Row],[Codi del contracte]]&gt;199,IF(Taula4[[#This Row],[Codi del contracte]]&lt;300,1,0),0),0)</f>
        <v>0</v>
      </c>
      <c r="DC97" s="74">
        <f>IF(Taula4[[#This Row],[Codi del contracte]]&lt;&gt;"",IF(Taula4[[#This Row],[Codi del contracte]]&gt;499,IF(Taula4[[#This Row],[Codi del contracte]]&lt;600,1,0),0),0)</f>
        <v>0</v>
      </c>
      <c r="DD97" s="74">
        <f t="shared" si="44"/>
        <v>0</v>
      </c>
      <c r="DE97" s="74">
        <f>IF(Taula4[[#This Row],[% Jornada (no posar el símbol %)]]=100,IF(DD97=1,2,0),0)</f>
        <v>0</v>
      </c>
      <c r="DF97" s="74">
        <f>IF(Taula4[[#This Row],[Import anual sol·licitat (màxim 1.200,00€ per treballador)]]=1200,IF(DE97=2,3,0),0)</f>
        <v>0</v>
      </c>
      <c r="DG97" s="74">
        <f>IF(Taula4[[#This Row],[% Jornada (no posar el símbol %)]]&lt;100,IF(Taula4[[#This Row],[Import anual sol·licitat (màxim 1.200,00€ per treballador)]]=1200,4,0),0)</f>
        <v>0</v>
      </c>
      <c r="DH97" s="74">
        <f t="shared" si="50"/>
        <v>0</v>
      </c>
      <c r="DI97" s="74" t="str">
        <f t="shared" si="51"/>
        <v/>
      </c>
      <c r="DJ97" s="74" t="str">
        <f t="shared" si="52"/>
        <v/>
      </c>
      <c r="DK97" s="74" t="str">
        <f t="shared" si="53"/>
        <v/>
      </c>
    </row>
    <row r="98" spans="1:115" ht="13.5" customHeight="1">
      <c r="A98" s="30"/>
      <c r="B98" s="76">
        <v>92</v>
      </c>
      <c r="C98" s="5"/>
      <c r="D98" s="138"/>
      <c r="E98" s="134"/>
      <c r="F98" s="132"/>
      <c r="G98" s="132"/>
      <c r="H98" s="5"/>
      <c r="I98" s="137"/>
      <c r="J98" s="5"/>
      <c r="K98" s="133"/>
      <c r="L98" s="214"/>
      <c r="M98" s="268"/>
      <c r="N98" s="160" t="str">
        <f t="shared" si="27"/>
        <v/>
      </c>
      <c r="O98" s="109"/>
      <c r="P98" s="7"/>
      <c r="Q98" s="7"/>
      <c r="R98" s="7"/>
      <c r="S98" s="7"/>
      <c r="CA98" s="69">
        <f t="shared" si="45"/>
        <v>0</v>
      </c>
      <c r="CB98" s="69" t="str">
        <f t="shared" si="28"/>
        <v/>
      </c>
      <c r="CC98" s="69" t="str">
        <f t="shared" si="29"/>
        <v/>
      </c>
      <c r="CD98" s="69">
        <f t="shared" si="38"/>
        <v>0</v>
      </c>
      <c r="CE98" s="69">
        <f t="shared" si="30"/>
        <v>0</v>
      </c>
      <c r="CF98" s="70" t="str">
        <f t="shared" si="31"/>
        <v/>
      </c>
      <c r="CG98" s="71">
        <f t="shared" si="32"/>
        <v>0</v>
      </c>
      <c r="CH98" s="71">
        <f t="shared" si="33"/>
        <v>0</v>
      </c>
      <c r="CI98" s="71">
        <f t="shared" si="46"/>
        <v>0</v>
      </c>
      <c r="CJ98" s="69">
        <f t="shared" si="47"/>
        <v>0</v>
      </c>
      <c r="CN98" s="73" t="str">
        <f t="shared" si="34"/>
        <v/>
      </c>
      <c r="CO98" s="74" t="str">
        <f t="shared" si="35"/>
        <v/>
      </c>
      <c r="CP98" s="74" t="str">
        <f t="shared" si="39"/>
        <v/>
      </c>
      <c r="CQ98" s="118" t="str">
        <f t="shared" si="36"/>
        <v/>
      </c>
      <c r="CR98" s="118" t="str">
        <f t="shared" si="37"/>
        <v/>
      </c>
      <c r="CS98" s="75" t="str">
        <f t="shared" si="40"/>
        <v/>
      </c>
      <c r="CT98" s="75" t="str">
        <f t="shared" si="41"/>
        <v/>
      </c>
      <c r="CU98" s="74" t="str">
        <f t="shared" si="42"/>
        <v/>
      </c>
      <c r="CV98" s="74" t="str">
        <f t="shared" si="43"/>
        <v/>
      </c>
      <c r="CW98" s="74" t="str">
        <f t="shared" si="48"/>
        <v/>
      </c>
      <c r="CX98" s="110"/>
      <c r="CZ98" s="75">
        <f t="shared" si="49"/>
        <v>0</v>
      </c>
      <c r="DB98" s="74">
        <f>IF(Taula4[[#This Row],[Codi del contracte]]&lt;&gt;"",IF(Taula4[[#This Row],[Codi del contracte]]&gt;199,IF(Taula4[[#This Row],[Codi del contracte]]&lt;300,1,0),0),0)</f>
        <v>0</v>
      </c>
      <c r="DC98" s="74">
        <f>IF(Taula4[[#This Row],[Codi del contracte]]&lt;&gt;"",IF(Taula4[[#This Row],[Codi del contracte]]&gt;499,IF(Taula4[[#This Row],[Codi del contracte]]&lt;600,1,0),0),0)</f>
        <v>0</v>
      </c>
      <c r="DD98" s="74">
        <f t="shared" si="44"/>
        <v>0</v>
      </c>
      <c r="DE98" s="74">
        <f>IF(Taula4[[#This Row],[% Jornada (no posar el símbol %)]]=100,IF(DD98=1,2,0),0)</f>
        <v>0</v>
      </c>
      <c r="DF98" s="74">
        <f>IF(Taula4[[#This Row],[Import anual sol·licitat (màxim 1.200,00€ per treballador)]]=1200,IF(DE98=2,3,0),0)</f>
        <v>0</v>
      </c>
      <c r="DG98" s="74">
        <f>IF(Taula4[[#This Row],[% Jornada (no posar el símbol %)]]&lt;100,IF(Taula4[[#This Row],[Import anual sol·licitat (màxim 1.200,00€ per treballador)]]=1200,4,0),0)</f>
        <v>0</v>
      </c>
      <c r="DH98" s="74">
        <f t="shared" si="50"/>
        <v>0</v>
      </c>
      <c r="DI98" s="74" t="str">
        <f t="shared" si="51"/>
        <v/>
      </c>
      <c r="DJ98" s="74" t="str">
        <f t="shared" si="52"/>
        <v/>
      </c>
      <c r="DK98" s="74" t="str">
        <f t="shared" si="53"/>
        <v/>
      </c>
    </row>
    <row r="99" spans="1:115" ht="13.5" customHeight="1">
      <c r="A99" s="30"/>
      <c r="B99" s="76">
        <v>93</v>
      </c>
      <c r="C99" s="5"/>
      <c r="D99" s="138"/>
      <c r="E99" s="134"/>
      <c r="F99" s="132"/>
      <c r="G99" s="132"/>
      <c r="H99" s="5"/>
      <c r="I99" s="137"/>
      <c r="J99" s="5"/>
      <c r="K99" s="133"/>
      <c r="L99" s="214"/>
      <c r="M99" s="268"/>
      <c r="N99" s="160" t="str">
        <f t="shared" si="27"/>
        <v/>
      </c>
      <c r="O99" s="109"/>
      <c r="P99" s="7"/>
      <c r="Q99" s="7"/>
      <c r="R99" s="7"/>
      <c r="S99" s="7"/>
      <c r="CA99" s="69">
        <f t="shared" si="45"/>
        <v>0</v>
      </c>
      <c r="CB99" s="69" t="str">
        <f t="shared" si="28"/>
        <v/>
      </c>
      <c r="CC99" s="69" t="str">
        <f t="shared" si="29"/>
        <v/>
      </c>
      <c r="CD99" s="69">
        <f t="shared" si="38"/>
        <v>0</v>
      </c>
      <c r="CE99" s="69">
        <f t="shared" si="30"/>
        <v>0</v>
      </c>
      <c r="CF99" s="70" t="str">
        <f t="shared" si="31"/>
        <v/>
      </c>
      <c r="CG99" s="71">
        <f t="shared" si="32"/>
        <v>0</v>
      </c>
      <c r="CH99" s="71">
        <f t="shared" si="33"/>
        <v>0</v>
      </c>
      <c r="CI99" s="71">
        <f t="shared" si="46"/>
        <v>0</v>
      </c>
      <c r="CJ99" s="69">
        <f t="shared" si="47"/>
        <v>0</v>
      </c>
      <c r="CN99" s="73" t="str">
        <f t="shared" si="34"/>
        <v/>
      </c>
      <c r="CO99" s="74" t="str">
        <f t="shared" si="35"/>
        <v/>
      </c>
      <c r="CP99" s="74" t="str">
        <f t="shared" si="39"/>
        <v/>
      </c>
      <c r="CQ99" s="118" t="str">
        <f t="shared" si="36"/>
        <v/>
      </c>
      <c r="CR99" s="118" t="str">
        <f t="shared" si="37"/>
        <v/>
      </c>
      <c r="CS99" s="75" t="str">
        <f t="shared" si="40"/>
        <v/>
      </c>
      <c r="CT99" s="75" t="str">
        <f t="shared" si="41"/>
        <v/>
      </c>
      <c r="CU99" s="74" t="str">
        <f t="shared" si="42"/>
        <v/>
      </c>
      <c r="CV99" s="74" t="str">
        <f t="shared" si="43"/>
        <v/>
      </c>
      <c r="CW99" s="74" t="str">
        <f t="shared" si="48"/>
        <v/>
      </c>
      <c r="CX99" s="110"/>
      <c r="CZ99" s="75">
        <f t="shared" si="49"/>
        <v>0</v>
      </c>
      <c r="DB99" s="74">
        <f>IF(Taula4[[#This Row],[Codi del contracte]]&lt;&gt;"",IF(Taula4[[#This Row],[Codi del contracte]]&gt;199,IF(Taula4[[#This Row],[Codi del contracte]]&lt;300,1,0),0),0)</f>
        <v>0</v>
      </c>
      <c r="DC99" s="74">
        <f>IF(Taula4[[#This Row],[Codi del contracte]]&lt;&gt;"",IF(Taula4[[#This Row],[Codi del contracte]]&gt;499,IF(Taula4[[#This Row],[Codi del contracte]]&lt;600,1,0),0),0)</f>
        <v>0</v>
      </c>
      <c r="DD99" s="74">
        <f t="shared" si="44"/>
        <v>0</v>
      </c>
      <c r="DE99" s="74">
        <f>IF(Taula4[[#This Row],[% Jornada (no posar el símbol %)]]=100,IF(DD99=1,2,0),0)</f>
        <v>0</v>
      </c>
      <c r="DF99" s="74">
        <f>IF(Taula4[[#This Row],[Import anual sol·licitat (màxim 1.200,00€ per treballador)]]=1200,IF(DE99=2,3,0),0)</f>
        <v>0</v>
      </c>
      <c r="DG99" s="74">
        <f>IF(Taula4[[#This Row],[% Jornada (no posar el símbol %)]]&lt;100,IF(Taula4[[#This Row],[Import anual sol·licitat (màxim 1.200,00€ per treballador)]]=1200,4,0),0)</f>
        <v>0</v>
      </c>
      <c r="DH99" s="74">
        <f t="shared" si="50"/>
        <v>0</v>
      </c>
      <c r="DI99" s="74" t="str">
        <f t="shared" si="51"/>
        <v/>
      </c>
      <c r="DJ99" s="74" t="str">
        <f t="shared" si="52"/>
        <v/>
      </c>
      <c r="DK99" s="74" t="str">
        <f t="shared" si="53"/>
        <v/>
      </c>
    </row>
    <row r="100" spans="1:115" ht="13.5" customHeight="1">
      <c r="A100" s="30"/>
      <c r="B100" s="76">
        <v>94</v>
      </c>
      <c r="C100" s="5"/>
      <c r="D100" s="138"/>
      <c r="E100" s="134"/>
      <c r="F100" s="132"/>
      <c r="G100" s="132"/>
      <c r="H100" s="5"/>
      <c r="I100" s="137"/>
      <c r="J100" s="5"/>
      <c r="K100" s="133"/>
      <c r="L100" s="214"/>
      <c r="M100" s="268"/>
      <c r="N100" s="160" t="str">
        <f t="shared" si="27"/>
        <v/>
      </c>
      <c r="O100" s="109"/>
      <c r="P100" s="7"/>
      <c r="Q100" s="7"/>
      <c r="R100" s="7"/>
      <c r="S100" s="7"/>
      <c r="CA100" s="69">
        <f t="shared" si="45"/>
        <v>0</v>
      </c>
      <c r="CB100" s="69" t="str">
        <f t="shared" si="28"/>
        <v/>
      </c>
      <c r="CC100" s="69" t="str">
        <f t="shared" si="29"/>
        <v/>
      </c>
      <c r="CD100" s="69">
        <f t="shared" si="38"/>
        <v>0</v>
      </c>
      <c r="CE100" s="69">
        <f t="shared" si="30"/>
        <v>0</v>
      </c>
      <c r="CF100" s="70" t="str">
        <f t="shared" si="31"/>
        <v/>
      </c>
      <c r="CG100" s="71">
        <f t="shared" si="32"/>
        <v>0</v>
      </c>
      <c r="CH100" s="71">
        <f t="shared" si="33"/>
        <v>0</v>
      </c>
      <c r="CI100" s="71">
        <f t="shared" si="46"/>
        <v>0</v>
      </c>
      <c r="CJ100" s="69">
        <f t="shared" si="47"/>
        <v>0</v>
      </c>
      <c r="CN100" s="73" t="str">
        <f t="shared" si="34"/>
        <v/>
      </c>
      <c r="CO100" s="74" t="str">
        <f t="shared" si="35"/>
        <v/>
      </c>
      <c r="CP100" s="74" t="str">
        <f t="shared" si="39"/>
        <v/>
      </c>
      <c r="CQ100" s="118" t="str">
        <f t="shared" si="36"/>
        <v/>
      </c>
      <c r="CR100" s="118" t="str">
        <f t="shared" si="37"/>
        <v/>
      </c>
      <c r="CS100" s="75" t="str">
        <f t="shared" si="40"/>
        <v/>
      </c>
      <c r="CT100" s="75" t="str">
        <f t="shared" si="41"/>
        <v/>
      </c>
      <c r="CU100" s="74" t="str">
        <f t="shared" si="42"/>
        <v/>
      </c>
      <c r="CV100" s="74" t="str">
        <f t="shared" si="43"/>
        <v/>
      </c>
      <c r="CW100" s="74" t="str">
        <f t="shared" si="48"/>
        <v/>
      </c>
      <c r="CX100" s="110"/>
      <c r="CZ100" s="75">
        <f t="shared" si="49"/>
        <v>0</v>
      </c>
      <c r="DB100" s="74">
        <f>IF(Taula4[[#This Row],[Codi del contracte]]&lt;&gt;"",IF(Taula4[[#This Row],[Codi del contracte]]&gt;199,IF(Taula4[[#This Row],[Codi del contracte]]&lt;300,1,0),0),0)</f>
        <v>0</v>
      </c>
      <c r="DC100" s="74">
        <f>IF(Taula4[[#This Row],[Codi del contracte]]&lt;&gt;"",IF(Taula4[[#This Row],[Codi del contracte]]&gt;499,IF(Taula4[[#This Row],[Codi del contracte]]&lt;600,1,0),0),0)</f>
        <v>0</v>
      </c>
      <c r="DD100" s="74">
        <f t="shared" si="44"/>
        <v>0</v>
      </c>
      <c r="DE100" s="74">
        <f>IF(Taula4[[#This Row],[% Jornada (no posar el símbol %)]]=100,IF(DD100=1,2,0),0)</f>
        <v>0</v>
      </c>
      <c r="DF100" s="74">
        <f>IF(Taula4[[#This Row],[Import anual sol·licitat (màxim 1.200,00€ per treballador)]]=1200,IF(DE100=2,3,0),0)</f>
        <v>0</v>
      </c>
      <c r="DG100" s="74">
        <f>IF(Taula4[[#This Row],[% Jornada (no posar el símbol %)]]&lt;100,IF(Taula4[[#This Row],[Import anual sol·licitat (màxim 1.200,00€ per treballador)]]=1200,4,0),0)</f>
        <v>0</v>
      </c>
      <c r="DH100" s="74">
        <f t="shared" si="50"/>
        <v>0</v>
      </c>
      <c r="DI100" s="74" t="str">
        <f t="shared" si="51"/>
        <v/>
      </c>
      <c r="DJ100" s="74" t="str">
        <f t="shared" si="52"/>
        <v/>
      </c>
      <c r="DK100" s="74" t="str">
        <f t="shared" si="53"/>
        <v/>
      </c>
    </row>
    <row r="101" spans="1:115" ht="13.5" customHeight="1">
      <c r="A101" s="30"/>
      <c r="B101" s="76">
        <v>95</v>
      </c>
      <c r="C101" s="5"/>
      <c r="D101" s="138"/>
      <c r="E101" s="134"/>
      <c r="F101" s="132"/>
      <c r="G101" s="132"/>
      <c r="H101" s="5"/>
      <c r="I101" s="137"/>
      <c r="J101" s="5"/>
      <c r="K101" s="133"/>
      <c r="L101" s="214"/>
      <c r="M101" s="268"/>
      <c r="N101" s="160" t="str">
        <f t="shared" si="27"/>
        <v/>
      </c>
      <c r="O101" s="109"/>
      <c r="P101" s="7"/>
      <c r="Q101" s="7"/>
      <c r="R101" s="7"/>
      <c r="S101" s="7"/>
      <c r="CA101" s="69">
        <f t="shared" si="45"/>
        <v>0</v>
      </c>
      <c r="CB101" s="69" t="str">
        <f t="shared" si="28"/>
        <v/>
      </c>
      <c r="CC101" s="69" t="str">
        <f t="shared" si="29"/>
        <v/>
      </c>
      <c r="CD101" s="69">
        <f t="shared" si="38"/>
        <v>0</v>
      </c>
      <c r="CE101" s="69">
        <f t="shared" si="30"/>
        <v>0</v>
      </c>
      <c r="CF101" s="70" t="str">
        <f t="shared" si="31"/>
        <v/>
      </c>
      <c r="CG101" s="71">
        <f t="shared" si="32"/>
        <v>0</v>
      </c>
      <c r="CH101" s="71">
        <f t="shared" si="33"/>
        <v>0</v>
      </c>
      <c r="CI101" s="71">
        <f t="shared" si="46"/>
        <v>0</v>
      </c>
      <c r="CJ101" s="69">
        <f t="shared" si="47"/>
        <v>0</v>
      </c>
      <c r="CN101" s="73" t="str">
        <f t="shared" si="34"/>
        <v/>
      </c>
      <c r="CO101" s="74" t="str">
        <f t="shared" si="35"/>
        <v/>
      </c>
      <c r="CP101" s="74" t="str">
        <f t="shared" si="39"/>
        <v/>
      </c>
      <c r="CQ101" s="118" t="str">
        <f t="shared" si="36"/>
        <v/>
      </c>
      <c r="CR101" s="118" t="str">
        <f t="shared" si="37"/>
        <v/>
      </c>
      <c r="CS101" s="75" t="str">
        <f t="shared" si="40"/>
        <v/>
      </c>
      <c r="CT101" s="75" t="str">
        <f t="shared" si="41"/>
        <v/>
      </c>
      <c r="CU101" s="74" t="str">
        <f t="shared" si="42"/>
        <v/>
      </c>
      <c r="CV101" s="74" t="str">
        <f t="shared" si="43"/>
        <v/>
      </c>
      <c r="CW101" s="74" t="str">
        <f t="shared" si="48"/>
        <v/>
      </c>
      <c r="CX101" s="110"/>
      <c r="CZ101" s="75">
        <f t="shared" si="49"/>
        <v>0</v>
      </c>
      <c r="DB101" s="74">
        <f>IF(Taula4[[#This Row],[Codi del contracte]]&lt;&gt;"",IF(Taula4[[#This Row],[Codi del contracte]]&gt;199,IF(Taula4[[#This Row],[Codi del contracte]]&lt;300,1,0),0),0)</f>
        <v>0</v>
      </c>
      <c r="DC101" s="74">
        <f>IF(Taula4[[#This Row],[Codi del contracte]]&lt;&gt;"",IF(Taula4[[#This Row],[Codi del contracte]]&gt;499,IF(Taula4[[#This Row],[Codi del contracte]]&lt;600,1,0),0),0)</f>
        <v>0</v>
      </c>
      <c r="DD101" s="74">
        <f t="shared" si="44"/>
        <v>0</v>
      </c>
      <c r="DE101" s="74">
        <f>IF(Taula4[[#This Row],[% Jornada (no posar el símbol %)]]=100,IF(DD101=1,2,0),0)</f>
        <v>0</v>
      </c>
      <c r="DF101" s="74">
        <f>IF(Taula4[[#This Row],[Import anual sol·licitat (màxim 1.200,00€ per treballador)]]=1200,IF(DE101=2,3,0),0)</f>
        <v>0</v>
      </c>
      <c r="DG101" s="74">
        <f>IF(Taula4[[#This Row],[% Jornada (no posar el símbol %)]]&lt;100,IF(Taula4[[#This Row],[Import anual sol·licitat (màxim 1.200,00€ per treballador)]]=1200,4,0),0)</f>
        <v>0</v>
      </c>
      <c r="DH101" s="74">
        <f t="shared" si="50"/>
        <v>0</v>
      </c>
      <c r="DI101" s="74" t="str">
        <f t="shared" si="51"/>
        <v/>
      </c>
      <c r="DJ101" s="74" t="str">
        <f t="shared" si="52"/>
        <v/>
      </c>
      <c r="DK101" s="74" t="str">
        <f t="shared" si="53"/>
        <v/>
      </c>
    </row>
    <row r="102" spans="1:115" ht="13.5" customHeight="1">
      <c r="A102" s="30"/>
      <c r="B102" s="76">
        <v>96</v>
      </c>
      <c r="C102" s="5"/>
      <c r="D102" s="138"/>
      <c r="E102" s="134"/>
      <c r="F102" s="132"/>
      <c r="G102" s="132"/>
      <c r="H102" s="5"/>
      <c r="I102" s="137"/>
      <c r="J102" s="5"/>
      <c r="K102" s="133"/>
      <c r="L102" s="214"/>
      <c r="M102" s="268"/>
      <c r="N102" s="160" t="str">
        <f t="shared" si="27"/>
        <v/>
      </c>
      <c r="O102" s="109"/>
      <c r="P102" s="7"/>
      <c r="Q102" s="7"/>
      <c r="R102" s="7"/>
      <c r="S102" s="7"/>
      <c r="CA102" s="69">
        <f t="shared" si="45"/>
        <v>0</v>
      </c>
      <c r="CB102" s="69" t="str">
        <f t="shared" si="28"/>
        <v/>
      </c>
      <c r="CC102" s="69" t="str">
        <f t="shared" si="29"/>
        <v/>
      </c>
      <c r="CD102" s="69">
        <f t="shared" si="38"/>
        <v>0</v>
      </c>
      <c r="CE102" s="69">
        <f t="shared" si="30"/>
        <v>0</v>
      </c>
      <c r="CF102" s="70" t="str">
        <f t="shared" si="31"/>
        <v/>
      </c>
      <c r="CG102" s="71">
        <f t="shared" si="32"/>
        <v>0</v>
      </c>
      <c r="CH102" s="71">
        <f t="shared" si="33"/>
        <v>0</v>
      </c>
      <c r="CI102" s="71">
        <f t="shared" si="46"/>
        <v>0</v>
      </c>
      <c r="CJ102" s="69">
        <f t="shared" si="47"/>
        <v>0</v>
      </c>
      <c r="CN102" s="73" t="str">
        <f t="shared" si="34"/>
        <v/>
      </c>
      <c r="CO102" s="74" t="str">
        <f t="shared" si="35"/>
        <v/>
      </c>
      <c r="CP102" s="74" t="str">
        <f t="shared" si="39"/>
        <v/>
      </c>
      <c r="CQ102" s="118" t="str">
        <f t="shared" si="36"/>
        <v/>
      </c>
      <c r="CR102" s="118" t="str">
        <f t="shared" si="37"/>
        <v/>
      </c>
      <c r="CS102" s="75" t="str">
        <f t="shared" si="40"/>
        <v/>
      </c>
      <c r="CT102" s="75" t="str">
        <f t="shared" si="41"/>
        <v/>
      </c>
      <c r="CU102" s="74" t="str">
        <f t="shared" si="42"/>
        <v/>
      </c>
      <c r="CV102" s="74" t="str">
        <f t="shared" si="43"/>
        <v/>
      </c>
      <c r="CW102" s="74" t="str">
        <f t="shared" si="48"/>
        <v/>
      </c>
      <c r="CX102" s="110"/>
      <c r="CZ102" s="75">
        <f t="shared" si="49"/>
        <v>0</v>
      </c>
      <c r="DB102" s="74">
        <f>IF(Taula4[[#This Row],[Codi del contracte]]&lt;&gt;"",IF(Taula4[[#This Row],[Codi del contracte]]&gt;199,IF(Taula4[[#This Row],[Codi del contracte]]&lt;300,1,0),0),0)</f>
        <v>0</v>
      </c>
      <c r="DC102" s="74">
        <f>IF(Taula4[[#This Row],[Codi del contracte]]&lt;&gt;"",IF(Taula4[[#This Row],[Codi del contracte]]&gt;499,IF(Taula4[[#This Row],[Codi del contracte]]&lt;600,1,0),0),0)</f>
        <v>0</v>
      </c>
      <c r="DD102" s="74">
        <f t="shared" si="44"/>
        <v>0</v>
      </c>
      <c r="DE102" s="74">
        <f>IF(Taula4[[#This Row],[% Jornada (no posar el símbol %)]]=100,IF(DD102=1,2,0),0)</f>
        <v>0</v>
      </c>
      <c r="DF102" s="74">
        <f>IF(Taula4[[#This Row],[Import anual sol·licitat (màxim 1.200,00€ per treballador)]]=1200,IF(DE102=2,3,0),0)</f>
        <v>0</v>
      </c>
      <c r="DG102" s="74">
        <f>IF(Taula4[[#This Row],[% Jornada (no posar el símbol %)]]&lt;100,IF(Taula4[[#This Row],[Import anual sol·licitat (màxim 1.200,00€ per treballador)]]=1200,4,0),0)</f>
        <v>0</v>
      </c>
      <c r="DH102" s="74">
        <f t="shared" si="50"/>
        <v>0</v>
      </c>
      <c r="DI102" s="74" t="str">
        <f t="shared" si="51"/>
        <v/>
      </c>
      <c r="DJ102" s="74" t="str">
        <f t="shared" si="52"/>
        <v/>
      </c>
      <c r="DK102" s="74" t="str">
        <f t="shared" si="53"/>
        <v/>
      </c>
    </row>
    <row r="103" spans="1:115" ht="13.5" customHeight="1">
      <c r="A103" s="30"/>
      <c r="B103" s="76">
        <v>97</v>
      </c>
      <c r="C103" s="5"/>
      <c r="D103" s="138"/>
      <c r="E103" s="134"/>
      <c r="F103" s="132"/>
      <c r="G103" s="132"/>
      <c r="H103" s="5"/>
      <c r="I103" s="137"/>
      <c r="J103" s="5"/>
      <c r="K103" s="133"/>
      <c r="L103" s="214"/>
      <c r="M103" s="268"/>
      <c r="N103" s="160" t="str">
        <f t="shared" si="27"/>
        <v/>
      </c>
      <c r="O103" s="109"/>
      <c r="P103" s="7"/>
      <c r="Q103" s="7"/>
      <c r="R103" s="7"/>
      <c r="S103" s="7"/>
      <c r="CA103" s="69">
        <f t="shared" si="45"/>
        <v>0</v>
      </c>
      <c r="CB103" s="69" t="str">
        <f t="shared" si="28"/>
        <v/>
      </c>
      <c r="CC103" s="69" t="str">
        <f t="shared" si="29"/>
        <v/>
      </c>
      <c r="CD103" s="69">
        <f t="shared" si="38"/>
        <v>0</v>
      </c>
      <c r="CE103" s="69">
        <f t="shared" si="30"/>
        <v>0</v>
      </c>
      <c r="CF103" s="70" t="str">
        <f t="shared" si="31"/>
        <v/>
      </c>
      <c r="CG103" s="71">
        <f t="shared" si="32"/>
        <v>0</v>
      </c>
      <c r="CH103" s="71">
        <f t="shared" si="33"/>
        <v>0</v>
      </c>
      <c r="CI103" s="71">
        <f t="shared" si="46"/>
        <v>0</v>
      </c>
      <c r="CJ103" s="69">
        <f t="shared" si="47"/>
        <v>0</v>
      </c>
      <c r="CN103" s="73" t="str">
        <f t="shared" si="34"/>
        <v/>
      </c>
      <c r="CO103" s="74" t="str">
        <f t="shared" si="35"/>
        <v/>
      </c>
      <c r="CP103" s="74" t="str">
        <f t="shared" si="39"/>
        <v/>
      </c>
      <c r="CQ103" s="118" t="str">
        <f t="shared" si="36"/>
        <v/>
      </c>
      <c r="CR103" s="118" t="str">
        <f t="shared" si="37"/>
        <v/>
      </c>
      <c r="CS103" s="75" t="str">
        <f t="shared" si="40"/>
        <v/>
      </c>
      <c r="CT103" s="75" t="str">
        <f t="shared" si="41"/>
        <v/>
      </c>
      <c r="CU103" s="74" t="str">
        <f t="shared" si="42"/>
        <v/>
      </c>
      <c r="CV103" s="74" t="str">
        <f t="shared" si="43"/>
        <v/>
      </c>
      <c r="CW103" s="74" t="str">
        <f t="shared" si="48"/>
        <v/>
      </c>
      <c r="CX103" s="110"/>
      <c r="CZ103" s="75">
        <f t="shared" si="49"/>
        <v>0</v>
      </c>
      <c r="DB103" s="74">
        <f>IF(Taula4[[#This Row],[Codi del contracte]]&lt;&gt;"",IF(Taula4[[#This Row],[Codi del contracte]]&gt;199,IF(Taula4[[#This Row],[Codi del contracte]]&lt;300,1,0),0),0)</f>
        <v>0</v>
      </c>
      <c r="DC103" s="74">
        <f>IF(Taula4[[#This Row],[Codi del contracte]]&lt;&gt;"",IF(Taula4[[#This Row],[Codi del contracte]]&gt;499,IF(Taula4[[#This Row],[Codi del contracte]]&lt;600,1,0),0),0)</f>
        <v>0</v>
      </c>
      <c r="DD103" s="74">
        <f t="shared" si="44"/>
        <v>0</v>
      </c>
      <c r="DE103" s="74">
        <f>IF(Taula4[[#This Row],[% Jornada (no posar el símbol %)]]=100,IF(DD103=1,2,0),0)</f>
        <v>0</v>
      </c>
      <c r="DF103" s="74">
        <f>IF(Taula4[[#This Row],[Import anual sol·licitat (màxim 1.200,00€ per treballador)]]=1200,IF(DE103=2,3,0),0)</f>
        <v>0</v>
      </c>
      <c r="DG103" s="74">
        <f>IF(Taula4[[#This Row],[% Jornada (no posar el símbol %)]]&lt;100,IF(Taula4[[#This Row],[Import anual sol·licitat (màxim 1.200,00€ per treballador)]]=1200,4,0),0)</f>
        <v>0</v>
      </c>
      <c r="DH103" s="74">
        <f t="shared" si="50"/>
        <v>0</v>
      </c>
      <c r="DI103" s="74" t="str">
        <f t="shared" si="51"/>
        <v/>
      </c>
      <c r="DJ103" s="74" t="str">
        <f t="shared" si="52"/>
        <v/>
      </c>
      <c r="DK103" s="74" t="str">
        <f t="shared" si="53"/>
        <v/>
      </c>
    </row>
    <row r="104" spans="1:115" ht="13.5" customHeight="1">
      <c r="A104" s="30"/>
      <c r="B104" s="76">
        <v>98</v>
      </c>
      <c r="C104" s="5"/>
      <c r="D104" s="138"/>
      <c r="E104" s="134"/>
      <c r="F104" s="132"/>
      <c r="G104" s="132"/>
      <c r="H104" s="5"/>
      <c r="I104" s="137"/>
      <c r="J104" s="5"/>
      <c r="K104" s="133"/>
      <c r="L104" s="214"/>
      <c r="M104" s="268"/>
      <c r="N104" s="160" t="str">
        <f t="shared" si="27"/>
        <v/>
      </c>
      <c r="O104" s="109"/>
      <c r="P104" s="7"/>
      <c r="Q104" s="7"/>
      <c r="R104" s="7"/>
      <c r="S104" s="7"/>
      <c r="CA104" s="69">
        <f t="shared" si="45"/>
        <v>0</v>
      </c>
      <c r="CB104" s="69" t="str">
        <f t="shared" si="28"/>
        <v/>
      </c>
      <c r="CC104" s="69" t="str">
        <f t="shared" si="29"/>
        <v/>
      </c>
      <c r="CD104" s="69">
        <f t="shared" si="38"/>
        <v>0</v>
      </c>
      <c r="CE104" s="69">
        <f t="shared" si="30"/>
        <v>0</v>
      </c>
      <c r="CF104" s="70" t="str">
        <f t="shared" si="31"/>
        <v/>
      </c>
      <c r="CG104" s="71">
        <f t="shared" si="32"/>
        <v>0</v>
      </c>
      <c r="CH104" s="71">
        <f t="shared" si="33"/>
        <v>0</v>
      </c>
      <c r="CI104" s="71">
        <f t="shared" si="46"/>
        <v>0</v>
      </c>
      <c r="CJ104" s="69">
        <f t="shared" si="47"/>
        <v>0</v>
      </c>
      <c r="CN104" s="73" t="str">
        <f t="shared" si="34"/>
        <v/>
      </c>
      <c r="CO104" s="74" t="str">
        <f t="shared" si="35"/>
        <v/>
      </c>
      <c r="CP104" s="74" t="str">
        <f t="shared" si="39"/>
        <v/>
      </c>
      <c r="CQ104" s="118" t="str">
        <f t="shared" si="36"/>
        <v/>
      </c>
      <c r="CR104" s="118" t="str">
        <f t="shared" si="37"/>
        <v/>
      </c>
      <c r="CS104" s="75" t="str">
        <f t="shared" si="40"/>
        <v/>
      </c>
      <c r="CT104" s="75" t="str">
        <f t="shared" si="41"/>
        <v/>
      </c>
      <c r="CU104" s="74" t="str">
        <f t="shared" si="42"/>
        <v/>
      </c>
      <c r="CV104" s="74" t="str">
        <f t="shared" si="43"/>
        <v/>
      </c>
      <c r="CW104" s="74" t="str">
        <f t="shared" si="48"/>
        <v/>
      </c>
      <c r="CX104" s="110"/>
      <c r="CZ104" s="75">
        <f t="shared" si="49"/>
        <v>0</v>
      </c>
      <c r="DB104" s="74">
        <f>IF(Taula4[[#This Row],[Codi del contracte]]&lt;&gt;"",IF(Taula4[[#This Row],[Codi del contracte]]&gt;199,IF(Taula4[[#This Row],[Codi del contracte]]&lt;300,1,0),0),0)</f>
        <v>0</v>
      </c>
      <c r="DC104" s="74">
        <f>IF(Taula4[[#This Row],[Codi del contracte]]&lt;&gt;"",IF(Taula4[[#This Row],[Codi del contracte]]&gt;499,IF(Taula4[[#This Row],[Codi del contracte]]&lt;600,1,0),0),0)</f>
        <v>0</v>
      </c>
      <c r="DD104" s="74">
        <f t="shared" si="44"/>
        <v>0</v>
      </c>
      <c r="DE104" s="74">
        <f>IF(Taula4[[#This Row],[% Jornada (no posar el símbol %)]]=100,IF(DD104=1,2,0),0)</f>
        <v>0</v>
      </c>
      <c r="DF104" s="74">
        <f>IF(Taula4[[#This Row],[Import anual sol·licitat (màxim 1.200,00€ per treballador)]]=1200,IF(DE104=2,3,0),0)</f>
        <v>0</v>
      </c>
      <c r="DG104" s="74">
        <f>IF(Taula4[[#This Row],[% Jornada (no posar el símbol %)]]&lt;100,IF(Taula4[[#This Row],[Import anual sol·licitat (màxim 1.200,00€ per treballador)]]=1200,4,0),0)</f>
        <v>0</v>
      </c>
      <c r="DH104" s="74">
        <f t="shared" si="50"/>
        <v>0</v>
      </c>
      <c r="DI104" s="74" t="str">
        <f t="shared" si="51"/>
        <v/>
      </c>
      <c r="DJ104" s="74" t="str">
        <f t="shared" si="52"/>
        <v/>
      </c>
      <c r="DK104" s="74" t="str">
        <f t="shared" si="53"/>
        <v/>
      </c>
    </row>
    <row r="105" spans="1:115" ht="13.5" customHeight="1">
      <c r="A105" s="30"/>
      <c r="B105" s="76">
        <v>99</v>
      </c>
      <c r="C105" s="5"/>
      <c r="D105" s="138"/>
      <c r="E105" s="134"/>
      <c r="F105" s="132"/>
      <c r="G105" s="132"/>
      <c r="H105" s="5"/>
      <c r="I105" s="137"/>
      <c r="J105" s="5"/>
      <c r="K105" s="133"/>
      <c r="L105" s="214"/>
      <c r="M105" s="268"/>
      <c r="N105" s="160" t="str">
        <f t="shared" si="27"/>
        <v/>
      </c>
      <c r="O105" s="109"/>
      <c r="P105" s="7"/>
      <c r="Q105" s="7"/>
      <c r="R105" s="7"/>
      <c r="S105" s="7"/>
      <c r="CA105" s="69">
        <f t="shared" si="45"/>
        <v>0</v>
      </c>
      <c r="CB105" s="69" t="str">
        <f t="shared" si="28"/>
        <v/>
      </c>
      <c r="CC105" s="69" t="str">
        <f t="shared" si="29"/>
        <v/>
      </c>
      <c r="CD105" s="69">
        <f t="shared" si="38"/>
        <v>0</v>
      </c>
      <c r="CE105" s="69">
        <f t="shared" si="30"/>
        <v>0</v>
      </c>
      <c r="CF105" s="70" t="str">
        <f t="shared" si="31"/>
        <v/>
      </c>
      <c r="CG105" s="71">
        <f t="shared" si="32"/>
        <v>0</v>
      </c>
      <c r="CH105" s="71">
        <f t="shared" si="33"/>
        <v>0</v>
      </c>
      <c r="CI105" s="71">
        <f t="shared" si="46"/>
        <v>0</v>
      </c>
      <c r="CJ105" s="69">
        <f t="shared" si="47"/>
        <v>0</v>
      </c>
      <c r="CN105" s="73" t="str">
        <f t="shared" si="34"/>
        <v/>
      </c>
      <c r="CO105" s="74" t="str">
        <f t="shared" si="35"/>
        <v/>
      </c>
      <c r="CP105" s="74" t="str">
        <f t="shared" si="39"/>
        <v/>
      </c>
      <c r="CQ105" s="118" t="str">
        <f t="shared" si="36"/>
        <v/>
      </c>
      <c r="CR105" s="118" t="str">
        <f t="shared" si="37"/>
        <v/>
      </c>
      <c r="CS105" s="75" t="str">
        <f t="shared" si="40"/>
        <v/>
      </c>
      <c r="CT105" s="75" t="str">
        <f t="shared" si="41"/>
        <v/>
      </c>
      <c r="CU105" s="74" t="str">
        <f t="shared" si="42"/>
        <v/>
      </c>
      <c r="CV105" s="74" t="str">
        <f t="shared" si="43"/>
        <v/>
      </c>
      <c r="CW105" s="74" t="str">
        <f t="shared" si="48"/>
        <v/>
      </c>
      <c r="CX105" s="110"/>
      <c r="CZ105" s="75">
        <f t="shared" si="49"/>
        <v>0</v>
      </c>
      <c r="DB105" s="74">
        <f>IF(Taula4[[#This Row],[Codi del contracte]]&lt;&gt;"",IF(Taula4[[#This Row],[Codi del contracte]]&gt;199,IF(Taula4[[#This Row],[Codi del contracte]]&lt;300,1,0),0),0)</f>
        <v>0</v>
      </c>
      <c r="DC105" s="74">
        <f>IF(Taula4[[#This Row],[Codi del contracte]]&lt;&gt;"",IF(Taula4[[#This Row],[Codi del contracte]]&gt;499,IF(Taula4[[#This Row],[Codi del contracte]]&lt;600,1,0),0),0)</f>
        <v>0</v>
      </c>
      <c r="DD105" s="74">
        <f t="shared" si="44"/>
        <v>0</v>
      </c>
      <c r="DE105" s="74">
        <f>IF(Taula4[[#This Row],[% Jornada (no posar el símbol %)]]=100,IF(DD105=1,2,0),0)</f>
        <v>0</v>
      </c>
      <c r="DF105" s="74">
        <f>IF(Taula4[[#This Row],[Import anual sol·licitat (màxim 1.200,00€ per treballador)]]=1200,IF(DE105=2,3,0),0)</f>
        <v>0</v>
      </c>
      <c r="DG105" s="74">
        <f>IF(Taula4[[#This Row],[% Jornada (no posar el símbol %)]]&lt;100,IF(Taula4[[#This Row],[Import anual sol·licitat (màxim 1.200,00€ per treballador)]]=1200,4,0),0)</f>
        <v>0</v>
      </c>
      <c r="DH105" s="74">
        <f t="shared" si="50"/>
        <v>0</v>
      </c>
      <c r="DI105" s="74" t="str">
        <f t="shared" si="51"/>
        <v/>
      </c>
      <c r="DJ105" s="74" t="str">
        <f t="shared" si="52"/>
        <v/>
      </c>
      <c r="DK105" s="74" t="str">
        <f t="shared" si="53"/>
        <v/>
      </c>
    </row>
    <row r="106" spans="1:115" ht="13.5" customHeight="1">
      <c r="A106" s="30"/>
      <c r="B106" s="76">
        <v>100</v>
      </c>
      <c r="C106" s="5"/>
      <c r="D106" s="138"/>
      <c r="E106" s="134"/>
      <c r="F106" s="132"/>
      <c r="G106" s="132"/>
      <c r="H106" s="5"/>
      <c r="I106" s="137"/>
      <c r="J106" s="5"/>
      <c r="K106" s="133"/>
      <c r="L106" s="214"/>
      <c r="M106" s="268"/>
      <c r="N106" s="160" t="str">
        <f t="shared" si="27"/>
        <v/>
      </c>
      <c r="O106" s="109"/>
      <c r="P106" s="7"/>
      <c r="Q106" s="7"/>
      <c r="R106" s="7"/>
      <c r="S106" s="7"/>
      <c r="CA106" s="69">
        <f t="shared" si="45"/>
        <v>0</v>
      </c>
      <c r="CB106" s="69" t="str">
        <f t="shared" si="28"/>
        <v/>
      </c>
      <c r="CC106" s="69" t="str">
        <f t="shared" si="29"/>
        <v/>
      </c>
      <c r="CD106" s="69">
        <f t="shared" si="38"/>
        <v>0</v>
      </c>
      <c r="CE106" s="69">
        <f t="shared" si="30"/>
        <v>0</v>
      </c>
      <c r="CF106" s="70" t="str">
        <f t="shared" si="31"/>
        <v/>
      </c>
      <c r="CG106" s="71">
        <f t="shared" si="32"/>
        <v>0</v>
      </c>
      <c r="CH106" s="71">
        <f t="shared" si="33"/>
        <v>0</v>
      </c>
      <c r="CI106" s="71">
        <f t="shared" si="46"/>
        <v>0</v>
      </c>
      <c r="CJ106" s="69">
        <f t="shared" si="47"/>
        <v>0</v>
      </c>
      <c r="CN106" s="73" t="str">
        <f t="shared" si="34"/>
        <v/>
      </c>
      <c r="CO106" s="74" t="str">
        <f t="shared" si="35"/>
        <v/>
      </c>
      <c r="CP106" s="74" t="str">
        <f t="shared" si="39"/>
        <v/>
      </c>
      <c r="CQ106" s="118" t="str">
        <f t="shared" si="36"/>
        <v/>
      </c>
      <c r="CR106" s="118" t="str">
        <f t="shared" si="37"/>
        <v/>
      </c>
      <c r="CS106" s="75" t="str">
        <f t="shared" si="40"/>
        <v/>
      </c>
      <c r="CT106" s="75" t="str">
        <f t="shared" si="41"/>
        <v/>
      </c>
      <c r="CU106" s="74" t="str">
        <f t="shared" si="42"/>
        <v/>
      </c>
      <c r="CV106" s="74" t="str">
        <f t="shared" si="43"/>
        <v/>
      </c>
      <c r="CW106" s="74" t="str">
        <f t="shared" si="48"/>
        <v/>
      </c>
      <c r="CX106" s="110"/>
      <c r="CZ106" s="75">
        <f t="shared" si="49"/>
        <v>0</v>
      </c>
      <c r="DB106" s="74">
        <f>IF(Taula4[[#This Row],[Codi del contracte]]&lt;&gt;"",IF(Taula4[[#This Row],[Codi del contracte]]&gt;199,IF(Taula4[[#This Row],[Codi del contracte]]&lt;300,1,0),0),0)</f>
        <v>0</v>
      </c>
      <c r="DC106" s="74">
        <f>IF(Taula4[[#This Row],[Codi del contracte]]&lt;&gt;"",IF(Taula4[[#This Row],[Codi del contracte]]&gt;499,IF(Taula4[[#This Row],[Codi del contracte]]&lt;600,1,0),0),0)</f>
        <v>0</v>
      </c>
      <c r="DD106" s="74">
        <f t="shared" si="44"/>
        <v>0</v>
      </c>
      <c r="DE106" s="74">
        <f>IF(Taula4[[#This Row],[% Jornada (no posar el símbol %)]]=100,IF(DD106=1,2,0),0)</f>
        <v>0</v>
      </c>
      <c r="DF106" s="74">
        <f>IF(Taula4[[#This Row],[Import anual sol·licitat (màxim 1.200,00€ per treballador)]]=1200,IF(DE106=2,3,0),0)</f>
        <v>0</v>
      </c>
      <c r="DG106" s="74">
        <f>IF(Taula4[[#This Row],[% Jornada (no posar el símbol %)]]&lt;100,IF(Taula4[[#This Row],[Import anual sol·licitat (màxim 1.200,00€ per treballador)]]=1200,4,0),0)</f>
        <v>0</v>
      </c>
      <c r="DH106" s="74">
        <f t="shared" si="50"/>
        <v>0</v>
      </c>
      <c r="DI106" s="74" t="str">
        <f t="shared" si="51"/>
        <v/>
      </c>
      <c r="DJ106" s="74" t="str">
        <f t="shared" si="52"/>
        <v/>
      </c>
      <c r="DK106" s="74" t="str">
        <f t="shared" si="53"/>
        <v/>
      </c>
    </row>
    <row r="107" spans="1:115" ht="13.5" customHeight="1">
      <c r="A107" s="30"/>
      <c r="B107" s="76">
        <v>101</v>
      </c>
      <c r="C107" s="5"/>
      <c r="D107" s="138"/>
      <c r="E107" s="134"/>
      <c r="F107" s="132"/>
      <c r="G107" s="132"/>
      <c r="H107" s="5"/>
      <c r="I107" s="137"/>
      <c r="J107" s="5"/>
      <c r="K107" s="133"/>
      <c r="L107" s="214"/>
      <c r="M107" s="268"/>
      <c r="N107" s="160" t="str">
        <f t="shared" si="27"/>
        <v/>
      </c>
      <c r="O107" s="109"/>
      <c r="P107" s="7"/>
      <c r="Q107" s="7"/>
      <c r="R107" s="7"/>
      <c r="S107" s="7"/>
      <c r="CA107" s="69">
        <f t="shared" si="45"/>
        <v>0</v>
      </c>
      <c r="CB107" s="69" t="str">
        <f t="shared" si="28"/>
        <v/>
      </c>
      <c r="CC107" s="69" t="str">
        <f t="shared" si="29"/>
        <v/>
      </c>
      <c r="CD107" s="69">
        <f t="shared" si="38"/>
        <v>0</v>
      </c>
      <c r="CE107" s="69">
        <f t="shared" si="30"/>
        <v>0</v>
      </c>
      <c r="CF107" s="70" t="str">
        <f t="shared" si="31"/>
        <v/>
      </c>
      <c r="CG107" s="71">
        <f t="shared" si="32"/>
        <v>0</v>
      </c>
      <c r="CH107" s="71">
        <f t="shared" si="33"/>
        <v>0</v>
      </c>
      <c r="CI107" s="71">
        <f t="shared" si="46"/>
        <v>0</v>
      </c>
      <c r="CJ107" s="69">
        <f t="shared" si="47"/>
        <v>0</v>
      </c>
      <c r="CN107" s="73" t="str">
        <f t="shared" si="34"/>
        <v/>
      </c>
      <c r="CO107" s="74" t="str">
        <f t="shared" si="35"/>
        <v/>
      </c>
      <c r="CP107" s="74" t="str">
        <f t="shared" si="39"/>
        <v/>
      </c>
      <c r="CQ107" s="118" t="str">
        <f t="shared" si="36"/>
        <v/>
      </c>
      <c r="CR107" s="118" t="str">
        <f t="shared" si="37"/>
        <v/>
      </c>
      <c r="CS107" s="75" t="str">
        <f t="shared" si="40"/>
        <v/>
      </c>
      <c r="CT107" s="75" t="str">
        <f t="shared" si="41"/>
        <v/>
      </c>
      <c r="CU107" s="74" t="str">
        <f t="shared" si="42"/>
        <v/>
      </c>
      <c r="CV107" s="74" t="str">
        <f t="shared" si="43"/>
        <v/>
      </c>
      <c r="CW107" s="74" t="str">
        <f t="shared" si="48"/>
        <v/>
      </c>
      <c r="CX107" s="110"/>
      <c r="CZ107" s="75">
        <f t="shared" si="49"/>
        <v>0</v>
      </c>
      <c r="DB107" s="74">
        <f>IF(Taula4[[#This Row],[Codi del contracte]]&lt;&gt;"",IF(Taula4[[#This Row],[Codi del contracte]]&gt;199,IF(Taula4[[#This Row],[Codi del contracte]]&lt;300,1,0),0),0)</f>
        <v>0</v>
      </c>
      <c r="DC107" s="74">
        <f>IF(Taula4[[#This Row],[Codi del contracte]]&lt;&gt;"",IF(Taula4[[#This Row],[Codi del contracte]]&gt;499,IF(Taula4[[#This Row],[Codi del contracte]]&lt;600,1,0),0),0)</f>
        <v>0</v>
      </c>
      <c r="DD107" s="74">
        <f t="shared" si="44"/>
        <v>0</v>
      </c>
      <c r="DE107" s="74">
        <f>IF(Taula4[[#This Row],[% Jornada (no posar el símbol %)]]=100,IF(DD107=1,2,0),0)</f>
        <v>0</v>
      </c>
      <c r="DF107" s="74">
        <f>IF(Taula4[[#This Row],[Import anual sol·licitat (màxim 1.200,00€ per treballador)]]=1200,IF(DE107=2,3,0),0)</f>
        <v>0</v>
      </c>
      <c r="DG107" s="74">
        <f>IF(Taula4[[#This Row],[% Jornada (no posar el símbol %)]]&lt;100,IF(Taula4[[#This Row],[Import anual sol·licitat (màxim 1.200,00€ per treballador)]]=1200,4,0),0)</f>
        <v>0</v>
      </c>
      <c r="DH107" s="74">
        <f t="shared" si="50"/>
        <v>0</v>
      </c>
      <c r="DI107" s="74" t="str">
        <f t="shared" si="51"/>
        <v/>
      </c>
      <c r="DJ107" s="74" t="str">
        <f t="shared" si="52"/>
        <v/>
      </c>
      <c r="DK107" s="74" t="str">
        <f t="shared" si="53"/>
        <v/>
      </c>
    </row>
    <row r="108" spans="1:115" ht="13.5" customHeight="1">
      <c r="A108" s="30"/>
      <c r="B108" s="76">
        <v>102</v>
      </c>
      <c r="C108" s="5"/>
      <c r="D108" s="138"/>
      <c r="E108" s="134"/>
      <c r="F108" s="132"/>
      <c r="G108" s="132"/>
      <c r="H108" s="5"/>
      <c r="I108" s="137"/>
      <c r="J108" s="5"/>
      <c r="K108" s="133"/>
      <c r="L108" s="214"/>
      <c r="M108" s="268"/>
      <c r="N108" s="160" t="str">
        <f t="shared" si="27"/>
        <v/>
      </c>
      <c r="O108" s="109"/>
      <c r="P108" s="7"/>
      <c r="Q108" s="7"/>
      <c r="R108" s="7"/>
      <c r="S108" s="7"/>
      <c r="CA108" s="69">
        <f t="shared" si="45"/>
        <v>0</v>
      </c>
      <c r="CB108" s="69" t="str">
        <f t="shared" si="28"/>
        <v/>
      </c>
      <c r="CC108" s="69" t="str">
        <f t="shared" si="29"/>
        <v/>
      </c>
      <c r="CD108" s="69">
        <f t="shared" si="38"/>
        <v>0</v>
      </c>
      <c r="CE108" s="69">
        <f t="shared" si="30"/>
        <v>0</v>
      </c>
      <c r="CF108" s="70" t="str">
        <f t="shared" si="31"/>
        <v/>
      </c>
      <c r="CG108" s="71">
        <f t="shared" si="32"/>
        <v>0</v>
      </c>
      <c r="CH108" s="71">
        <f t="shared" si="33"/>
        <v>0</v>
      </c>
      <c r="CI108" s="71">
        <f t="shared" si="46"/>
        <v>0</v>
      </c>
      <c r="CJ108" s="69">
        <f t="shared" si="47"/>
        <v>0</v>
      </c>
      <c r="CN108" s="73" t="str">
        <f t="shared" si="34"/>
        <v/>
      </c>
      <c r="CO108" s="74" t="str">
        <f t="shared" si="35"/>
        <v/>
      </c>
      <c r="CP108" s="74" t="str">
        <f t="shared" si="39"/>
        <v/>
      </c>
      <c r="CQ108" s="118" t="str">
        <f t="shared" si="36"/>
        <v/>
      </c>
      <c r="CR108" s="118" t="str">
        <f t="shared" si="37"/>
        <v/>
      </c>
      <c r="CS108" s="75" t="str">
        <f t="shared" si="40"/>
        <v/>
      </c>
      <c r="CT108" s="75" t="str">
        <f t="shared" si="41"/>
        <v/>
      </c>
      <c r="CU108" s="74" t="str">
        <f t="shared" si="42"/>
        <v/>
      </c>
      <c r="CV108" s="74" t="str">
        <f t="shared" si="43"/>
        <v/>
      </c>
      <c r="CW108" s="74" t="str">
        <f t="shared" si="48"/>
        <v/>
      </c>
      <c r="CX108" s="110"/>
      <c r="CZ108" s="75">
        <f t="shared" si="49"/>
        <v>0</v>
      </c>
      <c r="DB108" s="74">
        <f>IF(Taula4[[#This Row],[Codi del contracte]]&lt;&gt;"",IF(Taula4[[#This Row],[Codi del contracte]]&gt;199,IF(Taula4[[#This Row],[Codi del contracte]]&lt;300,1,0),0),0)</f>
        <v>0</v>
      </c>
      <c r="DC108" s="74">
        <f>IF(Taula4[[#This Row],[Codi del contracte]]&lt;&gt;"",IF(Taula4[[#This Row],[Codi del contracte]]&gt;499,IF(Taula4[[#This Row],[Codi del contracte]]&lt;600,1,0),0),0)</f>
        <v>0</v>
      </c>
      <c r="DD108" s="74">
        <f t="shared" si="44"/>
        <v>0</v>
      </c>
      <c r="DE108" s="74">
        <f>IF(Taula4[[#This Row],[% Jornada (no posar el símbol %)]]=100,IF(DD108=1,2,0),0)</f>
        <v>0</v>
      </c>
      <c r="DF108" s="74">
        <f>IF(Taula4[[#This Row],[Import anual sol·licitat (màxim 1.200,00€ per treballador)]]=1200,IF(DE108=2,3,0),0)</f>
        <v>0</v>
      </c>
      <c r="DG108" s="74">
        <f>IF(Taula4[[#This Row],[% Jornada (no posar el símbol %)]]&lt;100,IF(Taula4[[#This Row],[Import anual sol·licitat (màxim 1.200,00€ per treballador)]]=1200,4,0),0)</f>
        <v>0</v>
      </c>
      <c r="DH108" s="74">
        <f t="shared" si="50"/>
        <v>0</v>
      </c>
      <c r="DI108" s="74" t="str">
        <f t="shared" si="51"/>
        <v/>
      </c>
      <c r="DJ108" s="74" t="str">
        <f t="shared" si="52"/>
        <v/>
      </c>
      <c r="DK108" s="74" t="str">
        <f t="shared" si="53"/>
        <v/>
      </c>
    </row>
    <row r="109" spans="1:115" ht="13.5" customHeight="1">
      <c r="A109" s="30"/>
      <c r="B109" s="76">
        <v>103</v>
      </c>
      <c r="C109" s="5"/>
      <c r="D109" s="138"/>
      <c r="E109" s="134"/>
      <c r="F109" s="132"/>
      <c r="G109" s="132"/>
      <c r="H109" s="5"/>
      <c r="I109" s="137"/>
      <c r="J109" s="5"/>
      <c r="K109" s="133"/>
      <c r="L109" s="214"/>
      <c r="M109" s="268"/>
      <c r="N109" s="160" t="str">
        <f t="shared" si="27"/>
        <v/>
      </c>
      <c r="O109" s="109"/>
      <c r="P109" s="7"/>
      <c r="Q109" s="7"/>
      <c r="R109" s="7"/>
      <c r="S109" s="7"/>
      <c r="CA109" s="69">
        <f t="shared" si="45"/>
        <v>0</v>
      </c>
      <c r="CB109" s="69" t="str">
        <f t="shared" si="28"/>
        <v/>
      </c>
      <c r="CC109" s="69" t="str">
        <f t="shared" si="29"/>
        <v/>
      </c>
      <c r="CD109" s="69">
        <f t="shared" si="38"/>
        <v>0</v>
      </c>
      <c r="CE109" s="69">
        <f t="shared" si="30"/>
        <v>0</v>
      </c>
      <c r="CF109" s="70" t="str">
        <f t="shared" si="31"/>
        <v/>
      </c>
      <c r="CG109" s="71">
        <f t="shared" si="32"/>
        <v>0</v>
      </c>
      <c r="CH109" s="71">
        <f t="shared" si="33"/>
        <v>0</v>
      </c>
      <c r="CI109" s="71">
        <f t="shared" si="46"/>
        <v>0</v>
      </c>
      <c r="CJ109" s="69">
        <f t="shared" si="47"/>
        <v>0</v>
      </c>
      <c r="CN109" s="73" t="str">
        <f t="shared" si="34"/>
        <v/>
      </c>
      <c r="CO109" s="74" t="str">
        <f t="shared" si="35"/>
        <v/>
      </c>
      <c r="CP109" s="74" t="str">
        <f t="shared" si="39"/>
        <v/>
      </c>
      <c r="CQ109" s="118" t="str">
        <f t="shared" si="36"/>
        <v/>
      </c>
      <c r="CR109" s="118" t="str">
        <f t="shared" si="37"/>
        <v/>
      </c>
      <c r="CS109" s="75" t="str">
        <f t="shared" si="40"/>
        <v/>
      </c>
      <c r="CT109" s="75" t="str">
        <f t="shared" si="41"/>
        <v/>
      </c>
      <c r="CU109" s="74" t="str">
        <f t="shared" si="42"/>
        <v/>
      </c>
      <c r="CV109" s="74" t="str">
        <f t="shared" si="43"/>
        <v/>
      </c>
      <c r="CW109" s="74" t="str">
        <f t="shared" si="48"/>
        <v/>
      </c>
      <c r="CX109" s="110"/>
      <c r="CZ109" s="75">
        <f t="shared" si="49"/>
        <v>0</v>
      </c>
      <c r="DB109" s="74">
        <f>IF(Taula4[[#This Row],[Codi del contracte]]&lt;&gt;"",IF(Taula4[[#This Row],[Codi del contracte]]&gt;199,IF(Taula4[[#This Row],[Codi del contracte]]&lt;300,1,0),0),0)</f>
        <v>0</v>
      </c>
      <c r="DC109" s="74">
        <f>IF(Taula4[[#This Row],[Codi del contracte]]&lt;&gt;"",IF(Taula4[[#This Row],[Codi del contracte]]&gt;499,IF(Taula4[[#This Row],[Codi del contracte]]&lt;600,1,0),0),0)</f>
        <v>0</v>
      </c>
      <c r="DD109" s="74">
        <f t="shared" si="44"/>
        <v>0</v>
      </c>
      <c r="DE109" s="74">
        <f>IF(Taula4[[#This Row],[% Jornada (no posar el símbol %)]]=100,IF(DD109=1,2,0),0)</f>
        <v>0</v>
      </c>
      <c r="DF109" s="74">
        <f>IF(Taula4[[#This Row],[Import anual sol·licitat (màxim 1.200,00€ per treballador)]]=1200,IF(DE109=2,3,0),0)</f>
        <v>0</v>
      </c>
      <c r="DG109" s="74">
        <f>IF(Taula4[[#This Row],[% Jornada (no posar el símbol %)]]&lt;100,IF(Taula4[[#This Row],[Import anual sol·licitat (màxim 1.200,00€ per treballador)]]=1200,4,0),0)</f>
        <v>0</v>
      </c>
      <c r="DH109" s="74">
        <f t="shared" si="50"/>
        <v>0</v>
      </c>
      <c r="DI109" s="74" t="str">
        <f t="shared" si="51"/>
        <v/>
      </c>
      <c r="DJ109" s="74" t="str">
        <f t="shared" si="52"/>
        <v/>
      </c>
      <c r="DK109" s="74" t="str">
        <f t="shared" si="53"/>
        <v/>
      </c>
    </row>
    <row r="110" spans="1:115" ht="13.5" customHeight="1">
      <c r="A110" s="30"/>
      <c r="B110" s="76">
        <v>104</v>
      </c>
      <c r="C110" s="5"/>
      <c r="D110" s="138"/>
      <c r="E110" s="134"/>
      <c r="F110" s="132"/>
      <c r="G110" s="132"/>
      <c r="H110" s="5"/>
      <c r="I110" s="137"/>
      <c r="J110" s="5"/>
      <c r="K110" s="133"/>
      <c r="L110" s="214"/>
      <c r="M110" s="268"/>
      <c r="N110" s="160" t="str">
        <f t="shared" si="27"/>
        <v/>
      </c>
      <c r="O110" s="109"/>
      <c r="P110" s="7"/>
      <c r="Q110" s="7"/>
      <c r="R110" s="7"/>
      <c r="S110" s="7"/>
      <c r="CA110" s="69">
        <f t="shared" si="45"/>
        <v>0</v>
      </c>
      <c r="CB110" s="69" t="str">
        <f t="shared" si="28"/>
        <v/>
      </c>
      <c r="CC110" s="69" t="str">
        <f t="shared" si="29"/>
        <v/>
      </c>
      <c r="CD110" s="69">
        <f t="shared" si="38"/>
        <v>0</v>
      </c>
      <c r="CE110" s="69">
        <f t="shared" si="30"/>
        <v>0</v>
      </c>
      <c r="CF110" s="70" t="str">
        <f t="shared" si="31"/>
        <v/>
      </c>
      <c r="CG110" s="71">
        <f t="shared" si="32"/>
        <v>0</v>
      </c>
      <c r="CH110" s="71">
        <f t="shared" si="33"/>
        <v>0</v>
      </c>
      <c r="CI110" s="71">
        <f t="shared" si="46"/>
        <v>0</v>
      </c>
      <c r="CJ110" s="69">
        <f t="shared" si="47"/>
        <v>0</v>
      </c>
      <c r="CN110" s="73" t="str">
        <f t="shared" si="34"/>
        <v/>
      </c>
      <c r="CO110" s="74" t="str">
        <f t="shared" si="35"/>
        <v/>
      </c>
      <c r="CP110" s="74" t="str">
        <f t="shared" si="39"/>
        <v/>
      </c>
      <c r="CQ110" s="118" t="str">
        <f t="shared" si="36"/>
        <v/>
      </c>
      <c r="CR110" s="118" t="str">
        <f t="shared" si="37"/>
        <v/>
      </c>
      <c r="CS110" s="75" t="str">
        <f t="shared" si="40"/>
        <v/>
      </c>
      <c r="CT110" s="75" t="str">
        <f t="shared" si="41"/>
        <v/>
      </c>
      <c r="CU110" s="74" t="str">
        <f t="shared" si="42"/>
        <v/>
      </c>
      <c r="CV110" s="74" t="str">
        <f t="shared" si="43"/>
        <v/>
      </c>
      <c r="CW110" s="74" t="str">
        <f t="shared" si="48"/>
        <v/>
      </c>
      <c r="CX110" s="110"/>
      <c r="CZ110" s="75">
        <f t="shared" si="49"/>
        <v>0</v>
      </c>
      <c r="DB110" s="74">
        <f>IF(Taula4[[#This Row],[Codi del contracte]]&lt;&gt;"",IF(Taula4[[#This Row],[Codi del contracte]]&gt;199,IF(Taula4[[#This Row],[Codi del contracte]]&lt;300,1,0),0),0)</f>
        <v>0</v>
      </c>
      <c r="DC110" s="74">
        <f>IF(Taula4[[#This Row],[Codi del contracte]]&lt;&gt;"",IF(Taula4[[#This Row],[Codi del contracte]]&gt;499,IF(Taula4[[#This Row],[Codi del contracte]]&lt;600,1,0),0),0)</f>
        <v>0</v>
      </c>
      <c r="DD110" s="74">
        <f t="shared" si="44"/>
        <v>0</v>
      </c>
      <c r="DE110" s="74">
        <f>IF(Taula4[[#This Row],[% Jornada (no posar el símbol %)]]=100,IF(DD110=1,2,0),0)</f>
        <v>0</v>
      </c>
      <c r="DF110" s="74">
        <f>IF(Taula4[[#This Row],[Import anual sol·licitat (màxim 1.200,00€ per treballador)]]=1200,IF(DE110=2,3,0),0)</f>
        <v>0</v>
      </c>
      <c r="DG110" s="74">
        <f>IF(Taula4[[#This Row],[% Jornada (no posar el símbol %)]]&lt;100,IF(Taula4[[#This Row],[Import anual sol·licitat (màxim 1.200,00€ per treballador)]]=1200,4,0),0)</f>
        <v>0</v>
      </c>
      <c r="DH110" s="74">
        <f t="shared" si="50"/>
        <v>0</v>
      </c>
      <c r="DI110" s="74" t="str">
        <f t="shared" si="51"/>
        <v/>
      </c>
      <c r="DJ110" s="74" t="str">
        <f t="shared" si="52"/>
        <v/>
      </c>
      <c r="DK110" s="74" t="str">
        <f t="shared" si="53"/>
        <v/>
      </c>
    </row>
    <row r="111" spans="1:115" ht="13.5" customHeight="1">
      <c r="A111" s="30"/>
      <c r="B111" s="76">
        <v>105</v>
      </c>
      <c r="C111" s="5"/>
      <c r="D111" s="138"/>
      <c r="E111" s="134"/>
      <c r="F111" s="132"/>
      <c r="G111" s="132"/>
      <c r="H111" s="5"/>
      <c r="I111" s="137"/>
      <c r="J111" s="5"/>
      <c r="K111" s="133"/>
      <c r="L111" s="214"/>
      <c r="M111" s="268"/>
      <c r="N111" s="160" t="str">
        <f t="shared" si="27"/>
        <v/>
      </c>
      <c r="O111" s="109"/>
      <c r="P111" s="7"/>
      <c r="Q111" s="7"/>
      <c r="R111" s="7"/>
      <c r="S111" s="7"/>
      <c r="CA111" s="69">
        <f t="shared" si="45"/>
        <v>0</v>
      </c>
      <c r="CB111" s="69" t="str">
        <f t="shared" si="28"/>
        <v/>
      </c>
      <c r="CC111" s="69" t="str">
        <f t="shared" si="29"/>
        <v/>
      </c>
      <c r="CD111" s="69">
        <f t="shared" si="38"/>
        <v>0</v>
      </c>
      <c r="CE111" s="69">
        <f t="shared" si="30"/>
        <v>0</v>
      </c>
      <c r="CF111" s="70" t="str">
        <f t="shared" si="31"/>
        <v/>
      </c>
      <c r="CG111" s="71">
        <f t="shared" si="32"/>
        <v>0</v>
      </c>
      <c r="CH111" s="71">
        <f t="shared" si="33"/>
        <v>0</v>
      </c>
      <c r="CI111" s="71">
        <f t="shared" si="46"/>
        <v>0</v>
      </c>
      <c r="CJ111" s="69">
        <f t="shared" si="47"/>
        <v>0</v>
      </c>
      <c r="CN111" s="73" t="str">
        <f t="shared" si="34"/>
        <v/>
      </c>
      <c r="CO111" s="74" t="str">
        <f t="shared" si="35"/>
        <v/>
      </c>
      <c r="CP111" s="74" t="str">
        <f t="shared" si="39"/>
        <v/>
      </c>
      <c r="CQ111" s="118" t="str">
        <f t="shared" si="36"/>
        <v/>
      </c>
      <c r="CR111" s="118" t="str">
        <f t="shared" si="37"/>
        <v/>
      </c>
      <c r="CS111" s="75" t="str">
        <f t="shared" si="40"/>
        <v/>
      </c>
      <c r="CT111" s="75" t="str">
        <f t="shared" si="41"/>
        <v/>
      </c>
      <c r="CU111" s="74" t="str">
        <f t="shared" si="42"/>
        <v/>
      </c>
      <c r="CV111" s="74" t="str">
        <f t="shared" si="43"/>
        <v/>
      </c>
      <c r="CW111" s="74" t="str">
        <f t="shared" si="48"/>
        <v/>
      </c>
      <c r="CX111" s="110"/>
      <c r="CZ111" s="75">
        <f t="shared" si="49"/>
        <v>0</v>
      </c>
      <c r="DB111" s="74">
        <f>IF(Taula4[[#This Row],[Codi del contracte]]&lt;&gt;"",IF(Taula4[[#This Row],[Codi del contracte]]&gt;199,IF(Taula4[[#This Row],[Codi del contracte]]&lt;300,1,0),0),0)</f>
        <v>0</v>
      </c>
      <c r="DC111" s="74">
        <f>IF(Taula4[[#This Row],[Codi del contracte]]&lt;&gt;"",IF(Taula4[[#This Row],[Codi del contracte]]&gt;499,IF(Taula4[[#This Row],[Codi del contracte]]&lt;600,1,0),0),0)</f>
        <v>0</v>
      </c>
      <c r="DD111" s="74">
        <f t="shared" si="44"/>
        <v>0</v>
      </c>
      <c r="DE111" s="74">
        <f>IF(Taula4[[#This Row],[% Jornada (no posar el símbol %)]]=100,IF(DD111=1,2,0),0)</f>
        <v>0</v>
      </c>
      <c r="DF111" s="74">
        <f>IF(Taula4[[#This Row],[Import anual sol·licitat (màxim 1.200,00€ per treballador)]]=1200,IF(DE111=2,3,0),0)</f>
        <v>0</v>
      </c>
      <c r="DG111" s="74">
        <f>IF(Taula4[[#This Row],[% Jornada (no posar el símbol %)]]&lt;100,IF(Taula4[[#This Row],[Import anual sol·licitat (màxim 1.200,00€ per treballador)]]=1200,4,0),0)</f>
        <v>0</v>
      </c>
      <c r="DH111" s="74">
        <f t="shared" si="50"/>
        <v>0</v>
      </c>
      <c r="DI111" s="74" t="str">
        <f t="shared" si="51"/>
        <v/>
      </c>
      <c r="DJ111" s="74" t="str">
        <f t="shared" si="52"/>
        <v/>
      </c>
      <c r="DK111" s="74" t="str">
        <f t="shared" si="53"/>
        <v/>
      </c>
    </row>
    <row r="112" spans="1:115" ht="13.5" customHeight="1">
      <c r="A112" s="30"/>
      <c r="B112" s="76">
        <v>106</v>
      </c>
      <c r="C112" s="5"/>
      <c r="D112" s="138"/>
      <c r="E112" s="134"/>
      <c r="F112" s="132"/>
      <c r="G112" s="132"/>
      <c r="H112" s="5"/>
      <c r="I112" s="137"/>
      <c r="J112" s="5"/>
      <c r="K112" s="133"/>
      <c r="L112" s="214"/>
      <c r="M112" s="268"/>
      <c r="N112" s="160" t="str">
        <f t="shared" si="27"/>
        <v/>
      </c>
      <c r="O112" s="109"/>
      <c r="P112" s="7"/>
      <c r="Q112" s="7"/>
      <c r="R112" s="7"/>
      <c r="S112" s="7"/>
      <c r="CA112" s="69">
        <f t="shared" si="45"/>
        <v>0</v>
      </c>
      <c r="CB112" s="69" t="str">
        <f t="shared" si="28"/>
        <v/>
      </c>
      <c r="CC112" s="69" t="str">
        <f t="shared" si="29"/>
        <v/>
      </c>
      <c r="CD112" s="69">
        <f t="shared" si="38"/>
        <v>0</v>
      </c>
      <c r="CE112" s="69">
        <f t="shared" si="30"/>
        <v>0</v>
      </c>
      <c r="CF112" s="70" t="str">
        <f t="shared" si="31"/>
        <v/>
      </c>
      <c r="CG112" s="71">
        <f t="shared" si="32"/>
        <v>0</v>
      </c>
      <c r="CH112" s="71">
        <f t="shared" si="33"/>
        <v>0</v>
      </c>
      <c r="CI112" s="71">
        <f t="shared" si="46"/>
        <v>0</v>
      </c>
      <c r="CJ112" s="69">
        <f t="shared" si="47"/>
        <v>0</v>
      </c>
      <c r="CN112" s="73" t="str">
        <f t="shared" si="34"/>
        <v/>
      </c>
      <c r="CO112" s="74" t="str">
        <f t="shared" si="35"/>
        <v/>
      </c>
      <c r="CP112" s="74" t="str">
        <f t="shared" si="39"/>
        <v/>
      </c>
      <c r="CQ112" s="118" t="str">
        <f t="shared" si="36"/>
        <v/>
      </c>
      <c r="CR112" s="118" t="str">
        <f t="shared" si="37"/>
        <v/>
      </c>
      <c r="CS112" s="75" t="str">
        <f t="shared" si="40"/>
        <v/>
      </c>
      <c r="CT112" s="75" t="str">
        <f t="shared" si="41"/>
        <v/>
      </c>
      <c r="CU112" s="74" t="str">
        <f t="shared" si="42"/>
        <v/>
      </c>
      <c r="CV112" s="74" t="str">
        <f t="shared" si="43"/>
        <v/>
      </c>
      <c r="CW112" s="74" t="str">
        <f t="shared" si="48"/>
        <v/>
      </c>
      <c r="CX112" s="110"/>
      <c r="CZ112" s="75">
        <f t="shared" si="49"/>
        <v>0</v>
      </c>
      <c r="DB112" s="74">
        <f>IF(Taula4[[#This Row],[Codi del contracte]]&lt;&gt;"",IF(Taula4[[#This Row],[Codi del contracte]]&gt;199,IF(Taula4[[#This Row],[Codi del contracte]]&lt;300,1,0),0),0)</f>
        <v>0</v>
      </c>
      <c r="DC112" s="74">
        <f>IF(Taula4[[#This Row],[Codi del contracte]]&lt;&gt;"",IF(Taula4[[#This Row],[Codi del contracte]]&gt;499,IF(Taula4[[#This Row],[Codi del contracte]]&lt;600,1,0),0),0)</f>
        <v>0</v>
      </c>
      <c r="DD112" s="74">
        <f t="shared" si="44"/>
        <v>0</v>
      </c>
      <c r="DE112" s="74">
        <f>IF(Taula4[[#This Row],[% Jornada (no posar el símbol %)]]=100,IF(DD112=1,2,0),0)</f>
        <v>0</v>
      </c>
      <c r="DF112" s="74">
        <f>IF(Taula4[[#This Row],[Import anual sol·licitat (màxim 1.200,00€ per treballador)]]=1200,IF(DE112=2,3,0),0)</f>
        <v>0</v>
      </c>
      <c r="DG112" s="74">
        <f>IF(Taula4[[#This Row],[% Jornada (no posar el símbol %)]]&lt;100,IF(Taula4[[#This Row],[Import anual sol·licitat (màxim 1.200,00€ per treballador)]]=1200,4,0),0)</f>
        <v>0</v>
      </c>
      <c r="DH112" s="74">
        <f t="shared" si="50"/>
        <v>0</v>
      </c>
      <c r="DI112" s="74" t="str">
        <f t="shared" si="51"/>
        <v/>
      </c>
      <c r="DJ112" s="74" t="str">
        <f t="shared" si="52"/>
        <v/>
      </c>
      <c r="DK112" s="74" t="str">
        <f t="shared" si="53"/>
        <v/>
      </c>
    </row>
    <row r="113" spans="1:115" ht="13.5" customHeight="1">
      <c r="A113" s="30"/>
      <c r="B113" s="76">
        <v>107</v>
      </c>
      <c r="C113" s="5"/>
      <c r="D113" s="138"/>
      <c r="E113" s="134"/>
      <c r="F113" s="132"/>
      <c r="G113" s="132"/>
      <c r="H113" s="5"/>
      <c r="I113" s="137"/>
      <c r="J113" s="5"/>
      <c r="K113" s="133"/>
      <c r="L113" s="214"/>
      <c r="M113" s="268"/>
      <c r="N113" s="160" t="str">
        <f t="shared" si="27"/>
        <v/>
      </c>
      <c r="O113" s="109"/>
      <c r="P113" s="7"/>
      <c r="Q113" s="7"/>
      <c r="R113" s="7"/>
      <c r="S113" s="7"/>
      <c r="CA113" s="69">
        <f t="shared" si="45"/>
        <v>0</v>
      </c>
      <c r="CB113" s="69" t="str">
        <f t="shared" si="28"/>
        <v/>
      </c>
      <c r="CC113" s="69" t="str">
        <f t="shared" si="29"/>
        <v/>
      </c>
      <c r="CD113" s="69">
        <f t="shared" si="38"/>
        <v>0</v>
      </c>
      <c r="CE113" s="69">
        <f t="shared" si="30"/>
        <v>0</v>
      </c>
      <c r="CF113" s="70" t="str">
        <f t="shared" si="31"/>
        <v/>
      </c>
      <c r="CG113" s="71">
        <f t="shared" si="32"/>
        <v>0</v>
      </c>
      <c r="CH113" s="71">
        <f t="shared" si="33"/>
        <v>0</v>
      </c>
      <c r="CI113" s="71">
        <f t="shared" si="46"/>
        <v>0</v>
      </c>
      <c r="CJ113" s="69">
        <f t="shared" si="47"/>
        <v>0</v>
      </c>
      <c r="CN113" s="73" t="str">
        <f t="shared" si="34"/>
        <v/>
      </c>
      <c r="CO113" s="74" t="str">
        <f t="shared" si="35"/>
        <v/>
      </c>
      <c r="CP113" s="74" t="str">
        <f t="shared" si="39"/>
        <v/>
      </c>
      <c r="CQ113" s="118" t="str">
        <f t="shared" si="36"/>
        <v/>
      </c>
      <c r="CR113" s="118" t="str">
        <f t="shared" si="37"/>
        <v/>
      </c>
      <c r="CS113" s="75" t="str">
        <f t="shared" si="40"/>
        <v/>
      </c>
      <c r="CT113" s="75" t="str">
        <f t="shared" si="41"/>
        <v/>
      </c>
      <c r="CU113" s="74" t="str">
        <f t="shared" si="42"/>
        <v/>
      </c>
      <c r="CV113" s="74" t="str">
        <f t="shared" si="43"/>
        <v/>
      </c>
      <c r="CW113" s="74" t="str">
        <f t="shared" si="48"/>
        <v/>
      </c>
      <c r="CX113" s="110"/>
      <c r="CZ113" s="75">
        <f t="shared" si="49"/>
        <v>0</v>
      </c>
      <c r="DB113" s="74">
        <f>IF(Taula4[[#This Row],[Codi del contracte]]&lt;&gt;"",IF(Taula4[[#This Row],[Codi del contracte]]&gt;199,IF(Taula4[[#This Row],[Codi del contracte]]&lt;300,1,0),0),0)</f>
        <v>0</v>
      </c>
      <c r="DC113" s="74">
        <f>IF(Taula4[[#This Row],[Codi del contracte]]&lt;&gt;"",IF(Taula4[[#This Row],[Codi del contracte]]&gt;499,IF(Taula4[[#This Row],[Codi del contracte]]&lt;600,1,0),0),0)</f>
        <v>0</v>
      </c>
      <c r="DD113" s="74">
        <f t="shared" si="44"/>
        <v>0</v>
      </c>
      <c r="DE113" s="74">
        <f>IF(Taula4[[#This Row],[% Jornada (no posar el símbol %)]]=100,IF(DD113=1,2,0),0)</f>
        <v>0</v>
      </c>
      <c r="DF113" s="74">
        <f>IF(Taula4[[#This Row],[Import anual sol·licitat (màxim 1.200,00€ per treballador)]]=1200,IF(DE113=2,3,0),0)</f>
        <v>0</v>
      </c>
      <c r="DG113" s="74">
        <f>IF(Taula4[[#This Row],[% Jornada (no posar el símbol %)]]&lt;100,IF(Taula4[[#This Row],[Import anual sol·licitat (màxim 1.200,00€ per treballador)]]=1200,4,0),0)</f>
        <v>0</v>
      </c>
      <c r="DH113" s="74">
        <f t="shared" si="50"/>
        <v>0</v>
      </c>
      <c r="DI113" s="74" t="str">
        <f t="shared" si="51"/>
        <v/>
      </c>
      <c r="DJ113" s="74" t="str">
        <f t="shared" si="52"/>
        <v/>
      </c>
      <c r="DK113" s="74" t="str">
        <f t="shared" si="53"/>
        <v/>
      </c>
    </row>
    <row r="114" spans="1:115" ht="13.5" customHeight="1">
      <c r="A114" s="30"/>
      <c r="B114" s="76">
        <v>108</v>
      </c>
      <c r="C114" s="5"/>
      <c r="D114" s="138"/>
      <c r="E114" s="134"/>
      <c r="F114" s="132"/>
      <c r="G114" s="132"/>
      <c r="H114" s="5"/>
      <c r="I114" s="137"/>
      <c r="J114" s="5"/>
      <c r="K114" s="133"/>
      <c r="L114" s="214"/>
      <c r="M114" s="268"/>
      <c r="N114" s="160" t="str">
        <f t="shared" si="27"/>
        <v/>
      </c>
      <c r="O114" s="109"/>
      <c r="P114" s="7"/>
      <c r="Q114" s="7"/>
      <c r="R114" s="7"/>
      <c r="S114" s="7"/>
      <c r="CA114" s="69">
        <f t="shared" si="45"/>
        <v>0</v>
      </c>
      <c r="CB114" s="69" t="str">
        <f t="shared" si="28"/>
        <v/>
      </c>
      <c r="CC114" s="69" t="str">
        <f t="shared" si="29"/>
        <v/>
      </c>
      <c r="CD114" s="69">
        <f t="shared" si="38"/>
        <v>0</v>
      </c>
      <c r="CE114" s="69">
        <f t="shared" si="30"/>
        <v>0</v>
      </c>
      <c r="CF114" s="70" t="str">
        <f t="shared" si="31"/>
        <v/>
      </c>
      <c r="CG114" s="71">
        <f t="shared" si="32"/>
        <v>0</v>
      </c>
      <c r="CH114" s="71">
        <f t="shared" si="33"/>
        <v>0</v>
      </c>
      <c r="CI114" s="71">
        <f t="shared" si="46"/>
        <v>0</v>
      </c>
      <c r="CJ114" s="69">
        <f t="shared" si="47"/>
        <v>0</v>
      </c>
      <c r="CN114" s="73" t="str">
        <f t="shared" si="34"/>
        <v/>
      </c>
      <c r="CO114" s="74" t="str">
        <f t="shared" si="35"/>
        <v/>
      </c>
      <c r="CP114" s="74" t="str">
        <f t="shared" si="39"/>
        <v/>
      </c>
      <c r="CQ114" s="118" t="str">
        <f t="shared" si="36"/>
        <v/>
      </c>
      <c r="CR114" s="118" t="str">
        <f t="shared" si="37"/>
        <v/>
      </c>
      <c r="CS114" s="75" t="str">
        <f t="shared" si="40"/>
        <v/>
      </c>
      <c r="CT114" s="75" t="str">
        <f t="shared" si="41"/>
        <v/>
      </c>
      <c r="CU114" s="74" t="str">
        <f t="shared" si="42"/>
        <v/>
      </c>
      <c r="CV114" s="74" t="str">
        <f t="shared" si="43"/>
        <v/>
      </c>
      <c r="CW114" s="74" t="str">
        <f t="shared" si="48"/>
        <v/>
      </c>
      <c r="CX114" s="110"/>
      <c r="CZ114" s="75">
        <f t="shared" si="49"/>
        <v>0</v>
      </c>
      <c r="DB114" s="74">
        <f>IF(Taula4[[#This Row],[Codi del contracte]]&lt;&gt;"",IF(Taula4[[#This Row],[Codi del contracte]]&gt;199,IF(Taula4[[#This Row],[Codi del contracte]]&lt;300,1,0),0),0)</f>
        <v>0</v>
      </c>
      <c r="DC114" s="74">
        <f>IF(Taula4[[#This Row],[Codi del contracte]]&lt;&gt;"",IF(Taula4[[#This Row],[Codi del contracte]]&gt;499,IF(Taula4[[#This Row],[Codi del contracte]]&lt;600,1,0),0),0)</f>
        <v>0</v>
      </c>
      <c r="DD114" s="74">
        <f t="shared" si="44"/>
        <v>0</v>
      </c>
      <c r="DE114" s="74">
        <f>IF(Taula4[[#This Row],[% Jornada (no posar el símbol %)]]=100,IF(DD114=1,2,0),0)</f>
        <v>0</v>
      </c>
      <c r="DF114" s="74">
        <f>IF(Taula4[[#This Row],[Import anual sol·licitat (màxim 1.200,00€ per treballador)]]=1200,IF(DE114=2,3,0),0)</f>
        <v>0</v>
      </c>
      <c r="DG114" s="74">
        <f>IF(Taula4[[#This Row],[% Jornada (no posar el símbol %)]]&lt;100,IF(Taula4[[#This Row],[Import anual sol·licitat (màxim 1.200,00€ per treballador)]]=1200,4,0),0)</f>
        <v>0</v>
      </c>
      <c r="DH114" s="74">
        <f t="shared" si="50"/>
        <v>0</v>
      </c>
      <c r="DI114" s="74" t="str">
        <f t="shared" si="51"/>
        <v/>
      </c>
      <c r="DJ114" s="74" t="str">
        <f t="shared" si="52"/>
        <v/>
      </c>
      <c r="DK114" s="74" t="str">
        <f t="shared" si="53"/>
        <v/>
      </c>
    </row>
    <row r="115" spans="1:115" ht="13.5" customHeight="1">
      <c r="A115" s="30"/>
      <c r="B115" s="76">
        <v>109</v>
      </c>
      <c r="C115" s="5"/>
      <c r="D115" s="138"/>
      <c r="E115" s="134"/>
      <c r="F115" s="132"/>
      <c r="G115" s="132"/>
      <c r="H115" s="5"/>
      <c r="I115" s="137"/>
      <c r="J115" s="5"/>
      <c r="K115" s="133"/>
      <c r="L115" s="214"/>
      <c r="M115" s="268"/>
      <c r="N115" s="160" t="str">
        <f t="shared" si="27"/>
        <v/>
      </c>
      <c r="O115" s="109"/>
      <c r="P115" s="7"/>
      <c r="Q115" s="7"/>
      <c r="R115" s="7"/>
      <c r="S115" s="7"/>
      <c r="CA115" s="69">
        <f t="shared" si="45"/>
        <v>0</v>
      </c>
      <c r="CB115" s="69" t="str">
        <f t="shared" si="28"/>
        <v/>
      </c>
      <c r="CC115" s="69" t="str">
        <f t="shared" si="29"/>
        <v/>
      </c>
      <c r="CD115" s="69">
        <f t="shared" si="38"/>
        <v>0</v>
      </c>
      <c r="CE115" s="69">
        <f t="shared" si="30"/>
        <v>0</v>
      </c>
      <c r="CF115" s="70" t="str">
        <f t="shared" si="31"/>
        <v/>
      </c>
      <c r="CG115" s="71">
        <f t="shared" si="32"/>
        <v>0</v>
      </c>
      <c r="CH115" s="71">
        <f t="shared" si="33"/>
        <v>0</v>
      </c>
      <c r="CI115" s="71">
        <f t="shared" si="46"/>
        <v>0</v>
      </c>
      <c r="CJ115" s="69">
        <f t="shared" si="47"/>
        <v>0</v>
      </c>
      <c r="CN115" s="73" t="str">
        <f t="shared" si="34"/>
        <v/>
      </c>
      <c r="CO115" s="74" t="str">
        <f t="shared" si="35"/>
        <v/>
      </c>
      <c r="CP115" s="74" t="str">
        <f t="shared" si="39"/>
        <v/>
      </c>
      <c r="CQ115" s="118" t="str">
        <f t="shared" si="36"/>
        <v/>
      </c>
      <c r="CR115" s="118" t="str">
        <f t="shared" si="37"/>
        <v/>
      </c>
      <c r="CS115" s="75" t="str">
        <f t="shared" si="40"/>
        <v/>
      </c>
      <c r="CT115" s="75" t="str">
        <f t="shared" si="41"/>
        <v/>
      </c>
      <c r="CU115" s="74" t="str">
        <f t="shared" si="42"/>
        <v/>
      </c>
      <c r="CV115" s="74" t="str">
        <f t="shared" si="43"/>
        <v/>
      </c>
      <c r="CW115" s="74" t="str">
        <f t="shared" si="48"/>
        <v/>
      </c>
      <c r="CX115" s="110"/>
      <c r="CZ115" s="75">
        <f t="shared" si="49"/>
        <v>0</v>
      </c>
      <c r="DB115" s="74">
        <f>IF(Taula4[[#This Row],[Codi del contracte]]&lt;&gt;"",IF(Taula4[[#This Row],[Codi del contracte]]&gt;199,IF(Taula4[[#This Row],[Codi del contracte]]&lt;300,1,0),0),0)</f>
        <v>0</v>
      </c>
      <c r="DC115" s="74">
        <f>IF(Taula4[[#This Row],[Codi del contracte]]&lt;&gt;"",IF(Taula4[[#This Row],[Codi del contracte]]&gt;499,IF(Taula4[[#This Row],[Codi del contracte]]&lt;600,1,0),0),0)</f>
        <v>0</v>
      </c>
      <c r="DD115" s="74">
        <f t="shared" si="44"/>
        <v>0</v>
      </c>
      <c r="DE115" s="74">
        <f>IF(Taula4[[#This Row],[% Jornada (no posar el símbol %)]]=100,IF(DD115=1,2,0),0)</f>
        <v>0</v>
      </c>
      <c r="DF115" s="74">
        <f>IF(Taula4[[#This Row],[Import anual sol·licitat (màxim 1.200,00€ per treballador)]]=1200,IF(DE115=2,3,0),0)</f>
        <v>0</v>
      </c>
      <c r="DG115" s="74">
        <f>IF(Taula4[[#This Row],[% Jornada (no posar el símbol %)]]&lt;100,IF(Taula4[[#This Row],[Import anual sol·licitat (màxim 1.200,00€ per treballador)]]=1200,4,0),0)</f>
        <v>0</v>
      </c>
      <c r="DH115" s="74">
        <f t="shared" si="50"/>
        <v>0</v>
      </c>
      <c r="DI115" s="74" t="str">
        <f t="shared" si="51"/>
        <v/>
      </c>
      <c r="DJ115" s="74" t="str">
        <f t="shared" si="52"/>
        <v/>
      </c>
      <c r="DK115" s="74" t="str">
        <f t="shared" si="53"/>
        <v/>
      </c>
    </row>
    <row r="116" spans="1:115" ht="13.5" customHeight="1">
      <c r="A116" s="30"/>
      <c r="B116" s="76">
        <v>110</v>
      </c>
      <c r="C116" s="5"/>
      <c r="D116" s="138"/>
      <c r="E116" s="134"/>
      <c r="F116" s="132"/>
      <c r="G116" s="132"/>
      <c r="H116" s="5"/>
      <c r="I116" s="137"/>
      <c r="J116" s="5"/>
      <c r="K116" s="133"/>
      <c r="L116" s="214"/>
      <c r="M116" s="268"/>
      <c r="N116" s="160" t="str">
        <f t="shared" si="27"/>
        <v/>
      </c>
      <c r="O116" s="109"/>
      <c r="P116" s="7"/>
      <c r="Q116" s="7"/>
      <c r="R116" s="7"/>
      <c r="S116" s="7"/>
      <c r="CA116" s="69">
        <f t="shared" si="45"/>
        <v>0</v>
      </c>
      <c r="CB116" s="69" t="str">
        <f t="shared" si="28"/>
        <v/>
      </c>
      <c r="CC116" s="69" t="str">
        <f t="shared" si="29"/>
        <v/>
      </c>
      <c r="CD116" s="69">
        <f t="shared" si="38"/>
        <v>0</v>
      </c>
      <c r="CE116" s="69">
        <f t="shared" si="30"/>
        <v>0</v>
      </c>
      <c r="CF116" s="70" t="str">
        <f t="shared" si="31"/>
        <v/>
      </c>
      <c r="CG116" s="71">
        <f t="shared" si="32"/>
        <v>0</v>
      </c>
      <c r="CH116" s="71">
        <f t="shared" si="33"/>
        <v>0</v>
      </c>
      <c r="CI116" s="71">
        <f t="shared" si="46"/>
        <v>0</v>
      </c>
      <c r="CJ116" s="69">
        <f t="shared" si="47"/>
        <v>0</v>
      </c>
      <c r="CN116" s="73" t="str">
        <f t="shared" si="34"/>
        <v/>
      </c>
      <c r="CO116" s="74" t="str">
        <f t="shared" si="35"/>
        <v/>
      </c>
      <c r="CP116" s="74" t="str">
        <f t="shared" si="39"/>
        <v/>
      </c>
      <c r="CQ116" s="118" t="str">
        <f t="shared" si="36"/>
        <v/>
      </c>
      <c r="CR116" s="118" t="str">
        <f t="shared" si="37"/>
        <v/>
      </c>
      <c r="CS116" s="75" t="str">
        <f t="shared" si="40"/>
        <v/>
      </c>
      <c r="CT116" s="75" t="str">
        <f t="shared" si="41"/>
        <v/>
      </c>
      <c r="CU116" s="74" t="str">
        <f t="shared" si="42"/>
        <v/>
      </c>
      <c r="CV116" s="74" t="str">
        <f t="shared" si="43"/>
        <v/>
      </c>
      <c r="CW116" s="74" t="str">
        <f t="shared" si="48"/>
        <v/>
      </c>
      <c r="CX116" s="110"/>
      <c r="CZ116" s="75">
        <f t="shared" si="49"/>
        <v>0</v>
      </c>
      <c r="DB116" s="74">
        <f>IF(Taula4[[#This Row],[Codi del contracte]]&lt;&gt;"",IF(Taula4[[#This Row],[Codi del contracte]]&gt;199,IF(Taula4[[#This Row],[Codi del contracte]]&lt;300,1,0),0),0)</f>
        <v>0</v>
      </c>
      <c r="DC116" s="74">
        <f>IF(Taula4[[#This Row],[Codi del contracte]]&lt;&gt;"",IF(Taula4[[#This Row],[Codi del contracte]]&gt;499,IF(Taula4[[#This Row],[Codi del contracte]]&lt;600,1,0),0),0)</f>
        <v>0</v>
      </c>
      <c r="DD116" s="74">
        <f t="shared" si="44"/>
        <v>0</v>
      </c>
      <c r="DE116" s="74">
        <f>IF(Taula4[[#This Row],[% Jornada (no posar el símbol %)]]=100,IF(DD116=1,2,0),0)</f>
        <v>0</v>
      </c>
      <c r="DF116" s="74">
        <f>IF(Taula4[[#This Row],[Import anual sol·licitat (màxim 1.200,00€ per treballador)]]=1200,IF(DE116=2,3,0),0)</f>
        <v>0</v>
      </c>
      <c r="DG116" s="74">
        <f>IF(Taula4[[#This Row],[% Jornada (no posar el símbol %)]]&lt;100,IF(Taula4[[#This Row],[Import anual sol·licitat (màxim 1.200,00€ per treballador)]]=1200,4,0),0)</f>
        <v>0</v>
      </c>
      <c r="DH116" s="74">
        <f t="shared" si="50"/>
        <v>0</v>
      </c>
      <c r="DI116" s="74" t="str">
        <f t="shared" si="51"/>
        <v/>
      </c>
      <c r="DJ116" s="74" t="str">
        <f t="shared" si="52"/>
        <v/>
      </c>
      <c r="DK116" s="74" t="str">
        <f t="shared" si="53"/>
        <v/>
      </c>
    </row>
    <row r="117" spans="1:115" ht="13.5" customHeight="1">
      <c r="A117" s="30"/>
      <c r="B117" s="76">
        <v>111</v>
      </c>
      <c r="C117" s="5"/>
      <c r="D117" s="138"/>
      <c r="E117" s="134"/>
      <c r="F117" s="132"/>
      <c r="G117" s="132"/>
      <c r="H117" s="5"/>
      <c r="I117" s="137"/>
      <c r="J117" s="5"/>
      <c r="K117" s="133"/>
      <c r="L117" s="214"/>
      <c r="M117" s="268"/>
      <c r="N117" s="160" t="str">
        <f t="shared" si="27"/>
        <v/>
      </c>
      <c r="O117" s="109"/>
      <c r="P117" s="7"/>
      <c r="Q117" s="7"/>
      <c r="R117" s="7"/>
      <c r="S117" s="7"/>
      <c r="CA117" s="69">
        <f t="shared" si="45"/>
        <v>0</v>
      </c>
      <c r="CB117" s="69" t="str">
        <f t="shared" si="28"/>
        <v/>
      </c>
      <c r="CC117" s="69" t="str">
        <f t="shared" si="29"/>
        <v/>
      </c>
      <c r="CD117" s="69">
        <f t="shared" si="38"/>
        <v>0</v>
      </c>
      <c r="CE117" s="69">
        <f t="shared" si="30"/>
        <v>0</v>
      </c>
      <c r="CF117" s="70" t="str">
        <f t="shared" si="31"/>
        <v/>
      </c>
      <c r="CG117" s="71">
        <f t="shared" si="32"/>
        <v>0</v>
      </c>
      <c r="CH117" s="71">
        <f t="shared" si="33"/>
        <v>0</v>
      </c>
      <c r="CI117" s="71">
        <f t="shared" si="46"/>
        <v>0</v>
      </c>
      <c r="CJ117" s="69">
        <f t="shared" si="47"/>
        <v>0</v>
      </c>
      <c r="CN117" s="73" t="str">
        <f t="shared" si="34"/>
        <v/>
      </c>
      <c r="CO117" s="74" t="str">
        <f t="shared" si="35"/>
        <v/>
      </c>
      <c r="CP117" s="74" t="str">
        <f t="shared" si="39"/>
        <v/>
      </c>
      <c r="CQ117" s="118" t="str">
        <f t="shared" si="36"/>
        <v/>
      </c>
      <c r="CR117" s="118" t="str">
        <f t="shared" si="37"/>
        <v/>
      </c>
      <c r="CS117" s="75" t="str">
        <f t="shared" si="40"/>
        <v/>
      </c>
      <c r="CT117" s="75" t="str">
        <f t="shared" si="41"/>
        <v/>
      </c>
      <c r="CU117" s="74" t="str">
        <f t="shared" si="42"/>
        <v/>
      </c>
      <c r="CV117" s="74" t="str">
        <f t="shared" si="43"/>
        <v/>
      </c>
      <c r="CW117" s="74" t="str">
        <f t="shared" si="48"/>
        <v/>
      </c>
      <c r="CX117" s="110"/>
      <c r="CZ117" s="75">
        <f t="shared" si="49"/>
        <v>0</v>
      </c>
      <c r="DB117" s="74">
        <f>IF(Taula4[[#This Row],[Codi del contracte]]&lt;&gt;"",IF(Taula4[[#This Row],[Codi del contracte]]&gt;199,IF(Taula4[[#This Row],[Codi del contracte]]&lt;300,1,0),0),0)</f>
        <v>0</v>
      </c>
      <c r="DC117" s="74">
        <f>IF(Taula4[[#This Row],[Codi del contracte]]&lt;&gt;"",IF(Taula4[[#This Row],[Codi del contracte]]&gt;499,IF(Taula4[[#This Row],[Codi del contracte]]&lt;600,1,0),0),0)</f>
        <v>0</v>
      </c>
      <c r="DD117" s="74">
        <f t="shared" si="44"/>
        <v>0</v>
      </c>
      <c r="DE117" s="74">
        <f>IF(Taula4[[#This Row],[% Jornada (no posar el símbol %)]]=100,IF(DD117=1,2,0),0)</f>
        <v>0</v>
      </c>
      <c r="DF117" s="74">
        <f>IF(Taula4[[#This Row],[Import anual sol·licitat (màxim 1.200,00€ per treballador)]]=1200,IF(DE117=2,3,0),0)</f>
        <v>0</v>
      </c>
      <c r="DG117" s="74">
        <f>IF(Taula4[[#This Row],[% Jornada (no posar el símbol %)]]&lt;100,IF(Taula4[[#This Row],[Import anual sol·licitat (màxim 1.200,00€ per treballador)]]=1200,4,0),0)</f>
        <v>0</v>
      </c>
      <c r="DH117" s="74">
        <f t="shared" si="50"/>
        <v>0</v>
      </c>
      <c r="DI117" s="74" t="str">
        <f t="shared" si="51"/>
        <v/>
      </c>
      <c r="DJ117" s="74" t="str">
        <f t="shared" si="52"/>
        <v/>
      </c>
      <c r="DK117" s="74" t="str">
        <f t="shared" si="53"/>
        <v/>
      </c>
    </row>
    <row r="118" spans="1:115" ht="13.5" customHeight="1">
      <c r="A118" s="30"/>
      <c r="B118" s="76">
        <v>112</v>
      </c>
      <c r="C118" s="5"/>
      <c r="D118" s="138"/>
      <c r="E118" s="134"/>
      <c r="F118" s="132"/>
      <c r="G118" s="132"/>
      <c r="H118" s="5"/>
      <c r="I118" s="137"/>
      <c r="J118" s="5"/>
      <c r="K118" s="133"/>
      <c r="L118" s="214"/>
      <c r="M118" s="268"/>
      <c r="N118" s="160" t="str">
        <f t="shared" si="27"/>
        <v/>
      </c>
      <c r="O118" s="109"/>
      <c r="P118" s="7"/>
      <c r="Q118" s="7"/>
      <c r="R118" s="7"/>
      <c r="S118" s="7"/>
      <c r="CA118" s="69">
        <f t="shared" si="45"/>
        <v>0</v>
      </c>
      <c r="CB118" s="69" t="str">
        <f t="shared" si="28"/>
        <v/>
      </c>
      <c r="CC118" s="69" t="str">
        <f t="shared" si="29"/>
        <v/>
      </c>
      <c r="CD118" s="69">
        <f t="shared" si="38"/>
        <v>0</v>
      </c>
      <c r="CE118" s="69">
        <f t="shared" si="30"/>
        <v>0</v>
      </c>
      <c r="CF118" s="70" t="str">
        <f t="shared" si="31"/>
        <v/>
      </c>
      <c r="CG118" s="71">
        <f t="shared" si="32"/>
        <v>0</v>
      </c>
      <c r="CH118" s="71">
        <f t="shared" si="33"/>
        <v>0</v>
      </c>
      <c r="CI118" s="71">
        <f t="shared" si="46"/>
        <v>0</v>
      </c>
      <c r="CJ118" s="69">
        <f t="shared" si="47"/>
        <v>0</v>
      </c>
      <c r="CN118" s="73" t="str">
        <f t="shared" si="34"/>
        <v/>
      </c>
      <c r="CO118" s="74" t="str">
        <f t="shared" si="35"/>
        <v/>
      </c>
      <c r="CP118" s="74" t="str">
        <f t="shared" si="39"/>
        <v/>
      </c>
      <c r="CQ118" s="118" t="str">
        <f t="shared" si="36"/>
        <v/>
      </c>
      <c r="CR118" s="118" t="str">
        <f t="shared" si="37"/>
        <v/>
      </c>
      <c r="CS118" s="75" t="str">
        <f t="shared" si="40"/>
        <v/>
      </c>
      <c r="CT118" s="75" t="str">
        <f t="shared" si="41"/>
        <v/>
      </c>
      <c r="CU118" s="74" t="str">
        <f t="shared" si="42"/>
        <v/>
      </c>
      <c r="CV118" s="74" t="str">
        <f t="shared" si="43"/>
        <v/>
      </c>
      <c r="CW118" s="74" t="str">
        <f t="shared" si="48"/>
        <v/>
      </c>
      <c r="CX118" s="110"/>
      <c r="CZ118" s="75">
        <f t="shared" si="49"/>
        <v>0</v>
      </c>
      <c r="DB118" s="74">
        <f>IF(Taula4[[#This Row],[Codi del contracte]]&lt;&gt;"",IF(Taula4[[#This Row],[Codi del contracte]]&gt;199,IF(Taula4[[#This Row],[Codi del contracte]]&lt;300,1,0),0),0)</f>
        <v>0</v>
      </c>
      <c r="DC118" s="74">
        <f>IF(Taula4[[#This Row],[Codi del contracte]]&lt;&gt;"",IF(Taula4[[#This Row],[Codi del contracte]]&gt;499,IF(Taula4[[#This Row],[Codi del contracte]]&lt;600,1,0),0),0)</f>
        <v>0</v>
      </c>
      <c r="DD118" s="74">
        <f t="shared" si="44"/>
        <v>0</v>
      </c>
      <c r="DE118" s="74">
        <f>IF(Taula4[[#This Row],[% Jornada (no posar el símbol %)]]=100,IF(DD118=1,2,0),0)</f>
        <v>0</v>
      </c>
      <c r="DF118" s="74">
        <f>IF(Taula4[[#This Row],[Import anual sol·licitat (màxim 1.200,00€ per treballador)]]=1200,IF(DE118=2,3,0),0)</f>
        <v>0</v>
      </c>
      <c r="DG118" s="74">
        <f>IF(Taula4[[#This Row],[% Jornada (no posar el símbol %)]]&lt;100,IF(Taula4[[#This Row],[Import anual sol·licitat (màxim 1.200,00€ per treballador)]]=1200,4,0),0)</f>
        <v>0</v>
      </c>
      <c r="DH118" s="74">
        <f t="shared" si="50"/>
        <v>0</v>
      </c>
      <c r="DI118" s="74" t="str">
        <f t="shared" si="51"/>
        <v/>
      </c>
      <c r="DJ118" s="74" t="str">
        <f t="shared" si="52"/>
        <v/>
      </c>
      <c r="DK118" s="74" t="str">
        <f t="shared" si="53"/>
        <v/>
      </c>
    </row>
    <row r="119" spans="1:115" ht="13.5" customHeight="1">
      <c r="A119" s="30"/>
      <c r="B119" s="76">
        <v>113</v>
      </c>
      <c r="C119" s="5"/>
      <c r="D119" s="138"/>
      <c r="E119" s="134"/>
      <c r="F119" s="132"/>
      <c r="G119" s="132"/>
      <c r="H119" s="5"/>
      <c r="I119" s="137"/>
      <c r="J119" s="5"/>
      <c r="K119" s="133"/>
      <c r="L119" s="214"/>
      <c r="M119" s="268"/>
      <c r="N119" s="160" t="str">
        <f t="shared" si="27"/>
        <v/>
      </c>
      <c r="O119" s="109"/>
      <c r="P119" s="7"/>
      <c r="Q119" s="7"/>
      <c r="R119" s="7"/>
      <c r="S119" s="7"/>
      <c r="CA119" s="69">
        <f t="shared" si="45"/>
        <v>0</v>
      </c>
      <c r="CB119" s="69" t="str">
        <f t="shared" si="28"/>
        <v/>
      </c>
      <c r="CC119" s="69" t="str">
        <f t="shared" si="29"/>
        <v/>
      </c>
      <c r="CD119" s="69">
        <f t="shared" si="38"/>
        <v>0</v>
      </c>
      <c r="CE119" s="69">
        <f t="shared" si="30"/>
        <v>0</v>
      </c>
      <c r="CF119" s="70" t="str">
        <f t="shared" si="31"/>
        <v/>
      </c>
      <c r="CG119" s="71">
        <f t="shared" si="32"/>
        <v>0</v>
      </c>
      <c r="CH119" s="71">
        <f t="shared" si="33"/>
        <v>0</v>
      </c>
      <c r="CI119" s="71">
        <f t="shared" si="46"/>
        <v>0</v>
      </c>
      <c r="CJ119" s="69">
        <f t="shared" si="47"/>
        <v>0</v>
      </c>
      <c r="CN119" s="73" t="str">
        <f t="shared" si="34"/>
        <v/>
      </c>
      <c r="CO119" s="74" t="str">
        <f t="shared" si="35"/>
        <v/>
      </c>
      <c r="CP119" s="74" t="str">
        <f t="shared" si="39"/>
        <v/>
      </c>
      <c r="CQ119" s="118" t="str">
        <f t="shared" si="36"/>
        <v/>
      </c>
      <c r="CR119" s="118" t="str">
        <f t="shared" si="37"/>
        <v/>
      </c>
      <c r="CS119" s="75" t="str">
        <f t="shared" si="40"/>
        <v/>
      </c>
      <c r="CT119" s="75" t="str">
        <f t="shared" si="41"/>
        <v/>
      </c>
      <c r="CU119" s="74" t="str">
        <f t="shared" si="42"/>
        <v/>
      </c>
      <c r="CV119" s="74" t="str">
        <f t="shared" si="43"/>
        <v/>
      </c>
      <c r="CW119" s="74" t="str">
        <f t="shared" si="48"/>
        <v/>
      </c>
      <c r="CX119" s="110"/>
      <c r="CZ119" s="75">
        <f t="shared" si="49"/>
        <v>0</v>
      </c>
      <c r="DB119" s="74">
        <f>IF(Taula4[[#This Row],[Codi del contracte]]&lt;&gt;"",IF(Taula4[[#This Row],[Codi del contracte]]&gt;199,IF(Taula4[[#This Row],[Codi del contracte]]&lt;300,1,0),0),0)</f>
        <v>0</v>
      </c>
      <c r="DC119" s="74">
        <f>IF(Taula4[[#This Row],[Codi del contracte]]&lt;&gt;"",IF(Taula4[[#This Row],[Codi del contracte]]&gt;499,IF(Taula4[[#This Row],[Codi del contracte]]&lt;600,1,0),0),0)</f>
        <v>0</v>
      </c>
      <c r="DD119" s="74">
        <f t="shared" si="44"/>
        <v>0</v>
      </c>
      <c r="DE119" s="74">
        <f>IF(Taula4[[#This Row],[% Jornada (no posar el símbol %)]]=100,IF(DD119=1,2,0),0)</f>
        <v>0</v>
      </c>
      <c r="DF119" s="74">
        <f>IF(Taula4[[#This Row],[Import anual sol·licitat (màxim 1.200,00€ per treballador)]]=1200,IF(DE119=2,3,0),0)</f>
        <v>0</v>
      </c>
      <c r="DG119" s="74">
        <f>IF(Taula4[[#This Row],[% Jornada (no posar el símbol %)]]&lt;100,IF(Taula4[[#This Row],[Import anual sol·licitat (màxim 1.200,00€ per treballador)]]=1200,4,0),0)</f>
        <v>0</v>
      </c>
      <c r="DH119" s="74">
        <f t="shared" si="50"/>
        <v>0</v>
      </c>
      <c r="DI119" s="74" t="str">
        <f t="shared" si="51"/>
        <v/>
      </c>
      <c r="DJ119" s="74" t="str">
        <f t="shared" si="52"/>
        <v/>
      </c>
      <c r="DK119" s="74" t="str">
        <f t="shared" si="53"/>
        <v/>
      </c>
    </row>
    <row r="120" spans="1:115" ht="13.5" customHeight="1">
      <c r="A120" s="30"/>
      <c r="B120" s="76">
        <v>114</v>
      </c>
      <c r="C120" s="5"/>
      <c r="D120" s="138"/>
      <c r="E120" s="134"/>
      <c r="F120" s="132"/>
      <c r="G120" s="132"/>
      <c r="H120" s="5"/>
      <c r="I120" s="137"/>
      <c r="J120" s="5"/>
      <c r="K120" s="133"/>
      <c r="L120" s="214"/>
      <c r="M120" s="268"/>
      <c r="N120" s="160" t="str">
        <f t="shared" si="27"/>
        <v/>
      </c>
      <c r="O120" s="109"/>
      <c r="P120" s="7"/>
      <c r="Q120" s="7"/>
      <c r="R120" s="7"/>
      <c r="S120" s="7"/>
      <c r="CA120" s="69">
        <f t="shared" si="45"/>
        <v>0</v>
      </c>
      <c r="CB120" s="69" t="str">
        <f t="shared" si="28"/>
        <v/>
      </c>
      <c r="CC120" s="69" t="str">
        <f t="shared" si="29"/>
        <v/>
      </c>
      <c r="CD120" s="69">
        <f t="shared" si="38"/>
        <v>0</v>
      </c>
      <c r="CE120" s="69">
        <f t="shared" si="30"/>
        <v>0</v>
      </c>
      <c r="CF120" s="70" t="str">
        <f t="shared" si="31"/>
        <v/>
      </c>
      <c r="CG120" s="71">
        <f t="shared" si="32"/>
        <v>0</v>
      </c>
      <c r="CH120" s="71">
        <f t="shared" si="33"/>
        <v>0</v>
      </c>
      <c r="CI120" s="71">
        <f t="shared" si="46"/>
        <v>0</v>
      </c>
      <c r="CJ120" s="69">
        <f t="shared" si="47"/>
        <v>0</v>
      </c>
      <c r="CN120" s="73" t="str">
        <f t="shared" si="34"/>
        <v/>
      </c>
      <c r="CO120" s="74" t="str">
        <f t="shared" si="35"/>
        <v/>
      </c>
      <c r="CP120" s="74" t="str">
        <f t="shared" si="39"/>
        <v/>
      </c>
      <c r="CQ120" s="118" t="str">
        <f t="shared" si="36"/>
        <v/>
      </c>
      <c r="CR120" s="118" t="str">
        <f t="shared" si="37"/>
        <v/>
      </c>
      <c r="CS120" s="75" t="str">
        <f t="shared" si="40"/>
        <v/>
      </c>
      <c r="CT120" s="75" t="str">
        <f t="shared" si="41"/>
        <v/>
      </c>
      <c r="CU120" s="74" t="str">
        <f t="shared" si="42"/>
        <v/>
      </c>
      <c r="CV120" s="74" t="str">
        <f t="shared" si="43"/>
        <v/>
      </c>
      <c r="CW120" s="74" t="str">
        <f t="shared" si="48"/>
        <v/>
      </c>
      <c r="CX120" s="110"/>
      <c r="CZ120" s="75">
        <f t="shared" si="49"/>
        <v>0</v>
      </c>
      <c r="DB120" s="74">
        <f>IF(Taula4[[#This Row],[Codi del contracte]]&lt;&gt;"",IF(Taula4[[#This Row],[Codi del contracte]]&gt;199,IF(Taula4[[#This Row],[Codi del contracte]]&lt;300,1,0),0),0)</f>
        <v>0</v>
      </c>
      <c r="DC120" s="74">
        <f>IF(Taula4[[#This Row],[Codi del contracte]]&lt;&gt;"",IF(Taula4[[#This Row],[Codi del contracte]]&gt;499,IF(Taula4[[#This Row],[Codi del contracte]]&lt;600,1,0),0),0)</f>
        <v>0</v>
      </c>
      <c r="DD120" s="74">
        <f t="shared" si="44"/>
        <v>0</v>
      </c>
      <c r="DE120" s="74">
        <f>IF(Taula4[[#This Row],[% Jornada (no posar el símbol %)]]=100,IF(DD120=1,2,0),0)</f>
        <v>0</v>
      </c>
      <c r="DF120" s="74">
        <f>IF(Taula4[[#This Row],[Import anual sol·licitat (màxim 1.200,00€ per treballador)]]=1200,IF(DE120=2,3,0),0)</f>
        <v>0</v>
      </c>
      <c r="DG120" s="74">
        <f>IF(Taula4[[#This Row],[% Jornada (no posar el símbol %)]]&lt;100,IF(Taula4[[#This Row],[Import anual sol·licitat (màxim 1.200,00€ per treballador)]]=1200,4,0),0)</f>
        <v>0</v>
      </c>
      <c r="DH120" s="74">
        <f t="shared" si="50"/>
        <v>0</v>
      </c>
      <c r="DI120" s="74" t="str">
        <f t="shared" si="51"/>
        <v/>
      </c>
      <c r="DJ120" s="74" t="str">
        <f t="shared" si="52"/>
        <v/>
      </c>
      <c r="DK120" s="74" t="str">
        <f t="shared" si="53"/>
        <v/>
      </c>
    </row>
    <row r="121" spans="1:115" ht="13.5" customHeight="1">
      <c r="A121" s="30"/>
      <c r="B121" s="76">
        <v>115</v>
      </c>
      <c r="C121" s="5"/>
      <c r="D121" s="138"/>
      <c r="E121" s="134"/>
      <c r="F121" s="132"/>
      <c r="G121" s="132"/>
      <c r="H121" s="5"/>
      <c r="I121" s="137"/>
      <c r="J121" s="5"/>
      <c r="K121" s="133"/>
      <c r="L121" s="214"/>
      <c r="M121" s="268"/>
      <c r="N121" s="160" t="str">
        <f t="shared" si="27"/>
        <v/>
      </c>
      <c r="O121" s="109"/>
      <c r="P121" s="7"/>
      <c r="Q121" s="7"/>
      <c r="R121" s="7"/>
      <c r="S121" s="7"/>
      <c r="CA121" s="69">
        <f t="shared" si="45"/>
        <v>0</v>
      </c>
      <c r="CB121" s="69" t="str">
        <f t="shared" si="28"/>
        <v/>
      </c>
      <c r="CC121" s="69" t="str">
        <f t="shared" si="29"/>
        <v/>
      </c>
      <c r="CD121" s="69">
        <f t="shared" si="38"/>
        <v>0</v>
      </c>
      <c r="CE121" s="69">
        <f t="shared" si="30"/>
        <v>0</v>
      </c>
      <c r="CF121" s="70" t="str">
        <f t="shared" si="31"/>
        <v/>
      </c>
      <c r="CG121" s="71">
        <f t="shared" si="32"/>
        <v>0</v>
      </c>
      <c r="CH121" s="71">
        <f t="shared" si="33"/>
        <v>0</v>
      </c>
      <c r="CI121" s="71">
        <f t="shared" si="46"/>
        <v>0</v>
      </c>
      <c r="CJ121" s="69">
        <f t="shared" si="47"/>
        <v>0</v>
      </c>
      <c r="CN121" s="73" t="str">
        <f t="shared" si="34"/>
        <v/>
      </c>
      <c r="CO121" s="74" t="str">
        <f t="shared" si="35"/>
        <v/>
      </c>
      <c r="CP121" s="74" t="str">
        <f t="shared" si="39"/>
        <v/>
      </c>
      <c r="CQ121" s="118" t="str">
        <f t="shared" si="36"/>
        <v/>
      </c>
      <c r="CR121" s="118" t="str">
        <f t="shared" si="37"/>
        <v/>
      </c>
      <c r="CS121" s="75" t="str">
        <f t="shared" si="40"/>
        <v/>
      </c>
      <c r="CT121" s="75" t="str">
        <f t="shared" si="41"/>
        <v/>
      </c>
      <c r="CU121" s="74" t="str">
        <f t="shared" si="42"/>
        <v/>
      </c>
      <c r="CV121" s="74" t="str">
        <f t="shared" si="43"/>
        <v/>
      </c>
      <c r="CW121" s="74" t="str">
        <f t="shared" si="48"/>
        <v/>
      </c>
      <c r="CX121" s="110"/>
      <c r="CZ121" s="75">
        <f t="shared" si="49"/>
        <v>0</v>
      </c>
      <c r="DB121" s="74">
        <f>IF(Taula4[[#This Row],[Codi del contracte]]&lt;&gt;"",IF(Taula4[[#This Row],[Codi del contracte]]&gt;199,IF(Taula4[[#This Row],[Codi del contracte]]&lt;300,1,0),0),0)</f>
        <v>0</v>
      </c>
      <c r="DC121" s="74">
        <f>IF(Taula4[[#This Row],[Codi del contracte]]&lt;&gt;"",IF(Taula4[[#This Row],[Codi del contracte]]&gt;499,IF(Taula4[[#This Row],[Codi del contracte]]&lt;600,1,0),0),0)</f>
        <v>0</v>
      </c>
      <c r="DD121" s="74">
        <f t="shared" si="44"/>
        <v>0</v>
      </c>
      <c r="DE121" s="74">
        <f>IF(Taula4[[#This Row],[% Jornada (no posar el símbol %)]]=100,IF(DD121=1,2,0),0)</f>
        <v>0</v>
      </c>
      <c r="DF121" s="74">
        <f>IF(Taula4[[#This Row],[Import anual sol·licitat (màxim 1.200,00€ per treballador)]]=1200,IF(DE121=2,3,0),0)</f>
        <v>0</v>
      </c>
      <c r="DG121" s="74">
        <f>IF(Taula4[[#This Row],[% Jornada (no posar el símbol %)]]&lt;100,IF(Taula4[[#This Row],[Import anual sol·licitat (màxim 1.200,00€ per treballador)]]=1200,4,0),0)</f>
        <v>0</v>
      </c>
      <c r="DH121" s="74">
        <f t="shared" si="50"/>
        <v>0</v>
      </c>
      <c r="DI121" s="74" t="str">
        <f t="shared" si="51"/>
        <v/>
      </c>
      <c r="DJ121" s="74" t="str">
        <f t="shared" si="52"/>
        <v/>
      </c>
      <c r="DK121" s="74" t="str">
        <f t="shared" si="53"/>
        <v/>
      </c>
    </row>
    <row r="122" spans="1:115" ht="13.5" customHeight="1">
      <c r="A122" s="30"/>
      <c r="B122" s="76">
        <v>116</v>
      </c>
      <c r="C122" s="5"/>
      <c r="D122" s="138"/>
      <c r="E122" s="134"/>
      <c r="F122" s="132"/>
      <c r="G122" s="132"/>
      <c r="H122" s="5"/>
      <c r="I122" s="137"/>
      <c r="J122" s="5"/>
      <c r="K122" s="133"/>
      <c r="L122" s="214"/>
      <c r="M122" s="268"/>
      <c r="N122" s="160" t="str">
        <f t="shared" si="27"/>
        <v/>
      </c>
      <c r="O122" s="109"/>
      <c r="P122" s="7"/>
      <c r="Q122" s="7"/>
      <c r="R122" s="7"/>
      <c r="S122" s="7"/>
      <c r="CA122" s="69">
        <f t="shared" si="45"/>
        <v>0</v>
      </c>
      <c r="CB122" s="69" t="str">
        <f t="shared" si="28"/>
        <v/>
      </c>
      <c r="CC122" s="69" t="str">
        <f t="shared" si="29"/>
        <v/>
      </c>
      <c r="CD122" s="69">
        <f t="shared" si="38"/>
        <v>0</v>
      </c>
      <c r="CE122" s="69">
        <f t="shared" si="30"/>
        <v>0</v>
      </c>
      <c r="CF122" s="70" t="str">
        <f t="shared" si="31"/>
        <v/>
      </c>
      <c r="CG122" s="71">
        <f t="shared" si="32"/>
        <v>0</v>
      </c>
      <c r="CH122" s="71">
        <f t="shared" si="33"/>
        <v>0</v>
      </c>
      <c r="CI122" s="71">
        <f t="shared" si="46"/>
        <v>0</v>
      </c>
      <c r="CJ122" s="69">
        <f t="shared" si="47"/>
        <v>0</v>
      </c>
      <c r="CN122" s="73" t="str">
        <f t="shared" si="34"/>
        <v/>
      </c>
      <c r="CO122" s="74" t="str">
        <f t="shared" si="35"/>
        <v/>
      </c>
      <c r="CP122" s="74" t="str">
        <f t="shared" si="39"/>
        <v/>
      </c>
      <c r="CQ122" s="118" t="str">
        <f t="shared" si="36"/>
        <v/>
      </c>
      <c r="CR122" s="118" t="str">
        <f t="shared" si="37"/>
        <v/>
      </c>
      <c r="CS122" s="75" t="str">
        <f t="shared" si="40"/>
        <v/>
      </c>
      <c r="CT122" s="75" t="str">
        <f t="shared" si="41"/>
        <v/>
      </c>
      <c r="CU122" s="74" t="str">
        <f t="shared" si="42"/>
        <v/>
      </c>
      <c r="CV122" s="74" t="str">
        <f t="shared" si="43"/>
        <v/>
      </c>
      <c r="CW122" s="74" t="str">
        <f t="shared" si="48"/>
        <v/>
      </c>
      <c r="CX122" s="110"/>
      <c r="CZ122" s="75">
        <f t="shared" si="49"/>
        <v>0</v>
      </c>
      <c r="DB122" s="74">
        <f>IF(Taula4[[#This Row],[Codi del contracte]]&lt;&gt;"",IF(Taula4[[#This Row],[Codi del contracte]]&gt;199,IF(Taula4[[#This Row],[Codi del contracte]]&lt;300,1,0),0),0)</f>
        <v>0</v>
      </c>
      <c r="DC122" s="74">
        <f>IF(Taula4[[#This Row],[Codi del contracte]]&lt;&gt;"",IF(Taula4[[#This Row],[Codi del contracte]]&gt;499,IF(Taula4[[#This Row],[Codi del contracte]]&lt;600,1,0),0),0)</f>
        <v>0</v>
      </c>
      <c r="DD122" s="74">
        <f t="shared" si="44"/>
        <v>0</v>
      </c>
      <c r="DE122" s="74">
        <f>IF(Taula4[[#This Row],[% Jornada (no posar el símbol %)]]=100,IF(DD122=1,2,0),0)</f>
        <v>0</v>
      </c>
      <c r="DF122" s="74">
        <f>IF(Taula4[[#This Row],[Import anual sol·licitat (màxim 1.200,00€ per treballador)]]=1200,IF(DE122=2,3,0),0)</f>
        <v>0</v>
      </c>
      <c r="DG122" s="74">
        <f>IF(Taula4[[#This Row],[% Jornada (no posar el símbol %)]]&lt;100,IF(Taula4[[#This Row],[Import anual sol·licitat (màxim 1.200,00€ per treballador)]]=1200,4,0),0)</f>
        <v>0</v>
      </c>
      <c r="DH122" s="74">
        <f t="shared" si="50"/>
        <v>0</v>
      </c>
      <c r="DI122" s="74" t="str">
        <f t="shared" si="51"/>
        <v/>
      </c>
      <c r="DJ122" s="74" t="str">
        <f t="shared" si="52"/>
        <v/>
      </c>
      <c r="DK122" s="74" t="str">
        <f t="shared" si="53"/>
        <v/>
      </c>
    </row>
    <row r="123" spans="1:115" ht="13.5" customHeight="1">
      <c r="A123" s="30"/>
      <c r="B123" s="76">
        <v>117</v>
      </c>
      <c r="C123" s="5"/>
      <c r="D123" s="138"/>
      <c r="E123" s="134"/>
      <c r="F123" s="132"/>
      <c r="G123" s="132"/>
      <c r="H123" s="5"/>
      <c r="I123" s="137"/>
      <c r="J123" s="5"/>
      <c r="K123" s="133"/>
      <c r="L123" s="214"/>
      <c r="M123" s="268"/>
      <c r="N123" s="160" t="str">
        <f t="shared" si="27"/>
        <v/>
      </c>
      <c r="O123" s="109"/>
      <c r="P123" s="7"/>
      <c r="Q123" s="7"/>
      <c r="R123" s="7"/>
      <c r="S123" s="7"/>
      <c r="CA123" s="69">
        <f t="shared" si="45"/>
        <v>0</v>
      </c>
      <c r="CB123" s="69" t="str">
        <f t="shared" si="28"/>
        <v/>
      </c>
      <c r="CC123" s="69" t="str">
        <f t="shared" si="29"/>
        <v/>
      </c>
      <c r="CD123" s="69">
        <f t="shared" si="38"/>
        <v>0</v>
      </c>
      <c r="CE123" s="69">
        <f t="shared" si="30"/>
        <v>0</v>
      </c>
      <c r="CF123" s="70" t="str">
        <f t="shared" si="31"/>
        <v/>
      </c>
      <c r="CG123" s="71">
        <f t="shared" si="32"/>
        <v>0</v>
      </c>
      <c r="CH123" s="71">
        <f t="shared" si="33"/>
        <v>0</v>
      </c>
      <c r="CI123" s="71">
        <f t="shared" si="46"/>
        <v>0</v>
      </c>
      <c r="CJ123" s="69">
        <f t="shared" si="47"/>
        <v>0</v>
      </c>
      <c r="CN123" s="73" t="str">
        <f t="shared" si="34"/>
        <v/>
      </c>
      <c r="CO123" s="74" t="str">
        <f t="shared" si="35"/>
        <v/>
      </c>
      <c r="CP123" s="74" t="str">
        <f t="shared" si="39"/>
        <v/>
      </c>
      <c r="CQ123" s="118" t="str">
        <f t="shared" si="36"/>
        <v/>
      </c>
      <c r="CR123" s="118" t="str">
        <f t="shared" si="37"/>
        <v/>
      </c>
      <c r="CS123" s="75" t="str">
        <f t="shared" si="40"/>
        <v/>
      </c>
      <c r="CT123" s="75" t="str">
        <f t="shared" si="41"/>
        <v/>
      </c>
      <c r="CU123" s="74" t="str">
        <f t="shared" si="42"/>
        <v/>
      </c>
      <c r="CV123" s="74" t="str">
        <f t="shared" si="43"/>
        <v/>
      </c>
      <c r="CW123" s="74" t="str">
        <f t="shared" si="48"/>
        <v/>
      </c>
      <c r="CX123" s="110"/>
      <c r="CZ123" s="75">
        <f t="shared" si="49"/>
        <v>0</v>
      </c>
      <c r="DB123" s="74">
        <f>IF(Taula4[[#This Row],[Codi del contracte]]&lt;&gt;"",IF(Taula4[[#This Row],[Codi del contracte]]&gt;199,IF(Taula4[[#This Row],[Codi del contracte]]&lt;300,1,0),0),0)</f>
        <v>0</v>
      </c>
      <c r="DC123" s="74">
        <f>IF(Taula4[[#This Row],[Codi del contracte]]&lt;&gt;"",IF(Taula4[[#This Row],[Codi del contracte]]&gt;499,IF(Taula4[[#This Row],[Codi del contracte]]&lt;600,1,0),0),0)</f>
        <v>0</v>
      </c>
      <c r="DD123" s="74">
        <f t="shared" si="44"/>
        <v>0</v>
      </c>
      <c r="DE123" s="74">
        <f>IF(Taula4[[#This Row],[% Jornada (no posar el símbol %)]]=100,IF(DD123=1,2,0),0)</f>
        <v>0</v>
      </c>
      <c r="DF123" s="74">
        <f>IF(Taula4[[#This Row],[Import anual sol·licitat (màxim 1.200,00€ per treballador)]]=1200,IF(DE123=2,3,0),0)</f>
        <v>0</v>
      </c>
      <c r="DG123" s="74">
        <f>IF(Taula4[[#This Row],[% Jornada (no posar el símbol %)]]&lt;100,IF(Taula4[[#This Row],[Import anual sol·licitat (màxim 1.200,00€ per treballador)]]=1200,4,0),0)</f>
        <v>0</v>
      </c>
      <c r="DH123" s="74">
        <f t="shared" si="50"/>
        <v>0</v>
      </c>
      <c r="DI123" s="74" t="str">
        <f t="shared" si="51"/>
        <v/>
      </c>
      <c r="DJ123" s="74" t="str">
        <f t="shared" si="52"/>
        <v/>
      </c>
      <c r="DK123" s="74" t="str">
        <f t="shared" si="53"/>
        <v/>
      </c>
    </row>
    <row r="124" spans="1:115" ht="13.5" customHeight="1">
      <c r="A124" s="30"/>
      <c r="B124" s="76">
        <v>118</v>
      </c>
      <c r="C124" s="5"/>
      <c r="D124" s="138"/>
      <c r="E124" s="134"/>
      <c r="F124" s="132"/>
      <c r="G124" s="132"/>
      <c r="H124" s="5"/>
      <c r="I124" s="137"/>
      <c r="J124" s="5"/>
      <c r="K124" s="133"/>
      <c r="L124" s="214"/>
      <c r="M124" s="268"/>
      <c r="N124" s="160" t="str">
        <f t="shared" si="27"/>
        <v/>
      </c>
      <c r="O124" s="109"/>
      <c r="P124" s="7"/>
      <c r="Q124" s="7"/>
      <c r="R124" s="7"/>
      <c r="S124" s="7"/>
      <c r="CA124" s="69">
        <f t="shared" si="45"/>
        <v>0</v>
      </c>
      <c r="CB124" s="69" t="str">
        <f t="shared" si="28"/>
        <v/>
      </c>
      <c r="CC124" s="69" t="str">
        <f t="shared" si="29"/>
        <v/>
      </c>
      <c r="CD124" s="69">
        <f t="shared" si="38"/>
        <v>0</v>
      </c>
      <c r="CE124" s="69">
        <f t="shared" si="30"/>
        <v>0</v>
      </c>
      <c r="CF124" s="70" t="str">
        <f t="shared" si="31"/>
        <v/>
      </c>
      <c r="CG124" s="71">
        <f t="shared" si="32"/>
        <v>0</v>
      </c>
      <c r="CH124" s="71">
        <f t="shared" si="33"/>
        <v>0</v>
      </c>
      <c r="CI124" s="71">
        <f t="shared" si="46"/>
        <v>0</v>
      </c>
      <c r="CJ124" s="69">
        <f t="shared" si="47"/>
        <v>0</v>
      </c>
      <c r="CN124" s="73" t="str">
        <f t="shared" si="34"/>
        <v/>
      </c>
      <c r="CO124" s="74" t="str">
        <f t="shared" si="35"/>
        <v/>
      </c>
      <c r="CP124" s="74" t="str">
        <f t="shared" si="39"/>
        <v/>
      </c>
      <c r="CQ124" s="118" t="str">
        <f t="shared" si="36"/>
        <v/>
      </c>
      <c r="CR124" s="118" t="str">
        <f t="shared" si="37"/>
        <v/>
      </c>
      <c r="CS124" s="75" t="str">
        <f t="shared" si="40"/>
        <v/>
      </c>
      <c r="CT124" s="75" t="str">
        <f t="shared" si="41"/>
        <v/>
      </c>
      <c r="CU124" s="74" t="str">
        <f t="shared" si="42"/>
        <v/>
      </c>
      <c r="CV124" s="74" t="str">
        <f t="shared" si="43"/>
        <v/>
      </c>
      <c r="CW124" s="74" t="str">
        <f t="shared" si="48"/>
        <v/>
      </c>
      <c r="CX124" s="110"/>
      <c r="CZ124" s="75">
        <f t="shared" si="49"/>
        <v>0</v>
      </c>
      <c r="DB124" s="74">
        <f>IF(Taula4[[#This Row],[Codi del contracte]]&lt;&gt;"",IF(Taula4[[#This Row],[Codi del contracte]]&gt;199,IF(Taula4[[#This Row],[Codi del contracte]]&lt;300,1,0),0),0)</f>
        <v>0</v>
      </c>
      <c r="DC124" s="74">
        <f>IF(Taula4[[#This Row],[Codi del contracte]]&lt;&gt;"",IF(Taula4[[#This Row],[Codi del contracte]]&gt;499,IF(Taula4[[#This Row],[Codi del contracte]]&lt;600,1,0),0),0)</f>
        <v>0</v>
      </c>
      <c r="DD124" s="74">
        <f t="shared" si="44"/>
        <v>0</v>
      </c>
      <c r="DE124" s="74">
        <f>IF(Taula4[[#This Row],[% Jornada (no posar el símbol %)]]=100,IF(DD124=1,2,0),0)</f>
        <v>0</v>
      </c>
      <c r="DF124" s="74">
        <f>IF(Taula4[[#This Row],[Import anual sol·licitat (màxim 1.200,00€ per treballador)]]=1200,IF(DE124=2,3,0),0)</f>
        <v>0</v>
      </c>
      <c r="DG124" s="74">
        <f>IF(Taula4[[#This Row],[% Jornada (no posar el símbol %)]]&lt;100,IF(Taula4[[#This Row],[Import anual sol·licitat (màxim 1.200,00€ per treballador)]]=1200,4,0),0)</f>
        <v>0</v>
      </c>
      <c r="DH124" s="74">
        <f t="shared" si="50"/>
        <v>0</v>
      </c>
      <c r="DI124" s="74" t="str">
        <f t="shared" si="51"/>
        <v/>
      </c>
      <c r="DJ124" s="74" t="str">
        <f t="shared" si="52"/>
        <v/>
      </c>
      <c r="DK124" s="74" t="str">
        <f t="shared" si="53"/>
        <v/>
      </c>
    </row>
    <row r="125" spans="1:115" ht="13.5" customHeight="1">
      <c r="A125" s="30"/>
      <c r="B125" s="76">
        <v>119</v>
      </c>
      <c r="C125" s="5"/>
      <c r="D125" s="138"/>
      <c r="E125" s="134"/>
      <c r="F125" s="132"/>
      <c r="G125" s="132"/>
      <c r="H125" s="5"/>
      <c r="I125" s="137"/>
      <c r="J125" s="5"/>
      <c r="K125" s="133"/>
      <c r="L125" s="214"/>
      <c r="M125" s="268"/>
      <c r="N125" s="160" t="str">
        <f t="shared" si="27"/>
        <v/>
      </c>
      <c r="O125" s="109"/>
      <c r="P125" s="7"/>
      <c r="Q125" s="7"/>
      <c r="R125" s="7"/>
      <c r="S125" s="7"/>
      <c r="CA125" s="69">
        <f t="shared" si="45"/>
        <v>0</v>
      </c>
      <c r="CB125" s="69" t="str">
        <f t="shared" si="28"/>
        <v/>
      </c>
      <c r="CC125" s="69" t="str">
        <f t="shared" si="29"/>
        <v/>
      </c>
      <c r="CD125" s="69">
        <f t="shared" si="38"/>
        <v>0</v>
      </c>
      <c r="CE125" s="69">
        <f t="shared" si="30"/>
        <v>0</v>
      </c>
      <c r="CF125" s="70" t="str">
        <f t="shared" si="31"/>
        <v/>
      </c>
      <c r="CG125" s="71">
        <f t="shared" si="32"/>
        <v>0</v>
      </c>
      <c r="CH125" s="71">
        <f t="shared" si="33"/>
        <v>0</v>
      </c>
      <c r="CI125" s="71">
        <f t="shared" si="46"/>
        <v>0</v>
      </c>
      <c r="CJ125" s="69">
        <f t="shared" si="47"/>
        <v>0</v>
      </c>
      <c r="CN125" s="73" t="str">
        <f t="shared" si="34"/>
        <v/>
      </c>
      <c r="CO125" s="74" t="str">
        <f t="shared" si="35"/>
        <v/>
      </c>
      <c r="CP125" s="74" t="str">
        <f t="shared" si="39"/>
        <v/>
      </c>
      <c r="CQ125" s="118" t="str">
        <f t="shared" si="36"/>
        <v/>
      </c>
      <c r="CR125" s="118" t="str">
        <f t="shared" si="37"/>
        <v/>
      </c>
      <c r="CS125" s="75" t="str">
        <f t="shared" si="40"/>
        <v/>
      </c>
      <c r="CT125" s="75" t="str">
        <f t="shared" si="41"/>
        <v/>
      </c>
      <c r="CU125" s="74" t="str">
        <f t="shared" si="42"/>
        <v/>
      </c>
      <c r="CV125" s="74" t="str">
        <f t="shared" si="43"/>
        <v/>
      </c>
      <c r="CW125" s="74" t="str">
        <f t="shared" si="48"/>
        <v/>
      </c>
      <c r="CX125" s="110"/>
      <c r="CZ125" s="75">
        <f t="shared" si="49"/>
        <v>0</v>
      </c>
      <c r="DB125" s="74">
        <f>IF(Taula4[[#This Row],[Codi del contracte]]&lt;&gt;"",IF(Taula4[[#This Row],[Codi del contracte]]&gt;199,IF(Taula4[[#This Row],[Codi del contracte]]&lt;300,1,0),0),0)</f>
        <v>0</v>
      </c>
      <c r="DC125" s="74">
        <f>IF(Taula4[[#This Row],[Codi del contracte]]&lt;&gt;"",IF(Taula4[[#This Row],[Codi del contracte]]&gt;499,IF(Taula4[[#This Row],[Codi del contracte]]&lt;600,1,0),0),0)</f>
        <v>0</v>
      </c>
      <c r="DD125" s="74">
        <f t="shared" si="44"/>
        <v>0</v>
      </c>
      <c r="DE125" s="74">
        <f>IF(Taula4[[#This Row],[% Jornada (no posar el símbol %)]]=100,IF(DD125=1,2,0),0)</f>
        <v>0</v>
      </c>
      <c r="DF125" s="74">
        <f>IF(Taula4[[#This Row],[Import anual sol·licitat (màxim 1.200,00€ per treballador)]]=1200,IF(DE125=2,3,0),0)</f>
        <v>0</v>
      </c>
      <c r="DG125" s="74">
        <f>IF(Taula4[[#This Row],[% Jornada (no posar el símbol %)]]&lt;100,IF(Taula4[[#This Row],[Import anual sol·licitat (màxim 1.200,00€ per treballador)]]=1200,4,0),0)</f>
        <v>0</v>
      </c>
      <c r="DH125" s="74">
        <f t="shared" si="50"/>
        <v>0</v>
      </c>
      <c r="DI125" s="74" t="str">
        <f t="shared" si="51"/>
        <v/>
      </c>
      <c r="DJ125" s="74" t="str">
        <f t="shared" si="52"/>
        <v/>
      </c>
      <c r="DK125" s="74" t="str">
        <f t="shared" si="53"/>
        <v/>
      </c>
    </row>
    <row r="126" spans="1:115" ht="13.5" customHeight="1">
      <c r="A126" s="30"/>
      <c r="B126" s="76">
        <v>120</v>
      </c>
      <c r="C126" s="5"/>
      <c r="D126" s="138"/>
      <c r="E126" s="134"/>
      <c r="F126" s="132"/>
      <c r="G126" s="132"/>
      <c r="H126" s="5"/>
      <c r="I126" s="137"/>
      <c r="J126" s="5"/>
      <c r="K126" s="133"/>
      <c r="L126" s="214"/>
      <c r="M126" s="268"/>
      <c r="N126" s="160" t="str">
        <f t="shared" si="27"/>
        <v/>
      </c>
      <c r="O126" s="109"/>
      <c r="P126" s="7"/>
      <c r="Q126" s="7"/>
      <c r="R126" s="7"/>
      <c r="S126" s="7"/>
      <c r="CA126" s="69">
        <f t="shared" si="45"/>
        <v>0</v>
      </c>
      <c r="CB126" s="69" t="str">
        <f t="shared" si="28"/>
        <v/>
      </c>
      <c r="CC126" s="69" t="str">
        <f t="shared" si="29"/>
        <v/>
      </c>
      <c r="CD126" s="69">
        <f t="shared" si="38"/>
        <v>0</v>
      </c>
      <c r="CE126" s="69">
        <f t="shared" si="30"/>
        <v>0</v>
      </c>
      <c r="CF126" s="70" t="str">
        <f t="shared" si="31"/>
        <v/>
      </c>
      <c r="CG126" s="71">
        <f t="shared" si="32"/>
        <v>0</v>
      </c>
      <c r="CH126" s="71">
        <f t="shared" si="33"/>
        <v>0</v>
      </c>
      <c r="CI126" s="71">
        <f t="shared" si="46"/>
        <v>0</v>
      </c>
      <c r="CJ126" s="69">
        <f t="shared" si="47"/>
        <v>0</v>
      </c>
      <c r="CN126" s="73" t="str">
        <f t="shared" si="34"/>
        <v/>
      </c>
      <c r="CO126" s="74" t="str">
        <f t="shared" si="35"/>
        <v/>
      </c>
      <c r="CP126" s="74" t="str">
        <f t="shared" si="39"/>
        <v/>
      </c>
      <c r="CQ126" s="118" t="str">
        <f t="shared" si="36"/>
        <v/>
      </c>
      <c r="CR126" s="118" t="str">
        <f t="shared" si="37"/>
        <v/>
      </c>
      <c r="CS126" s="75" t="str">
        <f t="shared" si="40"/>
        <v/>
      </c>
      <c r="CT126" s="75" t="str">
        <f t="shared" si="41"/>
        <v/>
      </c>
      <c r="CU126" s="74" t="str">
        <f t="shared" si="42"/>
        <v/>
      </c>
      <c r="CV126" s="74" t="str">
        <f t="shared" si="43"/>
        <v/>
      </c>
      <c r="CW126" s="74" t="str">
        <f t="shared" si="48"/>
        <v/>
      </c>
      <c r="CX126" s="110"/>
      <c r="CZ126" s="75">
        <f t="shared" si="49"/>
        <v>0</v>
      </c>
      <c r="DB126" s="74">
        <f>IF(Taula4[[#This Row],[Codi del contracte]]&lt;&gt;"",IF(Taula4[[#This Row],[Codi del contracte]]&gt;199,IF(Taula4[[#This Row],[Codi del contracte]]&lt;300,1,0),0),0)</f>
        <v>0</v>
      </c>
      <c r="DC126" s="74">
        <f>IF(Taula4[[#This Row],[Codi del contracte]]&lt;&gt;"",IF(Taula4[[#This Row],[Codi del contracte]]&gt;499,IF(Taula4[[#This Row],[Codi del contracte]]&lt;600,1,0),0),0)</f>
        <v>0</v>
      </c>
      <c r="DD126" s="74">
        <f t="shared" si="44"/>
        <v>0</v>
      </c>
      <c r="DE126" s="74">
        <f>IF(Taula4[[#This Row],[% Jornada (no posar el símbol %)]]=100,IF(DD126=1,2,0),0)</f>
        <v>0</v>
      </c>
      <c r="DF126" s="74">
        <f>IF(Taula4[[#This Row],[Import anual sol·licitat (màxim 1.200,00€ per treballador)]]=1200,IF(DE126=2,3,0),0)</f>
        <v>0</v>
      </c>
      <c r="DG126" s="74">
        <f>IF(Taula4[[#This Row],[% Jornada (no posar el símbol %)]]&lt;100,IF(Taula4[[#This Row],[Import anual sol·licitat (màxim 1.200,00€ per treballador)]]=1200,4,0),0)</f>
        <v>0</v>
      </c>
      <c r="DH126" s="74">
        <f t="shared" si="50"/>
        <v>0</v>
      </c>
      <c r="DI126" s="74" t="str">
        <f t="shared" si="51"/>
        <v/>
      </c>
      <c r="DJ126" s="74" t="str">
        <f t="shared" si="52"/>
        <v/>
      </c>
      <c r="DK126" s="74" t="str">
        <f t="shared" si="53"/>
        <v/>
      </c>
    </row>
    <row r="127" spans="1:115" ht="13.5" customHeight="1">
      <c r="A127" s="30"/>
      <c r="B127" s="76">
        <v>121</v>
      </c>
      <c r="C127" s="5"/>
      <c r="D127" s="138"/>
      <c r="E127" s="134"/>
      <c r="F127" s="132"/>
      <c r="G127" s="132"/>
      <c r="H127" s="5"/>
      <c r="I127" s="137"/>
      <c r="J127" s="5"/>
      <c r="K127" s="133"/>
      <c r="L127" s="214"/>
      <c r="M127" s="268"/>
      <c r="N127" s="160" t="str">
        <f t="shared" si="27"/>
        <v/>
      </c>
      <c r="O127" s="109"/>
      <c r="P127" s="7"/>
      <c r="Q127" s="7"/>
      <c r="R127" s="7"/>
      <c r="S127" s="7"/>
      <c r="CA127" s="69">
        <f t="shared" si="45"/>
        <v>0</v>
      </c>
      <c r="CB127" s="69" t="str">
        <f t="shared" si="28"/>
        <v/>
      </c>
      <c r="CC127" s="69" t="str">
        <f t="shared" si="29"/>
        <v/>
      </c>
      <c r="CD127" s="69">
        <f t="shared" si="38"/>
        <v>0</v>
      </c>
      <c r="CE127" s="69">
        <f t="shared" si="30"/>
        <v>0</v>
      </c>
      <c r="CF127" s="70" t="str">
        <f t="shared" si="31"/>
        <v/>
      </c>
      <c r="CG127" s="71">
        <f t="shared" si="32"/>
        <v>0</v>
      </c>
      <c r="CH127" s="71">
        <f t="shared" si="33"/>
        <v>0</v>
      </c>
      <c r="CI127" s="71">
        <f t="shared" si="46"/>
        <v>0</v>
      </c>
      <c r="CJ127" s="69">
        <f t="shared" si="47"/>
        <v>0</v>
      </c>
      <c r="CN127" s="73" t="str">
        <f t="shared" si="34"/>
        <v/>
      </c>
      <c r="CO127" s="74" t="str">
        <f t="shared" si="35"/>
        <v/>
      </c>
      <c r="CP127" s="74" t="str">
        <f t="shared" si="39"/>
        <v/>
      </c>
      <c r="CQ127" s="118" t="str">
        <f t="shared" si="36"/>
        <v/>
      </c>
      <c r="CR127" s="118" t="str">
        <f t="shared" si="37"/>
        <v/>
      </c>
      <c r="CS127" s="75" t="str">
        <f t="shared" si="40"/>
        <v/>
      </c>
      <c r="CT127" s="75" t="str">
        <f t="shared" si="41"/>
        <v/>
      </c>
      <c r="CU127" s="74" t="str">
        <f t="shared" si="42"/>
        <v/>
      </c>
      <c r="CV127" s="74" t="str">
        <f t="shared" si="43"/>
        <v/>
      </c>
      <c r="CW127" s="74" t="str">
        <f t="shared" si="48"/>
        <v/>
      </c>
      <c r="CX127" s="110"/>
      <c r="CZ127" s="75">
        <f t="shared" si="49"/>
        <v>0</v>
      </c>
      <c r="DB127" s="74">
        <f>IF(Taula4[[#This Row],[Codi del contracte]]&lt;&gt;"",IF(Taula4[[#This Row],[Codi del contracte]]&gt;199,IF(Taula4[[#This Row],[Codi del contracte]]&lt;300,1,0),0),0)</f>
        <v>0</v>
      </c>
      <c r="DC127" s="74">
        <f>IF(Taula4[[#This Row],[Codi del contracte]]&lt;&gt;"",IF(Taula4[[#This Row],[Codi del contracte]]&gt;499,IF(Taula4[[#This Row],[Codi del contracte]]&lt;600,1,0),0),0)</f>
        <v>0</v>
      </c>
      <c r="DD127" s="74">
        <f t="shared" si="44"/>
        <v>0</v>
      </c>
      <c r="DE127" s="74">
        <f>IF(Taula4[[#This Row],[% Jornada (no posar el símbol %)]]=100,IF(DD127=1,2,0),0)</f>
        <v>0</v>
      </c>
      <c r="DF127" s="74">
        <f>IF(Taula4[[#This Row],[Import anual sol·licitat (màxim 1.200,00€ per treballador)]]=1200,IF(DE127=2,3,0),0)</f>
        <v>0</v>
      </c>
      <c r="DG127" s="74">
        <f>IF(Taula4[[#This Row],[% Jornada (no posar el símbol %)]]&lt;100,IF(Taula4[[#This Row],[Import anual sol·licitat (màxim 1.200,00€ per treballador)]]=1200,4,0),0)</f>
        <v>0</v>
      </c>
      <c r="DH127" s="74">
        <f t="shared" si="50"/>
        <v>0</v>
      </c>
      <c r="DI127" s="74" t="str">
        <f t="shared" si="51"/>
        <v/>
      </c>
      <c r="DJ127" s="74" t="str">
        <f t="shared" si="52"/>
        <v/>
      </c>
      <c r="DK127" s="74" t="str">
        <f t="shared" si="53"/>
        <v/>
      </c>
    </row>
    <row r="128" spans="1:115" ht="13.5" customHeight="1">
      <c r="A128" s="30"/>
      <c r="B128" s="76">
        <v>122</v>
      </c>
      <c r="C128" s="5"/>
      <c r="D128" s="138"/>
      <c r="E128" s="134"/>
      <c r="F128" s="132"/>
      <c r="G128" s="132"/>
      <c r="H128" s="5"/>
      <c r="I128" s="137"/>
      <c r="J128" s="5"/>
      <c r="K128" s="133"/>
      <c r="L128" s="214"/>
      <c r="M128" s="268"/>
      <c r="N128" s="160" t="str">
        <f t="shared" si="27"/>
        <v/>
      </c>
      <c r="O128" s="109"/>
      <c r="P128" s="7"/>
      <c r="Q128" s="7"/>
      <c r="R128" s="7"/>
      <c r="S128" s="7"/>
      <c r="CA128" s="69">
        <f t="shared" si="45"/>
        <v>0</v>
      </c>
      <c r="CB128" s="69" t="str">
        <f t="shared" si="28"/>
        <v/>
      </c>
      <c r="CC128" s="69" t="str">
        <f t="shared" si="29"/>
        <v/>
      </c>
      <c r="CD128" s="69">
        <f t="shared" si="38"/>
        <v>0</v>
      </c>
      <c r="CE128" s="69">
        <f t="shared" si="30"/>
        <v>0</v>
      </c>
      <c r="CF128" s="70" t="str">
        <f t="shared" si="31"/>
        <v/>
      </c>
      <c r="CG128" s="71">
        <f t="shared" si="32"/>
        <v>0</v>
      </c>
      <c r="CH128" s="71">
        <f t="shared" si="33"/>
        <v>0</v>
      </c>
      <c r="CI128" s="71">
        <f t="shared" si="46"/>
        <v>0</v>
      </c>
      <c r="CJ128" s="69">
        <f t="shared" si="47"/>
        <v>0</v>
      </c>
      <c r="CN128" s="73" t="str">
        <f t="shared" si="34"/>
        <v/>
      </c>
      <c r="CO128" s="74" t="str">
        <f t="shared" si="35"/>
        <v/>
      </c>
      <c r="CP128" s="74" t="str">
        <f t="shared" si="39"/>
        <v/>
      </c>
      <c r="CQ128" s="118" t="str">
        <f t="shared" si="36"/>
        <v/>
      </c>
      <c r="CR128" s="118" t="str">
        <f t="shared" si="37"/>
        <v/>
      </c>
      <c r="CS128" s="75" t="str">
        <f t="shared" si="40"/>
        <v/>
      </c>
      <c r="CT128" s="75" t="str">
        <f t="shared" si="41"/>
        <v/>
      </c>
      <c r="CU128" s="74" t="str">
        <f t="shared" si="42"/>
        <v/>
      </c>
      <c r="CV128" s="74" t="str">
        <f t="shared" si="43"/>
        <v/>
      </c>
      <c r="CW128" s="74" t="str">
        <f t="shared" si="48"/>
        <v/>
      </c>
      <c r="CX128" s="110"/>
      <c r="CZ128" s="75">
        <f t="shared" si="49"/>
        <v>0</v>
      </c>
      <c r="DB128" s="74">
        <f>IF(Taula4[[#This Row],[Codi del contracte]]&lt;&gt;"",IF(Taula4[[#This Row],[Codi del contracte]]&gt;199,IF(Taula4[[#This Row],[Codi del contracte]]&lt;300,1,0),0),0)</f>
        <v>0</v>
      </c>
      <c r="DC128" s="74">
        <f>IF(Taula4[[#This Row],[Codi del contracte]]&lt;&gt;"",IF(Taula4[[#This Row],[Codi del contracte]]&gt;499,IF(Taula4[[#This Row],[Codi del contracte]]&lt;600,1,0),0),0)</f>
        <v>0</v>
      </c>
      <c r="DD128" s="74">
        <f t="shared" si="44"/>
        <v>0</v>
      </c>
      <c r="DE128" s="74">
        <f>IF(Taula4[[#This Row],[% Jornada (no posar el símbol %)]]=100,IF(DD128=1,2,0),0)</f>
        <v>0</v>
      </c>
      <c r="DF128" s="74">
        <f>IF(Taula4[[#This Row],[Import anual sol·licitat (màxim 1.200,00€ per treballador)]]=1200,IF(DE128=2,3,0),0)</f>
        <v>0</v>
      </c>
      <c r="DG128" s="74">
        <f>IF(Taula4[[#This Row],[% Jornada (no posar el símbol %)]]&lt;100,IF(Taula4[[#This Row],[Import anual sol·licitat (màxim 1.200,00€ per treballador)]]=1200,4,0),0)</f>
        <v>0</v>
      </c>
      <c r="DH128" s="74">
        <f t="shared" si="50"/>
        <v>0</v>
      </c>
      <c r="DI128" s="74" t="str">
        <f t="shared" si="51"/>
        <v/>
      </c>
      <c r="DJ128" s="74" t="str">
        <f t="shared" si="52"/>
        <v/>
      </c>
      <c r="DK128" s="74" t="str">
        <f t="shared" si="53"/>
        <v/>
      </c>
    </row>
    <row r="129" spans="1:115" ht="13.5" customHeight="1">
      <c r="A129" s="30"/>
      <c r="B129" s="76">
        <v>123</v>
      </c>
      <c r="C129" s="5"/>
      <c r="D129" s="138"/>
      <c r="E129" s="134"/>
      <c r="F129" s="132"/>
      <c r="G129" s="132"/>
      <c r="H129" s="5"/>
      <c r="I129" s="137"/>
      <c r="J129" s="5"/>
      <c r="K129" s="133"/>
      <c r="L129" s="214"/>
      <c r="M129" s="268"/>
      <c r="N129" s="160" t="str">
        <f t="shared" si="27"/>
        <v/>
      </c>
      <c r="O129" s="109"/>
      <c r="P129" s="7"/>
      <c r="Q129" s="7"/>
      <c r="R129" s="7"/>
      <c r="S129" s="7"/>
      <c r="CA129" s="69">
        <f t="shared" si="45"/>
        <v>0</v>
      </c>
      <c r="CB129" s="69" t="str">
        <f t="shared" si="28"/>
        <v/>
      </c>
      <c r="CC129" s="69" t="str">
        <f t="shared" si="29"/>
        <v/>
      </c>
      <c r="CD129" s="69">
        <f t="shared" si="38"/>
        <v>0</v>
      </c>
      <c r="CE129" s="69">
        <f t="shared" si="30"/>
        <v>0</v>
      </c>
      <c r="CF129" s="70" t="str">
        <f t="shared" si="31"/>
        <v/>
      </c>
      <c r="CG129" s="71">
        <f t="shared" si="32"/>
        <v>0</v>
      </c>
      <c r="CH129" s="71">
        <f t="shared" si="33"/>
        <v>0</v>
      </c>
      <c r="CI129" s="71">
        <f t="shared" si="46"/>
        <v>0</v>
      </c>
      <c r="CJ129" s="69">
        <f t="shared" si="47"/>
        <v>0</v>
      </c>
      <c r="CN129" s="73" t="str">
        <f t="shared" si="34"/>
        <v/>
      </c>
      <c r="CO129" s="74" t="str">
        <f t="shared" si="35"/>
        <v/>
      </c>
      <c r="CP129" s="74" t="str">
        <f t="shared" si="39"/>
        <v/>
      </c>
      <c r="CQ129" s="118" t="str">
        <f t="shared" si="36"/>
        <v/>
      </c>
      <c r="CR129" s="118" t="str">
        <f t="shared" si="37"/>
        <v/>
      </c>
      <c r="CS129" s="75" t="str">
        <f t="shared" si="40"/>
        <v/>
      </c>
      <c r="CT129" s="75" t="str">
        <f t="shared" si="41"/>
        <v/>
      </c>
      <c r="CU129" s="74" t="str">
        <f t="shared" si="42"/>
        <v/>
      </c>
      <c r="CV129" s="74" t="str">
        <f t="shared" si="43"/>
        <v/>
      </c>
      <c r="CW129" s="74" t="str">
        <f t="shared" si="48"/>
        <v/>
      </c>
      <c r="CX129" s="110"/>
      <c r="CZ129" s="75">
        <f t="shared" si="49"/>
        <v>0</v>
      </c>
      <c r="DB129" s="74">
        <f>IF(Taula4[[#This Row],[Codi del contracte]]&lt;&gt;"",IF(Taula4[[#This Row],[Codi del contracte]]&gt;199,IF(Taula4[[#This Row],[Codi del contracte]]&lt;300,1,0),0),0)</f>
        <v>0</v>
      </c>
      <c r="DC129" s="74">
        <f>IF(Taula4[[#This Row],[Codi del contracte]]&lt;&gt;"",IF(Taula4[[#This Row],[Codi del contracte]]&gt;499,IF(Taula4[[#This Row],[Codi del contracte]]&lt;600,1,0),0),0)</f>
        <v>0</v>
      </c>
      <c r="DD129" s="74">
        <f t="shared" si="44"/>
        <v>0</v>
      </c>
      <c r="DE129" s="74">
        <f>IF(Taula4[[#This Row],[% Jornada (no posar el símbol %)]]=100,IF(DD129=1,2,0),0)</f>
        <v>0</v>
      </c>
      <c r="DF129" s="74">
        <f>IF(Taula4[[#This Row],[Import anual sol·licitat (màxim 1.200,00€ per treballador)]]=1200,IF(DE129=2,3,0),0)</f>
        <v>0</v>
      </c>
      <c r="DG129" s="74">
        <f>IF(Taula4[[#This Row],[% Jornada (no posar el símbol %)]]&lt;100,IF(Taula4[[#This Row],[Import anual sol·licitat (màxim 1.200,00€ per treballador)]]=1200,4,0),0)</f>
        <v>0</v>
      </c>
      <c r="DH129" s="74">
        <f t="shared" si="50"/>
        <v>0</v>
      </c>
      <c r="DI129" s="74" t="str">
        <f t="shared" si="51"/>
        <v/>
      </c>
      <c r="DJ129" s="74" t="str">
        <f t="shared" si="52"/>
        <v/>
      </c>
      <c r="DK129" s="74" t="str">
        <f t="shared" si="53"/>
        <v/>
      </c>
    </row>
    <row r="130" spans="1:115" ht="13.5" customHeight="1">
      <c r="A130" s="30"/>
      <c r="B130" s="76">
        <v>124</v>
      </c>
      <c r="C130" s="5"/>
      <c r="D130" s="138"/>
      <c r="E130" s="134"/>
      <c r="F130" s="132"/>
      <c r="G130" s="132"/>
      <c r="H130" s="5"/>
      <c r="I130" s="137"/>
      <c r="J130" s="5"/>
      <c r="K130" s="133"/>
      <c r="L130" s="214"/>
      <c r="M130" s="268"/>
      <c r="N130" s="160" t="str">
        <f t="shared" si="27"/>
        <v/>
      </c>
      <c r="O130" s="109"/>
      <c r="P130" s="7"/>
      <c r="Q130" s="7"/>
      <c r="R130" s="7"/>
      <c r="S130" s="7"/>
      <c r="CA130" s="69">
        <f t="shared" si="45"/>
        <v>0</v>
      </c>
      <c r="CB130" s="69" t="str">
        <f t="shared" si="28"/>
        <v/>
      </c>
      <c r="CC130" s="69" t="str">
        <f t="shared" si="29"/>
        <v/>
      </c>
      <c r="CD130" s="69">
        <f t="shared" si="38"/>
        <v>0</v>
      </c>
      <c r="CE130" s="69">
        <f t="shared" si="30"/>
        <v>0</v>
      </c>
      <c r="CF130" s="70" t="str">
        <f t="shared" si="31"/>
        <v/>
      </c>
      <c r="CG130" s="71">
        <f t="shared" si="32"/>
        <v>0</v>
      </c>
      <c r="CH130" s="71">
        <f t="shared" si="33"/>
        <v>0</v>
      </c>
      <c r="CI130" s="71">
        <f t="shared" si="46"/>
        <v>0</v>
      </c>
      <c r="CJ130" s="69">
        <f t="shared" si="47"/>
        <v>0</v>
      </c>
      <c r="CN130" s="73" t="str">
        <f t="shared" si="34"/>
        <v/>
      </c>
      <c r="CO130" s="74" t="str">
        <f t="shared" si="35"/>
        <v/>
      </c>
      <c r="CP130" s="74" t="str">
        <f t="shared" si="39"/>
        <v/>
      </c>
      <c r="CQ130" s="118" t="str">
        <f t="shared" si="36"/>
        <v/>
      </c>
      <c r="CR130" s="118" t="str">
        <f t="shared" si="37"/>
        <v/>
      </c>
      <c r="CS130" s="75" t="str">
        <f t="shared" si="40"/>
        <v/>
      </c>
      <c r="CT130" s="75" t="str">
        <f t="shared" si="41"/>
        <v/>
      </c>
      <c r="CU130" s="74" t="str">
        <f t="shared" si="42"/>
        <v/>
      </c>
      <c r="CV130" s="74" t="str">
        <f t="shared" si="43"/>
        <v/>
      </c>
      <c r="CW130" s="74" t="str">
        <f t="shared" si="48"/>
        <v/>
      </c>
      <c r="CX130" s="110"/>
      <c r="CZ130" s="75">
        <f t="shared" si="49"/>
        <v>0</v>
      </c>
      <c r="DB130" s="74">
        <f>IF(Taula4[[#This Row],[Codi del contracte]]&lt;&gt;"",IF(Taula4[[#This Row],[Codi del contracte]]&gt;199,IF(Taula4[[#This Row],[Codi del contracte]]&lt;300,1,0),0),0)</f>
        <v>0</v>
      </c>
      <c r="DC130" s="74">
        <f>IF(Taula4[[#This Row],[Codi del contracte]]&lt;&gt;"",IF(Taula4[[#This Row],[Codi del contracte]]&gt;499,IF(Taula4[[#This Row],[Codi del contracte]]&lt;600,1,0),0),0)</f>
        <v>0</v>
      </c>
      <c r="DD130" s="74">
        <f t="shared" si="44"/>
        <v>0</v>
      </c>
      <c r="DE130" s="74">
        <f>IF(Taula4[[#This Row],[% Jornada (no posar el símbol %)]]=100,IF(DD130=1,2,0),0)</f>
        <v>0</v>
      </c>
      <c r="DF130" s="74">
        <f>IF(Taula4[[#This Row],[Import anual sol·licitat (màxim 1.200,00€ per treballador)]]=1200,IF(DE130=2,3,0),0)</f>
        <v>0</v>
      </c>
      <c r="DG130" s="74">
        <f>IF(Taula4[[#This Row],[% Jornada (no posar el símbol %)]]&lt;100,IF(Taula4[[#This Row],[Import anual sol·licitat (màxim 1.200,00€ per treballador)]]=1200,4,0),0)</f>
        <v>0</v>
      </c>
      <c r="DH130" s="74">
        <f t="shared" si="50"/>
        <v>0</v>
      </c>
      <c r="DI130" s="74" t="str">
        <f t="shared" si="51"/>
        <v/>
      </c>
      <c r="DJ130" s="74" t="str">
        <f t="shared" si="52"/>
        <v/>
      </c>
      <c r="DK130" s="74" t="str">
        <f t="shared" si="53"/>
        <v/>
      </c>
    </row>
    <row r="131" spans="1:115" ht="13.5" customHeight="1">
      <c r="A131" s="30"/>
      <c r="B131" s="76">
        <v>125</v>
      </c>
      <c r="C131" s="5"/>
      <c r="D131" s="138"/>
      <c r="E131" s="134"/>
      <c r="F131" s="132"/>
      <c r="G131" s="132"/>
      <c r="H131" s="5"/>
      <c r="I131" s="137"/>
      <c r="J131" s="5"/>
      <c r="K131" s="133"/>
      <c r="L131" s="214"/>
      <c r="M131" s="268"/>
      <c r="N131" s="160" t="str">
        <f t="shared" si="27"/>
        <v/>
      </c>
      <c r="O131" s="109"/>
      <c r="P131" s="7"/>
      <c r="Q131" s="7"/>
      <c r="R131" s="7"/>
      <c r="S131" s="7"/>
      <c r="CA131" s="69">
        <f t="shared" si="45"/>
        <v>0</v>
      </c>
      <c r="CB131" s="69" t="str">
        <f t="shared" si="28"/>
        <v/>
      </c>
      <c r="CC131" s="69" t="str">
        <f t="shared" si="29"/>
        <v/>
      </c>
      <c r="CD131" s="69">
        <f t="shared" si="38"/>
        <v>0</v>
      </c>
      <c r="CE131" s="69">
        <f t="shared" si="30"/>
        <v>0</v>
      </c>
      <c r="CF131" s="70" t="str">
        <f t="shared" si="31"/>
        <v/>
      </c>
      <c r="CG131" s="71">
        <f t="shared" si="32"/>
        <v>0</v>
      </c>
      <c r="CH131" s="71">
        <f t="shared" si="33"/>
        <v>0</v>
      </c>
      <c r="CI131" s="71">
        <f t="shared" si="46"/>
        <v>0</v>
      </c>
      <c r="CJ131" s="69">
        <f t="shared" si="47"/>
        <v>0</v>
      </c>
      <c r="CN131" s="73" t="str">
        <f t="shared" si="34"/>
        <v/>
      </c>
      <c r="CO131" s="74" t="str">
        <f t="shared" si="35"/>
        <v/>
      </c>
      <c r="CP131" s="74" t="str">
        <f t="shared" si="39"/>
        <v/>
      </c>
      <c r="CQ131" s="118" t="str">
        <f t="shared" si="36"/>
        <v/>
      </c>
      <c r="CR131" s="118" t="str">
        <f t="shared" si="37"/>
        <v/>
      </c>
      <c r="CS131" s="75" t="str">
        <f t="shared" si="40"/>
        <v/>
      </c>
      <c r="CT131" s="75" t="str">
        <f t="shared" si="41"/>
        <v/>
      </c>
      <c r="CU131" s="74" t="str">
        <f t="shared" si="42"/>
        <v/>
      </c>
      <c r="CV131" s="74" t="str">
        <f t="shared" si="43"/>
        <v/>
      </c>
      <c r="CW131" s="74" t="str">
        <f t="shared" si="48"/>
        <v/>
      </c>
      <c r="CX131" s="110"/>
      <c r="CZ131" s="75">
        <f t="shared" si="49"/>
        <v>0</v>
      </c>
      <c r="DB131" s="74">
        <f>IF(Taula4[[#This Row],[Codi del contracte]]&lt;&gt;"",IF(Taula4[[#This Row],[Codi del contracte]]&gt;199,IF(Taula4[[#This Row],[Codi del contracte]]&lt;300,1,0),0),0)</f>
        <v>0</v>
      </c>
      <c r="DC131" s="74">
        <f>IF(Taula4[[#This Row],[Codi del contracte]]&lt;&gt;"",IF(Taula4[[#This Row],[Codi del contracte]]&gt;499,IF(Taula4[[#This Row],[Codi del contracte]]&lt;600,1,0),0),0)</f>
        <v>0</v>
      </c>
      <c r="DD131" s="74">
        <f t="shared" si="44"/>
        <v>0</v>
      </c>
      <c r="DE131" s="74">
        <f>IF(Taula4[[#This Row],[% Jornada (no posar el símbol %)]]=100,IF(DD131=1,2,0),0)</f>
        <v>0</v>
      </c>
      <c r="DF131" s="74">
        <f>IF(Taula4[[#This Row],[Import anual sol·licitat (màxim 1.200,00€ per treballador)]]=1200,IF(DE131=2,3,0),0)</f>
        <v>0</v>
      </c>
      <c r="DG131" s="74">
        <f>IF(Taula4[[#This Row],[% Jornada (no posar el símbol %)]]&lt;100,IF(Taula4[[#This Row],[Import anual sol·licitat (màxim 1.200,00€ per treballador)]]=1200,4,0),0)</f>
        <v>0</v>
      </c>
      <c r="DH131" s="74">
        <f t="shared" si="50"/>
        <v>0</v>
      </c>
      <c r="DI131" s="74" t="str">
        <f t="shared" si="51"/>
        <v/>
      </c>
      <c r="DJ131" s="74" t="str">
        <f t="shared" si="52"/>
        <v/>
      </c>
      <c r="DK131" s="74" t="str">
        <f t="shared" si="53"/>
        <v/>
      </c>
    </row>
    <row r="132" spans="1:115" ht="13.5" customHeight="1">
      <c r="A132" s="30"/>
      <c r="B132" s="76">
        <v>126</v>
      </c>
      <c r="C132" s="5"/>
      <c r="D132" s="138"/>
      <c r="E132" s="134"/>
      <c r="F132" s="132"/>
      <c r="G132" s="132"/>
      <c r="H132" s="5"/>
      <c r="I132" s="137"/>
      <c r="J132" s="5"/>
      <c r="K132" s="133"/>
      <c r="L132" s="214"/>
      <c r="M132" s="268"/>
      <c r="N132" s="160" t="str">
        <f t="shared" si="27"/>
        <v/>
      </c>
      <c r="O132" s="109"/>
      <c r="P132" s="7"/>
      <c r="Q132" s="7"/>
      <c r="R132" s="7"/>
      <c r="S132" s="7"/>
      <c r="CA132" s="69">
        <f t="shared" si="45"/>
        <v>0</v>
      </c>
      <c r="CB132" s="69" t="str">
        <f t="shared" si="28"/>
        <v/>
      </c>
      <c r="CC132" s="69" t="str">
        <f t="shared" si="29"/>
        <v/>
      </c>
      <c r="CD132" s="69">
        <f t="shared" si="38"/>
        <v>0</v>
      </c>
      <c r="CE132" s="69">
        <f t="shared" si="30"/>
        <v>0</v>
      </c>
      <c r="CF132" s="70" t="str">
        <f t="shared" si="31"/>
        <v/>
      </c>
      <c r="CG132" s="71">
        <f t="shared" si="32"/>
        <v>0</v>
      </c>
      <c r="CH132" s="71">
        <f t="shared" si="33"/>
        <v>0</v>
      </c>
      <c r="CI132" s="71">
        <f t="shared" si="46"/>
        <v>0</v>
      </c>
      <c r="CJ132" s="69">
        <f t="shared" si="47"/>
        <v>0</v>
      </c>
      <c r="CN132" s="73" t="str">
        <f t="shared" si="34"/>
        <v/>
      </c>
      <c r="CO132" s="74" t="str">
        <f t="shared" si="35"/>
        <v/>
      </c>
      <c r="CP132" s="74" t="str">
        <f t="shared" si="39"/>
        <v/>
      </c>
      <c r="CQ132" s="118" t="str">
        <f t="shared" si="36"/>
        <v/>
      </c>
      <c r="CR132" s="118" t="str">
        <f t="shared" si="37"/>
        <v/>
      </c>
      <c r="CS132" s="75" t="str">
        <f t="shared" si="40"/>
        <v/>
      </c>
      <c r="CT132" s="75" t="str">
        <f t="shared" si="41"/>
        <v/>
      </c>
      <c r="CU132" s="74" t="str">
        <f t="shared" si="42"/>
        <v/>
      </c>
      <c r="CV132" s="74" t="str">
        <f t="shared" si="43"/>
        <v/>
      </c>
      <c r="CW132" s="74" t="str">
        <f t="shared" si="48"/>
        <v/>
      </c>
      <c r="CX132" s="110"/>
      <c r="CZ132" s="75">
        <f t="shared" si="49"/>
        <v>0</v>
      </c>
      <c r="DB132" s="74">
        <f>IF(Taula4[[#This Row],[Codi del contracte]]&lt;&gt;"",IF(Taula4[[#This Row],[Codi del contracte]]&gt;199,IF(Taula4[[#This Row],[Codi del contracte]]&lt;300,1,0),0),0)</f>
        <v>0</v>
      </c>
      <c r="DC132" s="74">
        <f>IF(Taula4[[#This Row],[Codi del contracte]]&lt;&gt;"",IF(Taula4[[#This Row],[Codi del contracte]]&gt;499,IF(Taula4[[#This Row],[Codi del contracte]]&lt;600,1,0),0),0)</f>
        <v>0</v>
      </c>
      <c r="DD132" s="74">
        <f t="shared" si="44"/>
        <v>0</v>
      </c>
      <c r="DE132" s="74">
        <f>IF(Taula4[[#This Row],[% Jornada (no posar el símbol %)]]=100,IF(DD132=1,2,0),0)</f>
        <v>0</v>
      </c>
      <c r="DF132" s="74">
        <f>IF(Taula4[[#This Row],[Import anual sol·licitat (màxim 1.200,00€ per treballador)]]=1200,IF(DE132=2,3,0),0)</f>
        <v>0</v>
      </c>
      <c r="DG132" s="74">
        <f>IF(Taula4[[#This Row],[% Jornada (no posar el símbol %)]]&lt;100,IF(Taula4[[#This Row],[Import anual sol·licitat (màxim 1.200,00€ per treballador)]]=1200,4,0),0)</f>
        <v>0</v>
      </c>
      <c r="DH132" s="74">
        <f t="shared" si="50"/>
        <v>0</v>
      </c>
      <c r="DI132" s="74" t="str">
        <f t="shared" si="51"/>
        <v/>
      </c>
      <c r="DJ132" s="74" t="str">
        <f t="shared" si="52"/>
        <v/>
      </c>
      <c r="DK132" s="74" t="str">
        <f t="shared" si="53"/>
        <v/>
      </c>
    </row>
    <row r="133" spans="1:115" ht="13.5" customHeight="1">
      <c r="A133" s="30"/>
      <c r="B133" s="76">
        <v>127</v>
      </c>
      <c r="C133" s="5"/>
      <c r="D133" s="138"/>
      <c r="E133" s="134"/>
      <c r="F133" s="132"/>
      <c r="G133" s="132"/>
      <c r="H133" s="5"/>
      <c r="I133" s="137"/>
      <c r="J133" s="5"/>
      <c r="K133" s="133"/>
      <c r="L133" s="214"/>
      <c r="M133" s="268"/>
      <c r="N133" s="160" t="str">
        <f t="shared" si="27"/>
        <v/>
      </c>
      <c r="O133" s="109"/>
      <c r="P133" s="7"/>
      <c r="Q133" s="7"/>
      <c r="R133" s="7"/>
      <c r="S133" s="7"/>
      <c r="CA133" s="69">
        <f t="shared" si="45"/>
        <v>0</v>
      </c>
      <c r="CB133" s="69" t="str">
        <f t="shared" si="28"/>
        <v/>
      </c>
      <c r="CC133" s="69" t="str">
        <f t="shared" si="29"/>
        <v/>
      </c>
      <c r="CD133" s="69">
        <f t="shared" si="38"/>
        <v>0</v>
      </c>
      <c r="CE133" s="69">
        <f t="shared" si="30"/>
        <v>0</v>
      </c>
      <c r="CF133" s="70" t="str">
        <f t="shared" si="31"/>
        <v/>
      </c>
      <c r="CG133" s="71">
        <f t="shared" si="32"/>
        <v>0</v>
      </c>
      <c r="CH133" s="71">
        <f t="shared" si="33"/>
        <v>0</v>
      </c>
      <c r="CI133" s="71">
        <f t="shared" si="46"/>
        <v>0</v>
      </c>
      <c r="CJ133" s="69">
        <f t="shared" si="47"/>
        <v>0</v>
      </c>
      <c r="CN133" s="73" t="str">
        <f t="shared" si="34"/>
        <v/>
      </c>
      <c r="CO133" s="74" t="str">
        <f t="shared" si="35"/>
        <v/>
      </c>
      <c r="CP133" s="74" t="str">
        <f t="shared" si="39"/>
        <v/>
      </c>
      <c r="CQ133" s="118" t="str">
        <f t="shared" si="36"/>
        <v/>
      </c>
      <c r="CR133" s="118" t="str">
        <f t="shared" si="37"/>
        <v/>
      </c>
      <c r="CS133" s="75" t="str">
        <f t="shared" si="40"/>
        <v/>
      </c>
      <c r="CT133" s="75" t="str">
        <f t="shared" si="41"/>
        <v/>
      </c>
      <c r="CU133" s="74" t="str">
        <f t="shared" si="42"/>
        <v/>
      </c>
      <c r="CV133" s="74" t="str">
        <f t="shared" si="43"/>
        <v/>
      </c>
      <c r="CW133" s="74" t="str">
        <f t="shared" si="48"/>
        <v/>
      </c>
      <c r="CX133" s="110"/>
      <c r="CZ133" s="75">
        <f t="shared" si="49"/>
        <v>0</v>
      </c>
      <c r="DB133" s="74">
        <f>IF(Taula4[[#This Row],[Codi del contracte]]&lt;&gt;"",IF(Taula4[[#This Row],[Codi del contracte]]&gt;199,IF(Taula4[[#This Row],[Codi del contracte]]&lt;300,1,0),0),0)</f>
        <v>0</v>
      </c>
      <c r="DC133" s="74">
        <f>IF(Taula4[[#This Row],[Codi del contracte]]&lt;&gt;"",IF(Taula4[[#This Row],[Codi del contracte]]&gt;499,IF(Taula4[[#This Row],[Codi del contracte]]&lt;600,1,0),0),0)</f>
        <v>0</v>
      </c>
      <c r="DD133" s="74">
        <f t="shared" si="44"/>
        <v>0</v>
      </c>
      <c r="DE133" s="74">
        <f>IF(Taula4[[#This Row],[% Jornada (no posar el símbol %)]]=100,IF(DD133=1,2,0),0)</f>
        <v>0</v>
      </c>
      <c r="DF133" s="74">
        <f>IF(Taula4[[#This Row],[Import anual sol·licitat (màxim 1.200,00€ per treballador)]]=1200,IF(DE133=2,3,0),0)</f>
        <v>0</v>
      </c>
      <c r="DG133" s="74">
        <f>IF(Taula4[[#This Row],[% Jornada (no posar el símbol %)]]&lt;100,IF(Taula4[[#This Row],[Import anual sol·licitat (màxim 1.200,00€ per treballador)]]=1200,4,0),0)</f>
        <v>0</v>
      </c>
      <c r="DH133" s="74">
        <f t="shared" si="50"/>
        <v>0</v>
      </c>
      <c r="DI133" s="74" t="str">
        <f t="shared" si="51"/>
        <v/>
      </c>
      <c r="DJ133" s="74" t="str">
        <f t="shared" si="52"/>
        <v/>
      </c>
      <c r="DK133" s="74" t="str">
        <f t="shared" si="53"/>
        <v/>
      </c>
    </row>
    <row r="134" spans="1:115" ht="13.5" customHeight="1">
      <c r="A134" s="30"/>
      <c r="B134" s="76">
        <v>128</v>
      </c>
      <c r="C134" s="5"/>
      <c r="D134" s="138"/>
      <c r="E134" s="134"/>
      <c r="F134" s="132"/>
      <c r="G134" s="132"/>
      <c r="H134" s="5"/>
      <c r="I134" s="137"/>
      <c r="J134" s="5"/>
      <c r="K134" s="133"/>
      <c r="L134" s="214"/>
      <c r="M134" s="268"/>
      <c r="N134" s="160" t="str">
        <f t="shared" si="27"/>
        <v/>
      </c>
      <c r="O134" s="109"/>
      <c r="P134" s="7"/>
      <c r="Q134" s="7"/>
      <c r="R134" s="7"/>
      <c r="S134" s="7"/>
      <c r="CA134" s="69">
        <f t="shared" si="45"/>
        <v>0</v>
      </c>
      <c r="CB134" s="69" t="str">
        <f t="shared" si="28"/>
        <v/>
      </c>
      <c r="CC134" s="69" t="str">
        <f t="shared" si="29"/>
        <v/>
      </c>
      <c r="CD134" s="69">
        <f t="shared" si="38"/>
        <v>0</v>
      </c>
      <c r="CE134" s="69">
        <f t="shared" si="30"/>
        <v>0</v>
      </c>
      <c r="CF134" s="70" t="str">
        <f t="shared" si="31"/>
        <v/>
      </c>
      <c r="CG134" s="71">
        <f t="shared" si="32"/>
        <v>0</v>
      </c>
      <c r="CH134" s="71">
        <f t="shared" si="33"/>
        <v>0</v>
      </c>
      <c r="CI134" s="71">
        <f t="shared" si="46"/>
        <v>0</v>
      </c>
      <c r="CJ134" s="69">
        <f t="shared" si="47"/>
        <v>0</v>
      </c>
      <c r="CN134" s="73" t="str">
        <f t="shared" si="34"/>
        <v/>
      </c>
      <c r="CO134" s="74" t="str">
        <f t="shared" si="35"/>
        <v/>
      </c>
      <c r="CP134" s="74" t="str">
        <f t="shared" si="39"/>
        <v/>
      </c>
      <c r="CQ134" s="118" t="str">
        <f t="shared" si="36"/>
        <v/>
      </c>
      <c r="CR134" s="118" t="str">
        <f t="shared" si="37"/>
        <v/>
      </c>
      <c r="CS134" s="75" t="str">
        <f t="shared" si="40"/>
        <v/>
      </c>
      <c r="CT134" s="75" t="str">
        <f t="shared" si="41"/>
        <v/>
      </c>
      <c r="CU134" s="74" t="str">
        <f t="shared" si="42"/>
        <v/>
      </c>
      <c r="CV134" s="74" t="str">
        <f t="shared" si="43"/>
        <v/>
      </c>
      <c r="CW134" s="74" t="str">
        <f t="shared" si="48"/>
        <v/>
      </c>
      <c r="CX134" s="110"/>
      <c r="CZ134" s="75">
        <f t="shared" si="49"/>
        <v>0</v>
      </c>
      <c r="DB134" s="74">
        <f>IF(Taula4[[#This Row],[Codi del contracte]]&lt;&gt;"",IF(Taula4[[#This Row],[Codi del contracte]]&gt;199,IF(Taula4[[#This Row],[Codi del contracte]]&lt;300,1,0),0),0)</f>
        <v>0</v>
      </c>
      <c r="DC134" s="74">
        <f>IF(Taula4[[#This Row],[Codi del contracte]]&lt;&gt;"",IF(Taula4[[#This Row],[Codi del contracte]]&gt;499,IF(Taula4[[#This Row],[Codi del contracte]]&lt;600,1,0),0),0)</f>
        <v>0</v>
      </c>
      <c r="DD134" s="74">
        <f t="shared" si="44"/>
        <v>0</v>
      </c>
      <c r="DE134" s="74">
        <f>IF(Taula4[[#This Row],[% Jornada (no posar el símbol %)]]=100,IF(DD134=1,2,0),0)</f>
        <v>0</v>
      </c>
      <c r="DF134" s="74">
        <f>IF(Taula4[[#This Row],[Import anual sol·licitat (màxim 1.200,00€ per treballador)]]=1200,IF(DE134=2,3,0),0)</f>
        <v>0</v>
      </c>
      <c r="DG134" s="74">
        <f>IF(Taula4[[#This Row],[% Jornada (no posar el símbol %)]]&lt;100,IF(Taula4[[#This Row],[Import anual sol·licitat (màxim 1.200,00€ per treballador)]]=1200,4,0),0)</f>
        <v>0</v>
      </c>
      <c r="DH134" s="74">
        <f t="shared" si="50"/>
        <v>0</v>
      </c>
      <c r="DI134" s="74" t="str">
        <f t="shared" si="51"/>
        <v/>
      </c>
      <c r="DJ134" s="74" t="str">
        <f t="shared" si="52"/>
        <v/>
      </c>
      <c r="DK134" s="74" t="str">
        <f t="shared" si="53"/>
        <v/>
      </c>
    </row>
    <row r="135" spans="1:115" ht="13.5" customHeight="1">
      <c r="A135" s="30"/>
      <c r="B135" s="76">
        <v>129</v>
      </c>
      <c r="C135" s="5"/>
      <c r="D135" s="138"/>
      <c r="E135" s="134"/>
      <c r="F135" s="132"/>
      <c r="G135" s="132"/>
      <c r="H135" s="5"/>
      <c r="I135" s="137"/>
      <c r="J135" s="5"/>
      <c r="K135" s="133"/>
      <c r="L135" s="214"/>
      <c r="M135" s="268"/>
      <c r="N135" s="160" t="str">
        <f t="shared" ref="N135:N198" si="54">IFERROR(CW135,"ERROR! NO RETALLAR I ENGANXAR DINS DEL FORMULARI")</f>
        <v/>
      </c>
      <c r="O135" s="109"/>
      <c r="P135" s="7"/>
      <c r="Q135" s="7"/>
      <c r="R135" s="7"/>
      <c r="S135" s="7"/>
      <c r="CA135" s="69">
        <f t="shared" si="45"/>
        <v>0</v>
      </c>
      <c r="CB135" s="69" t="str">
        <f t="shared" ref="CB135:CB198" si="55">IF(E135="Home",1,IF(E135="Dona",0,""))</f>
        <v/>
      </c>
      <c r="CC135" s="69" t="str">
        <f t="shared" ref="CC135:CC198" si="56">IF(E135="Dona",1,IF(E135="Home",0,""))</f>
        <v/>
      </c>
      <c r="CD135" s="69">
        <f t="shared" si="38"/>
        <v>0</v>
      </c>
      <c r="CE135" s="69">
        <f t="shared" ref="CE135:CE198" si="57">IF(J135&lt;&gt;"",IF(J135&lt;400,1,0),0)</f>
        <v>0</v>
      </c>
      <c r="CF135" s="70" t="str">
        <f t="shared" ref="CF135:CF198" si="58">IF(H135="F - Física",1,IF(H135="A - Sensorial Auditiva",1,IF(H135="V - Sensorial Visual",1,IF(H135="","",IF(H135="M - M. Mental",0,IF(H135="P - Psíquica",0,IF(H135="PC - Paràlisi Cerebral",0)))))))</f>
        <v/>
      </c>
      <c r="CG135" s="71">
        <f t="shared" ref="CG135:CG198" si="59">IF(CF135=0,IF(I135&lt;33,0,1),0)</f>
        <v>0</v>
      </c>
      <c r="CH135" s="71">
        <f t="shared" ref="CH135:CH198" si="60">IF(CF135=1,IF(I135&lt;65,0,1),0)</f>
        <v>0</v>
      </c>
      <c r="CI135" s="71">
        <f t="shared" si="46"/>
        <v>0</v>
      </c>
      <c r="CJ135" s="69">
        <f t="shared" si="47"/>
        <v>0</v>
      </c>
      <c r="CN135" s="73" t="str">
        <f t="shared" ref="CN135:CN198" si="61">IF(H135="","",IF(H135="M - M. Mental","",IF(H135="F - Física","",IF(H135="P - Psíquica","",IF(H135="PC - Paràlisi Cerebral","",IF(H135="A - Sensorial Auditiva","",IF(H135="V - Sensorial Visual","","1) Tipus de discapacitat: Fer servir llista desplegable")))))))</f>
        <v/>
      </c>
      <c r="CO135" s="74" t="str">
        <f t="shared" ref="CO135:CO198" si="62">IF(I135="","",IF(I135&gt;0,IF(H135="","2) Tipus de discapacitat: Manca seleccionar","")))</f>
        <v/>
      </c>
      <c r="CP135" s="74" t="str">
        <f t="shared" si="39"/>
        <v/>
      </c>
      <c r="CQ135" s="118" t="str">
        <f t="shared" ref="CQ135:CQ198" si="63">IF(CF135=0,IF(I135&lt;33,IF(I135&lt;&gt;"","4) M.Mental, Psíquica, P. Cerebral &lt;33% (No subvencionable)",""),""),"")</f>
        <v/>
      </c>
      <c r="CR135" s="118" t="str">
        <f t="shared" ref="CR135:CR198" si="64">IF(CF135=1,IF(I135&lt;65,IF(I135&lt;&gt;"","3) Físic ó Sensorial &lt; 65% (No és subvencionable)",""),""),"")</f>
        <v/>
      </c>
      <c r="CS135" s="75" t="str">
        <f t="shared" si="40"/>
        <v/>
      </c>
      <c r="CT135" s="75" t="str">
        <f t="shared" si="41"/>
        <v/>
      </c>
      <c r="CU135" s="74" t="str">
        <f t="shared" si="42"/>
        <v/>
      </c>
      <c r="CV135" s="74" t="str">
        <f t="shared" si="43"/>
        <v/>
      </c>
      <c r="CW135" s="74" t="str">
        <f t="shared" si="48"/>
        <v/>
      </c>
      <c r="CX135" s="110"/>
      <c r="CZ135" s="75">
        <f t="shared" si="49"/>
        <v>0</v>
      </c>
      <c r="DB135" s="74">
        <f>IF(Taula4[[#This Row],[Codi del contracte]]&lt;&gt;"",IF(Taula4[[#This Row],[Codi del contracte]]&gt;199,IF(Taula4[[#This Row],[Codi del contracte]]&lt;300,1,0),0),0)</f>
        <v>0</v>
      </c>
      <c r="DC135" s="74">
        <f>IF(Taula4[[#This Row],[Codi del contracte]]&lt;&gt;"",IF(Taula4[[#This Row],[Codi del contracte]]&gt;499,IF(Taula4[[#This Row],[Codi del contracte]]&lt;600,1,0),0),0)</f>
        <v>0</v>
      </c>
      <c r="DD135" s="74">
        <f t="shared" si="44"/>
        <v>0</v>
      </c>
      <c r="DE135" s="74">
        <f>IF(Taula4[[#This Row],[% Jornada (no posar el símbol %)]]=100,IF(DD135=1,2,0),0)</f>
        <v>0</v>
      </c>
      <c r="DF135" s="74">
        <f>IF(Taula4[[#This Row],[Import anual sol·licitat (màxim 1.200,00€ per treballador)]]=1200,IF(DE135=2,3,0),0)</f>
        <v>0</v>
      </c>
      <c r="DG135" s="74">
        <f>IF(Taula4[[#This Row],[% Jornada (no posar el símbol %)]]&lt;100,IF(Taula4[[#This Row],[Import anual sol·licitat (màxim 1.200,00€ per treballador)]]=1200,4,0),0)</f>
        <v>0</v>
      </c>
      <c r="DH135" s="74">
        <f t="shared" si="50"/>
        <v>0</v>
      </c>
      <c r="DI135" s="74" t="str">
        <f t="shared" si="51"/>
        <v/>
      </c>
      <c r="DJ135" s="74" t="str">
        <f t="shared" si="52"/>
        <v/>
      </c>
      <c r="DK135" s="74" t="str">
        <f t="shared" si="53"/>
        <v/>
      </c>
    </row>
    <row r="136" spans="1:115" ht="13.5" customHeight="1">
      <c r="A136" s="30"/>
      <c r="B136" s="76">
        <v>130</v>
      </c>
      <c r="C136" s="5"/>
      <c r="D136" s="138"/>
      <c r="E136" s="134"/>
      <c r="F136" s="132"/>
      <c r="G136" s="132"/>
      <c r="H136" s="5"/>
      <c r="I136" s="137"/>
      <c r="J136" s="5"/>
      <c r="K136" s="133"/>
      <c r="L136" s="214"/>
      <c r="M136" s="268"/>
      <c r="N136" s="160" t="str">
        <f t="shared" si="54"/>
        <v/>
      </c>
      <c r="O136" s="109"/>
      <c r="P136" s="7"/>
      <c r="Q136" s="7"/>
      <c r="R136" s="7"/>
      <c r="S136" s="7"/>
      <c r="CA136" s="69">
        <f t="shared" si="45"/>
        <v>0</v>
      </c>
      <c r="CB136" s="69" t="str">
        <f t="shared" si="55"/>
        <v/>
      </c>
      <c r="CC136" s="69" t="str">
        <f t="shared" si="56"/>
        <v/>
      </c>
      <c r="CD136" s="69">
        <f t="shared" ref="CD136:CD199" si="65">IF(CA136=1,IF(CC136=1,1,0),0)</f>
        <v>0</v>
      </c>
      <c r="CE136" s="69">
        <f t="shared" si="57"/>
        <v>0</v>
      </c>
      <c r="CF136" s="70" t="str">
        <f t="shared" si="58"/>
        <v/>
      </c>
      <c r="CG136" s="71">
        <f t="shared" si="59"/>
        <v>0</v>
      </c>
      <c r="CH136" s="71">
        <f t="shared" si="60"/>
        <v>0</v>
      </c>
      <c r="CI136" s="71">
        <f t="shared" si="46"/>
        <v>0</v>
      </c>
      <c r="CJ136" s="69">
        <f t="shared" si="47"/>
        <v>0</v>
      </c>
      <c r="CN136" s="73" t="str">
        <f t="shared" si="61"/>
        <v/>
      </c>
      <c r="CO136" s="74" t="str">
        <f t="shared" si="62"/>
        <v/>
      </c>
      <c r="CP136" s="74" t="str">
        <f t="shared" ref="CP136:CP199" si="66">IF(CN136&lt;&gt;"",CN136,IF(CO136&lt;&gt;"",CO136,""))</f>
        <v/>
      </c>
      <c r="CQ136" s="118" t="str">
        <f t="shared" si="63"/>
        <v/>
      </c>
      <c r="CR136" s="118" t="str">
        <f t="shared" si="64"/>
        <v/>
      </c>
      <c r="CS136" s="75" t="str">
        <f t="shared" ref="CS136:CS199" si="67">IF(CQ136&lt;&gt;"",CQ136,IF(CR136&lt;&gt;"",CR136,""))</f>
        <v/>
      </c>
      <c r="CT136" s="75" t="str">
        <f t="shared" ref="CT136:CT199" si="68">IF(CS136&lt;&gt;"",CS136,IF(CP136&lt;&gt;"",CP136,""))</f>
        <v/>
      </c>
      <c r="CU136" s="74" t="str">
        <f t="shared" ref="CU136:CU199" si="69">IF(E136&lt;&gt;"",IF(E136="Home","",IF(E136="Dona","","Sexe: Fer servir llista desplegable")),"")</f>
        <v/>
      </c>
      <c r="CV136" s="74" t="str">
        <f t="shared" ref="CV136:CV199" si="70">IF(CU136&lt;&gt;"",CU136,IF(CT136&lt;&gt;"",CT136,""))</f>
        <v/>
      </c>
      <c r="CW136" s="74" t="str">
        <f t="shared" si="48"/>
        <v/>
      </c>
      <c r="CX136" s="110"/>
      <c r="CZ136" s="75">
        <f t="shared" si="49"/>
        <v>0</v>
      </c>
      <c r="DB136" s="74">
        <f>IF(Taula4[[#This Row],[Codi del contracte]]&lt;&gt;"",IF(Taula4[[#This Row],[Codi del contracte]]&gt;199,IF(Taula4[[#This Row],[Codi del contracte]]&lt;300,1,0),0),0)</f>
        <v>0</v>
      </c>
      <c r="DC136" s="74">
        <f>IF(Taula4[[#This Row],[Codi del contracte]]&lt;&gt;"",IF(Taula4[[#This Row],[Codi del contracte]]&gt;499,IF(Taula4[[#This Row],[Codi del contracte]]&lt;600,1,0),0),0)</f>
        <v>0</v>
      </c>
      <c r="DD136" s="74">
        <f t="shared" ref="DD136:DD199" si="71">DB136+DC136</f>
        <v>0</v>
      </c>
      <c r="DE136" s="74">
        <f>IF(Taula4[[#This Row],[% Jornada (no posar el símbol %)]]=100,IF(DD136=1,2,0),0)</f>
        <v>0</v>
      </c>
      <c r="DF136" s="74">
        <f>IF(Taula4[[#This Row],[Import anual sol·licitat (màxim 1.200,00€ per treballador)]]=1200,IF(DE136=2,3,0),0)</f>
        <v>0</v>
      </c>
      <c r="DG136" s="74">
        <f>IF(Taula4[[#This Row],[% Jornada (no posar el símbol %)]]&lt;100,IF(Taula4[[#This Row],[Import anual sol·licitat (màxim 1.200,00€ per treballador)]]=1200,4,0),0)</f>
        <v>0</v>
      </c>
      <c r="DH136" s="74">
        <f t="shared" si="50"/>
        <v>0</v>
      </c>
      <c r="DI136" s="74" t="str">
        <f t="shared" si="51"/>
        <v/>
      </c>
      <c r="DJ136" s="74" t="str">
        <f t="shared" si="52"/>
        <v/>
      </c>
      <c r="DK136" s="74" t="str">
        <f t="shared" si="53"/>
        <v/>
      </c>
    </row>
    <row r="137" spans="1:115" ht="13.5" customHeight="1">
      <c r="A137" s="30"/>
      <c r="B137" s="76">
        <v>131</v>
      </c>
      <c r="C137" s="5"/>
      <c r="D137" s="138"/>
      <c r="E137" s="134"/>
      <c r="F137" s="132"/>
      <c r="G137" s="132"/>
      <c r="H137" s="5"/>
      <c r="I137" s="137"/>
      <c r="J137" s="5"/>
      <c r="K137" s="133"/>
      <c r="L137" s="214"/>
      <c r="M137" s="268"/>
      <c r="N137" s="160" t="str">
        <f t="shared" si="54"/>
        <v/>
      </c>
      <c r="O137" s="109"/>
      <c r="P137" s="7"/>
      <c r="Q137" s="7"/>
      <c r="R137" s="7"/>
      <c r="S137" s="7"/>
      <c r="CA137" s="69">
        <f t="shared" ref="CA137:CA200" si="72">CJ137</f>
        <v>0</v>
      </c>
      <c r="CB137" s="69" t="str">
        <f t="shared" si="55"/>
        <v/>
      </c>
      <c r="CC137" s="69" t="str">
        <f t="shared" si="56"/>
        <v/>
      </c>
      <c r="CD137" s="69">
        <f t="shared" si="65"/>
        <v>0</v>
      </c>
      <c r="CE137" s="69">
        <f t="shared" si="57"/>
        <v>0</v>
      </c>
      <c r="CF137" s="70" t="str">
        <f t="shared" si="58"/>
        <v/>
      </c>
      <c r="CG137" s="71">
        <f t="shared" si="59"/>
        <v>0</v>
      </c>
      <c r="CH137" s="71">
        <f t="shared" si="60"/>
        <v>0</v>
      </c>
      <c r="CI137" s="71">
        <f t="shared" ref="CI137:CI200" si="73">ROUND((CG137+CH137),2)</f>
        <v>0</v>
      </c>
      <c r="CJ137" s="69">
        <f t="shared" ref="CJ137:CJ200" si="74">IF(CI137=1,IF(C137&lt;&gt;"",1,0),0)</f>
        <v>0</v>
      </c>
      <c r="CN137" s="73" t="str">
        <f t="shared" si="61"/>
        <v/>
      </c>
      <c r="CO137" s="74" t="str">
        <f t="shared" si="62"/>
        <v/>
      </c>
      <c r="CP137" s="74" t="str">
        <f t="shared" si="66"/>
        <v/>
      </c>
      <c r="CQ137" s="118" t="str">
        <f t="shared" si="63"/>
        <v/>
      </c>
      <c r="CR137" s="118" t="str">
        <f t="shared" si="64"/>
        <v/>
      </c>
      <c r="CS137" s="75" t="str">
        <f t="shared" si="67"/>
        <v/>
      </c>
      <c r="CT137" s="75" t="str">
        <f t="shared" si="68"/>
        <v/>
      </c>
      <c r="CU137" s="74" t="str">
        <f t="shared" si="69"/>
        <v/>
      </c>
      <c r="CV137" s="74" t="str">
        <f t="shared" si="70"/>
        <v/>
      </c>
      <c r="CW137" s="74" t="str">
        <f t="shared" ref="CW137:CW200" si="75">IF(CV137&lt;&gt;"",CV137,IF(DK137&lt;&gt;"",DK137,""))</f>
        <v/>
      </c>
      <c r="CX137" s="110"/>
      <c r="CZ137" s="75">
        <f t="shared" ref="CZ137:CZ200" si="76">IF(CW137&lt;&gt;"",1,0)</f>
        <v>0</v>
      </c>
      <c r="DB137" s="74">
        <f>IF(Taula4[[#This Row],[Codi del contracte]]&lt;&gt;"",IF(Taula4[[#This Row],[Codi del contracte]]&gt;199,IF(Taula4[[#This Row],[Codi del contracte]]&lt;300,1,0),0),0)</f>
        <v>0</v>
      </c>
      <c r="DC137" s="74">
        <f>IF(Taula4[[#This Row],[Codi del contracte]]&lt;&gt;"",IF(Taula4[[#This Row],[Codi del contracte]]&gt;499,IF(Taula4[[#This Row],[Codi del contracte]]&lt;600,1,0),0),0)</f>
        <v>0</v>
      </c>
      <c r="DD137" s="74">
        <f t="shared" si="71"/>
        <v>0</v>
      </c>
      <c r="DE137" s="74">
        <f>IF(Taula4[[#This Row],[% Jornada (no posar el símbol %)]]=100,IF(DD137=1,2,0),0)</f>
        <v>0</v>
      </c>
      <c r="DF137" s="74">
        <f>IF(Taula4[[#This Row],[Import anual sol·licitat (màxim 1.200,00€ per treballador)]]=1200,IF(DE137=2,3,0),0)</f>
        <v>0</v>
      </c>
      <c r="DG137" s="74">
        <f>IF(Taula4[[#This Row],[% Jornada (no posar el símbol %)]]&lt;100,IF(Taula4[[#This Row],[Import anual sol·licitat (màxim 1.200,00€ per treballador)]]=1200,4,0),0)</f>
        <v>0</v>
      </c>
      <c r="DH137" s="74">
        <f t="shared" ref="DH137:DH200" si="77">DF137+DG137</f>
        <v>0</v>
      </c>
      <c r="DI137" s="74" t="str">
        <f t="shared" ref="DI137:DI200" si="78">IF(DF137=3,"6) Contracte Temps Parcial no compatible amb 100% Jornada","")</f>
        <v/>
      </c>
      <c r="DJ137" s="74" t="str">
        <f t="shared" ref="DJ137:DJ200" si="79">IF(DG137=4,"7) % Jornada inferior a 100% - Error Import","")</f>
        <v/>
      </c>
      <c r="DK137" s="74" t="str">
        <f t="shared" ref="DK137:DK200" si="80">IF(DI137&lt;&gt;"",DI137,IF(DJ137&lt;&gt;"",DJ137,""))</f>
        <v/>
      </c>
    </row>
    <row r="138" spans="1:115" ht="13.5" customHeight="1">
      <c r="A138" s="30"/>
      <c r="B138" s="76">
        <v>132</v>
      </c>
      <c r="C138" s="5"/>
      <c r="D138" s="138"/>
      <c r="E138" s="134"/>
      <c r="F138" s="132"/>
      <c r="G138" s="132"/>
      <c r="H138" s="5"/>
      <c r="I138" s="137"/>
      <c r="J138" s="5"/>
      <c r="K138" s="133"/>
      <c r="L138" s="214"/>
      <c r="M138" s="268"/>
      <c r="N138" s="160" t="str">
        <f t="shared" si="54"/>
        <v/>
      </c>
      <c r="O138" s="109"/>
      <c r="P138" s="7"/>
      <c r="Q138" s="7"/>
      <c r="R138" s="7"/>
      <c r="S138" s="7"/>
      <c r="CA138" s="69">
        <f t="shared" si="72"/>
        <v>0</v>
      </c>
      <c r="CB138" s="69" t="str">
        <f t="shared" si="55"/>
        <v/>
      </c>
      <c r="CC138" s="69" t="str">
        <f t="shared" si="56"/>
        <v/>
      </c>
      <c r="CD138" s="69">
        <f t="shared" si="65"/>
        <v>0</v>
      </c>
      <c r="CE138" s="69">
        <f t="shared" si="57"/>
        <v>0</v>
      </c>
      <c r="CF138" s="70" t="str">
        <f t="shared" si="58"/>
        <v/>
      </c>
      <c r="CG138" s="71">
        <f t="shared" si="59"/>
        <v>0</v>
      </c>
      <c r="CH138" s="71">
        <f t="shared" si="60"/>
        <v>0</v>
      </c>
      <c r="CI138" s="71">
        <f t="shared" si="73"/>
        <v>0</v>
      </c>
      <c r="CJ138" s="69">
        <f t="shared" si="74"/>
        <v>0</v>
      </c>
      <c r="CN138" s="73" t="str">
        <f t="shared" si="61"/>
        <v/>
      </c>
      <c r="CO138" s="74" t="str">
        <f t="shared" si="62"/>
        <v/>
      </c>
      <c r="CP138" s="74" t="str">
        <f t="shared" si="66"/>
        <v/>
      </c>
      <c r="CQ138" s="118" t="str">
        <f t="shared" si="63"/>
        <v/>
      </c>
      <c r="CR138" s="118" t="str">
        <f t="shared" si="64"/>
        <v/>
      </c>
      <c r="CS138" s="75" t="str">
        <f t="shared" si="67"/>
        <v/>
      </c>
      <c r="CT138" s="75" t="str">
        <f t="shared" si="68"/>
        <v/>
      </c>
      <c r="CU138" s="74" t="str">
        <f t="shared" si="69"/>
        <v/>
      </c>
      <c r="CV138" s="74" t="str">
        <f t="shared" si="70"/>
        <v/>
      </c>
      <c r="CW138" s="74" t="str">
        <f t="shared" si="75"/>
        <v/>
      </c>
      <c r="CX138" s="110"/>
      <c r="CZ138" s="75">
        <f t="shared" si="76"/>
        <v>0</v>
      </c>
      <c r="DB138" s="74">
        <f>IF(Taula4[[#This Row],[Codi del contracte]]&lt;&gt;"",IF(Taula4[[#This Row],[Codi del contracte]]&gt;199,IF(Taula4[[#This Row],[Codi del contracte]]&lt;300,1,0),0),0)</f>
        <v>0</v>
      </c>
      <c r="DC138" s="74">
        <f>IF(Taula4[[#This Row],[Codi del contracte]]&lt;&gt;"",IF(Taula4[[#This Row],[Codi del contracte]]&gt;499,IF(Taula4[[#This Row],[Codi del contracte]]&lt;600,1,0),0),0)</f>
        <v>0</v>
      </c>
      <c r="DD138" s="74">
        <f t="shared" si="71"/>
        <v>0</v>
      </c>
      <c r="DE138" s="74">
        <f>IF(Taula4[[#This Row],[% Jornada (no posar el símbol %)]]=100,IF(DD138=1,2,0),0)</f>
        <v>0</v>
      </c>
      <c r="DF138" s="74">
        <f>IF(Taula4[[#This Row],[Import anual sol·licitat (màxim 1.200,00€ per treballador)]]=1200,IF(DE138=2,3,0),0)</f>
        <v>0</v>
      </c>
      <c r="DG138" s="74">
        <f>IF(Taula4[[#This Row],[% Jornada (no posar el símbol %)]]&lt;100,IF(Taula4[[#This Row],[Import anual sol·licitat (màxim 1.200,00€ per treballador)]]=1200,4,0),0)</f>
        <v>0</v>
      </c>
      <c r="DH138" s="74">
        <f t="shared" si="77"/>
        <v>0</v>
      </c>
      <c r="DI138" s="74" t="str">
        <f t="shared" si="78"/>
        <v/>
      </c>
      <c r="DJ138" s="74" t="str">
        <f t="shared" si="79"/>
        <v/>
      </c>
      <c r="DK138" s="74" t="str">
        <f t="shared" si="80"/>
        <v/>
      </c>
    </row>
    <row r="139" spans="1:115" ht="13.5" customHeight="1">
      <c r="A139" s="30"/>
      <c r="B139" s="76">
        <v>133</v>
      </c>
      <c r="C139" s="5"/>
      <c r="D139" s="138"/>
      <c r="E139" s="134"/>
      <c r="F139" s="132"/>
      <c r="G139" s="132"/>
      <c r="H139" s="5"/>
      <c r="I139" s="137"/>
      <c r="J139" s="5"/>
      <c r="K139" s="133"/>
      <c r="L139" s="214"/>
      <c r="M139" s="268"/>
      <c r="N139" s="160" t="str">
        <f t="shared" si="54"/>
        <v/>
      </c>
      <c r="O139" s="109"/>
      <c r="P139" s="7"/>
      <c r="Q139" s="7"/>
      <c r="R139" s="7"/>
      <c r="S139" s="7"/>
      <c r="CA139" s="69">
        <f t="shared" si="72"/>
        <v>0</v>
      </c>
      <c r="CB139" s="69" t="str">
        <f t="shared" si="55"/>
        <v/>
      </c>
      <c r="CC139" s="69" t="str">
        <f t="shared" si="56"/>
        <v/>
      </c>
      <c r="CD139" s="69">
        <f t="shared" si="65"/>
        <v>0</v>
      </c>
      <c r="CE139" s="69">
        <f t="shared" si="57"/>
        <v>0</v>
      </c>
      <c r="CF139" s="70" t="str">
        <f t="shared" si="58"/>
        <v/>
      </c>
      <c r="CG139" s="71">
        <f t="shared" si="59"/>
        <v>0</v>
      </c>
      <c r="CH139" s="71">
        <f t="shared" si="60"/>
        <v>0</v>
      </c>
      <c r="CI139" s="71">
        <f t="shared" si="73"/>
        <v>0</v>
      </c>
      <c r="CJ139" s="69">
        <f t="shared" si="74"/>
        <v>0</v>
      </c>
      <c r="CN139" s="73" t="str">
        <f t="shared" si="61"/>
        <v/>
      </c>
      <c r="CO139" s="74" t="str">
        <f t="shared" si="62"/>
        <v/>
      </c>
      <c r="CP139" s="74" t="str">
        <f t="shared" si="66"/>
        <v/>
      </c>
      <c r="CQ139" s="118" t="str">
        <f t="shared" si="63"/>
        <v/>
      </c>
      <c r="CR139" s="118" t="str">
        <f t="shared" si="64"/>
        <v/>
      </c>
      <c r="CS139" s="75" t="str">
        <f t="shared" si="67"/>
        <v/>
      </c>
      <c r="CT139" s="75" t="str">
        <f t="shared" si="68"/>
        <v/>
      </c>
      <c r="CU139" s="74" t="str">
        <f t="shared" si="69"/>
        <v/>
      </c>
      <c r="CV139" s="74" t="str">
        <f t="shared" si="70"/>
        <v/>
      </c>
      <c r="CW139" s="74" t="str">
        <f t="shared" si="75"/>
        <v/>
      </c>
      <c r="CX139" s="110"/>
      <c r="CZ139" s="75">
        <f t="shared" si="76"/>
        <v>0</v>
      </c>
      <c r="DB139" s="74">
        <f>IF(Taula4[[#This Row],[Codi del contracte]]&lt;&gt;"",IF(Taula4[[#This Row],[Codi del contracte]]&gt;199,IF(Taula4[[#This Row],[Codi del contracte]]&lt;300,1,0),0),0)</f>
        <v>0</v>
      </c>
      <c r="DC139" s="74">
        <f>IF(Taula4[[#This Row],[Codi del contracte]]&lt;&gt;"",IF(Taula4[[#This Row],[Codi del contracte]]&gt;499,IF(Taula4[[#This Row],[Codi del contracte]]&lt;600,1,0),0),0)</f>
        <v>0</v>
      </c>
      <c r="DD139" s="74">
        <f t="shared" si="71"/>
        <v>0</v>
      </c>
      <c r="DE139" s="74">
        <f>IF(Taula4[[#This Row],[% Jornada (no posar el símbol %)]]=100,IF(DD139=1,2,0),0)</f>
        <v>0</v>
      </c>
      <c r="DF139" s="74">
        <f>IF(Taula4[[#This Row],[Import anual sol·licitat (màxim 1.200,00€ per treballador)]]=1200,IF(DE139=2,3,0),0)</f>
        <v>0</v>
      </c>
      <c r="DG139" s="74">
        <f>IF(Taula4[[#This Row],[% Jornada (no posar el símbol %)]]&lt;100,IF(Taula4[[#This Row],[Import anual sol·licitat (màxim 1.200,00€ per treballador)]]=1200,4,0),0)</f>
        <v>0</v>
      </c>
      <c r="DH139" s="74">
        <f t="shared" si="77"/>
        <v>0</v>
      </c>
      <c r="DI139" s="74" t="str">
        <f t="shared" si="78"/>
        <v/>
      </c>
      <c r="DJ139" s="74" t="str">
        <f t="shared" si="79"/>
        <v/>
      </c>
      <c r="DK139" s="74" t="str">
        <f t="shared" si="80"/>
        <v/>
      </c>
    </row>
    <row r="140" spans="1:115" ht="13.5" customHeight="1">
      <c r="A140" s="30"/>
      <c r="B140" s="76">
        <v>134</v>
      </c>
      <c r="C140" s="5"/>
      <c r="D140" s="138"/>
      <c r="E140" s="134"/>
      <c r="F140" s="132"/>
      <c r="G140" s="132"/>
      <c r="H140" s="5"/>
      <c r="I140" s="137"/>
      <c r="J140" s="5"/>
      <c r="K140" s="133"/>
      <c r="L140" s="214"/>
      <c r="M140" s="268"/>
      <c r="N140" s="160" t="str">
        <f t="shared" si="54"/>
        <v/>
      </c>
      <c r="O140" s="109"/>
      <c r="P140" s="7"/>
      <c r="Q140" s="7"/>
      <c r="R140" s="7"/>
      <c r="S140" s="7"/>
      <c r="CA140" s="69">
        <f t="shared" si="72"/>
        <v>0</v>
      </c>
      <c r="CB140" s="69" t="str">
        <f t="shared" si="55"/>
        <v/>
      </c>
      <c r="CC140" s="69" t="str">
        <f t="shared" si="56"/>
        <v/>
      </c>
      <c r="CD140" s="69">
        <f t="shared" si="65"/>
        <v>0</v>
      </c>
      <c r="CE140" s="69">
        <f t="shared" si="57"/>
        <v>0</v>
      </c>
      <c r="CF140" s="70" t="str">
        <f t="shared" si="58"/>
        <v/>
      </c>
      <c r="CG140" s="71">
        <f t="shared" si="59"/>
        <v>0</v>
      </c>
      <c r="CH140" s="71">
        <f t="shared" si="60"/>
        <v>0</v>
      </c>
      <c r="CI140" s="71">
        <f t="shared" si="73"/>
        <v>0</v>
      </c>
      <c r="CJ140" s="69">
        <f t="shared" si="74"/>
        <v>0</v>
      </c>
      <c r="CN140" s="73" t="str">
        <f t="shared" si="61"/>
        <v/>
      </c>
      <c r="CO140" s="74" t="str">
        <f t="shared" si="62"/>
        <v/>
      </c>
      <c r="CP140" s="74" t="str">
        <f t="shared" si="66"/>
        <v/>
      </c>
      <c r="CQ140" s="118" t="str">
        <f t="shared" si="63"/>
        <v/>
      </c>
      <c r="CR140" s="118" t="str">
        <f t="shared" si="64"/>
        <v/>
      </c>
      <c r="CS140" s="75" t="str">
        <f t="shared" si="67"/>
        <v/>
      </c>
      <c r="CT140" s="75" t="str">
        <f t="shared" si="68"/>
        <v/>
      </c>
      <c r="CU140" s="74" t="str">
        <f t="shared" si="69"/>
        <v/>
      </c>
      <c r="CV140" s="74" t="str">
        <f t="shared" si="70"/>
        <v/>
      </c>
      <c r="CW140" s="74" t="str">
        <f t="shared" si="75"/>
        <v/>
      </c>
      <c r="CX140" s="110"/>
      <c r="CZ140" s="75">
        <f t="shared" si="76"/>
        <v>0</v>
      </c>
      <c r="DB140" s="74">
        <f>IF(Taula4[[#This Row],[Codi del contracte]]&lt;&gt;"",IF(Taula4[[#This Row],[Codi del contracte]]&gt;199,IF(Taula4[[#This Row],[Codi del contracte]]&lt;300,1,0),0),0)</f>
        <v>0</v>
      </c>
      <c r="DC140" s="74">
        <f>IF(Taula4[[#This Row],[Codi del contracte]]&lt;&gt;"",IF(Taula4[[#This Row],[Codi del contracte]]&gt;499,IF(Taula4[[#This Row],[Codi del contracte]]&lt;600,1,0),0),0)</f>
        <v>0</v>
      </c>
      <c r="DD140" s="74">
        <f t="shared" si="71"/>
        <v>0</v>
      </c>
      <c r="DE140" s="74">
        <f>IF(Taula4[[#This Row],[% Jornada (no posar el símbol %)]]=100,IF(DD140=1,2,0),0)</f>
        <v>0</v>
      </c>
      <c r="DF140" s="74">
        <f>IF(Taula4[[#This Row],[Import anual sol·licitat (màxim 1.200,00€ per treballador)]]=1200,IF(DE140=2,3,0),0)</f>
        <v>0</v>
      </c>
      <c r="DG140" s="74">
        <f>IF(Taula4[[#This Row],[% Jornada (no posar el símbol %)]]&lt;100,IF(Taula4[[#This Row],[Import anual sol·licitat (màxim 1.200,00€ per treballador)]]=1200,4,0),0)</f>
        <v>0</v>
      </c>
      <c r="DH140" s="74">
        <f t="shared" si="77"/>
        <v>0</v>
      </c>
      <c r="DI140" s="74" t="str">
        <f t="shared" si="78"/>
        <v/>
      </c>
      <c r="DJ140" s="74" t="str">
        <f t="shared" si="79"/>
        <v/>
      </c>
      <c r="DK140" s="74" t="str">
        <f t="shared" si="80"/>
        <v/>
      </c>
    </row>
    <row r="141" spans="1:115" ht="13.5" customHeight="1">
      <c r="A141" s="30"/>
      <c r="B141" s="76">
        <v>135</v>
      </c>
      <c r="C141" s="5"/>
      <c r="D141" s="138"/>
      <c r="E141" s="134"/>
      <c r="F141" s="132"/>
      <c r="G141" s="132"/>
      <c r="H141" s="5"/>
      <c r="I141" s="137"/>
      <c r="J141" s="5"/>
      <c r="K141" s="133"/>
      <c r="L141" s="214"/>
      <c r="M141" s="268"/>
      <c r="N141" s="160" t="str">
        <f t="shared" si="54"/>
        <v/>
      </c>
      <c r="O141" s="109"/>
      <c r="P141" s="7"/>
      <c r="Q141" s="7"/>
      <c r="R141" s="7"/>
      <c r="S141" s="7"/>
      <c r="CA141" s="69">
        <f t="shared" si="72"/>
        <v>0</v>
      </c>
      <c r="CB141" s="69" t="str">
        <f t="shared" si="55"/>
        <v/>
      </c>
      <c r="CC141" s="69" t="str">
        <f t="shared" si="56"/>
        <v/>
      </c>
      <c r="CD141" s="69">
        <f t="shared" si="65"/>
        <v>0</v>
      </c>
      <c r="CE141" s="69">
        <f t="shared" si="57"/>
        <v>0</v>
      </c>
      <c r="CF141" s="70" t="str">
        <f t="shared" si="58"/>
        <v/>
      </c>
      <c r="CG141" s="71">
        <f t="shared" si="59"/>
        <v>0</v>
      </c>
      <c r="CH141" s="71">
        <f t="shared" si="60"/>
        <v>0</v>
      </c>
      <c r="CI141" s="71">
        <f t="shared" si="73"/>
        <v>0</v>
      </c>
      <c r="CJ141" s="69">
        <f t="shared" si="74"/>
        <v>0</v>
      </c>
      <c r="CN141" s="73" t="str">
        <f t="shared" si="61"/>
        <v/>
      </c>
      <c r="CO141" s="74" t="str">
        <f t="shared" si="62"/>
        <v/>
      </c>
      <c r="CP141" s="74" t="str">
        <f t="shared" si="66"/>
        <v/>
      </c>
      <c r="CQ141" s="118" t="str">
        <f t="shared" si="63"/>
        <v/>
      </c>
      <c r="CR141" s="118" t="str">
        <f t="shared" si="64"/>
        <v/>
      </c>
      <c r="CS141" s="75" t="str">
        <f t="shared" si="67"/>
        <v/>
      </c>
      <c r="CT141" s="75" t="str">
        <f t="shared" si="68"/>
        <v/>
      </c>
      <c r="CU141" s="74" t="str">
        <f t="shared" si="69"/>
        <v/>
      </c>
      <c r="CV141" s="74" t="str">
        <f t="shared" si="70"/>
        <v/>
      </c>
      <c r="CW141" s="74" t="str">
        <f t="shared" si="75"/>
        <v/>
      </c>
      <c r="CX141" s="110"/>
      <c r="CZ141" s="75">
        <f t="shared" si="76"/>
        <v>0</v>
      </c>
      <c r="DB141" s="74">
        <f>IF(Taula4[[#This Row],[Codi del contracte]]&lt;&gt;"",IF(Taula4[[#This Row],[Codi del contracte]]&gt;199,IF(Taula4[[#This Row],[Codi del contracte]]&lt;300,1,0),0),0)</f>
        <v>0</v>
      </c>
      <c r="DC141" s="74">
        <f>IF(Taula4[[#This Row],[Codi del contracte]]&lt;&gt;"",IF(Taula4[[#This Row],[Codi del contracte]]&gt;499,IF(Taula4[[#This Row],[Codi del contracte]]&lt;600,1,0),0),0)</f>
        <v>0</v>
      </c>
      <c r="DD141" s="74">
        <f t="shared" si="71"/>
        <v>0</v>
      </c>
      <c r="DE141" s="74">
        <f>IF(Taula4[[#This Row],[% Jornada (no posar el símbol %)]]=100,IF(DD141=1,2,0),0)</f>
        <v>0</v>
      </c>
      <c r="DF141" s="74">
        <f>IF(Taula4[[#This Row],[Import anual sol·licitat (màxim 1.200,00€ per treballador)]]=1200,IF(DE141=2,3,0),0)</f>
        <v>0</v>
      </c>
      <c r="DG141" s="74">
        <f>IF(Taula4[[#This Row],[% Jornada (no posar el símbol %)]]&lt;100,IF(Taula4[[#This Row],[Import anual sol·licitat (màxim 1.200,00€ per treballador)]]=1200,4,0),0)</f>
        <v>0</v>
      </c>
      <c r="DH141" s="74">
        <f t="shared" si="77"/>
        <v>0</v>
      </c>
      <c r="DI141" s="74" t="str">
        <f t="shared" si="78"/>
        <v/>
      </c>
      <c r="DJ141" s="74" t="str">
        <f t="shared" si="79"/>
        <v/>
      </c>
      <c r="DK141" s="74" t="str">
        <f t="shared" si="80"/>
        <v/>
      </c>
    </row>
    <row r="142" spans="1:115" ht="13.5" customHeight="1">
      <c r="A142" s="30"/>
      <c r="B142" s="76">
        <v>136</v>
      </c>
      <c r="C142" s="5"/>
      <c r="D142" s="138"/>
      <c r="E142" s="134"/>
      <c r="F142" s="132"/>
      <c r="G142" s="132"/>
      <c r="H142" s="5"/>
      <c r="I142" s="137"/>
      <c r="J142" s="5"/>
      <c r="K142" s="133"/>
      <c r="L142" s="214"/>
      <c r="M142" s="268"/>
      <c r="N142" s="160" t="str">
        <f t="shared" si="54"/>
        <v/>
      </c>
      <c r="O142" s="109"/>
      <c r="P142" s="7"/>
      <c r="Q142" s="7"/>
      <c r="R142" s="7"/>
      <c r="S142" s="7"/>
      <c r="CA142" s="69">
        <f t="shared" si="72"/>
        <v>0</v>
      </c>
      <c r="CB142" s="69" t="str">
        <f t="shared" si="55"/>
        <v/>
      </c>
      <c r="CC142" s="69" t="str">
        <f t="shared" si="56"/>
        <v/>
      </c>
      <c r="CD142" s="69">
        <f t="shared" si="65"/>
        <v>0</v>
      </c>
      <c r="CE142" s="69">
        <f t="shared" si="57"/>
        <v>0</v>
      </c>
      <c r="CF142" s="70" t="str">
        <f t="shared" si="58"/>
        <v/>
      </c>
      <c r="CG142" s="71">
        <f t="shared" si="59"/>
        <v>0</v>
      </c>
      <c r="CH142" s="71">
        <f t="shared" si="60"/>
        <v>0</v>
      </c>
      <c r="CI142" s="71">
        <f t="shared" si="73"/>
        <v>0</v>
      </c>
      <c r="CJ142" s="69">
        <f t="shared" si="74"/>
        <v>0</v>
      </c>
      <c r="CN142" s="73" t="str">
        <f t="shared" si="61"/>
        <v/>
      </c>
      <c r="CO142" s="74" t="str">
        <f t="shared" si="62"/>
        <v/>
      </c>
      <c r="CP142" s="74" t="str">
        <f t="shared" si="66"/>
        <v/>
      </c>
      <c r="CQ142" s="118" t="str">
        <f t="shared" si="63"/>
        <v/>
      </c>
      <c r="CR142" s="118" t="str">
        <f t="shared" si="64"/>
        <v/>
      </c>
      <c r="CS142" s="75" t="str">
        <f t="shared" si="67"/>
        <v/>
      </c>
      <c r="CT142" s="75" t="str">
        <f t="shared" si="68"/>
        <v/>
      </c>
      <c r="CU142" s="74" t="str">
        <f t="shared" si="69"/>
        <v/>
      </c>
      <c r="CV142" s="74" t="str">
        <f t="shared" si="70"/>
        <v/>
      </c>
      <c r="CW142" s="74" t="str">
        <f t="shared" si="75"/>
        <v/>
      </c>
      <c r="CX142" s="110"/>
      <c r="CZ142" s="75">
        <f t="shared" si="76"/>
        <v>0</v>
      </c>
      <c r="DB142" s="74">
        <f>IF(Taula4[[#This Row],[Codi del contracte]]&lt;&gt;"",IF(Taula4[[#This Row],[Codi del contracte]]&gt;199,IF(Taula4[[#This Row],[Codi del contracte]]&lt;300,1,0),0),0)</f>
        <v>0</v>
      </c>
      <c r="DC142" s="74">
        <f>IF(Taula4[[#This Row],[Codi del contracte]]&lt;&gt;"",IF(Taula4[[#This Row],[Codi del contracte]]&gt;499,IF(Taula4[[#This Row],[Codi del contracte]]&lt;600,1,0),0),0)</f>
        <v>0</v>
      </c>
      <c r="DD142" s="74">
        <f t="shared" si="71"/>
        <v>0</v>
      </c>
      <c r="DE142" s="74">
        <f>IF(Taula4[[#This Row],[% Jornada (no posar el símbol %)]]=100,IF(DD142=1,2,0),0)</f>
        <v>0</v>
      </c>
      <c r="DF142" s="74">
        <f>IF(Taula4[[#This Row],[Import anual sol·licitat (màxim 1.200,00€ per treballador)]]=1200,IF(DE142=2,3,0),0)</f>
        <v>0</v>
      </c>
      <c r="DG142" s="74">
        <f>IF(Taula4[[#This Row],[% Jornada (no posar el símbol %)]]&lt;100,IF(Taula4[[#This Row],[Import anual sol·licitat (màxim 1.200,00€ per treballador)]]=1200,4,0),0)</f>
        <v>0</v>
      </c>
      <c r="DH142" s="74">
        <f t="shared" si="77"/>
        <v>0</v>
      </c>
      <c r="DI142" s="74" t="str">
        <f t="shared" si="78"/>
        <v/>
      </c>
      <c r="DJ142" s="74" t="str">
        <f t="shared" si="79"/>
        <v/>
      </c>
      <c r="DK142" s="74" t="str">
        <f t="shared" si="80"/>
        <v/>
      </c>
    </row>
    <row r="143" spans="1:115" ht="13.5" customHeight="1">
      <c r="A143" s="30"/>
      <c r="B143" s="76">
        <v>137</v>
      </c>
      <c r="C143" s="5"/>
      <c r="D143" s="138"/>
      <c r="E143" s="134"/>
      <c r="F143" s="132"/>
      <c r="G143" s="132"/>
      <c r="H143" s="5"/>
      <c r="I143" s="137"/>
      <c r="J143" s="5"/>
      <c r="K143" s="133"/>
      <c r="L143" s="214"/>
      <c r="M143" s="268"/>
      <c r="N143" s="160" t="str">
        <f t="shared" si="54"/>
        <v/>
      </c>
      <c r="O143" s="109"/>
      <c r="P143" s="7"/>
      <c r="Q143" s="7"/>
      <c r="R143" s="7"/>
      <c r="S143" s="7"/>
      <c r="CA143" s="69">
        <f t="shared" si="72"/>
        <v>0</v>
      </c>
      <c r="CB143" s="69" t="str">
        <f t="shared" si="55"/>
        <v/>
      </c>
      <c r="CC143" s="69" t="str">
        <f t="shared" si="56"/>
        <v/>
      </c>
      <c r="CD143" s="69">
        <f t="shared" si="65"/>
        <v>0</v>
      </c>
      <c r="CE143" s="69">
        <f t="shared" si="57"/>
        <v>0</v>
      </c>
      <c r="CF143" s="70" t="str">
        <f t="shared" si="58"/>
        <v/>
      </c>
      <c r="CG143" s="71">
        <f t="shared" si="59"/>
        <v>0</v>
      </c>
      <c r="CH143" s="71">
        <f t="shared" si="60"/>
        <v>0</v>
      </c>
      <c r="CI143" s="71">
        <f t="shared" si="73"/>
        <v>0</v>
      </c>
      <c r="CJ143" s="69">
        <f t="shared" si="74"/>
        <v>0</v>
      </c>
      <c r="CN143" s="73" t="str">
        <f t="shared" si="61"/>
        <v/>
      </c>
      <c r="CO143" s="74" t="str">
        <f t="shared" si="62"/>
        <v/>
      </c>
      <c r="CP143" s="74" t="str">
        <f t="shared" si="66"/>
        <v/>
      </c>
      <c r="CQ143" s="118" t="str">
        <f t="shared" si="63"/>
        <v/>
      </c>
      <c r="CR143" s="118" t="str">
        <f t="shared" si="64"/>
        <v/>
      </c>
      <c r="CS143" s="75" t="str">
        <f t="shared" si="67"/>
        <v/>
      </c>
      <c r="CT143" s="75" t="str">
        <f t="shared" si="68"/>
        <v/>
      </c>
      <c r="CU143" s="74" t="str">
        <f t="shared" si="69"/>
        <v/>
      </c>
      <c r="CV143" s="74" t="str">
        <f t="shared" si="70"/>
        <v/>
      </c>
      <c r="CW143" s="74" t="str">
        <f t="shared" si="75"/>
        <v/>
      </c>
      <c r="CX143" s="110"/>
      <c r="CZ143" s="75">
        <f t="shared" si="76"/>
        <v>0</v>
      </c>
      <c r="DB143" s="74">
        <f>IF(Taula4[[#This Row],[Codi del contracte]]&lt;&gt;"",IF(Taula4[[#This Row],[Codi del contracte]]&gt;199,IF(Taula4[[#This Row],[Codi del contracte]]&lt;300,1,0),0),0)</f>
        <v>0</v>
      </c>
      <c r="DC143" s="74">
        <f>IF(Taula4[[#This Row],[Codi del contracte]]&lt;&gt;"",IF(Taula4[[#This Row],[Codi del contracte]]&gt;499,IF(Taula4[[#This Row],[Codi del contracte]]&lt;600,1,0),0),0)</f>
        <v>0</v>
      </c>
      <c r="DD143" s="74">
        <f t="shared" si="71"/>
        <v>0</v>
      </c>
      <c r="DE143" s="74">
        <f>IF(Taula4[[#This Row],[% Jornada (no posar el símbol %)]]=100,IF(DD143=1,2,0),0)</f>
        <v>0</v>
      </c>
      <c r="DF143" s="74">
        <f>IF(Taula4[[#This Row],[Import anual sol·licitat (màxim 1.200,00€ per treballador)]]=1200,IF(DE143=2,3,0),0)</f>
        <v>0</v>
      </c>
      <c r="DG143" s="74">
        <f>IF(Taula4[[#This Row],[% Jornada (no posar el símbol %)]]&lt;100,IF(Taula4[[#This Row],[Import anual sol·licitat (màxim 1.200,00€ per treballador)]]=1200,4,0),0)</f>
        <v>0</v>
      </c>
      <c r="DH143" s="74">
        <f t="shared" si="77"/>
        <v>0</v>
      </c>
      <c r="DI143" s="74" t="str">
        <f t="shared" si="78"/>
        <v/>
      </c>
      <c r="DJ143" s="74" t="str">
        <f t="shared" si="79"/>
        <v/>
      </c>
      <c r="DK143" s="74" t="str">
        <f t="shared" si="80"/>
        <v/>
      </c>
    </row>
    <row r="144" spans="1:115" ht="13.5" customHeight="1">
      <c r="A144" s="30"/>
      <c r="B144" s="76">
        <v>138</v>
      </c>
      <c r="C144" s="5"/>
      <c r="D144" s="138"/>
      <c r="E144" s="134"/>
      <c r="F144" s="132"/>
      <c r="G144" s="132"/>
      <c r="H144" s="5"/>
      <c r="I144" s="137"/>
      <c r="J144" s="5"/>
      <c r="K144" s="133"/>
      <c r="L144" s="214"/>
      <c r="M144" s="268"/>
      <c r="N144" s="160" t="str">
        <f t="shared" si="54"/>
        <v/>
      </c>
      <c r="O144" s="109"/>
      <c r="P144" s="7"/>
      <c r="Q144" s="7"/>
      <c r="R144" s="7"/>
      <c r="S144" s="7"/>
      <c r="CA144" s="69">
        <f t="shared" si="72"/>
        <v>0</v>
      </c>
      <c r="CB144" s="69" t="str">
        <f t="shared" si="55"/>
        <v/>
      </c>
      <c r="CC144" s="69" t="str">
        <f t="shared" si="56"/>
        <v/>
      </c>
      <c r="CD144" s="69">
        <f t="shared" si="65"/>
        <v>0</v>
      </c>
      <c r="CE144" s="69">
        <f t="shared" si="57"/>
        <v>0</v>
      </c>
      <c r="CF144" s="70" t="str">
        <f t="shared" si="58"/>
        <v/>
      </c>
      <c r="CG144" s="71">
        <f t="shared" si="59"/>
        <v>0</v>
      </c>
      <c r="CH144" s="71">
        <f t="shared" si="60"/>
        <v>0</v>
      </c>
      <c r="CI144" s="71">
        <f t="shared" si="73"/>
        <v>0</v>
      </c>
      <c r="CJ144" s="69">
        <f t="shared" si="74"/>
        <v>0</v>
      </c>
      <c r="CN144" s="73" t="str">
        <f t="shared" si="61"/>
        <v/>
      </c>
      <c r="CO144" s="74" t="str">
        <f t="shared" si="62"/>
        <v/>
      </c>
      <c r="CP144" s="74" t="str">
        <f t="shared" si="66"/>
        <v/>
      </c>
      <c r="CQ144" s="118" t="str">
        <f t="shared" si="63"/>
        <v/>
      </c>
      <c r="CR144" s="118" t="str">
        <f t="shared" si="64"/>
        <v/>
      </c>
      <c r="CS144" s="75" t="str">
        <f t="shared" si="67"/>
        <v/>
      </c>
      <c r="CT144" s="75" t="str">
        <f t="shared" si="68"/>
        <v/>
      </c>
      <c r="CU144" s="74" t="str">
        <f t="shared" si="69"/>
        <v/>
      </c>
      <c r="CV144" s="74" t="str">
        <f t="shared" si="70"/>
        <v/>
      </c>
      <c r="CW144" s="74" t="str">
        <f t="shared" si="75"/>
        <v/>
      </c>
      <c r="CX144" s="110"/>
      <c r="CZ144" s="75">
        <f t="shared" si="76"/>
        <v>0</v>
      </c>
      <c r="DB144" s="74">
        <f>IF(Taula4[[#This Row],[Codi del contracte]]&lt;&gt;"",IF(Taula4[[#This Row],[Codi del contracte]]&gt;199,IF(Taula4[[#This Row],[Codi del contracte]]&lt;300,1,0),0),0)</f>
        <v>0</v>
      </c>
      <c r="DC144" s="74">
        <f>IF(Taula4[[#This Row],[Codi del contracte]]&lt;&gt;"",IF(Taula4[[#This Row],[Codi del contracte]]&gt;499,IF(Taula4[[#This Row],[Codi del contracte]]&lt;600,1,0),0),0)</f>
        <v>0</v>
      </c>
      <c r="DD144" s="74">
        <f t="shared" si="71"/>
        <v>0</v>
      </c>
      <c r="DE144" s="74">
        <f>IF(Taula4[[#This Row],[% Jornada (no posar el símbol %)]]=100,IF(DD144=1,2,0),0)</f>
        <v>0</v>
      </c>
      <c r="DF144" s="74">
        <f>IF(Taula4[[#This Row],[Import anual sol·licitat (màxim 1.200,00€ per treballador)]]=1200,IF(DE144=2,3,0),0)</f>
        <v>0</v>
      </c>
      <c r="DG144" s="74">
        <f>IF(Taula4[[#This Row],[% Jornada (no posar el símbol %)]]&lt;100,IF(Taula4[[#This Row],[Import anual sol·licitat (màxim 1.200,00€ per treballador)]]=1200,4,0),0)</f>
        <v>0</v>
      </c>
      <c r="DH144" s="74">
        <f t="shared" si="77"/>
        <v>0</v>
      </c>
      <c r="DI144" s="74" t="str">
        <f t="shared" si="78"/>
        <v/>
      </c>
      <c r="DJ144" s="74" t="str">
        <f t="shared" si="79"/>
        <v/>
      </c>
      <c r="DK144" s="74" t="str">
        <f t="shared" si="80"/>
        <v/>
      </c>
    </row>
    <row r="145" spans="1:115" ht="13.5" customHeight="1">
      <c r="A145" s="30"/>
      <c r="B145" s="76">
        <v>139</v>
      </c>
      <c r="C145" s="5"/>
      <c r="D145" s="138"/>
      <c r="E145" s="134"/>
      <c r="F145" s="132"/>
      <c r="G145" s="132"/>
      <c r="H145" s="5"/>
      <c r="I145" s="137"/>
      <c r="J145" s="5"/>
      <c r="K145" s="133"/>
      <c r="L145" s="214"/>
      <c r="M145" s="268"/>
      <c r="N145" s="160" t="str">
        <f t="shared" si="54"/>
        <v/>
      </c>
      <c r="O145" s="109"/>
      <c r="P145" s="7"/>
      <c r="Q145" s="7"/>
      <c r="R145" s="7"/>
      <c r="S145" s="7"/>
      <c r="CA145" s="69">
        <f t="shared" si="72"/>
        <v>0</v>
      </c>
      <c r="CB145" s="69" t="str">
        <f t="shared" si="55"/>
        <v/>
      </c>
      <c r="CC145" s="69" t="str">
        <f t="shared" si="56"/>
        <v/>
      </c>
      <c r="CD145" s="69">
        <f t="shared" si="65"/>
        <v>0</v>
      </c>
      <c r="CE145" s="69">
        <f t="shared" si="57"/>
        <v>0</v>
      </c>
      <c r="CF145" s="70" t="str">
        <f t="shared" si="58"/>
        <v/>
      </c>
      <c r="CG145" s="71">
        <f t="shared" si="59"/>
        <v>0</v>
      </c>
      <c r="CH145" s="71">
        <f t="shared" si="60"/>
        <v>0</v>
      </c>
      <c r="CI145" s="71">
        <f t="shared" si="73"/>
        <v>0</v>
      </c>
      <c r="CJ145" s="69">
        <f t="shared" si="74"/>
        <v>0</v>
      </c>
      <c r="CN145" s="73" t="str">
        <f t="shared" si="61"/>
        <v/>
      </c>
      <c r="CO145" s="74" t="str">
        <f t="shared" si="62"/>
        <v/>
      </c>
      <c r="CP145" s="74" t="str">
        <f t="shared" si="66"/>
        <v/>
      </c>
      <c r="CQ145" s="118" t="str">
        <f t="shared" si="63"/>
        <v/>
      </c>
      <c r="CR145" s="118" t="str">
        <f t="shared" si="64"/>
        <v/>
      </c>
      <c r="CS145" s="75" t="str">
        <f t="shared" si="67"/>
        <v/>
      </c>
      <c r="CT145" s="75" t="str">
        <f t="shared" si="68"/>
        <v/>
      </c>
      <c r="CU145" s="74" t="str">
        <f t="shared" si="69"/>
        <v/>
      </c>
      <c r="CV145" s="74" t="str">
        <f t="shared" si="70"/>
        <v/>
      </c>
      <c r="CW145" s="74" t="str">
        <f t="shared" si="75"/>
        <v/>
      </c>
      <c r="CX145" s="110"/>
      <c r="CZ145" s="75">
        <f t="shared" si="76"/>
        <v>0</v>
      </c>
      <c r="DB145" s="74">
        <f>IF(Taula4[[#This Row],[Codi del contracte]]&lt;&gt;"",IF(Taula4[[#This Row],[Codi del contracte]]&gt;199,IF(Taula4[[#This Row],[Codi del contracte]]&lt;300,1,0),0),0)</f>
        <v>0</v>
      </c>
      <c r="DC145" s="74">
        <f>IF(Taula4[[#This Row],[Codi del contracte]]&lt;&gt;"",IF(Taula4[[#This Row],[Codi del contracte]]&gt;499,IF(Taula4[[#This Row],[Codi del contracte]]&lt;600,1,0),0),0)</f>
        <v>0</v>
      </c>
      <c r="DD145" s="74">
        <f t="shared" si="71"/>
        <v>0</v>
      </c>
      <c r="DE145" s="74">
        <f>IF(Taula4[[#This Row],[% Jornada (no posar el símbol %)]]=100,IF(DD145=1,2,0),0)</f>
        <v>0</v>
      </c>
      <c r="DF145" s="74">
        <f>IF(Taula4[[#This Row],[Import anual sol·licitat (màxim 1.200,00€ per treballador)]]=1200,IF(DE145=2,3,0),0)</f>
        <v>0</v>
      </c>
      <c r="DG145" s="74">
        <f>IF(Taula4[[#This Row],[% Jornada (no posar el símbol %)]]&lt;100,IF(Taula4[[#This Row],[Import anual sol·licitat (màxim 1.200,00€ per treballador)]]=1200,4,0),0)</f>
        <v>0</v>
      </c>
      <c r="DH145" s="74">
        <f t="shared" si="77"/>
        <v>0</v>
      </c>
      <c r="DI145" s="74" t="str">
        <f t="shared" si="78"/>
        <v/>
      </c>
      <c r="DJ145" s="74" t="str">
        <f t="shared" si="79"/>
        <v/>
      </c>
      <c r="DK145" s="74" t="str">
        <f t="shared" si="80"/>
        <v/>
      </c>
    </row>
    <row r="146" spans="1:115" ht="13.5" customHeight="1">
      <c r="A146" s="30"/>
      <c r="B146" s="76">
        <v>140</v>
      </c>
      <c r="C146" s="5"/>
      <c r="D146" s="138"/>
      <c r="E146" s="134"/>
      <c r="F146" s="132"/>
      <c r="G146" s="132"/>
      <c r="H146" s="5"/>
      <c r="I146" s="137"/>
      <c r="J146" s="5"/>
      <c r="K146" s="133"/>
      <c r="L146" s="214"/>
      <c r="M146" s="268"/>
      <c r="N146" s="160" t="str">
        <f t="shared" si="54"/>
        <v/>
      </c>
      <c r="O146" s="109"/>
      <c r="P146" s="7"/>
      <c r="Q146" s="7"/>
      <c r="R146" s="7"/>
      <c r="S146" s="7"/>
      <c r="CA146" s="69">
        <f t="shared" si="72"/>
        <v>0</v>
      </c>
      <c r="CB146" s="69" t="str">
        <f t="shared" si="55"/>
        <v/>
      </c>
      <c r="CC146" s="69" t="str">
        <f t="shared" si="56"/>
        <v/>
      </c>
      <c r="CD146" s="69">
        <f t="shared" si="65"/>
        <v>0</v>
      </c>
      <c r="CE146" s="69">
        <f t="shared" si="57"/>
        <v>0</v>
      </c>
      <c r="CF146" s="70" t="str">
        <f t="shared" si="58"/>
        <v/>
      </c>
      <c r="CG146" s="71">
        <f t="shared" si="59"/>
        <v>0</v>
      </c>
      <c r="CH146" s="71">
        <f t="shared" si="60"/>
        <v>0</v>
      </c>
      <c r="CI146" s="71">
        <f t="shared" si="73"/>
        <v>0</v>
      </c>
      <c r="CJ146" s="69">
        <f t="shared" si="74"/>
        <v>0</v>
      </c>
      <c r="CN146" s="73" t="str">
        <f t="shared" si="61"/>
        <v/>
      </c>
      <c r="CO146" s="74" t="str">
        <f t="shared" si="62"/>
        <v/>
      </c>
      <c r="CP146" s="74" t="str">
        <f t="shared" si="66"/>
        <v/>
      </c>
      <c r="CQ146" s="118" t="str">
        <f t="shared" si="63"/>
        <v/>
      </c>
      <c r="CR146" s="118" t="str">
        <f t="shared" si="64"/>
        <v/>
      </c>
      <c r="CS146" s="75" t="str">
        <f t="shared" si="67"/>
        <v/>
      </c>
      <c r="CT146" s="75" t="str">
        <f t="shared" si="68"/>
        <v/>
      </c>
      <c r="CU146" s="74" t="str">
        <f t="shared" si="69"/>
        <v/>
      </c>
      <c r="CV146" s="74" t="str">
        <f t="shared" si="70"/>
        <v/>
      </c>
      <c r="CW146" s="74" t="str">
        <f t="shared" si="75"/>
        <v/>
      </c>
      <c r="CX146" s="110"/>
      <c r="CZ146" s="75">
        <f t="shared" si="76"/>
        <v>0</v>
      </c>
      <c r="DB146" s="74">
        <f>IF(Taula4[[#This Row],[Codi del contracte]]&lt;&gt;"",IF(Taula4[[#This Row],[Codi del contracte]]&gt;199,IF(Taula4[[#This Row],[Codi del contracte]]&lt;300,1,0),0),0)</f>
        <v>0</v>
      </c>
      <c r="DC146" s="74">
        <f>IF(Taula4[[#This Row],[Codi del contracte]]&lt;&gt;"",IF(Taula4[[#This Row],[Codi del contracte]]&gt;499,IF(Taula4[[#This Row],[Codi del contracte]]&lt;600,1,0),0),0)</f>
        <v>0</v>
      </c>
      <c r="DD146" s="74">
        <f t="shared" si="71"/>
        <v>0</v>
      </c>
      <c r="DE146" s="74">
        <f>IF(Taula4[[#This Row],[% Jornada (no posar el símbol %)]]=100,IF(DD146=1,2,0),0)</f>
        <v>0</v>
      </c>
      <c r="DF146" s="74">
        <f>IF(Taula4[[#This Row],[Import anual sol·licitat (màxim 1.200,00€ per treballador)]]=1200,IF(DE146=2,3,0),0)</f>
        <v>0</v>
      </c>
      <c r="DG146" s="74">
        <f>IF(Taula4[[#This Row],[% Jornada (no posar el símbol %)]]&lt;100,IF(Taula4[[#This Row],[Import anual sol·licitat (màxim 1.200,00€ per treballador)]]=1200,4,0),0)</f>
        <v>0</v>
      </c>
      <c r="DH146" s="74">
        <f t="shared" si="77"/>
        <v>0</v>
      </c>
      <c r="DI146" s="74" t="str">
        <f t="shared" si="78"/>
        <v/>
      </c>
      <c r="DJ146" s="74" t="str">
        <f t="shared" si="79"/>
        <v/>
      </c>
      <c r="DK146" s="74" t="str">
        <f t="shared" si="80"/>
        <v/>
      </c>
    </row>
    <row r="147" spans="1:115" ht="13.5" customHeight="1">
      <c r="A147" s="30"/>
      <c r="B147" s="76">
        <v>141</v>
      </c>
      <c r="C147" s="5"/>
      <c r="D147" s="138"/>
      <c r="E147" s="134"/>
      <c r="F147" s="132"/>
      <c r="G147" s="132"/>
      <c r="H147" s="5"/>
      <c r="I147" s="137"/>
      <c r="J147" s="5"/>
      <c r="K147" s="133"/>
      <c r="L147" s="214"/>
      <c r="M147" s="268"/>
      <c r="N147" s="160" t="str">
        <f t="shared" si="54"/>
        <v/>
      </c>
      <c r="O147" s="109"/>
      <c r="P147" s="7"/>
      <c r="Q147" s="7"/>
      <c r="R147" s="7"/>
      <c r="S147" s="7"/>
      <c r="CA147" s="69">
        <f t="shared" si="72"/>
        <v>0</v>
      </c>
      <c r="CB147" s="69" t="str">
        <f t="shared" si="55"/>
        <v/>
      </c>
      <c r="CC147" s="69" t="str">
        <f t="shared" si="56"/>
        <v/>
      </c>
      <c r="CD147" s="69">
        <f t="shared" si="65"/>
        <v>0</v>
      </c>
      <c r="CE147" s="69">
        <f t="shared" si="57"/>
        <v>0</v>
      </c>
      <c r="CF147" s="70" t="str">
        <f t="shared" si="58"/>
        <v/>
      </c>
      <c r="CG147" s="71">
        <f t="shared" si="59"/>
        <v>0</v>
      </c>
      <c r="CH147" s="71">
        <f t="shared" si="60"/>
        <v>0</v>
      </c>
      <c r="CI147" s="71">
        <f t="shared" si="73"/>
        <v>0</v>
      </c>
      <c r="CJ147" s="69">
        <f t="shared" si="74"/>
        <v>0</v>
      </c>
      <c r="CN147" s="73" t="str">
        <f t="shared" si="61"/>
        <v/>
      </c>
      <c r="CO147" s="74" t="str">
        <f t="shared" si="62"/>
        <v/>
      </c>
      <c r="CP147" s="74" t="str">
        <f t="shared" si="66"/>
        <v/>
      </c>
      <c r="CQ147" s="118" t="str">
        <f t="shared" si="63"/>
        <v/>
      </c>
      <c r="CR147" s="118" t="str">
        <f t="shared" si="64"/>
        <v/>
      </c>
      <c r="CS147" s="75" t="str">
        <f t="shared" si="67"/>
        <v/>
      </c>
      <c r="CT147" s="75" t="str">
        <f t="shared" si="68"/>
        <v/>
      </c>
      <c r="CU147" s="74" t="str">
        <f t="shared" si="69"/>
        <v/>
      </c>
      <c r="CV147" s="74" t="str">
        <f t="shared" si="70"/>
        <v/>
      </c>
      <c r="CW147" s="74" t="str">
        <f t="shared" si="75"/>
        <v/>
      </c>
      <c r="CX147" s="110"/>
      <c r="CZ147" s="75">
        <f t="shared" si="76"/>
        <v>0</v>
      </c>
      <c r="DB147" s="74">
        <f>IF(Taula4[[#This Row],[Codi del contracte]]&lt;&gt;"",IF(Taula4[[#This Row],[Codi del contracte]]&gt;199,IF(Taula4[[#This Row],[Codi del contracte]]&lt;300,1,0),0),0)</f>
        <v>0</v>
      </c>
      <c r="DC147" s="74">
        <f>IF(Taula4[[#This Row],[Codi del contracte]]&lt;&gt;"",IF(Taula4[[#This Row],[Codi del contracte]]&gt;499,IF(Taula4[[#This Row],[Codi del contracte]]&lt;600,1,0),0),0)</f>
        <v>0</v>
      </c>
      <c r="DD147" s="74">
        <f t="shared" si="71"/>
        <v>0</v>
      </c>
      <c r="DE147" s="74">
        <f>IF(Taula4[[#This Row],[% Jornada (no posar el símbol %)]]=100,IF(DD147=1,2,0),0)</f>
        <v>0</v>
      </c>
      <c r="DF147" s="74">
        <f>IF(Taula4[[#This Row],[Import anual sol·licitat (màxim 1.200,00€ per treballador)]]=1200,IF(DE147=2,3,0),0)</f>
        <v>0</v>
      </c>
      <c r="DG147" s="74">
        <f>IF(Taula4[[#This Row],[% Jornada (no posar el símbol %)]]&lt;100,IF(Taula4[[#This Row],[Import anual sol·licitat (màxim 1.200,00€ per treballador)]]=1200,4,0),0)</f>
        <v>0</v>
      </c>
      <c r="DH147" s="74">
        <f t="shared" si="77"/>
        <v>0</v>
      </c>
      <c r="DI147" s="74" t="str">
        <f t="shared" si="78"/>
        <v/>
      </c>
      <c r="DJ147" s="74" t="str">
        <f t="shared" si="79"/>
        <v/>
      </c>
      <c r="DK147" s="74" t="str">
        <f t="shared" si="80"/>
        <v/>
      </c>
    </row>
    <row r="148" spans="1:115" ht="13.5" customHeight="1">
      <c r="A148" s="30"/>
      <c r="B148" s="76">
        <v>142</v>
      </c>
      <c r="C148" s="5"/>
      <c r="D148" s="138"/>
      <c r="E148" s="134"/>
      <c r="F148" s="132"/>
      <c r="G148" s="132"/>
      <c r="H148" s="5"/>
      <c r="I148" s="137"/>
      <c r="J148" s="5"/>
      <c r="K148" s="133"/>
      <c r="L148" s="214"/>
      <c r="M148" s="268"/>
      <c r="N148" s="160" t="str">
        <f t="shared" si="54"/>
        <v/>
      </c>
      <c r="O148" s="109"/>
      <c r="P148" s="7"/>
      <c r="Q148" s="7"/>
      <c r="R148" s="7"/>
      <c r="S148" s="7"/>
      <c r="CA148" s="69">
        <f t="shared" si="72"/>
        <v>0</v>
      </c>
      <c r="CB148" s="69" t="str">
        <f t="shared" si="55"/>
        <v/>
      </c>
      <c r="CC148" s="69" t="str">
        <f t="shared" si="56"/>
        <v/>
      </c>
      <c r="CD148" s="69">
        <f t="shared" si="65"/>
        <v>0</v>
      </c>
      <c r="CE148" s="69">
        <f t="shared" si="57"/>
        <v>0</v>
      </c>
      <c r="CF148" s="70" t="str">
        <f t="shared" si="58"/>
        <v/>
      </c>
      <c r="CG148" s="71">
        <f t="shared" si="59"/>
        <v>0</v>
      </c>
      <c r="CH148" s="71">
        <f t="shared" si="60"/>
        <v>0</v>
      </c>
      <c r="CI148" s="71">
        <f t="shared" si="73"/>
        <v>0</v>
      </c>
      <c r="CJ148" s="69">
        <f t="shared" si="74"/>
        <v>0</v>
      </c>
      <c r="CN148" s="73" t="str">
        <f t="shared" si="61"/>
        <v/>
      </c>
      <c r="CO148" s="74" t="str">
        <f t="shared" si="62"/>
        <v/>
      </c>
      <c r="CP148" s="74" t="str">
        <f t="shared" si="66"/>
        <v/>
      </c>
      <c r="CQ148" s="118" t="str">
        <f t="shared" si="63"/>
        <v/>
      </c>
      <c r="CR148" s="118" t="str">
        <f t="shared" si="64"/>
        <v/>
      </c>
      <c r="CS148" s="75" t="str">
        <f t="shared" si="67"/>
        <v/>
      </c>
      <c r="CT148" s="75" t="str">
        <f t="shared" si="68"/>
        <v/>
      </c>
      <c r="CU148" s="74" t="str">
        <f t="shared" si="69"/>
        <v/>
      </c>
      <c r="CV148" s="74" t="str">
        <f t="shared" si="70"/>
        <v/>
      </c>
      <c r="CW148" s="74" t="str">
        <f t="shared" si="75"/>
        <v/>
      </c>
      <c r="CX148" s="110"/>
      <c r="CZ148" s="75">
        <f t="shared" si="76"/>
        <v>0</v>
      </c>
      <c r="DB148" s="74">
        <f>IF(Taula4[[#This Row],[Codi del contracte]]&lt;&gt;"",IF(Taula4[[#This Row],[Codi del contracte]]&gt;199,IF(Taula4[[#This Row],[Codi del contracte]]&lt;300,1,0),0),0)</f>
        <v>0</v>
      </c>
      <c r="DC148" s="74">
        <f>IF(Taula4[[#This Row],[Codi del contracte]]&lt;&gt;"",IF(Taula4[[#This Row],[Codi del contracte]]&gt;499,IF(Taula4[[#This Row],[Codi del contracte]]&lt;600,1,0),0),0)</f>
        <v>0</v>
      </c>
      <c r="DD148" s="74">
        <f t="shared" si="71"/>
        <v>0</v>
      </c>
      <c r="DE148" s="74">
        <f>IF(Taula4[[#This Row],[% Jornada (no posar el símbol %)]]=100,IF(DD148=1,2,0),0)</f>
        <v>0</v>
      </c>
      <c r="DF148" s="74">
        <f>IF(Taula4[[#This Row],[Import anual sol·licitat (màxim 1.200,00€ per treballador)]]=1200,IF(DE148=2,3,0),0)</f>
        <v>0</v>
      </c>
      <c r="DG148" s="74">
        <f>IF(Taula4[[#This Row],[% Jornada (no posar el símbol %)]]&lt;100,IF(Taula4[[#This Row],[Import anual sol·licitat (màxim 1.200,00€ per treballador)]]=1200,4,0),0)</f>
        <v>0</v>
      </c>
      <c r="DH148" s="74">
        <f t="shared" si="77"/>
        <v>0</v>
      </c>
      <c r="DI148" s="74" t="str">
        <f t="shared" si="78"/>
        <v/>
      </c>
      <c r="DJ148" s="74" t="str">
        <f t="shared" si="79"/>
        <v/>
      </c>
      <c r="DK148" s="74" t="str">
        <f t="shared" si="80"/>
        <v/>
      </c>
    </row>
    <row r="149" spans="1:115" ht="13.5" customHeight="1">
      <c r="A149" s="30"/>
      <c r="B149" s="76">
        <v>143</v>
      </c>
      <c r="C149" s="5"/>
      <c r="D149" s="138"/>
      <c r="E149" s="134"/>
      <c r="F149" s="132"/>
      <c r="G149" s="132"/>
      <c r="H149" s="5"/>
      <c r="I149" s="137"/>
      <c r="J149" s="5"/>
      <c r="K149" s="133"/>
      <c r="L149" s="214"/>
      <c r="M149" s="268"/>
      <c r="N149" s="160" t="str">
        <f t="shared" si="54"/>
        <v/>
      </c>
      <c r="O149" s="109"/>
      <c r="P149" s="7"/>
      <c r="Q149" s="7"/>
      <c r="R149" s="7"/>
      <c r="S149" s="7"/>
      <c r="CA149" s="69">
        <f t="shared" si="72"/>
        <v>0</v>
      </c>
      <c r="CB149" s="69" t="str">
        <f t="shared" si="55"/>
        <v/>
      </c>
      <c r="CC149" s="69" t="str">
        <f t="shared" si="56"/>
        <v/>
      </c>
      <c r="CD149" s="69">
        <f t="shared" si="65"/>
        <v>0</v>
      </c>
      <c r="CE149" s="69">
        <f t="shared" si="57"/>
        <v>0</v>
      </c>
      <c r="CF149" s="70" t="str">
        <f t="shared" si="58"/>
        <v/>
      </c>
      <c r="CG149" s="71">
        <f t="shared" si="59"/>
        <v>0</v>
      </c>
      <c r="CH149" s="71">
        <f t="shared" si="60"/>
        <v>0</v>
      </c>
      <c r="CI149" s="71">
        <f t="shared" si="73"/>
        <v>0</v>
      </c>
      <c r="CJ149" s="69">
        <f t="shared" si="74"/>
        <v>0</v>
      </c>
      <c r="CN149" s="73" t="str">
        <f t="shared" si="61"/>
        <v/>
      </c>
      <c r="CO149" s="74" t="str">
        <f t="shared" si="62"/>
        <v/>
      </c>
      <c r="CP149" s="74" t="str">
        <f t="shared" si="66"/>
        <v/>
      </c>
      <c r="CQ149" s="118" t="str">
        <f t="shared" si="63"/>
        <v/>
      </c>
      <c r="CR149" s="118" t="str">
        <f t="shared" si="64"/>
        <v/>
      </c>
      <c r="CS149" s="75" t="str">
        <f t="shared" si="67"/>
        <v/>
      </c>
      <c r="CT149" s="75" t="str">
        <f t="shared" si="68"/>
        <v/>
      </c>
      <c r="CU149" s="74" t="str">
        <f t="shared" si="69"/>
        <v/>
      </c>
      <c r="CV149" s="74" t="str">
        <f t="shared" si="70"/>
        <v/>
      </c>
      <c r="CW149" s="74" t="str">
        <f t="shared" si="75"/>
        <v/>
      </c>
      <c r="CX149" s="110"/>
      <c r="CZ149" s="75">
        <f t="shared" si="76"/>
        <v>0</v>
      </c>
      <c r="DB149" s="74">
        <f>IF(Taula4[[#This Row],[Codi del contracte]]&lt;&gt;"",IF(Taula4[[#This Row],[Codi del contracte]]&gt;199,IF(Taula4[[#This Row],[Codi del contracte]]&lt;300,1,0),0),0)</f>
        <v>0</v>
      </c>
      <c r="DC149" s="74">
        <f>IF(Taula4[[#This Row],[Codi del contracte]]&lt;&gt;"",IF(Taula4[[#This Row],[Codi del contracte]]&gt;499,IF(Taula4[[#This Row],[Codi del contracte]]&lt;600,1,0),0),0)</f>
        <v>0</v>
      </c>
      <c r="DD149" s="74">
        <f t="shared" si="71"/>
        <v>0</v>
      </c>
      <c r="DE149" s="74">
        <f>IF(Taula4[[#This Row],[% Jornada (no posar el símbol %)]]=100,IF(DD149=1,2,0),0)</f>
        <v>0</v>
      </c>
      <c r="DF149" s="74">
        <f>IF(Taula4[[#This Row],[Import anual sol·licitat (màxim 1.200,00€ per treballador)]]=1200,IF(DE149=2,3,0),0)</f>
        <v>0</v>
      </c>
      <c r="DG149" s="74">
        <f>IF(Taula4[[#This Row],[% Jornada (no posar el símbol %)]]&lt;100,IF(Taula4[[#This Row],[Import anual sol·licitat (màxim 1.200,00€ per treballador)]]=1200,4,0),0)</f>
        <v>0</v>
      </c>
      <c r="DH149" s="74">
        <f t="shared" si="77"/>
        <v>0</v>
      </c>
      <c r="DI149" s="74" t="str">
        <f t="shared" si="78"/>
        <v/>
      </c>
      <c r="DJ149" s="74" t="str">
        <f t="shared" si="79"/>
        <v/>
      </c>
      <c r="DK149" s="74" t="str">
        <f t="shared" si="80"/>
        <v/>
      </c>
    </row>
    <row r="150" spans="1:115" ht="13.5" customHeight="1">
      <c r="A150" s="30"/>
      <c r="B150" s="76">
        <v>144</v>
      </c>
      <c r="C150" s="5"/>
      <c r="D150" s="138"/>
      <c r="E150" s="134"/>
      <c r="F150" s="132"/>
      <c r="G150" s="132"/>
      <c r="H150" s="5"/>
      <c r="I150" s="137"/>
      <c r="J150" s="5"/>
      <c r="K150" s="133"/>
      <c r="L150" s="214"/>
      <c r="M150" s="268"/>
      <c r="N150" s="160" t="str">
        <f t="shared" si="54"/>
        <v/>
      </c>
      <c r="O150" s="109"/>
      <c r="P150" s="7"/>
      <c r="Q150" s="7"/>
      <c r="R150" s="7"/>
      <c r="S150" s="7"/>
      <c r="CA150" s="69">
        <f t="shared" si="72"/>
        <v>0</v>
      </c>
      <c r="CB150" s="69" t="str">
        <f t="shared" si="55"/>
        <v/>
      </c>
      <c r="CC150" s="69" t="str">
        <f t="shared" si="56"/>
        <v/>
      </c>
      <c r="CD150" s="69">
        <f t="shared" si="65"/>
        <v>0</v>
      </c>
      <c r="CE150" s="69">
        <f t="shared" si="57"/>
        <v>0</v>
      </c>
      <c r="CF150" s="70" t="str">
        <f t="shared" si="58"/>
        <v/>
      </c>
      <c r="CG150" s="71">
        <f t="shared" si="59"/>
        <v>0</v>
      </c>
      <c r="CH150" s="71">
        <f t="shared" si="60"/>
        <v>0</v>
      </c>
      <c r="CI150" s="71">
        <f t="shared" si="73"/>
        <v>0</v>
      </c>
      <c r="CJ150" s="69">
        <f t="shared" si="74"/>
        <v>0</v>
      </c>
      <c r="CN150" s="73" t="str">
        <f t="shared" si="61"/>
        <v/>
      </c>
      <c r="CO150" s="74" t="str">
        <f t="shared" si="62"/>
        <v/>
      </c>
      <c r="CP150" s="74" t="str">
        <f t="shared" si="66"/>
        <v/>
      </c>
      <c r="CQ150" s="118" t="str">
        <f t="shared" si="63"/>
        <v/>
      </c>
      <c r="CR150" s="118" t="str">
        <f t="shared" si="64"/>
        <v/>
      </c>
      <c r="CS150" s="75" t="str">
        <f t="shared" si="67"/>
        <v/>
      </c>
      <c r="CT150" s="75" t="str">
        <f t="shared" si="68"/>
        <v/>
      </c>
      <c r="CU150" s="74" t="str">
        <f t="shared" si="69"/>
        <v/>
      </c>
      <c r="CV150" s="74" t="str">
        <f t="shared" si="70"/>
        <v/>
      </c>
      <c r="CW150" s="74" t="str">
        <f t="shared" si="75"/>
        <v/>
      </c>
      <c r="CX150" s="110"/>
      <c r="CZ150" s="75">
        <f t="shared" si="76"/>
        <v>0</v>
      </c>
      <c r="DB150" s="74">
        <f>IF(Taula4[[#This Row],[Codi del contracte]]&lt;&gt;"",IF(Taula4[[#This Row],[Codi del contracte]]&gt;199,IF(Taula4[[#This Row],[Codi del contracte]]&lt;300,1,0),0),0)</f>
        <v>0</v>
      </c>
      <c r="DC150" s="74">
        <f>IF(Taula4[[#This Row],[Codi del contracte]]&lt;&gt;"",IF(Taula4[[#This Row],[Codi del contracte]]&gt;499,IF(Taula4[[#This Row],[Codi del contracte]]&lt;600,1,0),0),0)</f>
        <v>0</v>
      </c>
      <c r="DD150" s="74">
        <f t="shared" si="71"/>
        <v>0</v>
      </c>
      <c r="DE150" s="74">
        <f>IF(Taula4[[#This Row],[% Jornada (no posar el símbol %)]]=100,IF(DD150=1,2,0),0)</f>
        <v>0</v>
      </c>
      <c r="DF150" s="74">
        <f>IF(Taula4[[#This Row],[Import anual sol·licitat (màxim 1.200,00€ per treballador)]]=1200,IF(DE150=2,3,0),0)</f>
        <v>0</v>
      </c>
      <c r="DG150" s="74">
        <f>IF(Taula4[[#This Row],[% Jornada (no posar el símbol %)]]&lt;100,IF(Taula4[[#This Row],[Import anual sol·licitat (màxim 1.200,00€ per treballador)]]=1200,4,0),0)</f>
        <v>0</v>
      </c>
      <c r="DH150" s="74">
        <f t="shared" si="77"/>
        <v>0</v>
      </c>
      <c r="DI150" s="74" t="str">
        <f t="shared" si="78"/>
        <v/>
      </c>
      <c r="DJ150" s="74" t="str">
        <f t="shared" si="79"/>
        <v/>
      </c>
      <c r="DK150" s="74" t="str">
        <f t="shared" si="80"/>
        <v/>
      </c>
    </row>
    <row r="151" spans="1:115" ht="13.5" customHeight="1">
      <c r="A151" s="30"/>
      <c r="B151" s="76">
        <v>145</v>
      </c>
      <c r="C151" s="5"/>
      <c r="D151" s="138"/>
      <c r="E151" s="134"/>
      <c r="F151" s="132"/>
      <c r="G151" s="132"/>
      <c r="H151" s="5"/>
      <c r="I151" s="137"/>
      <c r="J151" s="5"/>
      <c r="K151" s="133"/>
      <c r="L151" s="214"/>
      <c r="M151" s="268"/>
      <c r="N151" s="160" t="str">
        <f t="shared" si="54"/>
        <v/>
      </c>
      <c r="O151" s="109"/>
      <c r="P151" s="7"/>
      <c r="Q151" s="7"/>
      <c r="R151" s="7"/>
      <c r="S151" s="7"/>
      <c r="CA151" s="69">
        <f t="shared" si="72"/>
        <v>0</v>
      </c>
      <c r="CB151" s="69" t="str">
        <f t="shared" si="55"/>
        <v/>
      </c>
      <c r="CC151" s="69" t="str">
        <f t="shared" si="56"/>
        <v/>
      </c>
      <c r="CD151" s="69">
        <f t="shared" si="65"/>
        <v>0</v>
      </c>
      <c r="CE151" s="69">
        <f t="shared" si="57"/>
        <v>0</v>
      </c>
      <c r="CF151" s="70" t="str">
        <f t="shared" si="58"/>
        <v/>
      </c>
      <c r="CG151" s="71">
        <f t="shared" si="59"/>
        <v>0</v>
      </c>
      <c r="CH151" s="71">
        <f t="shared" si="60"/>
        <v>0</v>
      </c>
      <c r="CI151" s="71">
        <f t="shared" si="73"/>
        <v>0</v>
      </c>
      <c r="CJ151" s="69">
        <f t="shared" si="74"/>
        <v>0</v>
      </c>
      <c r="CN151" s="73" t="str">
        <f t="shared" si="61"/>
        <v/>
      </c>
      <c r="CO151" s="74" t="str">
        <f t="shared" si="62"/>
        <v/>
      </c>
      <c r="CP151" s="74" t="str">
        <f t="shared" si="66"/>
        <v/>
      </c>
      <c r="CQ151" s="118" t="str">
        <f t="shared" si="63"/>
        <v/>
      </c>
      <c r="CR151" s="118" t="str">
        <f t="shared" si="64"/>
        <v/>
      </c>
      <c r="CS151" s="75" t="str">
        <f t="shared" si="67"/>
        <v/>
      </c>
      <c r="CT151" s="75" t="str">
        <f t="shared" si="68"/>
        <v/>
      </c>
      <c r="CU151" s="74" t="str">
        <f t="shared" si="69"/>
        <v/>
      </c>
      <c r="CV151" s="74" t="str">
        <f t="shared" si="70"/>
        <v/>
      </c>
      <c r="CW151" s="74" t="str">
        <f t="shared" si="75"/>
        <v/>
      </c>
      <c r="CX151" s="110"/>
      <c r="CZ151" s="75">
        <f t="shared" si="76"/>
        <v>0</v>
      </c>
      <c r="DB151" s="74">
        <f>IF(Taula4[[#This Row],[Codi del contracte]]&lt;&gt;"",IF(Taula4[[#This Row],[Codi del contracte]]&gt;199,IF(Taula4[[#This Row],[Codi del contracte]]&lt;300,1,0),0),0)</f>
        <v>0</v>
      </c>
      <c r="DC151" s="74">
        <f>IF(Taula4[[#This Row],[Codi del contracte]]&lt;&gt;"",IF(Taula4[[#This Row],[Codi del contracte]]&gt;499,IF(Taula4[[#This Row],[Codi del contracte]]&lt;600,1,0),0),0)</f>
        <v>0</v>
      </c>
      <c r="DD151" s="74">
        <f t="shared" si="71"/>
        <v>0</v>
      </c>
      <c r="DE151" s="74">
        <f>IF(Taula4[[#This Row],[% Jornada (no posar el símbol %)]]=100,IF(DD151=1,2,0),0)</f>
        <v>0</v>
      </c>
      <c r="DF151" s="74">
        <f>IF(Taula4[[#This Row],[Import anual sol·licitat (màxim 1.200,00€ per treballador)]]=1200,IF(DE151=2,3,0),0)</f>
        <v>0</v>
      </c>
      <c r="DG151" s="74">
        <f>IF(Taula4[[#This Row],[% Jornada (no posar el símbol %)]]&lt;100,IF(Taula4[[#This Row],[Import anual sol·licitat (màxim 1.200,00€ per treballador)]]=1200,4,0),0)</f>
        <v>0</v>
      </c>
      <c r="DH151" s="74">
        <f t="shared" si="77"/>
        <v>0</v>
      </c>
      <c r="DI151" s="74" t="str">
        <f t="shared" si="78"/>
        <v/>
      </c>
      <c r="DJ151" s="74" t="str">
        <f t="shared" si="79"/>
        <v/>
      </c>
      <c r="DK151" s="74" t="str">
        <f t="shared" si="80"/>
        <v/>
      </c>
    </row>
    <row r="152" spans="1:115" ht="13.5" customHeight="1">
      <c r="A152" s="30"/>
      <c r="B152" s="76">
        <v>146</v>
      </c>
      <c r="C152" s="5"/>
      <c r="D152" s="138"/>
      <c r="E152" s="134"/>
      <c r="F152" s="132"/>
      <c r="G152" s="132"/>
      <c r="H152" s="5"/>
      <c r="I152" s="137"/>
      <c r="J152" s="5"/>
      <c r="K152" s="133"/>
      <c r="L152" s="214"/>
      <c r="M152" s="268"/>
      <c r="N152" s="160" t="str">
        <f t="shared" si="54"/>
        <v/>
      </c>
      <c r="O152" s="109"/>
      <c r="P152" s="7"/>
      <c r="Q152" s="7"/>
      <c r="R152" s="7"/>
      <c r="S152" s="7"/>
      <c r="CA152" s="69">
        <f t="shared" si="72"/>
        <v>0</v>
      </c>
      <c r="CB152" s="69" t="str">
        <f t="shared" si="55"/>
        <v/>
      </c>
      <c r="CC152" s="69" t="str">
        <f t="shared" si="56"/>
        <v/>
      </c>
      <c r="CD152" s="69">
        <f t="shared" si="65"/>
        <v>0</v>
      </c>
      <c r="CE152" s="69">
        <f t="shared" si="57"/>
        <v>0</v>
      </c>
      <c r="CF152" s="70" t="str">
        <f t="shared" si="58"/>
        <v/>
      </c>
      <c r="CG152" s="71">
        <f t="shared" si="59"/>
        <v>0</v>
      </c>
      <c r="CH152" s="71">
        <f t="shared" si="60"/>
        <v>0</v>
      </c>
      <c r="CI152" s="71">
        <f t="shared" si="73"/>
        <v>0</v>
      </c>
      <c r="CJ152" s="69">
        <f t="shared" si="74"/>
        <v>0</v>
      </c>
      <c r="CN152" s="73" t="str">
        <f t="shared" si="61"/>
        <v/>
      </c>
      <c r="CO152" s="74" t="str">
        <f t="shared" si="62"/>
        <v/>
      </c>
      <c r="CP152" s="74" t="str">
        <f t="shared" si="66"/>
        <v/>
      </c>
      <c r="CQ152" s="118" t="str">
        <f t="shared" si="63"/>
        <v/>
      </c>
      <c r="CR152" s="118" t="str">
        <f t="shared" si="64"/>
        <v/>
      </c>
      <c r="CS152" s="75" t="str">
        <f t="shared" si="67"/>
        <v/>
      </c>
      <c r="CT152" s="75" t="str">
        <f t="shared" si="68"/>
        <v/>
      </c>
      <c r="CU152" s="74" t="str">
        <f t="shared" si="69"/>
        <v/>
      </c>
      <c r="CV152" s="74" t="str">
        <f t="shared" si="70"/>
        <v/>
      </c>
      <c r="CW152" s="74" t="str">
        <f t="shared" si="75"/>
        <v/>
      </c>
      <c r="CX152" s="110"/>
      <c r="CZ152" s="75">
        <f t="shared" si="76"/>
        <v>0</v>
      </c>
      <c r="DB152" s="74">
        <f>IF(Taula4[[#This Row],[Codi del contracte]]&lt;&gt;"",IF(Taula4[[#This Row],[Codi del contracte]]&gt;199,IF(Taula4[[#This Row],[Codi del contracte]]&lt;300,1,0),0),0)</f>
        <v>0</v>
      </c>
      <c r="DC152" s="74">
        <f>IF(Taula4[[#This Row],[Codi del contracte]]&lt;&gt;"",IF(Taula4[[#This Row],[Codi del contracte]]&gt;499,IF(Taula4[[#This Row],[Codi del contracte]]&lt;600,1,0),0),0)</f>
        <v>0</v>
      </c>
      <c r="DD152" s="74">
        <f t="shared" si="71"/>
        <v>0</v>
      </c>
      <c r="DE152" s="74">
        <f>IF(Taula4[[#This Row],[% Jornada (no posar el símbol %)]]=100,IF(DD152=1,2,0),0)</f>
        <v>0</v>
      </c>
      <c r="DF152" s="74">
        <f>IF(Taula4[[#This Row],[Import anual sol·licitat (màxim 1.200,00€ per treballador)]]=1200,IF(DE152=2,3,0),0)</f>
        <v>0</v>
      </c>
      <c r="DG152" s="74">
        <f>IF(Taula4[[#This Row],[% Jornada (no posar el símbol %)]]&lt;100,IF(Taula4[[#This Row],[Import anual sol·licitat (màxim 1.200,00€ per treballador)]]=1200,4,0),0)</f>
        <v>0</v>
      </c>
      <c r="DH152" s="74">
        <f t="shared" si="77"/>
        <v>0</v>
      </c>
      <c r="DI152" s="74" t="str">
        <f t="shared" si="78"/>
        <v/>
      </c>
      <c r="DJ152" s="74" t="str">
        <f t="shared" si="79"/>
        <v/>
      </c>
      <c r="DK152" s="74" t="str">
        <f t="shared" si="80"/>
        <v/>
      </c>
    </row>
    <row r="153" spans="1:115" ht="13.5" customHeight="1">
      <c r="A153" s="30"/>
      <c r="B153" s="76">
        <v>147</v>
      </c>
      <c r="C153" s="5"/>
      <c r="D153" s="138"/>
      <c r="E153" s="134"/>
      <c r="F153" s="132"/>
      <c r="G153" s="132"/>
      <c r="H153" s="5"/>
      <c r="I153" s="137"/>
      <c r="J153" s="5"/>
      <c r="K153" s="133"/>
      <c r="L153" s="214"/>
      <c r="M153" s="268"/>
      <c r="N153" s="160" t="str">
        <f t="shared" si="54"/>
        <v/>
      </c>
      <c r="O153" s="109"/>
      <c r="P153" s="7"/>
      <c r="Q153" s="7"/>
      <c r="R153" s="7"/>
      <c r="S153" s="7"/>
      <c r="CA153" s="69">
        <f t="shared" si="72"/>
        <v>0</v>
      </c>
      <c r="CB153" s="69" t="str">
        <f t="shared" si="55"/>
        <v/>
      </c>
      <c r="CC153" s="69" t="str">
        <f t="shared" si="56"/>
        <v/>
      </c>
      <c r="CD153" s="69">
        <f t="shared" si="65"/>
        <v>0</v>
      </c>
      <c r="CE153" s="69">
        <f t="shared" si="57"/>
        <v>0</v>
      </c>
      <c r="CF153" s="70" t="str">
        <f t="shared" si="58"/>
        <v/>
      </c>
      <c r="CG153" s="71">
        <f t="shared" si="59"/>
        <v>0</v>
      </c>
      <c r="CH153" s="71">
        <f t="shared" si="60"/>
        <v>0</v>
      </c>
      <c r="CI153" s="71">
        <f t="shared" si="73"/>
        <v>0</v>
      </c>
      <c r="CJ153" s="69">
        <f t="shared" si="74"/>
        <v>0</v>
      </c>
      <c r="CN153" s="73" t="str">
        <f t="shared" si="61"/>
        <v/>
      </c>
      <c r="CO153" s="74" t="str">
        <f t="shared" si="62"/>
        <v/>
      </c>
      <c r="CP153" s="74" t="str">
        <f t="shared" si="66"/>
        <v/>
      </c>
      <c r="CQ153" s="118" t="str">
        <f t="shared" si="63"/>
        <v/>
      </c>
      <c r="CR153" s="118" t="str">
        <f t="shared" si="64"/>
        <v/>
      </c>
      <c r="CS153" s="75" t="str">
        <f t="shared" si="67"/>
        <v/>
      </c>
      <c r="CT153" s="75" t="str">
        <f t="shared" si="68"/>
        <v/>
      </c>
      <c r="CU153" s="74" t="str">
        <f t="shared" si="69"/>
        <v/>
      </c>
      <c r="CV153" s="74" t="str">
        <f t="shared" si="70"/>
        <v/>
      </c>
      <c r="CW153" s="74" t="str">
        <f t="shared" si="75"/>
        <v/>
      </c>
      <c r="CX153" s="110"/>
      <c r="CZ153" s="75">
        <f t="shared" si="76"/>
        <v>0</v>
      </c>
      <c r="DB153" s="74">
        <f>IF(Taula4[[#This Row],[Codi del contracte]]&lt;&gt;"",IF(Taula4[[#This Row],[Codi del contracte]]&gt;199,IF(Taula4[[#This Row],[Codi del contracte]]&lt;300,1,0),0),0)</f>
        <v>0</v>
      </c>
      <c r="DC153" s="74">
        <f>IF(Taula4[[#This Row],[Codi del contracte]]&lt;&gt;"",IF(Taula4[[#This Row],[Codi del contracte]]&gt;499,IF(Taula4[[#This Row],[Codi del contracte]]&lt;600,1,0),0),0)</f>
        <v>0</v>
      </c>
      <c r="DD153" s="74">
        <f t="shared" si="71"/>
        <v>0</v>
      </c>
      <c r="DE153" s="74">
        <f>IF(Taula4[[#This Row],[% Jornada (no posar el símbol %)]]=100,IF(DD153=1,2,0),0)</f>
        <v>0</v>
      </c>
      <c r="DF153" s="74">
        <f>IF(Taula4[[#This Row],[Import anual sol·licitat (màxim 1.200,00€ per treballador)]]=1200,IF(DE153=2,3,0),0)</f>
        <v>0</v>
      </c>
      <c r="DG153" s="74">
        <f>IF(Taula4[[#This Row],[% Jornada (no posar el símbol %)]]&lt;100,IF(Taula4[[#This Row],[Import anual sol·licitat (màxim 1.200,00€ per treballador)]]=1200,4,0),0)</f>
        <v>0</v>
      </c>
      <c r="DH153" s="74">
        <f t="shared" si="77"/>
        <v>0</v>
      </c>
      <c r="DI153" s="74" t="str">
        <f t="shared" si="78"/>
        <v/>
      </c>
      <c r="DJ153" s="74" t="str">
        <f t="shared" si="79"/>
        <v/>
      </c>
      <c r="DK153" s="74" t="str">
        <f t="shared" si="80"/>
        <v/>
      </c>
    </row>
    <row r="154" spans="1:115" ht="13.5" customHeight="1">
      <c r="A154" s="30"/>
      <c r="B154" s="76">
        <v>148</v>
      </c>
      <c r="C154" s="5"/>
      <c r="D154" s="138"/>
      <c r="E154" s="134"/>
      <c r="F154" s="132"/>
      <c r="G154" s="132"/>
      <c r="H154" s="5"/>
      <c r="I154" s="137"/>
      <c r="J154" s="5"/>
      <c r="K154" s="133"/>
      <c r="L154" s="214"/>
      <c r="M154" s="268"/>
      <c r="N154" s="160" t="str">
        <f t="shared" si="54"/>
        <v/>
      </c>
      <c r="O154" s="108"/>
      <c r="P154" s="7"/>
      <c r="Q154" s="7"/>
      <c r="R154" s="7"/>
      <c r="S154" s="7"/>
      <c r="CA154" s="69">
        <f t="shared" si="72"/>
        <v>0</v>
      </c>
      <c r="CB154" s="69" t="str">
        <f t="shared" si="55"/>
        <v/>
      </c>
      <c r="CC154" s="69" t="str">
        <f t="shared" si="56"/>
        <v/>
      </c>
      <c r="CD154" s="69">
        <f t="shared" si="65"/>
        <v>0</v>
      </c>
      <c r="CE154" s="69">
        <f t="shared" si="57"/>
        <v>0</v>
      </c>
      <c r="CF154" s="70" t="str">
        <f t="shared" si="58"/>
        <v/>
      </c>
      <c r="CG154" s="71">
        <f t="shared" si="59"/>
        <v>0</v>
      </c>
      <c r="CH154" s="71">
        <f t="shared" si="60"/>
        <v>0</v>
      </c>
      <c r="CI154" s="71">
        <f t="shared" si="73"/>
        <v>0</v>
      </c>
      <c r="CJ154" s="69">
        <f t="shared" si="74"/>
        <v>0</v>
      </c>
      <c r="CN154" s="73" t="str">
        <f t="shared" si="61"/>
        <v/>
      </c>
      <c r="CO154" s="74" t="str">
        <f t="shared" si="62"/>
        <v/>
      </c>
      <c r="CP154" s="74" t="str">
        <f t="shared" si="66"/>
        <v/>
      </c>
      <c r="CQ154" s="118" t="str">
        <f t="shared" si="63"/>
        <v/>
      </c>
      <c r="CR154" s="118" t="str">
        <f t="shared" si="64"/>
        <v/>
      </c>
      <c r="CS154" s="75" t="str">
        <f t="shared" si="67"/>
        <v/>
      </c>
      <c r="CT154" s="75" t="str">
        <f t="shared" si="68"/>
        <v/>
      </c>
      <c r="CU154" s="74" t="str">
        <f t="shared" si="69"/>
        <v/>
      </c>
      <c r="CV154" s="74" t="str">
        <f t="shared" si="70"/>
        <v/>
      </c>
      <c r="CW154" s="74" t="str">
        <f t="shared" si="75"/>
        <v/>
      </c>
      <c r="CX154" s="110"/>
      <c r="CZ154" s="75">
        <f t="shared" si="76"/>
        <v>0</v>
      </c>
      <c r="DB154" s="74">
        <f>IF(Taula4[[#This Row],[Codi del contracte]]&lt;&gt;"",IF(Taula4[[#This Row],[Codi del contracte]]&gt;199,IF(Taula4[[#This Row],[Codi del contracte]]&lt;300,1,0),0),0)</f>
        <v>0</v>
      </c>
      <c r="DC154" s="74">
        <f>IF(Taula4[[#This Row],[Codi del contracte]]&lt;&gt;"",IF(Taula4[[#This Row],[Codi del contracte]]&gt;499,IF(Taula4[[#This Row],[Codi del contracte]]&lt;600,1,0),0),0)</f>
        <v>0</v>
      </c>
      <c r="DD154" s="74">
        <f t="shared" si="71"/>
        <v>0</v>
      </c>
      <c r="DE154" s="74">
        <f>IF(Taula4[[#This Row],[% Jornada (no posar el símbol %)]]=100,IF(DD154=1,2,0),0)</f>
        <v>0</v>
      </c>
      <c r="DF154" s="74">
        <f>IF(Taula4[[#This Row],[Import anual sol·licitat (màxim 1.200,00€ per treballador)]]=1200,IF(DE154=2,3,0),0)</f>
        <v>0</v>
      </c>
      <c r="DG154" s="74">
        <f>IF(Taula4[[#This Row],[% Jornada (no posar el símbol %)]]&lt;100,IF(Taula4[[#This Row],[Import anual sol·licitat (màxim 1.200,00€ per treballador)]]=1200,4,0),0)</f>
        <v>0</v>
      </c>
      <c r="DH154" s="74">
        <f t="shared" si="77"/>
        <v>0</v>
      </c>
      <c r="DI154" s="74" t="str">
        <f t="shared" si="78"/>
        <v/>
      </c>
      <c r="DJ154" s="74" t="str">
        <f t="shared" si="79"/>
        <v/>
      </c>
      <c r="DK154" s="74" t="str">
        <f t="shared" si="80"/>
        <v/>
      </c>
    </row>
    <row r="155" spans="1:115" ht="13.5" customHeight="1">
      <c r="A155" s="30"/>
      <c r="B155" s="76">
        <v>149</v>
      </c>
      <c r="C155" s="5"/>
      <c r="D155" s="138"/>
      <c r="E155" s="134"/>
      <c r="F155" s="132"/>
      <c r="G155" s="132"/>
      <c r="H155" s="5"/>
      <c r="I155" s="137"/>
      <c r="J155" s="5"/>
      <c r="K155" s="133"/>
      <c r="L155" s="214"/>
      <c r="M155" s="268"/>
      <c r="N155" s="160" t="str">
        <f t="shared" si="54"/>
        <v/>
      </c>
      <c r="O155" s="108"/>
      <c r="P155" s="7"/>
      <c r="Q155" s="7"/>
      <c r="R155" s="7"/>
      <c r="S155" s="7"/>
      <c r="CA155" s="69">
        <f t="shared" si="72"/>
        <v>0</v>
      </c>
      <c r="CB155" s="69" t="str">
        <f t="shared" si="55"/>
        <v/>
      </c>
      <c r="CC155" s="69" t="str">
        <f t="shared" si="56"/>
        <v/>
      </c>
      <c r="CD155" s="69">
        <f t="shared" si="65"/>
        <v>0</v>
      </c>
      <c r="CE155" s="69">
        <f t="shared" si="57"/>
        <v>0</v>
      </c>
      <c r="CF155" s="70" t="str">
        <f t="shared" si="58"/>
        <v/>
      </c>
      <c r="CG155" s="71">
        <f t="shared" si="59"/>
        <v>0</v>
      </c>
      <c r="CH155" s="71">
        <f t="shared" si="60"/>
        <v>0</v>
      </c>
      <c r="CI155" s="71">
        <f t="shared" si="73"/>
        <v>0</v>
      </c>
      <c r="CJ155" s="69">
        <f t="shared" si="74"/>
        <v>0</v>
      </c>
      <c r="CN155" s="73" t="str">
        <f t="shared" si="61"/>
        <v/>
      </c>
      <c r="CO155" s="74" t="str">
        <f t="shared" si="62"/>
        <v/>
      </c>
      <c r="CP155" s="74" t="str">
        <f t="shared" si="66"/>
        <v/>
      </c>
      <c r="CQ155" s="118" t="str">
        <f t="shared" si="63"/>
        <v/>
      </c>
      <c r="CR155" s="118" t="str">
        <f t="shared" si="64"/>
        <v/>
      </c>
      <c r="CS155" s="75" t="str">
        <f t="shared" si="67"/>
        <v/>
      </c>
      <c r="CT155" s="75" t="str">
        <f t="shared" si="68"/>
        <v/>
      </c>
      <c r="CU155" s="74" t="str">
        <f t="shared" si="69"/>
        <v/>
      </c>
      <c r="CV155" s="74" t="str">
        <f t="shared" si="70"/>
        <v/>
      </c>
      <c r="CW155" s="74" t="str">
        <f t="shared" si="75"/>
        <v/>
      </c>
      <c r="CX155" s="110"/>
      <c r="CZ155" s="75">
        <f t="shared" si="76"/>
        <v>0</v>
      </c>
      <c r="DB155" s="74">
        <f>IF(Taula4[[#This Row],[Codi del contracte]]&lt;&gt;"",IF(Taula4[[#This Row],[Codi del contracte]]&gt;199,IF(Taula4[[#This Row],[Codi del contracte]]&lt;300,1,0),0),0)</f>
        <v>0</v>
      </c>
      <c r="DC155" s="74">
        <f>IF(Taula4[[#This Row],[Codi del contracte]]&lt;&gt;"",IF(Taula4[[#This Row],[Codi del contracte]]&gt;499,IF(Taula4[[#This Row],[Codi del contracte]]&lt;600,1,0),0),0)</f>
        <v>0</v>
      </c>
      <c r="DD155" s="74">
        <f t="shared" si="71"/>
        <v>0</v>
      </c>
      <c r="DE155" s="74">
        <f>IF(Taula4[[#This Row],[% Jornada (no posar el símbol %)]]=100,IF(DD155=1,2,0),0)</f>
        <v>0</v>
      </c>
      <c r="DF155" s="74">
        <f>IF(Taula4[[#This Row],[Import anual sol·licitat (màxim 1.200,00€ per treballador)]]=1200,IF(DE155=2,3,0),0)</f>
        <v>0</v>
      </c>
      <c r="DG155" s="74">
        <f>IF(Taula4[[#This Row],[% Jornada (no posar el símbol %)]]&lt;100,IF(Taula4[[#This Row],[Import anual sol·licitat (màxim 1.200,00€ per treballador)]]=1200,4,0),0)</f>
        <v>0</v>
      </c>
      <c r="DH155" s="74">
        <f t="shared" si="77"/>
        <v>0</v>
      </c>
      <c r="DI155" s="74" t="str">
        <f t="shared" si="78"/>
        <v/>
      </c>
      <c r="DJ155" s="74" t="str">
        <f t="shared" si="79"/>
        <v/>
      </c>
      <c r="DK155" s="74" t="str">
        <f t="shared" si="80"/>
        <v/>
      </c>
    </row>
    <row r="156" spans="1:115" ht="13.5" customHeight="1">
      <c r="A156" s="30"/>
      <c r="B156" s="76">
        <v>150</v>
      </c>
      <c r="C156" s="5"/>
      <c r="D156" s="138"/>
      <c r="E156" s="134"/>
      <c r="F156" s="132"/>
      <c r="G156" s="132"/>
      <c r="H156" s="5"/>
      <c r="I156" s="137"/>
      <c r="J156" s="5"/>
      <c r="K156" s="133"/>
      <c r="L156" s="214"/>
      <c r="M156" s="268"/>
      <c r="N156" s="160" t="str">
        <f t="shared" si="54"/>
        <v/>
      </c>
      <c r="O156" s="108"/>
      <c r="P156" s="7"/>
      <c r="Q156" s="7"/>
      <c r="R156" s="7"/>
      <c r="S156" s="7"/>
      <c r="CA156" s="69">
        <f t="shared" si="72"/>
        <v>0</v>
      </c>
      <c r="CB156" s="69" t="str">
        <f t="shared" si="55"/>
        <v/>
      </c>
      <c r="CC156" s="69" t="str">
        <f t="shared" si="56"/>
        <v/>
      </c>
      <c r="CD156" s="69">
        <f t="shared" si="65"/>
        <v>0</v>
      </c>
      <c r="CE156" s="69">
        <f t="shared" si="57"/>
        <v>0</v>
      </c>
      <c r="CF156" s="70" t="str">
        <f t="shared" si="58"/>
        <v/>
      </c>
      <c r="CG156" s="71">
        <f t="shared" si="59"/>
        <v>0</v>
      </c>
      <c r="CH156" s="71">
        <f t="shared" si="60"/>
        <v>0</v>
      </c>
      <c r="CI156" s="71">
        <f t="shared" si="73"/>
        <v>0</v>
      </c>
      <c r="CJ156" s="69">
        <f t="shared" si="74"/>
        <v>0</v>
      </c>
      <c r="CN156" s="73" t="str">
        <f t="shared" si="61"/>
        <v/>
      </c>
      <c r="CO156" s="74" t="str">
        <f t="shared" si="62"/>
        <v/>
      </c>
      <c r="CP156" s="74" t="str">
        <f t="shared" si="66"/>
        <v/>
      </c>
      <c r="CQ156" s="118" t="str">
        <f t="shared" si="63"/>
        <v/>
      </c>
      <c r="CR156" s="118" t="str">
        <f t="shared" si="64"/>
        <v/>
      </c>
      <c r="CS156" s="75" t="str">
        <f t="shared" si="67"/>
        <v/>
      </c>
      <c r="CT156" s="75" t="str">
        <f t="shared" si="68"/>
        <v/>
      </c>
      <c r="CU156" s="74" t="str">
        <f t="shared" si="69"/>
        <v/>
      </c>
      <c r="CV156" s="74" t="str">
        <f t="shared" si="70"/>
        <v/>
      </c>
      <c r="CW156" s="74" t="str">
        <f t="shared" si="75"/>
        <v/>
      </c>
      <c r="CX156" s="110"/>
      <c r="CZ156" s="75">
        <f t="shared" si="76"/>
        <v>0</v>
      </c>
      <c r="DB156" s="74">
        <f>IF(Taula4[[#This Row],[Codi del contracte]]&lt;&gt;"",IF(Taula4[[#This Row],[Codi del contracte]]&gt;199,IF(Taula4[[#This Row],[Codi del contracte]]&lt;300,1,0),0),0)</f>
        <v>0</v>
      </c>
      <c r="DC156" s="74">
        <f>IF(Taula4[[#This Row],[Codi del contracte]]&lt;&gt;"",IF(Taula4[[#This Row],[Codi del contracte]]&gt;499,IF(Taula4[[#This Row],[Codi del contracte]]&lt;600,1,0),0),0)</f>
        <v>0</v>
      </c>
      <c r="DD156" s="74">
        <f t="shared" si="71"/>
        <v>0</v>
      </c>
      <c r="DE156" s="74">
        <f>IF(Taula4[[#This Row],[% Jornada (no posar el símbol %)]]=100,IF(DD156=1,2,0),0)</f>
        <v>0</v>
      </c>
      <c r="DF156" s="74">
        <f>IF(Taula4[[#This Row],[Import anual sol·licitat (màxim 1.200,00€ per treballador)]]=1200,IF(DE156=2,3,0),0)</f>
        <v>0</v>
      </c>
      <c r="DG156" s="74">
        <f>IF(Taula4[[#This Row],[% Jornada (no posar el símbol %)]]&lt;100,IF(Taula4[[#This Row],[Import anual sol·licitat (màxim 1.200,00€ per treballador)]]=1200,4,0),0)</f>
        <v>0</v>
      </c>
      <c r="DH156" s="74">
        <f t="shared" si="77"/>
        <v>0</v>
      </c>
      <c r="DI156" s="74" t="str">
        <f t="shared" si="78"/>
        <v/>
      </c>
      <c r="DJ156" s="74" t="str">
        <f t="shared" si="79"/>
        <v/>
      </c>
      <c r="DK156" s="74" t="str">
        <f t="shared" si="80"/>
        <v/>
      </c>
    </row>
    <row r="157" spans="1:115" ht="13.5" customHeight="1">
      <c r="A157" s="30"/>
      <c r="B157" s="76">
        <v>151</v>
      </c>
      <c r="C157" s="5"/>
      <c r="D157" s="138"/>
      <c r="E157" s="134"/>
      <c r="F157" s="132"/>
      <c r="G157" s="132"/>
      <c r="H157" s="5"/>
      <c r="I157" s="137"/>
      <c r="J157" s="5"/>
      <c r="K157" s="133"/>
      <c r="L157" s="214"/>
      <c r="M157" s="268"/>
      <c r="N157" s="160" t="str">
        <f t="shared" si="54"/>
        <v/>
      </c>
      <c r="O157" s="108"/>
      <c r="P157" s="7"/>
      <c r="Q157" s="7"/>
      <c r="R157" s="7"/>
      <c r="S157" s="7"/>
      <c r="CA157" s="69">
        <f t="shared" si="72"/>
        <v>0</v>
      </c>
      <c r="CB157" s="69" t="str">
        <f t="shared" si="55"/>
        <v/>
      </c>
      <c r="CC157" s="69" t="str">
        <f t="shared" si="56"/>
        <v/>
      </c>
      <c r="CD157" s="69">
        <f t="shared" si="65"/>
        <v>0</v>
      </c>
      <c r="CE157" s="69">
        <f t="shared" si="57"/>
        <v>0</v>
      </c>
      <c r="CF157" s="70" t="str">
        <f t="shared" si="58"/>
        <v/>
      </c>
      <c r="CG157" s="71">
        <f t="shared" si="59"/>
        <v>0</v>
      </c>
      <c r="CH157" s="71">
        <f t="shared" si="60"/>
        <v>0</v>
      </c>
      <c r="CI157" s="71">
        <f t="shared" si="73"/>
        <v>0</v>
      </c>
      <c r="CJ157" s="69">
        <f t="shared" si="74"/>
        <v>0</v>
      </c>
      <c r="CN157" s="73" t="str">
        <f t="shared" si="61"/>
        <v/>
      </c>
      <c r="CO157" s="74" t="str">
        <f t="shared" si="62"/>
        <v/>
      </c>
      <c r="CP157" s="74" t="str">
        <f t="shared" si="66"/>
        <v/>
      </c>
      <c r="CQ157" s="118" t="str">
        <f t="shared" si="63"/>
        <v/>
      </c>
      <c r="CR157" s="118" t="str">
        <f t="shared" si="64"/>
        <v/>
      </c>
      <c r="CS157" s="75" t="str">
        <f t="shared" si="67"/>
        <v/>
      </c>
      <c r="CT157" s="75" t="str">
        <f t="shared" si="68"/>
        <v/>
      </c>
      <c r="CU157" s="74" t="str">
        <f t="shared" si="69"/>
        <v/>
      </c>
      <c r="CV157" s="74" t="str">
        <f t="shared" si="70"/>
        <v/>
      </c>
      <c r="CW157" s="74" t="str">
        <f t="shared" si="75"/>
        <v/>
      </c>
      <c r="CX157" s="110"/>
      <c r="CZ157" s="75">
        <f t="shared" si="76"/>
        <v>0</v>
      </c>
      <c r="DB157" s="74">
        <f>IF(Taula4[[#This Row],[Codi del contracte]]&lt;&gt;"",IF(Taula4[[#This Row],[Codi del contracte]]&gt;199,IF(Taula4[[#This Row],[Codi del contracte]]&lt;300,1,0),0),0)</f>
        <v>0</v>
      </c>
      <c r="DC157" s="74">
        <f>IF(Taula4[[#This Row],[Codi del contracte]]&lt;&gt;"",IF(Taula4[[#This Row],[Codi del contracte]]&gt;499,IF(Taula4[[#This Row],[Codi del contracte]]&lt;600,1,0),0),0)</f>
        <v>0</v>
      </c>
      <c r="DD157" s="74">
        <f t="shared" si="71"/>
        <v>0</v>
      </c>
      <c r="DE157" s="74">
        <f>IF(Taula4[[#This Row],[% Jornada (no posar el símbol %)]]=100,IF(DD157=1,2,0),0)</f>
        <v>0</v>
      </c>
      <c r="DF157" s="74">
        <f>IF(Taula4[[#This Row],[Import anual sol·licitat (màxim 1.200,00€ per treballador)]]=1200,IF(DE157=2,3,0),0)</f>
        <v>0</v>
      </c>
      <c r="DG157" s="74">
        <f>IF(Taula4[[#This Row],[% Jornada (no posar el símbol %)]]&lt;100,IF(Taula4[[#This Row],[Import anual sol·licitat (màxim 1.200,00€ per treballador)]]=1200,4,0),0)</f>
        <v>0</v>
      </c>
      <c r="DH157" s="74">
        <f t="shared" si="77"/>
        <v>0</v>
      </c>
      <c r="DI157" s="74" t="str">
        <f t="shared" si="78"/>
        <v/>
      </c>
      <c r="DJ157" s="74" t="str">
        <f t="shared" si="79"/>
        <v/>
      </c>
      <c r="DK157" s="74" t="str">
        <f t="shared" si="80"/>
        <v/>
      </c>
    </row>
    <row r="158" spans="1:115" ht="13.5" customHeight="1">
      <c r="A158" s="30"/>
      <c r="B158" s="76">
        <v>152</v>
      </c>
      <c r="C158" s="5"/>
      <c r="D158" s="138"/>
      <c r="E158" s="134"/>
      <c r="F158" s="132"/>
      <c r="G158" s="132"/>
      <c r="H158" s="5"/>
      <c r="I158" s="137"/>
      <c r="J158" s="5"/>
      <c r="K158" s="133"/>
      <c r="L158" s="214"/>
      <c r="M158" s="268"/>
      <c r="N158" s="160" t="str">
        <f t="shared" si="54"/>
        <v/>
      </c>
      <c r="O158" s="108"/>
      <c r="P158" s="7"/>
      <c r="Q158" s="7"/>
      <c r="R158" s="7"/>
      <c r="S158" s="7"/>
      <c r="CA158" s="69">
        <f t="shared" si="72"/>
        <v>0</v>
      </c>
      <c r="CB158" s="69" t="str">
        <f t="shared" si="55"/>
        <v/>
      </c>
      <c r="CC158" s="69" t="str">
        <f t="shared" si="56"/>
        <v/>
      </c>
      <c r="CD158" s="69">
        <f t="shared" si="65"/>
        <v>0</v>
      </c>
      <c r="CE158" s="69">
        <f t="shared" si="57"/>
        <v>0</v>
      </c>
      <c r="CF158" s="70" t="str">
        <f t="shared" si="58"/>
        <v/>
      </c>
      <c r="CG158" s="71">
        <f t="shared" si="59"/>
        <v>0</v>
      </c>
      <c r="CH158" s="71">
        <f t="shared" si="60"/>
        <v>0</v>
      </c>
      <c r="CI158" s="71">
        <f t="shared" si="73"/>
        <v>0</v>
      </c>
      <c r="CJ158" s="69">
        <f t="shared" si="74"/>
        <v>0</v>
      </c>
      <c r="CN158" s="73" t="str">
        <f t="shared" si="61"/>
        <v/>
      </c>
      <c r="CO158" s="74" t="str">
        <f t="shared" si="62"/>
        <v/>
      </c>
      <c r="CP158" s="74" t="str">
        <f t="shared" si="66"/>
        <v/>
      </c>
      <c r="CQ158" s="118" t="str">
        <f t="shared" si="63"/>
        <v/>
      </c>
      <c r="CR158" s="118" t="str">
        <f t="shared" si="64"/>
        <v/>
      </c>
      <c r="CS158" s="75" t="str">
        <f t="shared" si="67"/>
        <v/>
      </c>
      <c r="CT158" s="75" t="str">
        <f t="shared" si="68"/>
        <v/>
      </c>
      <c r="CU158" s="74" t="str">
        <f t="shared" si="69"/>
        <v/>
      </c>
      <c r="CV158" s="74" t="str">
        <f t="shared" si="70"/>
        <v/>
      </c>
      <c r="CW158" s="74" t="str">
        <f t="shared" si="75"/>
        <v/>
      </c>
      <c r="CX158" s="110"/>
      <c r="CZ158" s="75">
        <f t="shared" si="76"/>
        <v>0</v>
      </c>
      <c r="DB158" s="74">
        <f>IF(Taula4[[#This Row],[Codi del contracte]]&lt;&gt;"",IF(Taula4[[#This Row],[Codi del contracte]]&gt;199,IF(Taula4[[#This Row],[Codi del contracte]]&lt;300,1,0),0),0)</f>
        <v>0</v>
      </c>
      <c r="DC158" s="74">
        <f>IF(Taula4[[#This Row],[Codi del contracte]]&lt;&gt;"",IF(Taula4[[#This Row],[Codi del contracte]]&gt;499,IF(Taula4[[#This Row],[Codi del contracte]]&lt;600,1,0),0),0)</f>
        <v>0</v>
      </c>
      <c r="DD158" s="74">
        <f t="shared" si="71"/>
        <v>0</v>
      </c>
      <c r="DE158" s="74">
        <f>IF(Taula4[[#This Row],[% Jornada (no posar el símbol %)]]=100,IF(DD158=1,2,0),0)</f>
        <v>0</v>
      </c>
      <c r="DF158" s="74">
        <f>IF(Taula4[[#This Row],[Import anual sol·licitat (màxim 1.200,00€ per treballador)]]=1200,IF(DE158=2,3,0),0)</f>
        <v>0</v>
      </c>
      <c r="DG158" s="74">
        <f>IF(Taula4[[#This Row],[% Jornada (no posar el símbol %)]]&lt;100,IF(Taula4[[#This Row],[Import anual sol·licitat (màxim 1.200,00€ per treballador)]]=1200,4,0),0)</f>
        <v>0</v>
      </c>
      <c r="DH158" s="74">
        <f t="shared" si="77"/>
        <v>0</v>
      </c>
      <c r="DI158" s="74" t="str">
        <f t="shared" si="78"/>
        <v/>
      </c>
      <c r="DJ158" s="74" t="str">
        <f t="shared" si="79"/>
        <v/>
      </c>
      <c r="DK158" s="74" t="str">
        <f t="shared" si="80"/>
        <v/>
      </c>
    </row>
    <row r="159" spans="1:115" ht="13.5" customHeight="1">
      <c r="A159" s="30"/>
      <c r="B159" s="76">
        <v>153</v>
      </c>
      <c r="C159" s="5"/>
      <c r="D159" s="138"/>
      <c r="E159" s="134"/>
      <c r="F159" s="132"/>
      <c r="G159" s="132"/>
      <c r="H159" s="5"/>
      <c r="I159" s="137"/>
      <c r="J159" s="5"/>
      <c r="K159" s="133"/>
      <c r="L159" s="214"/>
      <c r="M159" s="268"/>
      <c r="N159" s="160" t="str">
        <f t="shared" si="54"/>
        <v/>
      </c>
      <c r="O159" s="108"/>
      <c r="P159" s="7"/>
      <c r="Q159" s="7"/>
      <c r="R159" s="7"/>
      <c r="S159" s="7"/>
      <c r="CA159" s="69">
        <f t="shared" si="72"/>
        <v>0</v>
      </c>
      <c r="CB159" s="69" t="str">
        <f t="shared" si="55"/>
        <v/>
      </c>
      <c r="CC159" s="69" t="str">
        <f t="shared" si="56"/>
        <v/>
      </c>
      <c r="CD159" s="69">
        <f t="shared" si="65"/>
        <v>0</v>
      </c>
      <c r="CE159" s="69">
        <f t="shared" si="57"/>
        <v>0</v>
      </c>
      <c r="CF159" s="70" t="str">
        <f t="shared" si="58"/>
        <v/>
      </c>
      <c r="CG159" s="71">
        <f t="shared" si="59"/>
        <v>0</v>
      </c>
      <c r="CH159" s="71">
        <f t="shared" si="60"/>
        <v>0</v>
      </c>
      <c r="CI159" s="71">
        <f t="shared" si="73"/>
        <v>0</v>
      </c>
      <c r="CJ159" s="69">
        <f t="shared" si="74"/>
        <v>0</v>
      </c>
      <c r="CN159" s="73" t="str">
        <f t="shared" si="61"/>
        <v/>
      </c>
      <c r="CO159" s="74" t="str">
        <f t="shared" si="62"/>
        <v/>
      </c>
      <c r="CP159" s="74" t="str">
        <f t="shared" si="66"/>
        <v/>
      </c>
      <c r="CQ159" s="118" t="str">
        <f t="shared" si="63"/>
        <v/>
      </c>
      <c r="CR159" s="118" t="str">
        <f t="shared" si="64"/>
        <v/>
      </c>
      <c r="CS159" s="75" t="str">
        <f t="shared" si="67"/>
        <v/>
      </c>
      <c r="CT159" s="75" t="str">
        <f t="shared" si="68"/>
        <v/>
      </c>
      <c r="CU159" s="74" t="str">
        <f t="shared" si="69"/>
        <v/>
      </c>
      <c r="CV159" s="74" t="str">
        <f t="shared" si="70"/>
        <v/>
      </c>
      <c r="CW159" s="74" t="str">
        <f t="shared" si="75"/>
        <v/>
      </c>
      <c r="CX159" s="110"/>
      <c r="CZ159" s="75">
        <f t="shared" si="76"/>
        <v>0</v>
      </c>
      <c r="DB159" s="74">
        <f>IF(Taula4[[#This Row],[Codi del contracte]]&lt;&gt;"",IF(Taula4[[#This Row],[Codi del contracte]]&gt;199,IF(Taula4[[#This Row],[Codi del contracte]]&lt;300,1,0),0),0)</f>
        <v>0</v>
      </c>
      <c r="DC159" s="74">
        <f>IF(Taula4[[#This Row],[Codi del contracte]]&lt;&gt;"",IF(Taula4[[#This Row],[Codi del contracte]]&gt;499,IF(Taula4[[#This Row],[Codi del contracte]]&lt;600,1,0),0),0)</f>
        <v>0</v>
      </c>
      <c r="DD159" s="74">
        <f t="shared" si="71"/>
        <v>0</v>
      </c>
      <c r="DE159" s="74">
        <f>IF(Taula4[[#This Row],[% Jornada (no posar el símbol %)]]=100,IF(DD159=1,2,0),0)</f>
        <v>0</v>
      </c>
      <c r="DF159" s="74">
        <f>IF(Taula4[[#This Row],[Import anual sol·licitat (màxim 1.200,00€ per treballador)]]=1200,IF(DE159=2,3,0),0)</f>
        <v>0</v>
      </c>
      <c r="DG159" s="74">
        <f>IF(Taula4[[#This Row],[% Jornada (no posar el símbol %)]]&lt;100,IF(Taula4[[#This Row],[Import anual sol·licitat (màxim 1.200,00€ per treballador)]]=1200,4,0),0)</f>
        <v>0</v>
      </c>
      <c r="DH159" s="74">
        <f t="shared" si="77"/>
        <v>0</v>
      </c>
      <c r="DI159" s="74" t="str">
        <f t="shared" si="78"/>
        <v/>
      </c>
      <c r="DJ159" s="74" t="str">
        <f t="shared" si="79"/>
        <v/>
      </c>
      <c r="DK159" s="74" t="str">
        <f t="shared" si="80"/>
        <v/>
      </c>
    </row>
    <row r="160" spans="1:115" ht="13.5" customHeight="1">
      <c r="A160" s="30"/>
      <c r="B160" s="76">
        <v>154</v>
      </c>
      <c r="C160" s="5"/>
      <c r="D160" s="138"/>
      <c r="E160" s="134"/>
      <c r="F160" s="132"/>
      <c r="G160" s="132"/>
      <c r="H160" s="5"/>
      <c r="I160" s="137"/>
      <c r="J160" s="5"/>
      <c r="K160" s="133"/>
      <c r="L160" s="214"/>
      <c r="M160" s="268"/>
      <c r="N160" s="160" t="str">
        <f t="shared" si="54"/>
        <v/>
      </c>
      <c r="O160" s="109"/>
      <c r="P160" s="7"/>
      <c r="Q160" s="7"/>
      <c r="R160" s="7"/>
      <c r="S160" s="7"/>
      <c r="CA160" s="69">
        <f t="shared" si="72"/>
        <v>0</v>
      </c>
      <c r="CB160" s="69" t="str">
        <f t="shared" si="55"/>
        <v/>
      </c>
      <c r="CC160" s="69" t="str">
        <f t="shared" si="56"/>
        <v/>
      </c>
      <c r="CD160" s="69">
        <f t="shared" si="65"/>
        <v>0</v>
      </c>
      <c r="CE160" s="69">
        <f t="shared" si="57"/>
        <v>0</v>
      </c>
      <c r="CF160" s="70" t="str">
        <f t="shared" si="58"/>
        <v/>
      </c>
      <c r="CG160" s="71">
        <f t="shared" si="59"/>
        <v>0</v>
      </c>
      <c r="CH160" s="71">
        <f t="shared" si="60"/>
        <v>0</v>
      </c>
      <c r="CI160" s="71">
        <f t="shared" si="73"/>
        <v>0</v>
      </c>
      <c r="CJ160" s="69">
        <f t="shared" si="74"/>
        <v>0</v>
      </c>
      <c r="CN160" s="73" t="str">
        <f t="shared" si="61"/>
        <v/>
      </c>
      <c r="CO160" s="74" t="str">
        <f t="shared" si="62"/>
        <v/>
      </c>
      <c r="CP160" s="74" t="str">
        <f t="shared" si="66"/>
        <v/>
      </c>
      <c r="CQ160" s="118" t="str">
        <f t="shared" si="63"/>
        <v/>
      </c>
      <c r="CR160" s="118" t="str">
        <f t="shared" si="64"/>
        <v/>
      </c>
      <c r="CS160" s="75" t="str">
        <f t="shared" si="67"/>
        <v/>
      </c>
      <c r="CT160" s="75" t="str">
        <f t="shared" si="68"/>
        <v/>
      </c>
      <c r="CU160" s="74" t="str">
        <f t="shared" si="69"/>
        <v/>
      </c>
      <c r="CV160" s="74" t="str">
        <f t="shared" si="70"/>
        <v/>
      </c>
      <c r="CW160" s="74" t="str">
        <f t="shared" si="75"/>
        <v/>
      </c>
      <c r="CX160" s="110"/>
      <c r="CZ160" s="75">
        <f t="shared" si="76"/>
        <v>0</v>
      </c>
      <c r="DB160" s="74">
        <f>IF(Taula4[[#This Row],[Codi del contracte]]&lt;&gt;"",IF(Taula4[[#This Row],[Codi del contracte]]&gt;199,IF(Taula4[[#This Row],[Codi del contracte]]&lt;300,1,0),0),0)</f>
        <v>0</v>
      </c>
      <c r="DC160" s="74">
        <f>IF(Taula4[[#This Row],[Codi del contracte]]&lt;&gt;"",IF(Taula4[[#This Row],[Codi del contracte]]&gt;499,IF(Taula4[[#This Row],[Codi del contracte]]&lt;600,1,0),0),0)</f>
        <v>0</v>
      </c>
      <c r="DD160" s="74">
        <f t="shared" si="71"/>
        <v>0</v>
      </c>
      <c r="DE160" s="74">
        <f>IF(Taula4[[#This Row],[% Jornada (no posar el símbol %)]]=100,IF(DD160=1,2,0),0)</f>
        <v>0</v>
      </c>
      <c r="DF160" s="74">
        <f>IF(Taula4[[#This Row],[Import anual sol·licitat (màxim 1.200,00€ per treballador)]]=1200,IF(DE160=2,3,0),0)</f>
        <v>0</v>
      </c>
      <c r="DG160" s="74">
        <f>IF(Taula4[[#This Row],[% Jornada (no posar el símbol %)]]&lt;100,IF(Taula4[[#This Row],[Import anual sol·licitat (màxim 1.200,00€ per treballador)]]=1200,4,0),0)</f>
        <v>0</v>
      </c>
      <c r="DH160" s="74">
        <f t="shared" si="77"/>
        <v>0</v>
      </c>
      <c r="DI160" s="74" t="str">
        <f t="shared" si="78"/>
        <v/>
      </c>
      <c r="DJ160" s="74" t="str">
        <f t="shared" si="79"/>
        <v/>
      </c>
      <c r="DK160" s="74" t="str">
        <f t="shared" si="80"/>
        <v/>
      </c>
    </row>
    <row r="161" spans="1:115" ht="13.5" customHeight="1">
      <c r="A161" s="30"/>
      <c r="B161" s="76">
        <v>155</v>
      </c>
      <c r="C161" s="5"/>
      <c r="D161" s="138"/>
      <c r="E161" s="134"/>
      <c r="F161" s="132"/>
      <c r="G161" s="132"/>
      <c r="H161" s="5"/>
      <c r="I161" s="137"/>
      <c r="J161" s="5"/>
      <c r="K161" s="133"/>
      <c r="L161" s="214"/>
      <c r="M161" s="268"/>
      <c r="N161" s="160" t="str">
        <f t="shared" si="54"/>
        <v/>
      </c>
      <c r="O161" s="109"/>
      <c r="P161" s="7"/>
      <c r="Q161" s="7"/>
      <c r="R161" s="7"/>
      <c r="S161" s="7"/>
      <c r="CA161" s="69">
        <f t="shared" si="72"/>
        <v>0</v>
      </c>
      <c r="CB161" s="69" t="str">
        <f t="shared" si="55"/>
        <v/>
      </c>
      <c r="CC161" s="69" t="str">
        <f t="shared" si="56"/>
        <v/>
      </c>
      <c r="CD161" s="69">
        <f t="shared" si="65"/>
        <v>0</v>
      </c>
      <c r="CE161" s="69">
        <f t="shared" si="57"/>
        <v>0</v>
      </c>
      <c r="CF161" s="70" t="str">
        <f t="shared" si="58"/>
        <v/>
      </c>
      <c r="CG161" s="71">
        <f t="shared" si="59"/>
        <v>0</v>
      </c>
      <c r="CH161" s="71">
        <f t="shared" si="60"/>
        <v>0</v>
      </c>
      <c r="CI161" s="71">
        <f t="shared" si="73"/>
        <v>0</v>
      </c>
      <c r="CJ161" s="69">
        <f t="shared" si="74"/>
        <v>0</v>
      </c>
      <c r="CN161" s="73" t="str">
        <f t="shared" si="61"/>
        <v/>
      </c>
      <c r="CO161" s="74" t="str">
        <f t="shared" si="62"/>
        <v/>
      </c>
      <c r="CP161" s="74" t="str">
        <f t="shared" si="66"/>
        <v/>
      </c>
      <c r="CQ161" s="118" t="str">
        <f t="shared" si="63"/>
        <v/>
      </c>
      <c r="CR161" s="118" t="str">
        <f t="shared" si="64"/>
        <v/>
      </c>
      <c r="CS161" s="75" t="str">
        <f t="shared" si="67"/>
        <v/>
      </c>
      <c r="CT161" s="75" t="str">
        <f t="shared" si="68"/>
        <v/>
      </c>
      <c r="CU161" s="74" t="str">
        <f t="shared" si="69"/>
        <v/>
      </c>
      <c r="CV161" s="74" t="str">
        <f t="shared" si="70"/>
        <v/>
      </c>
      <c r="CW161" s="74" t="str">
        <f t="shared" si="75"/>
        <v/>
      </c>
      <c r="CX161" s="110"/>
      <c r="CZ161" s="75">
        <f t="shared" si="76"/>
        <v>0</v>
      </c>
      <c r="DB161" s="74">
        <f>IF(Taula4[[#This Row],[Codi del contracte]]&lt;&gt;"",IF(Taula4[[#This Row],[Codi del contracte]]&gt;199,IF(Taula4[[#This Row],[Codi del contracte]]&lt;300,1,0),0),0)</f>
        <v>0</v>
      </c>
      <c r="DC161" s="74">
        <f>IF(Taula4[[#This Row],[Codi del contracte]]&lt;&gt;"",IF(Taula4[[#This Row],[Codi del contracte]]&gt;499,IF(Taula4[[#This Row],[Codi del contracte]]&lt;600,1,0),0),0)</f>
        <v>0</v>
      </c>
      <c r="DD161" s="74">
        <f t="shared" si="71"/>
        <v>0</v>
      </c>
      <c r="DE161" s="74">
        <f>IF(Taula4[[#This Row],[% Jornada (no posar el símbol %)]]=100,IF(DD161=1,2,0),0)</f>
        <v>0</v>
      </c>
      <c r="DF161" s="74">
        <f>IF(Taula4[[#This Row],[Import anual sol·licitat (màxim 1.200,00€ per treballador)]]=1200,IF(DE161=2,3,0),0)</f>
        <v>0</v>
      </c>
      <c r="DG161" s="74">
        <f>IF(Taula4[[#This Row],[% Jornada (no posar el símbol %)]]&lt;100,IF(Taula4[[#This Row],[Import anual sol·licitat (màxim 1.200,00€ per treballador)]]=1200,4,0),0)</f>
        <v>0</v>
      </c>
      <c r="DH161" s="74">
        <f t="shared" si="77"/>
        <v>0</v>
      </c>
      <c r="DI161" s="74" t="str">
        <f t="shared" si="78"/>
        <v/>
      </c>
      <c r="DJ161" s="74" t="str">
        <f t="shared" si="79"/>
        <v/>
      </c>
      <c r="DK161" s="74" t="str">
        <f t="shared" si="80"/>
        <v/>
      </c>
    </row>
    <row r="162" spans="1:115" ht="13.5" customHeight="1">
      <c r="A162" s="30"/>
      <c r="B162" s="76">
        <v>156</v>
      </c>
      <c r="C162" s="5"/>
      <c r="D162" s="138"/>
      <c r="E162" s="134"/>
      <c r="F162" s="132"/>
      <c r="G162" s="132"/>
      <c r="H162" s="5"/>
      <c r="I162" s="137"/>
      <c r="J162" s="5"/>
      <c r="K162" s="133"/>
      <c r="L162" s="214"/>
      <c r="M162" s="268"/>
      <c r="N162" s="160" t="str">
        <f t="shared" si="54"/>
        <v/>
      </c>
      <c r="O162" s="109"/>
      <c r="P162" s="7"/>
      <c r="Q162" s="7"/>
      <c r="R162" s="7"/>
      <c r="S162" s="7"/>
      <c r="CA162" s="69">
        <f t="shared" si="72"/>
        <v>0</v>
      </c>
      <c r="CB162" s="69" t="str">
        <f t="shared" si="55"/>
        <v/>
      </c>
      <c r="CC162" s="69" t="str">
        <f t="shared" si="56"/>
        <v/>
      </c>
      <c r="CD162" s="69">
        <f t="shared" si="65"/>
        <v>0</v>
      </c>
      <c r="CE162" s="69">
        <f t="shared" si="57"/>
        <v>0</v>
      </c>
      <c r="CF162" s="70" t="str">
        <f t="shared" si="58"/>
        <v/>
      </c>
      <c r="CG162" s="71">
        <f t="shared" si="59"/>
        <v>0</v>
      </c>
      <c r="CH162" s="71">
        <f t="shared" si="60"/>
        <v>0</v>
      </c>
      <c r="CI162" s="71">
        <f t="shared" si="73"/>
        <v>0</v>
      </c>
      <c r="CJ162" s="69">
        <f t="shared" si="74"/>
        <v>0</v>
      </c>
      <c r="CN162" s="73" t="str">
        <f t="shared" si="61"/>
        <v/>
      </c>
      <c r="CO162" s="74" t="str">
        <f t="shared" si="62"/>
        <v/>
      </c>
      <c r="CP162" s="74" t="str">
        <f t="shared" si="66"/>
        <v/>
      </c>
      <c r="CQ162" s="118" t="str">
        <f t="shared" si="63"/>
        <v/>
      </c>
      <c r="CR162" s="118" t="str">
        <f t="shared" si="64"/>
        <v/>
      </c>
      <c r="CS162" s="75" t="str">
        <f t="shared" si="67"/>
        <v/>
      </c>
      <c r="CT162" s="75" t="str">
        <f t="shared" si="68"/>
        <v/>
      </c>
      <c r="CU162" s="74" t="str">
        <f t="shared" si="69"/>
        <v/>
      </c>
      <c r="CV162" s="74" t="str">
        <f t="shared" si="70"/>
        <v/>
      </c>
      <c r="CW162" s="74" t="str">
        <f t="shared" si="75"/>
        <v/>
      </c>
      <c r="CX162" s="110"/>
      <c r="CZ162" s="75">
        <f t="shared" si="76"/>
        <v>0</v>
      </c>
      <c r="DB162" s="74">
        <f>IF(Taula4[[#This Row],[Codi del contracte]]&lt;&gt;"",IF(Taula4[[#This Row],[Codi del contracte]]&gt;199,IF(Taula4[[#This Row],[Codi del contracte]]&lt;300,1,0),0),0)</f>
        <v>0</v>
      </c>
      <c r="DC162" s="74">
        <f>IF(Taula4[[#This Row],[Codi del contracte]]&lt;&gt;"",IF(Taula4[[#This Row],[Codi del contracte]]&gt;499,IF(Taula4[[#This Row],[Codi del contracte]]&lt;600,1,0),0),0)</f>
        <v>0</v>
      </c>
      <c r="DD162" s="74">
        <f t="shared" si="71"/>
        <v>0</v>
      </c>
      <c r="DE162" s="74">
        <f>IF(Taula4[[#This Row],[% Jornada (no posar el símbol %)]]=100,IF(DD162=1,2,0),0)</f>
        <v>0</v>
      </c>
      <c r="DF162" s="74">
        <f>IF(Taula4[[#This Row],[Import anual sol·licitat (màxim 1.200,00€ per treballador)]]=1200,IF(DE162=2,3,0),0)</f>
        <v>0</v>
      </c>
      <c r="DG162" s="74">
        <f>IF(Taula4[[#This Row],[% Jornada (no posar el símbol %)]]&lt;100,IF(Taula4[[#This Row],[Import anual sol·licitat (màxim 1.200,00€ per treballador)]]=1200,4,0),0)</f>
        <v>0</v>
      </c>
      <c r="DH162" s="74">
        <f t="shared" si="77"/>
        <v>0</v>
      </c>
      <c r="DI162" s="74" t="str">
        <f t="shared" si="78"/>
        <v/>
      </c>
      <c r="DJ162" s="74" t="str">
        <f t="shared" si="79"/>
        <v/>
      </c>
      <c r="DK162" s="74" t="str">
        <f t="shared" si="80"/>
        <v/>
      </c>
    </row>
    <row r="163" spans="1:115" ht="13.5" customHeight="1">
      <c r="A163" s="30"/>
      <c r="B163" s="76">
        <v>157</v>
      </c>
      <c r="C163" s="5"/>
      <c r="D163" s="138"/>
      <c r="E163" s="134"/>
      <c r="F163" s="132"/>
      <c r="G163" s="132"/>
      <c r="H163" s="5"/>
      <c r="I163" s="137"/>
      <c r="J163" s="5"/>
      <c r="K163" s="133"/>
      <c r="L163" s="214"/>
      <c r="M163" s="268"/>
      <c r="N163" s="160" t="str">
        <f t="shared" si="54"/>
        <v/>
      </c>
      <c r="O163" s="109"/>
      <c r="P163" s="7"/>
      <c r="Q163" s="7"/>
      <c r="R163" s="7"/>
      <c r="S163" s="7"/>
      <c r="CA163" s="69">
        <f t="shared" si="72"/>
        <v>0</v>
      </c>
      <c r="CB163" s="69" t="str">
        <f t="shared" si="55"/>
        <v/>
      </c>
      <c r="CC163" s="69" t="str">
        <f t="shared" si="56"/>
        <v/>
      </c>
      <c r="CD163" s="69">
        <f t="shared" si="65"/>
        <v>0</v>
      </c>
      <c r="CE163" s="69">
        <f t="shared" si="57"/>
        <v>0</v>
      </c>
      <c r="CF163" s="70" t="str">
        <f t="shared" si="58"/>
        <v/>
      </c>
      <c r="CG163" s="71">
        <f t="shared" si="59"/>
        <v>0</v>
      </c>
      <c r="CH163" s="71">
        <f t="shared" si="60"/>
        <v>0</v>
      </c>
      <c r="CI163" s="71">
        <f t="shared" si="73"/>
        <v>0</v>
      </c>
      <c r="CJ163" s="69">
        <f t="shared" si="74"/>
        <v>0</v>
      </c>
      <c r="CN163" s="73" t="str">
        <f t="shared" si="61"/>
        <v/>
      </c>
      <c r="CO163" s="74" t="str">
        <f t="shared" si="62"/>
        <v/>
      </c>
      <c r="CP163" s="74" t="str">
        <f t="shared" si="66"/>
        <v/>
      </c>
      <c r="CQ163" s="118" t="str">
        <f t="shared" si="63"/>
        <v/>
      </c>
      <c r="CR163" s="118" t="str">
        <f t="shared" si="64"/>
        <v/>
      </c>
      <c r="CS163" s="75" t="str">
        <f t="shared" si="67"/>
        <v/>
      </c>
      <c r="CT163" s="75" t="str">
        <f t="shared" si="68"/>
        <v/>
      </c>
      <c r="CU163" s="74" t="str">
        <f t="shared" si="69"/>
        <v/>
      </c>
      <c r="CV163" s="74" t="str">
        <f t="shared" si="70"/>
        <v/>
      </c>
      <c r="CW163" s="74" t="str">
        <f t="shared" si="75"/>
        <v/>
      </c>
      <c r="CX163" s="110"/>
      <c r="CZ163" s="75">
        <f t="shared" si="76"/>
        <v>0</v>
      </c>
      <c r="DB163" s="74">
        <f>IF(Taula4[[#This Row],[Codi del contracte]]&lt;&gt;"",IF(Taula4[[#This Row],[Codi del contracte]]&gt;199,IF(Taula4[[#This Row],[Codi del contracte]]&lt;300,1,0),0),0)</f>
        <v>0</v>
      </c>
      <c r="DC163" s="74">
        <f>IF(Taula4[[#This Row],[Codi del contracte]]&lt;&gt;"",IF(Taula4[[#This Row],[Codi del contracte]]&gt;499,IF(Taula4[[#This Row],[Codi del contracte]]&lt;600,1,0),0),0)</f>
        <v>0</v>
      </c>
      <c r="DD163" s="74">
        <f t="shared" si="71"/>
        <v>0</v>
      </c>
      <c r="DE163" s="74">
        <f>IF(Taula4[[#This Row],[% Jornada (no posar el símbol %)]]=100,IF(DD163=1,2,0),0)</f>
        <v>0</v>
      </c>
      <c r="DF163" s="74">
        <f>IF(Taula4[[#This Row],[Import anual sol·licitat (màxim 1.200,00€ per treballador)]]=1200,IF(DE163=2,3,0),0)</f>
        <v>0</v>
      </c>
      <c r="DG163" s="74">
        <f>IF(Taula4[[#This Row],[% Jornada (no posar el símbol %)]]&lt;100,IF(Taula4[[#This Row],[Import anual sol·licitat (màxim 1.200,00€ per treballador)]]=1200,4,0),0)</f>
        <v>0</v>
      </c>
      <c r="DH163" s="74">
        <f t="shared" si="77"/>
        <v>0</v>
      </c>
      <c r="DI163" s="74" t="str">
        <f t="shared" si="78"/>
        <v/>
      </c>
      <c r="DJ163" s="74" t="str">
        <f t="shared" si="79"/>
        <v/>
      </c>
      <c r="DK163" s="74" t="str">
        <f t="shared" si="80"/>
        <v/>
      </c>
    </row>
    <row r="164" spans="1:115" ht="13.5" customHeight="1">
      <c r="A164" s="30"/>
      <c r="B164" s="76">
        <v>158</v>
      </c>
      <c r="C164" s="5"/>
      <c r="D164" s="138"/>
      <c r="E164" s="134"/>
      <c r="F164" s="132"/>
      <c r="G164" s="132"/>
      <c r="H164" s="5"/>
      <c r="I164" s="137"/>
      <c r="J164" s="5"/>
      <c r="K164" s="133"/>
      <c r="L164" s="214"/>
      <c r="M164" s="268"/>
      <c r="N164" s="160" t="str">
        <f t="shared" si="54"/>
        <v/>
      </c>
      <c r="O164" s="109"/>
      <c r="P164" s="7"/>
      <c r="Q164" s="7"/>
      <c r="R164" s="7"/>
      <c r="S164" s="7"/>
      <c r="CA164" s="69">
        <f t="shared" si="72"/>
        <v>0</v>
      </c>
      <c r="CB164" s="69" t="str">
        <f t="shared" si="55"/>
        <v/>
      </c>
      <c r="CC164" s="69" t="str">
        <f t="shared" si="56"/>
        <v/>
      </c>
      <c r="CD164" s="69">
        <f t="shared" si="65"/>
        <v>0</v>
      </c>
      <c r="CE164" s="69">
        <f t="shared" si="57"/>
        <v>0</v>
      </c>
      <c r="CF164" s="70" t="str">
        <f t="shared" si="58"/>
        <v/>
      </c>
      <c r="CG164" s="71">
        <f t="shared" si="59"/>
        <v>0</v>
      </c>
      <c r="CH164" s="71">
        <f t="shared" si="60"/>
        <v>0</v>
      </c>
      <c r="CI164" s="71">
        <f t="shared" si="73"/>
        <v>0</v>
      </c>
      <c r="CJ164" s="69">
        <f t="shared" si="74"/>
        <v>0</v>
      </c>
      <c r="CN164" s="73" t="str">
        <f t="shared" si="61"/>
        <v/>
      </c>
      <c r="CO164" s="74" t="str">
        <f t="shared" si="62"/>
        <v/>
      </c>
      <c r="CP164" s="74" t="str">
        <f t="shared" si="66"/>
        <v/>
      </c>
      <c r="CQ164" s="118" t="str">
        <f t="shared" si="63"/>
        <v/>
      </c>
      <c r="CR164" s="118" t="str">
        <f t="shared" si="64"/>
        <v/>
      </c>
      <c r="CS164" s="75" t="str">
        <f t="shared" si="67"/>
        <v/>
      </c>
      <c r="CT164" s="75" t="str">
        <f t="shared" si="68"/>
        <v/>
      </c>
      <c r="CU164" s="74" t="str">
        <f t="shared" si="69"/>
        <v/>
      </c>
      <c r="CV164" s="74" t="str">
        <f t="shared" si="70"/>
        <v/>
      </c>
      <c r="CW164" s="74" t="str">
        <f t="shared" si="75"/>
        <v/>
      </c>
      <c r="CX164" s="110"/>
      <c r="CZ164" s="75">
        <f t="shared" si="76"/>
        <v>0</v>
      </c>
      <c r="DB164" s="74">
        <f>IF(Taula4[[#This Row],[Codi del contracte]]&lt;&gt;"",IF(Taula4[[#This Row],[Codi del contracte]]&gt;199,IF(Taula4[[#This Row],[Codi del contracte]]&lt;300,1,0),0),0)</f>
        <v>0</v>
      </c>
      <c r="DC164" s="74">
        <f>IF(Taula4[[#This Row],[Codi del contracte]]&lt;&gt;"",IF(Taula4[[#This Row],[Codi del contracte]]&gt;499,IF(Taula4[[#This Row],[Codi del contracte]]&lt;600,1,0),0),0)</f>
        <v>0</v>
      </c>
      <c r="DD164" s="74">
        <f t="shared" si="71"/>
        <v>0</v>
      </c>
      <c r="DE164" s="74">
        <f>IF(Taula4[[#This Row],[% Jornada (no posar el símbol %)]]=100,IF(DD164=1,2,0),0)</f>
        <v>0</v>
      </c>
      <c r="DF164" s="74">
        <f>IF(Taula4[[#This Row],[Import anual sol·licitat (màxim 1.200,00€ per treballador)]]=1200,IF(DE164=2,3,0),0)</f>
        <v>0</v>
      </c>
      <c r="DG164" s="74">
        <f>IF(Taula4[[#This Row],[% Jornada (no posar el símbol %)]]&lt;100,IF(Taula4[[#This Row],[Import anual sol·licitat (màxim 1.200,00€ per treballador)]]=1200,4,0),0)</f>
        <v>0</v>
      </c>
      <c r="DH164" s="74">
        <f t="shared" si="77"/>
        <v>0</v>
      </c>
      <c r="DI164" s="74" t="str">
        <f t="shared" si="78"/>
        <v/>
      </c>
      <c r="DJ164" s="74" t="str">
        <f t="shared" si="79"/>
        <v/>
      </c>
      <c r="DK164" s="74" t="str">
        <f t="shared" si="80"/>
        <v/>
      </c>
    </row>
    <row r="165" spans="1:115" ht="13.5" customHeight="1">
      <c r="A165" s="30"/>
      <c r="B165" s="76">
        <v>159</v>
      </c>
      <c r="C165" s="5"/>
      <c r="D165" s="138"/>
      <c r="E165" s="134"/>
      <c r="F165" s="132"/>
      <c r="G165" s="132"/>
      <c r="H165" s="5"/>
      <c r="I165" s="137"/>
      <c r="J165" s="5"/>
      <c r="K165" s="133"/>
      <c r="L165" s="214"/>
      <c r="M165" s="268"/>
      <c r="N165" s="160" t="str">
        <f t="shared" si="54"/>
        <v/>
      </c>
      <c r="O165" s="109"/>
      <c r="P165" s="7"/>
      <c r="Q165" s="7"/>
      <c r="R165" s="7"/>
      <c r="S165" s="7"/>
      <c r="CA165" s="69">
        <f t="shared" si="72"/>
        <v>0</v>
      </c>
      <c r="CB165" s="69" t="str">
        <f t="shared" si="55"/>
        <v/>
      </c>
      <c r="CC165" s="69" t="str">
        <f t="shared" si="56"/>
        <v/>
      </c>
      <c r="CD165" s="69">
        <f t="shared" si="65"/>
        <v>0</v>
      </c>
      <c r="CE165" s="69">
        <f t="shared" si="57"/>
        <v>0</v>
      </c>
      <c r="CF165" s="70" t="str">
        <f t="shared" si="58"/>
        <v/>
      </c>
      <c r="CG165" s="71">
        <f t="shared" si="59"/>
        <v>0</v>
      </c>
      <c r="CH165" s="71">
        <f t="shared" si="60"/>
        <v>0</v>
      </c>
      <c r="CI165" s="71">
        <f t="shared" si="73"/>
        <v>0</v>
      </c>
      <c r="CJ165" s="69">
        <f t="shared" si="74"/>
        <v>0</v>
      </c>
      <c r="CN165" s="73" t="str">
        <f t="shared" si="61"/>
        <v/>
      </c>
      <c r="CO165" s="74" t="str">
        <f t="shared" si="62"/>
        <v/>
      </c>
      <c r="CP165" s="74" t="str">
        <f t="shared" si="66"/>
        <v/>
      </c>
      <c r="CQ165" s="118" t="str">
        <f t="shared" si="63"/>
        <v/>
      </c>
      <c r="CR165" s="118" t="str">
        <f t="shared" si="64"/>
        <v/>
      </c>
      <c r="CS165" s="75" t="str">
        <f t="shared" si="67"/>
        <v/>
      </c>
      <c r="CT165" s="75" t="str">
        <f t="shared" si="68"/>
        <v/>
      </c>
      <c r="CU165" s="74" t="str">
        <f t="shared" si="69"/>
        <v/>
      </c>
      <c r="CV165" s="74" t="str">
        <f t="shared" si="70"/>
        <v/>
      </c>
      <c r="CW165" s="74" t="str">
        <f t="shared" si="75"/>
        <v/>
      </c>
      <c r="CX165" s="110"/>
      <c r="CZ165" s="75">
        <f t="shared" si="76"/>
        <v>0</v>
      </c>
      <c r="DB165" s="74">
        <f>IF(Taula4[[#This Row],[Codi del contracte]]&lt;&gt;"",IF(Taula4[[#This Row],[Codi del contracte]]&gt;199,IF(Taula4[[#This Row],[Codi del contracte]]&lt;300,1,0),0),0)</f>
        <v>0</v>
      </c>
      <c r="DC165" s="74">
        <f>IF(Taula4[[#This Row],[Codi del contracte]]&lt;&gt;"",IF(Taula4[[#This Row],[Codi del contracte]]&gt;499,IF(Taula4[[#This Row],[Codi del contracte]]&lt;600,1,0),0),0)</f>
        <v>0</v>
      </c>
      <c r="DD165" s="74">
        <f t="shared" si="71"/>
        <v>0</v>
      </c>
      <c r="DE165" s="74">
        <f>IF(Taula4[[#This Row],[% Jornada (no posar el símbol %)]]=100,IF(DD165=1,2,0),0)</f>
        <v>0</v>
      </c>
      <c r="DF165" s="74">
        <f>IF(Taula4[[#This Row],[Import anual sol·licitat (màxim 1.200,00€ per treballador)]]=1200,IF(DE165=2,3,0),0)</f>
        <v>0</v>
      </c>
      <c r="DG165" s="74">
        <f>IF(Taula4[[#This Row],[% Jornada (no posar el símbol %)]]&lt;100,IF(Taula4[[#This Row],[Import anual sol·licitat (màxim 1.200,00€ per treballador)]]=1200,4,0),0)</f>
        <v>0</v>
      </c>
      <c r="DH165" s="74">
        <f t="shared" si="77"/>
        <v>0</v>
      </c>
      <c r="DI165" s="74" t="str">
        <f t="shared" si="78"/>
        <v/>
      </c>
      <c r="DJ165" s="74" t="str">
        <f t="shared" si="79"/>
        <v/>
      </c>
      <c r="DK165" s="74" t="str">
        <f t="shared" si="80"/>
        <v/>
      </c>
    </row>
    <row r="166" spans="1:115" ht="13.5" customHeight="1">
      <c r="A166" s="30"/>
      <c r="B166" s="76">
        <v>160</v>
      </c>
      <c r="C166" s="5"/>
      <c r="D166" s="138"/>
      <c r="E166" s="134"/>
      <c r="F166" s="132"/>
      <c r="G166" s="132"/>
      <c r="H166" s="5"/>
      <c r="I166" s="137"/>
      <c r="J166" s="5"/>
      <c r="K166" s="133"/>
      <c r="L166" s="214"/>
      <c r="M166" s="268"/>
      <c r="N166" s="160" t="str">
        <f t="shared" si="54"/>
        <v/>
      </c>
      <c r="O166" s="109"/>
      <c r="P166" s="7"/>
      <c r="Q166" s="7"/>
      <c r="R166" s="7"/>
      <c r="S166" s="7"/>
      <c r="CA166" s="69">
        <f t="shared" si="72"/>
        <v>0</v>
      </c>
      <c r="CB166" s="69" t="str">
        <f t="shared" si="55"/>
        <v/>
      </c>
      <c r="CC166" s="69" t="str">
        <f t="shared" si="56"/>
        <v/>
      </c>
      <c r="CD166" s="69">
        <f t="shared" si="65"/>
        <v>0</v>
      </c>
      <c r="CE166" s="69">
        <f t="shared" si="57"/>
        <v>0</v>
      </c>
      <c r="CF166" s="70" t="str">
        <f t="shared" si="58"/>
        <v/>
      </c>
      <c r="CG166" s="71">
        <f t="shared" si="59"/>
        <v>0</v>
      </c>
      <c r="CH166" s="71">
        <f t="shared" si="60"/>
        <v>0</v>
      </c>
      <c r="CI166" s="71">
        <f t="shared" si="73"/>
        <v>0</v>
      </c>
      <c r="CJ166" s="69">
        <f t="shared" si="74"/>
        <v>0</v>
      </c>
      <c r="CN166" s="73" t="str">
        <f t="shared" si="61"/>
        <v/>
      </c>
      <c r="CO166" s="74" t="str">
        <f t="shared" si="62"/>
        <v/>
      </c>
      <c r="CP166" s="74" t="str">
        <f t="shared" si="66"/>
        <v/>
      </c>
      <c r="CQ166" s="118" t="str">
        <f t="shared" si="63"/>
        <v/>
      </c>
      <c r="CR166" s="118" t="str">
        <f t="shared" si="64"/>
        <v/>
      </c>
      <c r="CS166" s="75" t="str">
        <f t="shared" si="67"/>
        <v/>
      </c>
      <c r="CT166" s="75" t="str">
        <f t="shared" si="68"/>
        <v/>
      </c>
      <c r="CU166" s="74" t="str">
        <f t="shared" si="69"/>
        <v/>
      </c>
      <c r="CV166" s="74" t="str">
        <f t="shared" si="70"/>
        <v/>
      </c>
      <c r="CW166" s="74" t="str">
        <f t="shared" si="75"/>
        <v/>
      </c>
      <c r="CX166" s="110"/>
      <c r="CZ166" s="75">
        <f t="shared" si="76"/>
        <v>0</v>
      </c>
      <c r="DB166" s="74">
        <f>IF(Taula4[[#This Row],[Codi del contracte]]&lt;&gt;"",IF(Taula4[[#This Row],[Codi del contracte]]&gt;199,IF(Taula4[[#This Row],[Codi del contracte]]&lt;300,1,0),0),0)</f>
        <v>0</v>
      </c>
      <c r="DC166" s="74">
        <f>IF(Taula4[[#This Row],[Codi del contracte]]&lt;&gt;"",IF(Taula4[[#This Row],[Codi del contracte]]&gt;499,IF(Taula4[[#This Row],[Codi del contracte]]&lt;600,1,0),0),0)</f>
        <v>0</v>
      </c>
      <c r="DD166" s="74">
        <f t="shared" si="71"/>
        <v>0</v>
      </c>
      <c r="DE166" s="74">
        <f>IF(Taula4[[#This Row],[% Jornada (no posar el símbol %)]]=100,IF(DD166=1,2,0),0)</f>
        <v>0</v>
      </c>
      <c r="DF166" s="74">
        <f>IF(Taula4[[#This Row],[Import anual sol·licitat (màxim 1.200,00€ per treballador)]]=1200,IF(DE166=2,3,0),0)</f>
        <v>0</v>
      </c>
      <c r="DG166" s="74">
        <f>IF(Taula4[[#This Row],[% Jornada (no posar el símbol %)]]&lt;100,IF(Taula4[[#This Row],[Import anual sol·licitat (màxim 1.200,00€ per treballador)]]=1200,4,0),0)</f>
        <v>0</v>
      </c>
      <c r="DH166" s="74">
        <f t="shared" si="77"/>
        <v>0</v>
      </c>
      <c r="DI166" s="74" t="str">
        <f t="shared" si="78"/>
        <v/>
      </c>
      <c r="DJ166" s="74" t="str">
        <f t="shared" si="79"/>
        <v/>
      </c>
      <c r="DK166" s="74" t="str">
        <f t="shared" si="80"/>
        <v/>
      </c>
    </row>
    <row r="167" spans="1:115" ht="13.5" customHeight="1">
      <c r="A167" s="30"/>
      <c r="B167" s="76">
        <v>161</v>
      </c>
      <c r="C167" s="5"/>
      <c r="D167" s="138"/>
      <c r="E167" s="134"/>
      <c r="F167" s="132"/>
      <c r="G167" s="132"/>
      <c r="H167" s="5"/>
      <c r="I167" s="137"/>
      <c r="J167" s="5"/>
      <c r="K167" s="133"/>
      <c r="L167" s="214"/>
      <c r="M167" s="268"/>
      <c r="N167" s="160" t="str">
        <f t="shared" si="54"/>
        <v/>
      </c>
      <c r="O167" s="109"/>
      <c r="P167" s="7"/>
      <c r="Q167" s="7"/>
      <c r="R167" s="7"/>
      <c r="S167" s="7"/>
      <c r="CA167" s="69">
        <f t="shared" si="72"/>
        <v>0</v>
      </c>
      <c r="CB167" s="69" t="str">
        <f t="shared" si="55"/>
        <v/>
      </c>
      <c r="CC167" s="69" t="str">
        <f t="shared" si="56"/>
        <v/>
      </c>
      <c r="CD167" s="69">
        <f t="shared" si="65"/>
        <v>0</v>
      </c>
      <c r="CE167" s="69">
        <f t="shared" si="57"/>
        <v>0</v>
      </c>
      <c r="CF167" s="70" t="str">
        <f t="shared" si="58"/>
        <v/>
      </c>
      <c r="CG167" s="71">
        <f t="shared" si="59"/>
        <v>0</v>
      </c>
      <c r="CH167" s="71">
        <f t="shared" si="60"/>
        <v>0</v>
      </c>
      <c r="CI167" s="71">
        <f t="shared" si="73"/>
        <v>0</v>
      </c>
      <c r="CJ167" s="69">
        <f t="shared" si="74"/>
        <v>0</v>
      </c>
      <c r="CN167" s="73" t="str">
        <f t="shared" si="61"/>
        <v/>
      </c>
      <c r="CO167" s="74" t="str">
        <f t="shared" si="62"/>
        <v/>
      </c>
      <c r="CP167" s="74" t="str">
        <f t="shared" si="66"/>
        <v/>
      </c>
      <c r="CQ167" s="118" t="str">
        <f t="shared" si="63"/>
        <v/>
      </c>
      <c r="CR167" s="118" t="str">
        <f t="shared" si="64"/>
        <v/>
      </c>
      <c r="CS167" s="75" t="str">
        <f t="shared" si="67"/>
        <v/>
      </c>
      <c r="CT167" s="75" t="str">
        <f t="shared" si="68"/>
        <v/>
      </c>
      <c r="CU167" s="74" t="str">
        <f t="shared" si="69"/>
        <v/>
      </c>
      <c r="CV167" s="74" t="str">
        <f t="shared" si="70"/>
        <v/>
      </c>
      <c r="CW167" s="74" t="str">
        <f t="shared" si="75"/>
        <v/>
      </c>
      <c r="CX167" s="110"/>
      <c r="CZ167" s="75">
        <f t="shared" si="76"/>
        <v>0</v>
      </c>
      <c r="DB167" s="74">
        <f>IF(Taula4[[#This Row],[Codi del contracte]]&lt;&gt;"",IF(Taula4[[#This Row],[Codi del contracte]]&gt;199,IF(Taula4[[#This Row],[Codi del contracte]]&lt;300,1,0),0),0)</f>
        <v>0</v>
      </c>
      <c r="DC167" s="74">
        <f>IF(Taula4[[#This Row],[Codi del contracte]]&lt;&gt;"",IF(Taula4[[#This Row],[Codi del contracte]]&gt;499,IF(Taula4[[#This Row],[Codi del contracte]]&lt;600,1,0),0),0)</f>
        <v>0</v>
      </c>
      <c r="DD167" s="74">
        <f t="shared" si="71"/>
        <v>0</v>
      </c>
      <c r="DE167" s="74">
        <f>IF(Taula4[[#This Row],[% Jornada (no posar el símbol %)]]=100,IF(DD167=1,2,0),0)</f>
        <v>0</v>
      </c>
      <c r="DF167" s="74">
        <f>IF(Taula4[[#This Row],[Import anual sol·licitat (màxim 1.200,00€ per treballador)]]=1200,IF(DE167=2,3,0),0)</f>
        <v>0</v>
      </c>
      <c r="DG167" s="74">
        <f>IF(Taula4[[#This Row],[% Jornada (no posar el símbol %)]]&lt;100,IF(Taula4[[#This Row],[Import anual sol·licitat (màxim 1.200,00€ per treballador)]]=1200,4,0),0)</f>
        <v>0</v>
      </c>
      <c r="DH167" s="74">
        <f t="shared" si="77"/>
        <v>0</v>
      </c>
      <c r="DI167" s="74" t="str">
        <f t="shared" si="78"/>
        <v/>
      </c>
      <c r="DJ167" s="74" t="str">
        <f t="shared" si="79"/>
        <v/>
      </c>
      <c r="DK167" s="74" t="str">
        <f t="shared" si="80"/>
        <v/>
      </c>
    </row>
    <row r="168" spans="1:115" ht="13.5" customHeight="1">
      <c r="A168" s="30"/>
      <c r="B168" s="76">
        <v>162</v>
      </c>
      <c r="C168" s="5"/>
      <c r="D168" s="138"/>
      <c r="E168" s="134"/>
      <c r="F168" s="132"/>
      <c r="G168" s="132"/>
      <c r="H168" s="5"/>
      <c r="I168" s="137"/>
      <c r="J168" s="5"/>
      <c r="K168" s="133"/>
      <c r="L168" s="214"/>
      <c r="M168" s="268"/>
      <c r="N168" s="160" t="str">
        <f t="shared" si="54"/>
        <v/>
      </c>
      <c r="O168" s="109"/>
      <c r="P168" s="7"/>
      <c r="Q168" s="7"/>
      <c r="R168" s="7"/>
      <c r="S168" s="7"/>
      <c r="CA168" s="69">
        <f t="shared" si="72"/>
        <v>0</v>
      </c>
      <c r="CB168" s="69" t="str">
        <f t="shared" si="55"/>
        <v/>
      </c>
      <c r="CC168" s="69" t="str">
        <f t="shared" si="56"/>
        <v/>
      </c>
      <c r="CD168" s="69">
        <f t="shared" si="65"/>
        <v>0</v>
      </c>
      <c r="CE168" s="69">
        <f t="shared" si="57"/>
        <v>0</v>
      </c>
      <c r="CF168" s="70" t="str">
        <f t="shared" si="58"/>
        <v/>
      </c>
      <c r="CG168" s="71">
        <f t="shared" si="59"/>
        <v>0</v>
      </c>
      <c r="CH168" s="71">
        <f t="shared" si="60"/>
        <v>0</v>
      </c>
      <c r="CI168" s="71">
        <f t="shared" si="73"/>
        <v>0</v>
      </c>
      <c r="CJ168" s="69">
        <f t="shared" si="74"/>
        <v>0</v>
      </c>
      <c r="CN168" s="73" t="str">
        <f t="shared" si="61"/>
        <v/>
      </c>
      <c r="CO168" s="74" t="str">
        <f t="shared" si="62"/>
        <v/>
      </c>
      <c r="CP168" s="74" t="str">
        <f t="shared" si="66"/>
        <v/>
      </c>
      <c r="CQ168" s="118" t="str">
        <f t="shared" si="63"/>
        <v/>
      </c>
      <c r="CR168" s="118" t="str">
        <f t="shared" si="64"/>
        <v/>
      </c>
      <c r="CS168" s="75" t="str">
        <f t="shared" si="67"/>
        <v/>
      </c>
      <c r="CT168" s="75" t="str">
        <f t="shared" si="68"/>
        <v/>
      </c>
      <c r="CU168" s="74" t="str">
        <f t="shared" si="69"/>
        <v/>
      </c>
      <c r="CV168" s="74" t="str">
        <f t="shared" si="70"/>
        <v/>
      </c>
      <c r="CW168" s="74" t="str">
        <f t="shared" si="75"/>
        <v/>
      </c>
      <c r="CX168" s="110"/>
      <c r="CZ168" s="75">
        <f t="shared" si="76"/>
        <v>0</v>
      </c>
      <c r="DB168" s="74">
        <f>IF(Taula4[[#This Row],[Codi del contracte]]&lt;&gt;"",IF(Taula4[[#This Row],[Codi del contracte]]&gt;199,IF(Taula4[[#This Row],[Codi del contracte]]&lt;300,1,0),0),0)</f>
        <v>0</v>
      </c>
      <c r="DC168" s="74">
        <f>IF(Taula4[[#This Row],[Codi del contracte]]&lt;&gt;"",IF(Taula4[[#This Row],[Codi del contracte]]&gt;499,IF(Taula4[[#This Row],[Codi del contracte]]&lt;600,1,0),0),0)</f>
        <v>0</v>
      </c>
      <c r="DD168" s="74">
        <f t="shared" si="71"/>
        <v>0</v>
      </c>
      <c r="DE168" s="74">
        <f>IF(Taula4[[#This Row],[% Jornada (no posar el símbol %)]]=100,IF(DD168=1,2,0),0)</f>
        <v>0</v>
      </c>
      <c r="DF168" s="74">
        <f>IF(Taula4[[#This Row],[Import anual sol·licitat (màxim 1.200,00€ per treballador)]]=1200,IF(DE168=2,3,0),0)</f>
        <v>0</v>
      </c>
      <c r="DG168" s="74">
        <f>IF(Taula4[[#This Row],[% Jornada (no posar el símbol %)]]&lt;100,IF(Taula4[[#This Row],[Import anual sol·licitat (màxim 1.200,00€ per treballador)]]=1200,4,0),0)</f>
        <v>0</v>
      </c>
      <c r="DH168" s="74">
        <f t="shared" si="77"/>
        <v>0</v>
      </c>
      <c r="DI168" s="74" t="str">
        <f t="shared" si="78"/>
        <v/>
      </c>
      <c r="DJ168" s="74" t="str">
        <f t="shared" si="79"/>
        <v/>
      </c>
      <c r="DK168" s="74" t="str">
        <f t="shared" si="80"/>
        <v/>
      </c>
    </row>
    <row r="169" spans="1:115" ht="13.5" customHeight="1">
      <c r="A169" s="30"/>
      <c r="B169" s="76">
        <v>163</v>
      </c>
      <c r="C169" s="5"/>
      <c r="D169" s="138"/>
      <c r="E169" s="134"/>
      <c r="F169" s="132"/>
      <c r="G169" s="132"/>
      <c r="H169" s="5"/>
      <c r="I169" s="137"/>
      <c r="J169" s="5"/>
      <c r="K169" s="133"/>
      <c r="L169" s="214"/>
      <c r="M169" s="268"/>
      <c r="N169" s="160" t="str">
        <f t="shared" si="54"/>
        <v/>
      </c>
      <c r="O169" s="109"/>
      <c r="P169" s="7"/>
      <c r="Q169" s="7"/>
      <c r="R169" s="7"/>
      <c r="S169" s="7"/>
      <c r="CA169" s="69">
        <f t="shared" si="72"/>
        <v>0</v>
      </c>
      <c r="CB169" s="69" t="str">
        <f t="shared" si="55"/>
        <v/>
      </c>
      <c r="CC169" s="69" t="str">
        <f t="shared" si="56"/>
        <v/>
      </c>
      <c r="CD169" s="69">
        <f t="shared" si="65"/>
        <v>0</v>
      </c>
      <c r="CE169" s="69">
        <f t="shared" si="57"/>
        <v>0</v>
      </c>
      <c r="CF169" s="70" t="str">
        <f t="shared" si="58"/>
        <v/>
      </c>
      <c r="CG169" s="71">
        <f t="shared" si="59"/>
        <v>0</v>
      </c>
      <c r="CH169" s="71">
        <f t="shared" si="60"/>
        <v>0</v>
      </c>
      <c r="CI169" s="71">
        <f t="shared" si="73"/>
        <v>0</v>
      </c>
      <c r="CJ169" s="69">
        <f t="shared" si="74"/>
        <v>0</v>
      </c>
      <c r="CN169" s="73" t="str">
        <f t="shared" si="61"/>
        <v/>
      </c>
      <c r="CO169" s="74" t="str">
        <f t="shared" si="62"/>
        <v/>
      </c>
      <c r="CP169" s="74" t="str">
        <f t="shared" si="66"/>
        <v/>
      </c>
      <c r="CQ169" s="118" t="str">
        <f t="shared" si="63"/>
        <v/>
      </c>
      <c r="CR169" s="118" t="str">
        <f t="shared" si="64"/>
        <v/>
      </c>
      <c r="CS169" s="75" t="str">
        <f t="shared" si="67"/>
        <v/>
      </c>
      <c r="CT169" s="75" t="str">
        <f t="shared" si="68"/>
        <v/>
      </c>
      <c r="CU169" s="74" t="str">
        <f t="shared" si="69"/>
        <v/>
      </c>
      <c r="CV169" s="74" t="str">
        <f t="shared" si="70"/>
        <v/>
      </c>
      <c r="CW169" s="74" t="str">
        <f t="shared" si="75"/>
        <v/>
      </c>
      <c r="CX169" s="110"/>
      <c r="CZ169" s="75">
        <f t="shared" si="76"/>
        <v>0</v>
      </c>
      <c r="DB169" s="74">
        <f>IF(Taula4[[#This Row],[Codi del contracte]]&lt;&gt;"",IF(Taula4[[#This Row],[Codi del contracte]]&gt;199,IF(Taula4[[#This Row],[Codi del contracte]]&lt;300,1,0),0),0)</f>
        <v>0</v>
      </c>
      <c r="DC169" s="74">
        <f>IF(Taula4[[#This Row],[Codi del contracte]]&lt;&gt;"",IF(Taula4[[#This Row],[Codi del contracte]]&gt;499,IF(Taula4[[#This Row],[Codi del contracte]]&lt;600,1,0),0),0)</f>
        <v>0</v>
      </c>
      <c r="DD169" s="74">
        <f t="shared" si="71"/>
        <v>0</v>
      </c>
      <c r="DE169" s="74">
        <f>IF(Taula4[[#This Row],[% Jornada (no posar el símbol %)]]=100,IF(DD169=1,2,0),0)</f>
        <v>0</v>
      </c>
      <c r="DF169" s="74">
        <f>IF(Taula4[[#This Row],[Import anual sol·licitat (màxim 1.200,00€ per treballador)]]=1200,IF(DE169=2,3,0),0)</f>
        <v>0</v>
      </c>
      <c r="DG169" s="74">
        <f>IF(Taula4[[#This Row],[% Jornada (no posar el símbol %)]]&lt;100,IF(Taula4[[#This Row],[Import anual sol·licitat (màxim 1.200,00€ per treballador)]]=1200,4,0),0)</f>
        <v>0</v>
      </c>
      <c r="DH169" s="74">
        <f t="shared" si="77"/>
        <v>0</v>
      </c>
      <c r="DI169" s="74" t="str">
        <f t="shared" si="78"/>
        <v/>
      </c>
      <c r="DJ169" s="74" t="str">
        <f t="shared" si="79"/>
        <v/>
      </c>
      <c r="DK169" s="74" t="str">
        <f t="shared" si="80"/>
        <v/>
      </c>
    </row>
    <row r="170" spans="1:115" ht="13.5" customHeight="1">
      <c r="A170" s="30"/>
      <c r="B170" s="76">
        <v>164</v>
      </c>
      <c r="C170" s="5"/>
      <c r="D170" s="138"/>
      <c r="E170" s="134"/>
      <c r="F170" s="132"/>
      <c r="G170" s="132"/>
      <c r="H170" s="5"/>
      <c r="I170" s="137"/>
      <c r="J170" s="5"/>
      <c r="K170" s="133"/>
      <c r="L170" s="214"/>
      <c r="M170" s="268"/>
      <c r="N170" s="160" t="str">
        <f t="shared" si="54"/>
        <v/>
      </c>
      <c r="O170" s="109"/>
      <c r="P170" s="7"/>
      <c r="Q170" s="7"/>
      <c r="R170" s="7"/>
      <c r="S170" s="7"/>
      <c r="CA170" s="69">
        <f t="shared" si="72"/>
        <v>0</v>
      </c>
      <c r="CB170" s="69" t="str">
        <f t="shared" si="55"/>
        <v/>
      </c>
      <c r="CC170" s="69" t="str">
        <f t="shared" si="56"/>
        <v/>
      </c>
      <c r="CD170" s="69">
        <f t="shared" si="65"/>
        <v>0</v>
      </c>
      <c r="CE170" s="69">
        <f t="shared" si="57"/>
        <v>0</v>
      </c>
      <c r="CF170" s="70" t="str">
        <f t="shared" si="58"/>
        <v/>
      </c>
      <c r="CG170" s="71">
        <f t="shared" si="59"/>
        <v>0</v>
      </c>
      <c r="CH170" s="71">
        <f t="shared" si="60"/>
        <v>0</v>
      </c>
      <c r="CI170" s="71">
        <f t="shared" si="73"/>
        <v>0</v>
      </c>
      <c r="CJ170" s="69">
        <f t="shared" si="74"/>
        <v>0</v>
      </c>
      <c r="CN170" s="73" t="str">
        <f t="shared" si="61"/>
        <v/>
      </c>
      <c r="CO170" s="74" t="str">
        <f t="shared" si="62"/>
        <v/>
      </c>
      <c r="CP170" s="74" t="str">
        <f t="shared" si="66"/>
        <v/>
      </c>
      <c r="CQ170" s="118" t="str">
        <f t="shared" si="63"/>
        <v/>
      </c>
      <c r="CR170" s="118" t="str">
        <f t="shared" si="64"/>
        <v/>
      </c>
      <c r="CS170" s="75" t="str">
        <f t="shared" si="67"/>
        <v/>
      </c>
      <c r="CT170" s="75" t="str">
        <f t="shared" si="68"/>
        <v/>
      </c>
      <c r="CU170" s="74" t="str">
        <f t="shared" si="69"/>
        <v/>
      </c>
      <c r="CV170" s="74" t="str">
        <f t="shared" si="70"/>
        <v/>
      </c>
      <c r="CW170" s="74" t="str">
        <f t="shared" si="75"/>
        <v/>
      </c>
      <c r="CX170" s="110"/>
      <c r="CZ170" s="75">
        <f t="shared" si="76"/>
        <v>0</v>
      </c>
      <c r="DB170" s="74">
        <f>IF(Taula4[[#This Row],[Codi del contracte]]&lt;&gt;"",IF(Taula4[[#This Row],[Codi del contracte]]&gt;199,IF(Taula4[[#This Row],[Codi del contracte]]&lt;300,1,0),0),0)</f>
        <v>0</v>
      </c>
      <c r="DC170" s="74">
        <f>IF(Taula4[[#This Row],[Codi del contracte]]&lt;&gt;"",IF(Taula4[[#This Row],[Codi del contracte]]&gt;499,IF(Taula4[[#This Row],[Codi del contracte]]&lt;600,1,0),0),0)</f>
        <v>0</v>
      </c>
      <c r="DD170" s="74">
        <f t="shared" si="71"/>
        <v>0</v>
      </c>
      <c r="DE170" s="74">
        <f>IF(Taula4[[#This Row],[% Jornada (no posar el símbol %)]]=100,IF(DD170=1,2,0),0)</f>
        <v>0</v>
      </c>
      <c r="DF170" s="74">
        <f>IF(Taula4[[#This Row],[Import anual sol·licitat (màxim 1.200,00€ per treballador)]]=1200,IF(DE170=2,3,0),0)</f>
        <v>0</v>
      </c>
      <c r="DG170" s="74">
        <f>IF(Taula4[[#This Row],[% Jornada (no posar el símbol %)]]&lt;100,IF(Taula4[[#This Row],[Import anual sol·licitat (màxim 1.200,00€ per treballador)]]=1200,4,0),0)</f>
        <v>0</v>
      </c>
      <c r="DH170" s="74">
        <f t="shared" si="77"/>
        <v>0</v>
      </c>
      <c r="DI170" s="74" t="str">
        <f t="shared" si="78"/>
        <v/>
      </c>
      <c r="DJ170" s="74" t="str">
        <f t="shared" si="79"/>
        <v/>
      </c>
      <c r="DK170" s="74" t="str">
        <f t="shared" si="80"/>
        <v/>
      </c>
    </row>
    <row r="171" spans="1:115" ht="13.5" customHeight="1">
      <c r="A171" s="30"/>
      <c r="B171" s="76">
        <v>165</v>
      </c>
      <c r="C171" s="5"/>
      <c r="D171" s="138"/>
      <c r="E171" s="134"/>
      <c r="F171" s="132"/>
      <c r="G171" s="132"/>
      <c r="H171" s="5"/>
      <c r="I171" s="137"/>
      <c r="J171" s="5"/>
      <c r="K171" s="133"/>
      <c r="L171" s="214"/>
      <c r="M171" s="268"/>
      <c r="N171" s="160" t="str">
        <f t="shared" si="54"/>
        <v/>
      </c>
      <c r="O171" s="109"/>
      <c r="P171" s="7"/>
      <c r="Q171" s="7"/>
      <c r="R171" s="7"/>
      <c r="S171" s="7"/>
      <c r="CA171" s="69">
        <f t="shared" si="72"/>
        <v>0</v>
      </c>
      <c r="CB171" s="69" t="str">
        <f t="shared" si="55"/>
        <v/>
      </c>
      <c r="CC171" s="69" t="str">
        <f t="shared" si="56"/>
        <v/>
      </c>
      <c r="CD171" s="69">
        <f t="shared" si="65"/>
        <v>0</v>
      </c>
      <c r="CE171" s="69">
        <f t="shared" si="57"/>
        <v>0</v>
      </c>
      <c r="CF171" s="70" t="str">
        <f t="shared" si="58"/>
        <v/>
      </c>
      <c r="CG171" s="71">
        <f t="shared" si="59"/>
        <v>0</v>
      </c>
      <c r="CH171" s="71">
        <f t="shared" si="60"/>
        <v>0</v>
      </c>
      <c r="CI171" s="71">
        <f t="shared" si="73"/>
        <v>0</v>
      </c>
      <c r="CJ171" s="69">
        <f t="shared" si="74"/>
        <v>0</v>
      </c>
      <c r="CN171" s="73" t="str">
        <f t="shared" si="61"/>
        <v/>
      </c>
      <c r="CO171" s="74" t="str">
        <f t="shared" si="62"/>
        <v/>
      </c>
      <c r="CP171" s="74" t="str">
        <f t="shared" si="66"/>
        <v/>
      </c>
      <c r="CQ171" s="118" t="str">
        <f t="shared" si="63"/>
        <v/>
      </c>
      <c r="CR171" s="118" t="str">
        <f t="shared" si="64"/>
        <v/>
      </c>
      <c r="CS171" s="75" t="str">
        <f t="shared" si="67"/>
        <v/>
      </c>
      <c r="CT171" s="75" t="str">
        <f t="shared" si="68"/>
        <v/>
      </c>
      <c r="CU171" s="74" t="str">
        <f t="shared" si="69"/>
        <v/>
      </c>
      <c r="CV171" s="74" t="str">
        <f t="shared" si="70"/>
        <v/>
      </c>
      <c r="CW171" s="74" t="str">
        <f t="shared" si="75"/>
        <v/>
      </c>
      <c r="CX171" s="110"/>
      <c r="CZ171" s="75">
        <f t="shared" si="76"/>
        <v>0</v>
      </c>
      <c r="DB171" s="74">
        <f>IF(Taula4[[#This Row],[Codi del contracte]]&lt;&gt;"",IF(Taula4[[#This Row],[Codi del contracte]]&gt;199,IF(Taula4[[#This Row],[Codi del contracte]]&lt;300,1,0),0),0)</f>
        <v>0</v>
      </c>
      <c r="DC171" s="74">
        <f>IF(Taula4[[#This Row],[Codi del contracte]]&lt;&gt;"",IF(Taula4[[#This Row],[Codi del contracte]]&gt;499,IF(Taula4[[#This Row],[Codi del contracte]]&lt;600,1,0),0),0)</f>
        <v>0</v>
      </c>
      <c r="DD171" s="74">
        <f t="shared" si="71"/>
        <v>0</v>
      </c>
      <c r="DE171" s="74">
        <f>IF(Taula4[[#This Row],[% Jornada (no posar el símbol %)]]=100,IF(DD171=1,2,0),0)</f>
        <v>0</v>
      </c>
      <c r="DF171" s="74">
        <f>IF(Taula4[[#This Row],[Import anual sol·licitat (màxim 1.200,00€ per treballador)]]=1200,IF(DE171=2,3,0),0)</f>
        <v>0</v>
      </c>
      <c r="DG171" s="74">
        <f>IF(Taula4[[#This Row],[% Jornada (no posar el símbol %)]]&lt;100,IF(Taula4[[#This Row],[Import anual sol·licitat (màxim 1.200,00€ per treballador)]]=1200,4,0),0)</f>
        <v>0</v>
      </c>
      <c r="DH171" s="74">
        <f t="shared" si="77"/>
        <v>0</v>
      </c>
      <c r="DI171" s="74" t="str">
        <f t="shared" si="78"/>
        <v/>
      </c>
      <c r="DJ171" s="74" t="str">
        <f t="shared" si="79"/>
        <v/>
      </c>
      <c r="DK171" s="74" t="str">
        <f t="shared" si="80"/>
        <v/>
      </c>
    </row>
    <row r="172" spans="1:115" ht="13.5" customHeight="1">
      <c r="A172" s="30"/>
      <c r="B172" s="76">
        <v>166</v>
      </c>
      <c r="C172" s="5"/>
      <c r="D172" s="138"/>
      <c r="E172" s="134"/>
      <c r="F172" s="132"/>
      <c r="G172" s="132"/>
      <c r="H172" s="5"/>
      <c r="I172" s="137"/>
      <c r="J172" s="5"/>
      <c r="K172" s="133"/>
      <c r="L172" s="214"/>
      <c r="M172" s="268"/>
      <c r="N172" s="160" t="str">
        <f t="shared" si="54"/>
        <v/>
      </c>
      <c r="O172" s="109"/>
      <c r="P172" s="7"/>
      <c r="Q172" s="7"/>
      <c r="R172" s="7"/>
      <c r="S172" s="7"/>
      <c r="CA172" s="69">
        <f t="shared" si="72"/>
        <v>0</v>
      </c>
      <c r="CB172" s="69" t="str">
        <f t="shared" si="55"/>
        <v/>
      </c>
      <c r="CC172" s="69" t="str">
        <f t="shared" si="56"/>
        <v/>
      </c>
      <c r="CD172" s="69">
        <f t="shared" si="65"/>
        <v>0</v>
      </c>
      <c r="CE172" s="69">
        <f t="shared" si="57"/>
        <v>0</v>
      </c>
      <c r="CF172" s="70" t="str">
        <f t="shared" si="58"/>
        <v/>
      </c>
      <c r="CG172" s="71">
        <f t="shared" si="59"/>
        <v>0</v>
      </c>
      <c r="CH172" s="71">
        <f t="shared" si="60"/>
        <v>0</v>
      </c>
      <c r="CI172" s="71">
        <f t="shared" si="73"/>
        <v>0</v>
      </c>
      <c r="CJ172" s="69">
        <f t="shared" si="74"/>
        <v>0</v>
      </c>
      <c r="CN172" s="73" t="str">
        <f t="shared" si="61"/>
        <v/>
      </c>
      <c r="CO172" s="74" t="str">
        <f t="shared" si="62"/>
        <v/>
      </c>
      <c r="CP172" s="74" t="str">
        <f t="shared" si="66"/>
        <v/>
      </c>
      <c r="CQ172" s="118" t="str">
        <f t="shared" si="63"/>
        <v/>
      </c>
      <c r="CR172" s="118" t="str">
        <f t="shared" si="64"/>
        <v/>
      </c>
      <c r="CS172" s="75" t="str">
        <f t="shared" si="67"/>
        <v/>
      </c>
      <c r="CT172" s="75" t="str">
        <f t="shared" si="68"/>
        <v/>
      </c>
      <c r="CU172" s="74" t="str">
        <f t="shared" si="69"/>
        <v/>
      </c>
      <c r="CV172" s="74" t="str">
        <f t="shared" si="70"/>
        <v/>
      </c>
      <c r="CW172" s="74" t="str">
        <f t="shared" si="75"/>
        <v/>
      </c>
      <c r="CX172" s="110"/>
      <c r="CZ172" s="75">
        <f t="shared" si="76"/>
        <v>0</v>
      </c>
      <c r="DB172" s="74">
        <f>IF(Taula4[[#This Row],[Codi del contracte]]&lt;&gt;"",IF(Taula4[[#This Row],[Codi del contracte]]&gt;199,IF(Taula4[[#This Row],[Codi del contracte]]&lt;300,1,0),0),0)</f>
        <v>0</v>
      </c>
      <c r="DC172" s="74">
        <f>IF(Taula4[[#This Row],[Codi del contracte]]&lt;&gt;"",IF(Taula4[[#This Row],[Codi del contracte]]&gt;499,IF(Taula4[[#This Row],[Codi del contracte]]&lt;600,1,0),0),0)</f>
        <v>0</v>
      </c>
      <c r="DD172" s="74">
        <f t="shared" si="71"/>
        <v>0</v>
      </c>
      <c r="DE172" s="74">
        <f>IF(Taula4[[#This Row],[% Jornada (no posar el símbol %)]]=100,IF(DD172=1,2,0),0)</f>
        <v>0</v>
      </c>
      <c r="DF172" s="74">
        <f>IF(Taula4[[#This Row],[Import anual sol·licitat (màxim 1.200,00€ per treballador)]]=1200,IF(DE172=2,3,0),0)</f>
        <v>0</v>
      </c>
      <c r="DG172" s="74">
        <f>IF(Taula4[[#This Row],[% Jornada (no posar el símbol %)]]&lt;100,IF(Taula4[[#This Row],[Import anual sol·licitat (màxim 1.200,00€ per treballador)]]=1200,4,0),0)</f>
        <v>0</v>
      </c>
      <c r="DH172" s="74">
        <f t="shared" si="77"/>
        <v>0</v>
      </c>
      <c r="DI172" s="74" t="str">
        <f t="shared" si="78"/>
        <v/>
      </c>
      <c r="DJ172" s="74" t="str">
        <f t="shared" si="79"/>
        <v/>
      </c>
      <c r="DK172" s="74" t="str">
        <f t="shared" si="80"/>
        <v/>
      </c>
    </row>
    <row r="173" spans="1:115" ht="13.5" customHeight="1">
      <c r="A173" s="30"/>
      <c r="B173" s="76">
        <v>167</v>
      </c>
      <c r="C173" s="5"/>
      <c r="D173" s="138"/>
      <c r="E173" s="134"/>
      <c r="F173" s="132"/>
      <c r="G173" s="132"/>
      <c r="H173" s="5"/>
      <c r="I173" s="137"/>
      <c r="J173" s="5"/>
      <c r="K173" s="133"/>
      <c r="L173" s="214"/>
      <c r="M173" s="268"/>
      <c r="N173" s="160" t="str">
        <f t="shared" si="54"/>
        <v/>
      </c>
      <c r="O173" s="109"/>
      <c r="P173" s="7"/>
      <c r="Q173" s="7"/>
      <c r="R173" s="7"/>
      <c r="S173" s="7"/>
      <c r="CA173" s="69">
        <f t="shared" si="72"/>
        <v>0</v>
      </c>
      <c r="CB173" s="69" t="str">
        <f t="shared" si="55"/>
        <v/>
      </c>
      <c r="CC173" s="69" t="str">
        <f t="shared" si="56"/>
        <v/>
      </c>
      <c r="CD173" s="69">
        <f t="shared" si="65"/>
        <v>0</v>
      </c>
      <c r="CE173" s="69">
        <f t="shared" si="57"/>
        <v>0</v>
      </c>
      <c r="CF173" s="70" t="str">
        <f t="shared" si="58"/>
        <v/>
      </c>
      <c r="CG173" s="71">
        <f t="shared" si="59"/>
        <v>0</v>
      </c>
      <c r="CH173" s="71">
        <f t="shared" si="60"/>
        <v>0</v>
      </c>
      <c r="CI173" s="71">
        <f t="shared" si="73"/>
        <v>0</v>
      </c>
      <c r="CJ173" s="69">
        <f t="shared" si="74"/>
        <v>0</v>
      </c>
      <c r="CN173" s="73" t="str">
        <f t="shared" si="61"/>
        <v/>
      </c>
      <c r="CO173" s="74" t="str">
        <f t="shared" si="62"/>
        <v/>
      </c>
      <c r="CP173" s="74" t="str">
        <f t="shared" si="66"/>
        <v/>
      </c>
      <c r="CQ173" s="118" t="str">
        <f t="shared" si="63"/>
        <v/>
      </c>
      <c r="CR173" s="118" t="str">
        <f t="shared" si="64"/>
        <v/>
      </c>
      <c r="CS173" s="75" t="str">
        <f t="shared" si="67"/>
        <v/>
      </c>
      <c r="CT173" s="75" t="str">
        <f t="shared" si="68"/>
        <v/>
      </c>
      <c r="CU173" s="74" t="str">
        <f t="shared" si="69"/>
        <v/>
      </c>
      <c r="CV173" s="74" t="str">
        <f t="shared" si="70"/>
        <v/>
      </c>
      <c r="CW173" s="74" t="str">
        <f t="shared" si="75"/>
        <v/>
      </c>
      <c r="CX173" s="110"/>
      <c r="CZ173" s="75">
        <f t="shared" si="76"/>
        <v>0</v>
      </c>
      <c r="DB173" s="74">
        <f>IF(Taula4[[#This Row],[Codi del contracte]]&lt;&gt;"",IF(Taula4[[#This Row],[Codi del contracte]]&gt;199,IF(Taula4[[#This Row],[Codi del contracte]]&lt;300,1,0),0),0)</f>
        <v>0</v>
      </c>
      <c r="DC173" s="74">
        <f>IF(Taula4[[#This Row],[Codi del contracte]]&lt;&gt;"",IF(Taula4[[#This Row],[Codi del contracte]]&gt;499,IF(Taula4[[#This Row],[Codi del contracte]]&lt;600,1,0),0),0)</f>
        <v>0</v>
      </c>
      <c r="DD173" s="74">
        <f t="shared" si="71"/>
        <v>0</v>
      </c>
      <c r="DE173" s="74">
        <f>IF(Taula4[[#This Row],[% Jornada (no posar el símbol %)]]=100,IF(DD173=1,2,0),0)</f>
        <v>0</v>
      </c>
      <c r="DF173" s="74">
        <f>IF(Taula4[[#This Row],[Import anual sol·licitat (màxim 1.200,00€ per treballador)]]=1200,IF(DE173=2,3,0),0)</f>
        <v>0</v>
      </c>
      <c r="DG173" s="74">
        <f>IF(Taula4[[#This Row],[% Jornada (no posar el símbol %)]]&lt;100,IF(Taula4[[#This Row],[Import anual sol·licitat (màxim 1.200,00€ per treballador)]]=1200,4,0),0)</f>
        <v>0</v>
      </c>
      <c r="DH173" s="74">
        <f t="shared" si="77"/>
        <v>0</v>
      </c>
      <c r="DI173" s="74" t="str">
        <f t="shared" si="78"/>
        <v/>
      </c>
      <c r="DJ173" s="74" t="str">
        <f t="shared" si="79"/>
        <v/>
      </c>
      <c r="DK173" s="74" t="str">
        <f t="shared" si="80"/>
        <v/>
      </c>
    </row>
    <row r="174" spans="1:115" ht="13.5" customHeight="1">
      <c r="A174" s="30"/>
      <c r="B174" s="76">
        <v>168</v>
      </c>
      <c r="C174" s="5"/>
      <c r="D174" s="138"/>
      <c r="E174" s="134"/>
      <c r="F174" s="132"/>
      <c r="G174" s="132"/>
      <c r="H174" s="5"/>
      <c r="I174" s="137"/>
      <c r="J174" s="5"/>
      <c r="K174" s="133"/>
      <c r="L174" s="214"/>
      <c r="M174" s="268"/>
      <c r="N174" s="160" t="str">
        <f t="shared" si="54"/>
        <v/>
      </c>
      <c r="O174" s="109"/>
      <c r="P174" s="7"/>
      <c r="Q174" s="7"/>
      <c r="R174" s="7"/>
      <c r="S174" s="7"/>
      <c r="CA174" s="69">
        <f t="shared" si="72"/>
        <v>0</v>
      </c>
      <c r="CB174" s="69" t="str">
        <f t="shared" si="55"/>
        <v/>
      </c>
      <c r="CC174" s="69" t="str">
        <f t="shared" si="56"/>
        <v/>
      </c>
      <c r="CD174" s="69">
        <f t="shared" si="65"/>
        <v>0</v>
      </c>
      <c r="CE174" s="69">
        <f t="shared" si="57"/>
        <v>0</v>
      </c>
      <c r="CF174" s="70" t="str">
        <f t="shared" si="58"/>
        <v/>
      </c>
      <c r="CG174" s="71">
        <f t="shared" si="59"/>
        <v>0</v>
      </c>
      <c r="CH174" s="71">
        <f t="shared" si="60"/>
        <v>0</v>
      </c>
      <c r="CI174" s="71">
        <f t="shared" si="73"/>
        <v>0</v>
      </c>
      <c r="CJ174" s="69">
        <f t="shared" si="74"/>
        <v>0</v>
      </c>
      <c r="CN174" s="73" t="str">
        <f t="shared" si="61"/>
        <v/>
      </c>
      <c r="CO174" s="74" t="str">
        <f t="shared" si="62"/>
        <v/>
      </c>
      <c r="CP174" s="74" t="str">
        <f t="shared" si="66"/>
        <v/>
      </c>
      <c r="CQ174" s="118" t="str">
        <f t="shared" si="63"/>
        <v/>
      </c>
      <c r="CR174" s="118" t="str">
        <f t="shared" si="64"/>
        <v/>
      </c>
      <c r="CS174" s="75" t="str">
        <f t="shared" si="67"/>
        <v/>
      </c>
      <c r="CT174" s="75" t="str">
        <f t="shared" si="68"/>
        <v/>
      </c>
      <c r="CU174" s="74" t="str">
        <f t="shared" si="69"/>
        <v/>
      </c>
      <c r="CV174" s="74" t="str">
        <f t="shared" si="70"/>
        <v/>
      </c>
      <c r="CW174" s="74" t="str">
        <f t="shared" si="75"/>
        <v/>
      </c>
      <c r="CX174" s="110"/>
      <c r="CZ174" s="75">
        <f t="shared" si="76"/>
        <v>0</v>
      </c>
      <c r="DB174" s="74">
        <f>IF(Taula4[[#This Row],[Codi del contracte]]&lt;&gt;"",IF(Taula4[[#This Row],[Codi del contracte]]&gt;199,IF(Taula4[[#This Row],[Codi del contracte]]&lt;300,1,0),0),0)</f>
        <v>0</v>
      </c>
      <c r="DC174" s="74">
        <f>IF(Taula4[[#This Row],[Codi del contracte]]&lt;&gt;"",IF(Taula4[[#This Row],[Codi del contracte]]&gt;499,IF(Taula4[[#This Row],[Codi del contracte]]&lt;600,1,0),0),0)</f>
        <v>0</v>
      </c>
      <c r="DD174" s="74">
        <f t="shared" si="71"/>
        <v>0</v>
      </c>
      <c r="DE174" s="74">
        <f>IF(Taula4[[#This Row],[% Jornada (no posar el símbol %)]]=100,IF(DD174=1,2,0),0)</f>
        <v>0</v>
      </c>
      <c r="DF174" s="74">
        <f>IF(Taula4[[#This Row],[Import anual sol·licitat (màxim 1.200,00€ per treballador)]]=1200,IF(DE174=2,3,0),0)</f>
        <v>0</v>
      </c>
      <c r="DG174" s="74">
        <f>IF(Taula4[[#This Row],[% Jornada (no posar el símbol %)]]&lt;100,IF(Taula4[[#This Row],[Import anual sol·licitat (màxim 1.200,00€ per treballador)]]=1200,4,0),0)</f>
        <v>0</v>
      </c>
      <c r="DH174" s="74">
        <f t="shared" si="77"/>
        <v>0</v>
      </c>
      <c r="DI174" s="74" t="str">
        <f t="shared" si="78"/>
        <v/>
      </c>
      <c r="DJ174" s="74" t="str">
        <f t="shared" si="79"/>
        <v/>
      </c>
      <c r="DK174" s="74" t="str">
        <f t="shared" si="80"/>
        <v/>
      </c>
    </row>
    <row r="175" spans="1:115" ht="13.5" customHeight="1">
      <c r="A175" s="30"/>
      <c r="B175" s="76">
        <v>169</v>
      </c>
      <c r="C175" s="5"/>
      <c r="D175" s="138"/>
      <c r="E175" s="134"/>
      <c r="F175" s="132"/>
      <c r="G175" s="132"/>
      <c r="H175" s="5"/>
      <c r="I175" s="137"/>
      <c r="J175" s="5"/>
      <c r="K175" s="133"/>
      <c r="L175" s="214"/>
      <c r="M175" s="268"/>
      <c r="N175" s="160" t="str">
        <f t="shared" si="54"/>
        <v/>
      </c>
      <c r="O175" s="109"/>
      <c r="P175" s="7"/>
      <c r="Q175" s="7"/>
      <c r="R175" s="7"/>
      <c r="S175" s="7"/>
      <c r="CA175" s="69">
        <f t="shared" si="72"/>
        <v>0</v>
      </c>
      <c r="CB175" s="69" t="str">
        <f t="shared" si="55"/>
        <v/>
      </c>
      <c r="CC175" s="69" t="str">
        <f t="shared" si="56"/>
        <v/>
      </c>
      <c r="CD175" s="69">
        <f t="shared" si="65"/>
        <v>0</v>
      </c>
      <c r="CE175" s="69">
        <f t="shared" si="57"/>
        <v>0</v>
      </c>
      <c r="CF175" s="70" t="str">
        <f t="shared" si="58"/>
        <v/>
      </c>
      <c r="CG175" s="71">
        <f t="shared" si="59"/>
        <v>0</v>
      </c>
      <c r="CH175" s="71">
        <f t="shared" si="60"/>
        <v>0</v>
      </c>
      <c r="CI175" s="71">
        <f t="shared" si="73"/>
        <v>0</v>
      </c>
      <c r="CJ175" s="69">
        <f t="shared" si="74"/>
        <v>0</v>
      </c>
      <c r="CN175" s="73" t="str">
        <f t="shared" si="61"/>
        <v/>
      </c>
      <c r="CO175" s="74" t="str">
        <f t="shared" si="62"/>
        <v/>
      </c>
      <c r="CP175" s="74" t="str">
        <f t="shared" si="66"/>
        <v/>
      </c>
      <c r="CQ175" s="118" t="str">
        <f t="shared" si="63"/>
        <v/>
      </c>
      <c r="CR175" s="118" t="str">
        <f t="shared" si="64"/>
        <v/>
      </c>
      <c r="CS175" s="75" t="str">
        <f t="shared" si="67"/>
        <v/>
      </c>
      <c r="CT175" s="75" t="str">
        <f t="shared" si="68"/>
        <v/>
      </c>
      <c r="CU175" s="74" t="str">
        <f t="shared" si="69"/>
        <v/>
      </c>
      <c r="CV175" s="74" t="str">
        <f t="shared" si="70"/>
        <v/>
      </c>
      <c r="CW175" s="74" t="str">
        <f t="shared" si="75"/>
        <v/>
      </c>
      <c r="CX175" s="110"/>
      <c r="CZ175" s="75">
        <f t="shared" si="76"/>
        <v>0</v>
      </c>
      <c r="DB175" s="74">
        <f>IF(Taula4[[#This Row],[Codi del contracte]]&lt;&gt;"",IF(Taula4[[#This Row],[Codi del contracte]]&gt;199,IF(Taula4[[#This Row],[Codi del contracte]]&lt;300,1,0),0),0)</f>
        <v>0</v>
      </c>
      <c r="DC175" s="74">
        <f>IF(Taula4[[#This Row],[Codi del contracte]]&lt;&gt;"",IF(Taula4[[#This Row],[Codi del contracte]]&gt;499,IF(Taula4[[#This Row],[Codi del contracte]]&lt;600,1,0),0),0)</f>
        <v>0</v>
      </c>
      <c r="DD175" s="74">
        <f t="shared" si="71"/>
        <v>0</v>
      </c>
      <c r="DE175" s="74">
        <f>IF(Taula4[[#This Row],[% Jornada (no posar el símbol %)]]=100,IF(DD175=1,2,0),0)</f>
        <v>0</v>
      </c>
      <c r="DF175" s="74">
        <f>IF(Taula4[[#This Row],[Import anual sol·licitat (màxim 1.200,00€ per treballador)]]=1200,IF(DE175=2,3,0),0)</f>
        <v>0</v>
      </c>
      <c r="DG175" s="74">
        <f>IF(Taula4[[#This Row],[% Jornada (no posar el símbol %)]]&lt;100,IF(Taula4[[#This Row],[Import anual sol·licitat (màxim 1.200,00€ per treballador)]]=1200,4,0),0)</f>
        <v>0</v>
      </c>
      <c r="DH175" s="74">
        <f t="shared" si="77"/>
        <v>0</v>
      </c>
      <c r="DI175" s="74" t="str">
        <f t="shared" si="78"/>
        <v/>
      </c>
      <c r="DJ175" s="74" t="str">
        <f t="shared" si="79"/>
        <v/>
      </c>
      <c r="DK175" s="74" t="str">
        <f t="shared" si="80"/>
        <v/>
      </c>
    </row>
    <row r="176" spans="1:115" ht="13.5" customHeight="1">
      <c r="A176" s="30"/>
      <c r="B176" s="76">
        <v>170</v>
      </c>
      <c r="C176" s="5"/>
      <c r="D176" s="138"/>
      <c r="E176" s="134"/>
      <c r="F176" s="132"/>
      <c r="G176" s="132"/>
      <c r="H176" s="5"/>
      <c r="I176" s="137"/>
      <c r="J176" s="5"/>
      <c r="K176" s="133"/>
      <c r="L176" s="214"/>
      <c r="M176" s="268"/>
      <c r="N176" s="160" t="str">
        <f t="shared" si="54"/>
        <v/>
      </c>
      <c r="O176" s="109"/>
      <c r="P176" s="7"/>
      <c r="Q176" s="7"/>
      <c r="R176" s="7"/>
      <c r="S176" s="7"/>
      <c r="CA176" s="69">
        <f t="shared" si="72"/>
        <v>0</v>
      </c>
      <c r="CB176" s="69" t="str">
        <f t="shared" si="55"/>
        <v/>
      </c>
      <c r="CC176" s="69" t="str">
        <f t="shared" si="56"/>
        <v/>
      </c>
      <c r="CD176" s="69">
        <f t="shared" si="65"/>
        <v>0</v>
      </c>
      <c r="CE176" s="69">
        <f t="shared" si="57"/>
        <v>0</v>
      </c>
      <c r="CF176" s="70" t="str">
        <f t="shared" si="58"/>
        <v/>
      </c>
      <c r="CG176" s="71">
        <f t="shared" si="59"/>
        <v>0</v>
      </c>
      <c r="CH176" s="71">
        <f t="shared" si="60"/>
        <v>0</v>
      </c>
      <c r="CI176" s="71">
        <f t="shared" si="73"/>
        <v>0</v>
      </c>
      <c r="CJ176" s="69">
        <f t="shared" si="74"/>
        <v>0</v>
      </c>
      <c r="CN176" s="73" t="str">
        <f t="shared" si="61"/>
        <v/>
      </c>
      <c r="CO176" s="74" t="str">
        <f t="shared" si="62"/>
        <v/>
      </c>
      <c r="CP176" s="74" t="str">
        <f t="shared" si="66"/>
        <v/>
      </c>
      <c r="CQ176" s="118" t="str">
        <f t="shared" si="63"/>
        <v/>
      </c>
      <c r="CR176" s="118" t="str">
        <f t="shared" si="64"/>
        <v/>
      </c>
      <c r="CS176" s="75" t="str">
        <f t="shared" si="67"/>
        <v/>
      </c>
      <c r="CT176" s="75" t="str">
        <f t="shared" si="68"/>
        <v/>
      </c>
      <c r="CU176" s="74" t="str">
        <f t="shared" si="69"/>
        <v/>
      </c>
      <c r="CV176" s="74" t="str">
        <f t="shared" si="70"/>
        <v/>
      </c>
      <c r="CW176" s="74" t="str">
        <f t="shared" si="75"/>
        <v/>
      </c>
      <c r="CX176" s="110"/>
      <c r="CZ176" s="75">
        <f t="shared" si="76"/>
        <v>0</v>
      </c>
      <c r="DB176" s="74">
        <f>IF(Taula4[[#This Row],[Codi del contracte]]&lt;&gt;"",IF(Taula4[[#This Row],[Codi del contracte]]&gt;199,IF(Taula4[[#This Row],[Codi del contracte]]&lt;300,1,0),0),0)</f>
        <v>0</v>
      </c>
      <c r="DC176" s="74">
        <f>IF(Taula4[[#This Row],[Codi del contracte]]&lt;&gt;"",IF(Taula4[[#This Row],[Codi del contracte]]&gt;499,IF(Taula4[[#This Row],[Codi del contracte]]&lt;600,1,0),0),0)</f>
        <v>0</v>
      </c>
      <c r="DD176" s="74">
        <f t="shared" si="71"/>
        <v>0</v>
      </c>
      <c r="DE176" s="74">
        <f>IF(Taula4[[#This Row],[% Jornada (no posar el símbol %)]]=100,IF(DD176=1,2,0),0)</f>
        <v>0</v>
      </c>
      <c r="DF176" s="74">
        <f>IF(Taula4[[#This Row],[Import anual sol·licitat (màxim 1.200,00€ per treballador)]]=1200,IF(DE176=2,3,0),0)</f>
        <v>0</v>
      </c>
      <c r="DG176" s="74">
        <f>IF(Taula4[[#This Row],[% Jornada (no posar el símbol %)]]&lt;100,IF(Taula4[[#This Row],[Import anual sol·licitat (màxim 1.200,00€ per treballador)]]=1200,4,0),0)</f>
        <v>0</v>
      </c>
      <c r="DH176" s="74">
        <f t="shared" si="77"/>
        <v>0</v>
      </c>
      <c r="DI176" s="74" t="str">
        <f t="shared" si="78"/>
        <v/>
      </c>
      <c r="DJ176" s="74" t="str">
        <f t="shared" si="79"/>
        <v/>
      </c>
      <c r="DK176" s="74" t="str">
        <f t="shared" si="80"/>
        <v/>
      </c>
    </row>
    <row r="177" spans="1:115" ht="13.5" customHeight="1">
      <c r="A177" s="30"/>
      <c r="B177" s="76">
        <v>171</v>
      </c>
      <c r="C177" s="5"/>
      <c r="D177" s="138"/>
      <c r="E177" s="134"/>
      <c r="F177" s="132"/>
      <c r="G177" s="132"/>
      <c r="H177" s="5"/>
      <c r="I177" s="137"/>
      <c r="J177" s="5"/>
      <c r="K177" s="133"/>
      <c r="L177" s="214"/>
      <c r="M177" s="268"/>
      <c r="N177" s="160" t="str">
        <f t="shared" si="54"/>
        <v/>
      </c>
      <c r="O177" s="109"/>
      <c r="P177" s="7"/>
      <c r="Q177" s="7"/>
      <c r="R177" s="7"/>
      <c r="S177" s="7"/>
      <c r="CA177" s="69">
        <f t="shared" si="72"/>
        <v>0</v>
      </c>
      <c r="CB177" s="69" t="str">
        <f t="shared" si="55"/>
        <v/>
      </c>
      <c r="CC177" s="69" t="str">
        <f t="shared" si="56"/>
        <v/>
      </c>
      <c r="CD177" s="69">
        <f t="shared" si="65"/>
        <v>0</v>
      </c>
      <c r="CE177" s="69">
        <f t="shared" si="57"/>
        <v>0</v>
      </c>
      <c r="CF177" s="70" t="str">
        <f t="shared" si="58"/>
        <v/>
      </c>
      <c r="CG177" s="71">
        <f t="shared" si="59"/>
        <v>0</v>
      </c>
      <c r="CH177" s="71">
        <f t="shared" si="60"/>
        <v>0</v>
      </c>
      <c r="CI177" s="71">
        <f t="shared" si="73"/>
        <v>0</v>
      </c>
      <c r="CJ177" s="69">
        <f t="shared" si="74"/>
        <v>0</v>
      </c>
      <c r="CN177" s="73" t="str">
        <f t="shared" si="61"/>
        <v/>
      </c>
      <c r="CO177" s="74" t="str">
        <f t="shared" si="62"/>
        <v/>
      </c>
      <c r="CP177" s="74" t="str">
        <f t="shared" si="66"/>
        <v/>
      </c>
      <c r="CQ177" s="118" t="str">
        <f t="shared" si="63"/>
        <v/>
      </c>
      <c r="CR177" s="118" t="str">
        <f t="shared" si="64"/>
        <v/>
      </c>
      <c r="CS177" s="75" t="str">
        <f t="shared" si="67"/>
        <v/>
      </c>
      <c r="CT177" s="75" t="str">
        <f t="shared" si="68"/>
        <v/>
      </c>
      <c r="CU177" s="74" t="str">
        <f t="shared" si="69"/>
        <v/>
      </c>
      <c r="CV177" s="74" t="str">
        <f t="shared" si="70"/>
        <v/>
      </c>
      <c r="CW177" s="74" t="str">
        <f t="shared" si="75"/>
        <v/>
      </c>
      <c r="CX177" s="110"/>
      <c r="CZ177" s="75">
        <f t="shared" si="76"/>
        <v>0</v>
      </c>
      <c r="DB177" s="74">
        <f>IF(Taula4[[#This Row],[Codi del contracte]]&lt;&gt;"",IF(Taula4[[#This Row],[Codi del contracte]]&gt;199,IF(Taula4[[#This Row],[Codi del contracte]]&lt;300,1,0),0),0)</f>
        <v>0</v>
      </c>
      <c r="DC177" s="74">
        <f>IF(Taula4[[#This Row],[Codi del contracte]]&lt;&gt;"",IF(Taula4[[#This Row],[Codi del contracte]]&gt;499,IF(Taula4[[#This Row],[Codi del contracte]]&lt;600,1,0),0),0)</f>
        <v>0</v>
      </c>
      <c r="DD177" s="74">
        <f t="shared" si="71"/>
        <v>0</v>
      </c>
      <c r="DE177" s="74">
        <f>IF(Taula4[[#This Row],[% Jornada (no posar el símbol %)]]=100,IF(DD177=1,2,0),0)</f>
        <v>0</v>
      </c>
      <c r="DF177" s="74">
        <f>IF(Taula4[[#This Row],[Import anual sol·licitat (màxim 1.200,00€ per treballador)]]=1200,IF(DE177=2,3,0),0)</f>
        <v>0</v>
      </c>
      <c r="DG177" s="74">
        <f>IF(Taula4[[#This Row],[% Jornada (no posar el símbol %)]]&lt;100,IF(Taula4[[#This Row],[Import anual sol·licitat (màxim 1.200,00€ per treballador)]]=1200,4,0),0)</f>
        <v>0</v>
      </c>
      <c r="DH177" s="74">
        <f t="shared" si="77"/>
        <v>0</v>
      </c>
      <c r="DI177" s="74" t="str">
        <f t="shared" si="78"/>
        <v/>
      </c>
      <c r="DJ177" s="74" t="str">
        <f t="shared" si="79"/>
        <v/>
      </c>
      <c r="DK177" s="74" t="str">
        <f t="shared" si="80"/>
        <v/>
      </c>
    </row>
    <row r="178" spans="1:115" ht="13.5" customHeight="1">
      <c r="A178" s="30"/>
      <c r="B178" s="76">
        <v>172</v>
      </c>
      <c r="C178" s="5"/>
      <c r="D178" s="138"/>
      <c r="E178" s="134"/>
      <c r="F178" s="132"/>
      <c r="G178" s="132"/>
      <c r="H178" s="5"/>
      <c r="I178" s="137"/>
      <c r="J178" s="5"/>
      <c r="K178" s="133"/>
      <c r="L178" s="214"/>
      <c r="M178" s="268"/>
      <c r="N178" s="160" t="str">
        <f t="shared" si="54"/>
        <v/>
      </c>
      <c r="O178" s="109"/>
      <c r="P178" s="7"/>
      <c r="Q178" s="7"/>
      <c r="R178" s="7"/>
      <c r="S178" s="7"/>
      <c r="CA178" s="69">
        <f t="shared" si="72"/>
        <v>0</v>
      </c>
      <c r="CB178" s="69" t="str">
        <f t="shared" si="55"/>
        <v/>
      </c>
      <c r="CC178" s="69" t="str">
        <f t="shared" si="56"/>
        <v/>
      </c>
      <c r="CD178" s="69">
        <f t="shared" si="65"/>
        <v>0</v>
      </c>
      <c r="CE178" s="69">
        <f t="shared" si="57"/>
        <v>0</v>
      </c>
      <c r="CF178" s="70" t="str">
        <f t="shared" si="58"/>
        <v/>
      </c>
      <c r="CG178" s="71">
        <f t="shared" si="59"/>
        <v>0</v>
      </c>
      <c r="CH178" s="71">
        <f t="shared" si="60"/>
        <v>0</v>
      </c>
      <c r="CI178" s="71">
        <f t="shared" si="73"/>
        <v>0</v>
      </c>
      <c r="CJ178" s="69">
        <f t="shared" si="74"/>
        <v>0</v>
      </c>
      <c r="CN178" s="73" t="str">
        <f t="shared" si="61"/>
        <v/>
      </c>
      <c r="CO178" s="74" t="str">
        <f t="shared" si="62"/>
        <v/>
      </c>
      <c r="CP178" s="74" t="str">
        <f t="shared" si="66"/>
        <v/>
      </c>
      <c r="CQ178" s="118" t="str">
        <f t="shared" si="63"/>
        <v/>
      </c>
      <c r="CR178" s="118" t="str">
        <f t="shared" si="64"/>
        <v/>
      </c>
      <c r="CS178" s="75" t="str">
        <f t="shared" si="67"/>
        <v/>
      </c>
      <c r="CT178" s="75" t="str">
        <f t="shared" si="68"/>
        <v/>
      </c>
      <c r="CU178" s="74" t="str">
        <f t="shared" si="69"/>
        <v/>
      </c>
      <c r="CV178" s="74" t="str">
        <f t="shared" si="70"/>
        <v/>
      </c>
      <c r="CW178" s="74" t="str">
        <f t="shared" si="75"/>
        <v/>
      </c>
      <c r="CX178" s="110"/>
      <c r="CZ178" s="75">
        <f t="shared" si="76"/>
        <v>0</v>
      </c>
      <c r="DB178" s="74">
        <f>IF(Taula4[[#This Row],[Codi del contracte]]&lt;&gt;"",IF(Taula4[[#This Row],[Codi del contracte]]&gt;199,IF(Taula4[[#This Row],[Codi del contracte]]&lt;300,1,0),0),0)</f>
        <v>0</v>
      </c>
      <c r="DC178" s="74">
        <f>IF(Taula4[[#This Row],[Codi del contracte]]&lt;&gt;"",IF(Taula4[[#This Row],[Codi del contracte]]&gt;499,IF(Taula4[[#This Row],[Codi del contracte]]&lt;600,1,0),0),0)</f>
        <v>0</v>
      </c>
      <c r="DD178" s="74">
        <f t="shared" si="71"/>
        <v>0</v>
      </c>
      <c r="DE178" s="74">
        <f>IF(Taula4[[#This Row],[% Jornada (no posar el símbol %)]]=100,IF(DD178=1,2,0),0)</f>
        <v>0</v>
      </c>
      <c r="DF178" s="74">
        <f>IF(Taula4[[#This Row],[Import anual sol·licitat (màxim 1.200,00€ per treballador)]]=1200,IF(DE178=2,3,0),0)</f>
        <v>0</v>
      </c>
      <c r="DG178" s="74">
        <f>IF(Taula4[[#This Row],[% Jornada (no posar el símbol %)]]&lt;100,IF(Taula4[[#This Row],[Import anual sol·licitat (màxim 1.200,00€ per treballador)]]=1200,4,0),0)</f>
        <v>0</v>
      </c>
      <c r="DH178" s="74">
        <f t="shared" si="77"/>
        <v>0</v>
      </c>
      <c r="DI178" s="74" t="str">
        <f t="shared" si="78"/>
        <v/>
      </c>
      <c r="DJ178" s="74" t="str">
        <f t="shared" si="79"/>
        <v/>
      </c>
      <c r="DK178" s="74" t="str">
        <f t="shared" si="80"/>
        <v/>
      </c>
    </row>
    <row r="179" spans="1:115" ht="13.5" customHeight="1">
      <c r="A179" s="30"/>
      <c r="B179" s="76">
        <v>173</v>
      </c>
      <c r="C179" s="5"/>
      <c r="D179" s="138"/>
      <c r="E179" s="134"/>
      <c r="F179" s="132"/>
      <c r="G179" s="132"/>
      <c r="H179" s="5"/>
      <c r="I179" s="137"/>
      <c r="J179" s="5"/>
      <c r="K179" s="133"/>
      <c r="L179" s="214"/>
      <c r="M179" s="268"/>
      <c r="N179" s="160" t="str">
        <f t="shared" si="54"/>
        <v/>
      </c>
      <c r="O179" s="109"/>
      <c r="P179" s="7"/>
      <c r="Q179" s="7"/>
      <c r="R179" s="7"/>
      <c r="S179" s="7"/>
      <c r="CA179" s="69">
        <f t="shared" si="72"/>
        <v>0</v>
      </c>
      <c r="CB179" s="69" t="str">
        <f t="shared" si="55"/>
        <v/>
      </c>
      <c r="CC179" s="69" t="str">
        <f t="shared" si="56"/>
        <v/>
      </c>
      <c r="CD179" s="69">
        <f t="shared" si="65"/>
        <v>0</v>
      </c>
      <c r="CE179" s="69">
        <f t="shared" si="57"/>
        <v>0</v>
      </c>
      <c r="CF179" s="70" t="str">
        <f t="shared" si="58"/>
        <v/>
      </c>
      <c r="CG179" s="71">
        <f t="shared" si="59"/>
        <v>0</v>
      </c>
      <c r="CH179" s="71">
        <f t="shared" si="60"/>
        <v>0</v>
      </c>
      <c r="CI179" s="71">
        <f t="shared" si="73"/>
        <v>0</v>
      </c>
      <c r="CJ179" s="69">
        <f t="shared" si="74"/>
        <v>0</v>
      </c>
      <c r="CN179" s="73" t="str">
        <f t="shared" si="61"/>
        <v/>
      </c>
      <c r="CO179" s="74" t="str">
        <f t="shared" si="62"/>
        <v/>
      </c>
      <c r="CP179" s="74" t="str">
        <f t="shared" si="66"/>
        <v/>
      </c>
      <c r="CQ179" s="118" t="str">
        <f t="shared" si="63"/>
        <v/>
      </c>
      <c r="CR179" s="118" t="str">
        <f t="shared" si="64"/>
        <v/>
      </c>
      <c r="CS179" s="75" t="str">
        <f t="shared" si="67"/>
        <v/>
      </c>
      <c r="CT179" s="75" t="str">
        <f t="shared" si="68"/>
        <v/>
      </c>
      <c r="CU179" s="74" t="str">
        <f t="shared" si="69"/>
        <v/>
      </c>
      <c r="CV179" s="74" t="str">
        <f t="shared" si="70"/>
        <v/>
      </c>
      <c r="CW179" s="74" t="str">
        <f t="shared" si="75"/>
        <v/>
      </c>
      <c r="CX179" s="110"/>
      <c r="CZ179" s="75">
        <f t="shared" si="76"/>
        <v>0</v>
      </c>
      <c r="DB179" s="74">
        <f>IF(Taula4[[#This Row],[Codi del contracte]]&lt;&gt;"",IF(Taula4[[#This Row],[Codi del contracte]]&gt;199,IF(Taula4[[#This Row],[Codi del contracte]]&lt;300,1,0),0),0)</f>
        <v>0</v>
      </c>
      <c r="DC179" s="74">
        <f>IF(Taula4[[#This Row],[Codi del contracte]]&lt;&gt;"",IF(Taula4[[#This Row],[Codi del contracte]]&gt;499,IF(Taula4[[#This Row],[Codi del contracte]]&lt;600,1,0),0),0)</f>
        <v>0</v>
      </c>
      <c r="DD179" s="74">
        <f t="shared" si="71"/>
        <v>0</v>
      </c>
      <c r="DE179" s="74">
        <f>IF(Taula4[[#This Row],[% Jornada (no posar el símbol %)]]=100,IF(DD179=1,2,0),0)</f>
        <v>0</v>
      </c>
      <c r="DF179" s="74">
        <f>IF(Taula4[[#This Row],[Import anual sol·licitat (màxim 1.200,00€ per treballador)]]=1200,IF(DE179=2,3,0),0)</f>
        <v>0</v>
      </c>
      <c r="DG179" s="74">
        <f>IF(Taula4[[#This Row],[% Jornada (no posar el símbol %)]]&lt;100,IF(Taula4[[#This Row],[Import anual sol·licitat (màxim 1.200,00€ per treballador)]]=1200,4,0),0)</f>
        <v>0</v>
      </c>
      <c r="DH179" s="74">
        <f t="shared" si="77"/>
        <v>0</v>
      </c>
      <c r="DI179" s="74" t="str">
        <f t="shared" si="78"/>
        <v/>
      </c>
      <c r="DJ179" s="74" t="str">
        <f t="shared" si="79"/>
        <v/>
      </c>
      <c r="DK179" s="74" t="str">
        <f t="shared" si="80"/>
        <v/>
      </c>
    </row>
    <row r="180" spans="1:115" ht="13.5" customHeight="1">
      <c r="A180" s="30"/>
      <c r="B180" s="76">
        <v>174</v>
      </c>
      <c r="C180" s="5"/>
      <c r="D180" s="138"/>
      <c r="E180" s="134"/>
      <c r="F180" s="132"/>
      <c r="G180" s="132"/>
      <c r="H180" s="5"/>
      <c r="I180" s="137"/>
      <c r="J180" s="5"/>
      <c r="K180" s="133"/>
      <c r="L180" s="214"/>
      <c r="M180" s="268"/>
      <c r="N180" s="160" t="str">
        <f t="shared" si="54"/>
        <v/>
      </c>
      <c r="O180" s="109"/>
      <c r="P180" s="7"/>
      <c r="Q180" s="7"/>
      <c r="R180" s="7"/>
      <c r="S180" s="7"/>
      <c r="CA180" s="69">
        <f t="shared" si="72"/>
        <v>0</v>
      </c>
      <c r="CB180" s="69" t="str">
        <f t="shared" si="55"/>
        <v/>
      </c>
      <c r="CC180" s="69" t="str">
        <f t="shared" si="56"/>
        <v/>
      </c>
      <c r="CD180" s="69">
        <f t="shared" si="65"/>
        <v>0</v>
      </c>
      <c r="CE180" s="69">
        <f t="shared" si="57"/>
        <v>0</v>
      </c>
      <c r="CF180" s="70" t="str">
        <f t="shared" si="58"/>
        <v/>
      </c>
      <c r="CG180" s="71">
        <f t="shared" si="59"/>
        <v>0</v>
      </c>
      <c r="CH180" s="71">
        <f t="shared" si="60"/>
        <v>0</v>
      </c>
      <c r="CI180" s="71">
        <f t="shared" si="73"/>
        <v>0</v>
      </c>
      <c r="CJ180" s="69">
        <f t="shared" si="74"/>
        <v>0</v>
      </c>
      <c r="CN180" s="73" t="str">
        <f t="shared" si="61"/>
        <v/>
      </c>
      <c r="CO180" s="74" t="str">
        <f t="shared" si="62"/>
        <v/>
      </c>
      <c r="CP180" s="74" t="str">
        <f t="shared" si="66"/>
        <v/>
      </c>
      <c r="CQ180" s="118" t="str">
        <f t="shared" si="63"/>
        <v/>
      </c>
      <c r="CR180" s="118" t="str">
        <f t="shared" si="64"/>
        <v/>
      </c>
      <c r="CS180" s="75" t="str">
        <f t="shared" si="67"/>
        <v/>
      </c>
      <c r="CT180" s="75" t="str">
        <f t="shared" si="68"/>
        <v/>
      </c>
      <c r="CU180" s="74" t="str">
        <f t="shared" si="69"/>
        <v/>
      </c>
      <c r="CV180" s="74" t="str">
        <f t="shared" si="70"/>
        <v/>
      </c>
      <c r="CW180" s="74" t="str">
        <f t="shared" si="75"/>
        <v/>
      </c>
      <c r="CX180" s="110"/>
      <c r="CZ180" s="75">
        <f t="shared" si="76"/>
        <v>0</v>
      </c>
      <c r="DB180" s="74">
        <f>IF(Taula4[[#This Row],[Codi del contracte]]&lt;&gt;"",IF(Taula4[[#This Row],[Codi del contracte]]&gt;199,IF(Taula4[[#This Row],[Codi del contracte]]&lt;300,1,0),0),0)</f>
        <v>0</v>
      </c>
      <c r="DC180" s="74">
        <f>IF(Taula4[[#This Row],[Codi del contracte]]&lt;&gt;"",IF(Taula4[[#This Row],[Codi del contracte]]&gt;499,IF(Taula4[[#This Row],[Codi del contracte]]&lt;600,1,0),0),0)</f>
        <v>0</v>
      </c>
      <c r="DD180" s="74">
        <f t="shared" si="71"/>
        <v>0</v>
      </c>
      <c r="DE180" s="74">
        <f>IF(Taula4[[#This Row],[% Jornada (no posar el símbol %)]]=100,IF(DD180=1,2,0),0)</f>
        <v>0</v>
      </c>
      <c r="DF180" s="74">
        <f>IF(Taula4[[#This Row],[Import anual sol·licitat (màxim 1.200,00€ per treballador)]]=1200,IF(DE180=2,3,0),0)</f>
        <v>0</v>
      </c>
      <c r="DG180" s="74">
        <f>IF(Taula4[[#This Row],[% Jornada (no posar el símbol %)]]&lt;100,IF(Taula4[[#This Row],[Import anual sol·licitat (màxim 1.200,00€ per treballador)]]=1200,4,0),0)</f>
        <v>0</v>
      </c>
      <c r="DH180" s="74">
        <f t="shared" si="77"/>
        <v>0</v>
      </c>
      <c r="DI180" s="74" t="str">
        <f t="shared" si="78"/>
        <v/>
      </c>
      <c r="DJ180" s="74" t="str">
        <f t="shared" si="79"/>
        <v/>
      </c>
      <c r="DK180" s="74" t="str">
        <f t="shared" si="80"/>
        <v/>
      </c>
    </row>
    <row r="181" spans="1:115" ht="13.5" customHeight="1">
      <c r="A181" s="30"/>
      <c r="B181" s="76">
        <v>175</v>
      </c>
      <c r="C181" s="5"/>
      <c r="D181" s="138"/>
      <c r="E181" s="134"/>
      <c r="F181" s="132"/>
      <c r="G181" s="132"/>
      <c r="H181" s="5"/>
      <c r="I181" s="137"/>
      <c r="J181" s="5"/>
      <c r="K181" s="133"/>
      <c r="L181" s="214"/>
      <c r="M181" s="268"/>
      <c r="N181" s="160" t="str">
        <f t="shared" si="54"/>
        <v/>
      </c>
      <c r="O181" s="109"/>
      <c r="P181" s="7"/>
      <c r="Q181" s="7"/>
      <c r="R181" s="7"/>
      <c r="S181" s="7"/>
      <c r="CA181" s="69">
        <f t="shared" si="72"/>
        <v>0</v>
      </c>
      <c r="CB181" s="69" t="str">
        <f t="shared" si="55"/>
        <v/>
      </c>
      <c r="CC181" s="69" t="str">
        <f t="shared" si="56"/>
        <v/>
      </c>
      <c r="CD181" s="69">
        <f t="shared" si="65"/>
        <v>0</v>
      </c>
      <c r="CE181" s="69">
        <f t="shared" si="57"/>
        <v>0</v>
      </c>
      <c r="CF181" s="70" t="str">
        <f t="shared" si="58"/>
        <v/>
      </c>
      <c r="CG181" s="71">
        <f t="shared" si="59"/>
        <v>0</v>
      </c>
      <c r="CH181" s="71">
        <f t="shared" si="60"/>
        <v>0</v>
      </c>
      <c r="CI181" s="71">
        <f t="shared" si="73"/>
        <v>0</v>
      </c>
      <c r="CJ181" s="69">
        <f t="shared" si="74"/>
        <v>0</v>
      </c>
      <c r="CN181" s="73" t="str">
        <f t="shared" si="61"/>
        <v/>
      </c>
      <c r="CO181" s="74" t="str">
        <f t="shared" si="62"/>
        <v/>
      </c>
      <c r="CP181" s="74" t="str">
        <f t="shared" si="66"/>
        <v/>
      </c>
      <c r="CQ181" s="118" t="str">
        <f t="shared" si="63"/>
        <v/>
      </c>
      <c r="CR181" s="118" t="str">
        <f t="shared" si="64"/>
        <v/>
      </c>
      <c r="CS181" s="75" t="str">
        <f t="shared" si="67"/>
        <v/>
      </c>
      <c r="CT181" s="75" t="str">
        <f t="shared" si="68"/>
        <v/>
      </c>
      <c r="CU181" s="74" t="str">
        <f t="shared" si="69"/>
        <v/>
      </c>
      <c r="CV181" s="74" t="str">
        <f t="shared" si="70"/>
        <v/>
      </c>
      <c r="CW181" s="74" t="str">
        <f t="shared" si="75"/>
        <v/>
      </c>
      <c r="CX181" s="110"/>
      <c r="CZ181" s="75">
        <f t="shared" si="76"/>
        <v>0</v>
      </c>
      <c r="DB181" s="74">
        <f>IF(Taula4[[#This Row],[Codi del contracte]]&lt;&gt;"",IF(Taula4[[#This Row],[Codi del contracte]]&gt;199,IF(Taula4[[#This Row],[Codi del contracte]]&lt;300,1,0),0),0)</f>
        <v>0</v>
      </c>
      <c r="DC181" s="74">
        <f>IF(Taula4[[#This Row],[Codi del contracte]]&lt;&gt;"",IF(Taula4[[#This Row],[Codi del contracte]]&gt;499,IF(Taula4[[#This Row],[Codi del contracte]]&lt;600,1,0),0),0)</f>
        <v>0</v>
      </c>
      <c r="DD181" s="74">
        <f t="shared" si="71"/>
        <v>0</v>
      </c>
      <c r="DE181" s="74">
        <f>IF(Taula4[[#This Row],[% Jornada (no posar el símbol %)]]=100,IF(DD181=1,2,0),0)</f>
        <v>0</v>
      </c>
      <c r="DF181" s="74">
        <f>IF(Taula4[[#This Row],[Import anual sol·licitat (màxim 1.200,00€ per treballador)]]=1200,IF(DE181=2,3,0),0)</f>
        <v>0</v>
      </c>
      <c r="DG181" s="74">
        <f>IF(Taula4[[#This Row],[% Jornada (no posar el símbol %)]]&lt;100,IF(Taula4[[#This Row],[Import anual sol·licitat (màxim 1.200,00€ per treballador)]]=1200,4,0),0)</f>
        <v>0</v>
      </c>
      <c r="DH181" s="74">
        <f t="shared" si="77"/>
        <v>0</v>
      </c>
      <c r="DI181" s="74" t="str">
        <f t="shared" si="78"/>
        <v/>
      </c>
      <c r="DJ181" s="74" t="str">
        <f t="shared" si="79"/>
        <v/>
      </c>
      <c r="DK181" s="74" t="str">
        <f t="shared" si="80"/>
        <v/>
      </c>
    </row>
    <row r="182" spans="1:115" ht="13.5" customHeight="1">
      <c r="A182" s="30"/>
      <c r="B182" s="76">
        <v>176</v>
      </c>
      <c r="C182" s="5"/>
      <c r="D182" s="138"/>
      <c r="E182" s="134"/>
      <c r="F182" s="132"/>
      <c r="G182" s="132"/>
      <c r="H182" s="5"/>
      <c r="I182" s="137"/>
      <c r="J182" s="5"/>
      <c r="K182" s="133"/>
      <c r="L182" s="214"/>
      <c r="M182" s="268"/>
      <c r="N182" s="160" t="str">
        <f t="shared" si="54"/>
        <v/>
      </c>
      <c r="O182" s="109"/>
      <c r="P182" s="7"/>
      <c r="Q182" s="7"/>
      <c r="R182" s="7"/>
      <c r="S182" s="7"/>
      <c r="CA182" s="69">
        <f t="shared" si="72"/>
        <v>0</v>
      </c>
      <c r="CB182" s="69" t="str">
        <f t="shared" si="55"/>
        <v/>
      </c>
      <c r="CC182" s="69" t="str">
        <f t="shared" si="56"/>
        <v/>
      </c>
      <c r="CD182" s="69">
        <f t="shared" si="65"/>
        <v>0</v>
      </c>
      <c r="CE182" s="69">
        <f t="shared" si="57"/>
        <v>0</v>
      </c>
      <c r="CF182" s="70" t="str">
        <f t="shared" si="58"/>
        <v/>
      </c>
      <c r="CG182" s="71">
        <f t="shared" si="59"/>
        <v>0</v>
      </c>
      <c r="CH182" s="71">
        <f t="shared" si="60"/>
        <v>0</v>
      </c>
      <c r="CI182" s="71">
        <f t="shared" si="73"/>
        <v>0</v>
      </c>
      <c r="CJ182" s="69">
        <f t="shared" si="74"/>
        <v>0</v>
      </c>
      <c r="CN182" s="73" t="str">
        <f t="shared" si="61"/>
        <v/>
      </c>
      <c r="CO182" s="74" t="str">
        <f t="shared" si="62"/>
        <v/>
      </c>
      <c r="CP182" s="74" t="str">
        <f t="shared" si="66"/>
        <v/>
      </c>
      <c r="CQ182" s="118" t="str">
        <f t="shared" si="63"/>
        <v/>
      </c>
      <c r="CR182" s="118" t="str">
        <f t="shared" si="64"/>
        <v/>
      </c>
      <c r="CS182" s="75" t="str">
        <f t="shared" si="67"/>
        <v/>
      </c>
      <c r="CT182" s="75" t="str">
        <f t="shared" si="68"/>
        <v/>
      </c>
      <c r="CU182" s="74" t="str">
        <f t="shared" si="69"/>
        <v/>
      </c>
      <c r="CV182" s="74" t="str">
        <f t="shared" si="70"/>
        <v/>
      </c>
      <c r="CW182" s="74" t="str">
        <f t="shared" si="75"/>
        <v/>
      </c>
      <c r="CX182" s="110"/>
      <c r="CZ182" s="75">
        <f t="shared" si="76"/>
        <v>0</v>
      </c>
      <c r="DB182" s="74">
        <f>IF(Taula4[[#This Row],[Codi del contracte]]&lt;&gt;"",IF(Taula4[[#This Row],[Codi del contracte]]&gt;199,IF(Taula4[[#This Row],[Codi del contracte]]&lt;300,1,0),0),0)</f>
        <v>0</v>
      </c>
      <c r="DC182" s="74">
        <f>IF(Taula4[[#This Row],[Codi del contracte]]&lt;&gt;"",IF(Taula4[[#This Row],[Codi del contracte]]&gt;499,IF(Taula4[[#This Row],[Codi del contracte]]&lt;600,1,0),0),0)</f>
        <v>0</v>
      </c>
      <c r="DD182" s="74">
        <f t="shared" si="71"/>
        <v>0</v>
      </c>
      <c r="DE182" s="74">
        <f>IF(Taula4[[#This Row],[% Jornada (no posar el símbol %)]]=100,IF(DD182=1,2,0),0)</f>
        <v>0</v>
      </c>
      <c r="DF182" s="74">
        <f>IF(Taula4[[#This Row],[Import anual sol·licitat (màxim 1.200,00€ per treballador)]]=1200,IF(DE182=2,3,0),0)</f>
        <v>0</v>
      </c>
      <c r="DG182" s="74">
        <f>IF(Taula4[[#This Row],[% Jornada (no posar el símbol %)]]&lt;100,IF(Taula4[[#This Row],[Import anual sol·licitat (màxim 1.200,00€ per treballador)]]=1200,4,0),0)</f>
        <v>0</v>
      </c>
      <c r="DH182" s="74">
        <f t="shared" si="77"/>
        <v>0</v>
      </c>
      <c r="DI182" s="74" t="str">
        <f t="shared" si="78"/>
        <v/>
      </c>
      <c r="DJ182" s="74" t="str">
        <f t="shared" si="79"/>
        <v/>
      </c>
      <c r="DK182" s="74" t="str">
        <f t="shared" si="80"/>
        <v/>
      </c>
    </row>
    <row r="183" spans="1:115" ht="13.5" customHeight="1">
      <c r="A183" s="30"/>
      <c r="B183" s="76">
        <v>177</v>
      </c>
      <c r="C183" s="5"/>
      <c r="D183" s="138"/>
      <c r="E183" s="134"/>
      <c r="F183" s="132"/>
      <c r="G183" s="132"/>
      <c r="H183" s="5"/>
      <c r="I183" s="137"/>
      <c r="J183" s="5"/>
      <c r="K183" s="133"/>
      <c r="L183" s="214"/>
      <c r="M183" s="268"/>
      <c r="N183" s="160" t="str">
        <f t="shared" si="54"/>
        <v/>
      </c>
      <c r="O183" s="109"/>
      <c r="P183" s="7"/>
      <c r="Q183" s="7"/>
      <c r="R183" s="7"/>
      <c r="S183" s="7"/>
      <c r="CA183" s="69">
        <f t="shared" si="72"/>
        <v>0</v>
      </c>
      <c r="CB183" s="69" t="str">
        <f t="shared" si="55"/>
        <v/>
      </c>
      <c r="CC183" s="69" t="str">
        <f t="shared" si="56"/>
        <v/>
      </c>
      <c r="CD183" s="69">
        <f t="shared" si="65"/>
        <v>0</v>
      </c>
      <c r="CE183" s="69">
        <f t="shared" si="57"/>
        <v>0</v>
      </c>
      <c r="CF183" s="70" t="str">
        <f t="shared" si="58"/>
        <v/>
      </c>
      <c r="CG183" s="71">
        <f t="shared" si="59"/>
        <v>0</v>
      </c>
      <c r="CH183" s="71">
        <f t="shared" si="60"/>
        <v>0</v>
      </c>
      <c r="CI183" s="71">
        <f t="shared" si="73"/>
        <v>0</v>
      </c>
      <c r="CJ183" s="69">
        <f t="shared" si="74"/>
        <v>0</v>
      </c>
      <c r="CN183" s="73" t="str">
        <f t="shared" si="61"/>
        <v/>
      </c>
      <c r="CO183" s="74" t="str">
        <f t="shared" si="62"/>
        <v/>
      </c>
      <c r="CP183" s="74" t="str">
        <f t="shared" si="66"/>
        <v/>
      </c>
      <c r="CQ183" s="118" t="str">
        <f t="shared" si="63"/>
        <v/>
      </c>
      <c r="CR183" s="118" t="str">
        <f t="shared" si="64"/>
        <v/>
      </c>
      <c r="CS183" s="75" t="str">
        <f t="shared" si="67"/>
        <v/>
      </c>
      <c r="CT183" s="75" t="str">
        <f t="shared" si="68"/>
        <v/>
      </c>
      <c r="CU183" s="74" t="str">
        <f t="shared" si="69"/>
        <v/>
      </c>
      <c r="CV183" s="74" t="str">
        <f t="shared" si="70"/>
        <v/>
      </c>
      <c r="CW183" s="74" t="str">
        <f t="shared" si="75"/>
        <v/>
      </c>
      <c r="CX183" s="110"/>
      <c r="CZ183" s="75">
        <f t="shared" si="76"/>
        <v>0</v>
      </c>
      <c r="DB183" s="74">
        <f>IF(Taula4[[#This Row],[Codi del contracte]]&lt;&gt;"",IF(Taula4[[#This Row],[Codi del contracte]]&gt;199,IF(Taula4[[#This Row],[Codi del contracte]]&lt;300,1,0),0),0)</f>
        <v>0</v>
      </c>
      <c r="DC183" s="74">
        <f>IF(Taula4[[#This Row],[Codi del contracte]]&lt;&gt;"",IF(Taula4[[#This Row],[Codi del contracte]]&gt;499,IF(Taula4[[#This Row],[Codi del contracte]]&lt;600,1,0),0),0)</f>
        <v>0</v>
      </c>
      <c r="DD183" s="74">
        <f t="shared" si="71"/>
        <v>0</v>
      </c>
      <c r="DE183" s="74">
        <f>IF(Taula4[[#This Row],[% Jornada (no posar el símbol %)]]=100,IF(DD183=1,2,0),0)</f>
        <v>0</v>
      </c>
      <c r="DF183" s="74">
        <f>IF(Taula4[[#This Row],[Import anual sol·licitat (màxim 1.200,00€ per treballador)]]=1200,IF(DE183=2,3,0),0)</f>
        <v>0</v>
      </c>
      <c r="DG183" s="74">
        <f>IF(Taula4[[#This Row],[% Jornada (no posar el símbol %)]]&lt;100,IF(Taula4[[#This Row],[Import anual sol·licitat (màxim 1.200,00€ per treballador)]]=1200,4,0),0)</f>
        <v>0</v>
      </c>
      <c r="DH183" s="74">
        <f t="shared" si="77"/>
        <v>0</v>
      </c>
      <c r="DI183" s="74" t="str">
        <f t="shared" si="78"/>
        <v/>
      </c>
      <c r="DJ183" s="74" t="str">
        <f t="shared" si="79"/>
        <v/>
      </c>
      <c r="DK183" s="74" t="str">
        <f t="shared" si="80"/>
        <v/>
      </c>
    </row>
    <row r="184" spans="1:115" ht="13.5" customHeight="1">
      <c r="A184" s="30"/>
      <c r="B184" s="76">
        <v>178</v>
      </c>
      <c r="C184" s="5"/>
      <c r="D184" s="138"/>
      <c r="E184" s="134"/>
      <c r="F184" s="132"/>
      <c r="G184" s="132"/>
      <c r="H184" s="5"/>
      <c r="I184" s="137"/>
      <c r="J184" s="5"/>
      <c r="K184" s="133"/>
      <c r="L184" s="214"/>
      <c r="M184" s="268"/>
      <c r="N184" s="160" t="str">
        <f t="shared" si="54"/>
        <v/>
      </c>
      <c r="O184" s="109"/>
      <c r="P184" s="7"/>
      <c r="Q184" s="7"/>
      <c r="R184" s="7"/>
      <c r="S184" s="7"/>
      <c r="CA184" s="69">
        <f t="shared" si="72"/>
        <v>0</v>
      </c>
      <c r="CB184" s="69" t="str">
        <f t="shared" si="55"/>
        <v/>
      </c>
      <c r="CC184" s="69" t="str">
        <f t="shared" si="56"/>
        <v/>
      </c>
      <c r="CD184" s="69">
        <f t="shared" si="65"/>
        <v>0</v>
      </c>
      <c r="CE184" s="69">
        <f t="shared" si="57"/>
        <v>0</v>
      </c>
      <c r="CF184" s="70" t="str">
        <f t="shared" si="58"/>
        <v/>
      </c>
      <c r="CG184" s="71">
        <f t="shared" si="59"/>
        <v>0</v>
      </c>
      <c r="CH184" s="71">
        <f t="shared" si="60"/>
        <v>0</v>
      </c>
      <c r="CI184" s="71">
        <f t="shared" si="73"/>
        <v>0</v>
      </c>
      <c r="CJ184" s="69">
        <f t="shared" si="74"/>
        <v>0</v>
      </c>
      <c r="CN184" s="73" t="str">
        <f t="shared" si="61"/>
        <v/>
      </c>
      <c r="CO184" s="74" t="str">
        <f t="shared" si="62"/>
        <v/>
      </c>
      <c r="CP184" s="74" t="str">
        <f t="shared" si="66"/>
        <v/>
      </c>
      <c r="CQ184" s="118" t="str">
        <f t="shared" si="63"/>
        <v/>
      </c>
      <c r="CR184" s="118" t="str">
        <f t="shared" si="64"/>
        <v/>
      </c>
      <c r="CS184" s="75" t="str">
        <f t="shared" si="67"/>
        <v/>
      </c>
      <c r="CT184" s="75" t="str">
        <f t="shared" si="68"/>
        <v/>
      </c>
      <c r="CU184" s="74" t="str">
        <f t="shared" si="69"/>
        <v/>
      </c>
      <c r="CV184" s="74" t="str">
        <f t="shared" si="70"/>
        <v/>
      </c>
      <c r="CW184" s="74" t="str">
        <f t="shared" si="75"/>
        <v/>
      </c>
      <c r="CX184" s="110"/>
      <c r="CZ184" s="75">
        <f t="shared" si="76"/>
        <v>0</v>
      </c>
      <c r="DB184" s="74">
        <f>IF(Taula4[[#This Row],[Codi del contracte]]&lt;&gt;"",IF(Taula4[[#This Row],[Codi del contracte]]&gt;199,IF(Taula4[[#This Row],[Codi del contracte]]&lt;300,1,0),0),0)</f>
        <v>0</v>
      </c>
      <c r="DC184" s="74">
        <f>IF(Taula4[[#This Row],[Codi del contracte]]&lt;&gt;"",IF(Taula4[[#This Row],[Codi del contracte]]&gt;499,IF(Taula4[[#This Row],[Codi del contracte]]&lt;600,1,0),0),0)</f>
        <v>0</v>
      </c>
      <c r="DD184" s="74">
        <f t="shared" si="71"/>
        <v>0</v>
      </c>
      <c r="DE184" s="74">
        <f>IF(Taula4[[#This Row],[% Jornada (no posar el símbol %)]]=100,IF(DD184=1,2,0),0)</f>
        <v>0</v>
      </c>
      <c r="DF184" s="74">
        <f>IF(Taula4[[#This Row],[Import anual sol·licitat (màxim 1.200,00€ per treballador)]]=1200,IF(DE184=2,3,0),0)</f>
        <v>0</v>
      </c>
      <c r="DG184" s="74">
        <f>IF(Taula4[[#This Row],[% Jornada (no posar el símbol %)]]&lt;100,IF(Taula4[[#This Row],[Import anual sol·licitat (màxim 1.200,00€ per treballador)]]=1200,4,0),0)</f>
        <v>0</v>
      </c>
      <c r="DH184" s="74">
        <f t="shared" si="77"/>
        <v>0</v>
      </c>
      <c r="DI184" s="74" t="str">
        <f t="shared" si="78"/>
        <v/>
      </c>
      <c r="DJ184" s="74" t="str">
        <f t="shared" si="79"/>
        <v/>
      </c>
      <c r="DK184" s="74" t="str">
        <f t="shared" si="80"/>
        <v/>
      </c>
    </row>
    <row r="185" spans="1:115" ht="13.5" customHeight="1">
      <c r="A185" s="30"/>
      <c r="B185" s="76">
        <v>179</v>
      </c>
      <c r="C185" s="5"/>
      <c r="D185" s="138"/>
      <c r="E185" s="134"/>
      <c r="F185" s="132"/>
      <c r="G185" s="132"/>
      <c r="H185" s="5"/>
      <c r="I185" s="137"/>
      <c r="J185" s="5"/>
      <c r="K185" s="133"/>
      <c r="L185" s="214"/>
      <c r="M185" s="268"/>
      <c r="N185" s="160" t="str">
        <f t="shared" si="54"/>
        <v/>
      </c>
      <c r="O185" s="109"/>
      <c r="P185" s="7"/>
      <c r="Q185" s="7"/>
      <c r="R185" s="7"/>
      <c r="S185" s="7"/>
      <c r="CA185" s="69">
        <f t="shared" si="72"/>
        <v>0</v>
      </c>
      <c r="CB185" s="69" t="str">
        <f t="shared" si="55"/>
        <v/>
      </c>
      <c r="CC185" s="69" t="str">
        <f t="shared" si="56"/>
        <v/>
      </c>
      <c r="CD185" s="69">
        <f t="shared" si="65"/>
        <v>0</v>
      </c>
      <c r="CE185" s="69">
        <f t="shared" si="57"/>
        <v>0</v>
      </c>
      <c r="CF185" s="70" t="str">
        <f t="shared" si="58"/>
        <v/>
      </c>
      <c r="CG185" s="71">
        <f t="shared" si="59"/>
        <v>0</v>
      </c>
      <c r="CH185" s="71">
        <f t="shared" si="60"/>
        <v>0</v>
      </c>
      <c r="CI185" s="71">
        <f t="shared" si="73"/>
        <v>0</v>
      </c>
      <c r="CJ185" s="69">
        <f t="shared" si="74"/>
        <v>0</v>
      </c>
      <c r="CN185" s="73" t="str">
        <f t="shared" si="61"/>
        <v/>
      </c>
      <c r="CO185" s="74" t="str">
        <f t="shared" si="62"/>
        <v/>
      </c>
      <c r="CP185" s="74" t="str">
        <f t="shared" si="66"/>
        <v/>
      </c>
      <c r="CQ185" s="118" t="str">
        <f t="shared" si="63"/>
        <v/>
      </c>
      <c r="CR185" s="118" t="str">
        <f t="shared" si="64"/>
        <v/>
      </c>
      <c r="CS185" s="75" t="str">
        <f t="shared" si="67"/>
        <v/>
      </c>
      <c r="CT185" s="75" t="str">
        <f t="shared" si="68"/>
        <v/>
      </c>
      <c r="CU185" s="74" t="str">
        <f t="shared" si="69"/>
        <v/>
      </c>
      <c r="CV185" s="74" t="str">
        <f t="shared" si="70"/>
        <v/>
      </c>
      <c r="CW185" s="74" t="str">
        <f t="shared" si="75"/>
        <v/>
      </c>
      <c r="CX185" s="110"/>
      <c r="CZ185" s="75">
        <f t="shared" si="76"/>
        <v>0</v>
      </c>
      <c r="DB185" s="74">
        <f>IF(Taula4[[#This Row],[Codi del contracte]]&lt;&gt;"",IF(Taula4[[#This Row],[Codi del contracte]]&gt;199,IF(Taula4[[#This Row],[Codi del contracte]]&lt;300,1,0),0),0)</f>
        <v>0</v>
      </c>
      <c r="DC185" s="74">
        <f>IF(Taula4[[#This Row],[Codi del contracte]]&lt;&gt;"",IF(Taula4[[#This Row],[Codi del contracte]]&gt;499,IF(Taula4[[#This Row],[Codi del contracte]]&lt;600,1,0),0),0)</f>
        <v>0</v>
      </c>
      <c r="DD185" s="74">
        <f t="shared" si="71"/>
        <v>0</v>
      </c>
      <c r="DE185" s="74">
        <f>IF(Taula4[[#This Row],[% Jornada (no posar el símbol %)]]=100,IF(DD185=1,2,0),0)</f>
        <v>0</v>
      </c>
      <c r="DF185" s="74">
        <f>IF(Taula4[[#This Row],[Import anual sol·licitat (màxim 1.200,00€ per treballador)]]=1200,IF(DE185=2,3,0),0)</f>
        <v>0</v>
      </c>
      <c r="DG185" s="74">
        <f>IF(Taula4[[#This Row],[% Jornada (no posar el símbol %)]]&lt;100,IF(Taula4[[#This Row],[Import anual sol·licitat (màxim 1.200,00€ per treballador)]]=1200,4,0),0)</f>
        <v>0</v>
      </c>
      <c r="DH185" s="74">
        <f t="shared" si="77"/>
        <v>0</v>
      </c>
      <c r="DI185" s="74" t="str">
        <f t="shared" si="78"/>
        <v/>
      </c>
      <c r="DJ185" s="74" t="str">
        <f t="shared" si="79"/>
        <v/>
      </c>
      <c r="DK185" s="74" t="str">
        <f t="shared" si="80"/>
        <v/>
      </c>
    </row>
    <row r="186" spans="1:115" ht="13.5" customHeight="1">
      <c r="A186" s="30"/>
      <c r="B186" s="76">
        <v>180</v>
      </c>
      <c r="C186" s="5"/>
      <c r="D186" s="138"/>
      <c r="E186" s="134"/>
      <c r="F186" s="132"/>
      <c r="G186" s="132"/>
      <c r="H186" s="5"/>
      <c r="I186" s="137"/>
      <c r="J186" s="5"/>
      <c r="K186" s="133"/>
      <c r="L186" s="214"/>
      <c r="M186" s="268"/>
      <c r="N186" s="160" t="str">
        <f t="shared" si="54"/>
        <v/>
      </c>
      <c r="O186" s="109"/>
      <c r="P186" s="7"/>
      <c r="Q186" s="7"/>
      <c r="R186" s="7"/>
      <c r="S186" s="7"/>
      <c r="CA186" s="69">
        <f t="shared" si="72"/>
        <v>0</v>
      </c>
      <c r="CB186" s="69" t="str">
        <f t="shared" si="55"/>
        <v/>
      </c>
      <c r="CC186" s="69" t="str">
        <f t="shared" si="56"/>
        <v/>
      </c>
      <c r="CD186" s="69">
        <f t="shared" si="65"/>
        <v>0</v>
      </c>
      <c r="CE186" s="69">
        <f t="shared" si="57"/>
        <v>0</v>
      </c>
      <c r="CF186" s="70" t="str">
        <f t="shared" si="58"/>
        <v/>
      </c>
      <c r="CG186" s="71">
        <f t="shared" si="59"/>
        <v>0</v>
      </c>
      <c r="CH186" s="71">
        <f t="shared" si="60"/>
        <v>0</v>
      </c>
      <c r="CI186" s="71">
        <f t="shared" si="73"/>
        <v>0</v>
      </c>
      <c r="CJ186" s="69">
        <f t="shared" si="74"/>
        <v>0</v>
      </c>
      <c r="CN186" s="73" t="str">
        <f t="shared" si="61"/>
        <v/>
      </c>
      <c r="CO186" s="74" t="str">
        <f t="shared" si="62"/>
        <v/>
      </c>
      <c r="CP186" s="74" t="str">
        <f t="shared" si="66"/>
        <v/>
      </c>
      <c r="CQ186" s="118" t="str">
        <f t="shared" si="63"/>
        <v/>
      </c>
      <c r="CR186" s="118" t="str">
        <f t="shared" si="64"/>
        <v/>
      </c>
      <c r="CS186" s="75" t="str">
        <f t="shared" si="67"/>
        <v/>
      </c>
      <c r="CT186" s="75" t="str">
        <f t="shared" si="68"/>
        <v/>
      </c>
      <c r="CU186" s="74" t="str">
        <f t="shared" si="69"/>
        <v/>
      </c>
      <c r="CV186" s="74" t="str">
        <f t="shared" si="70"/>
        <v/>
      </c>
      <c r="CW186" s="74" t="str">
        <f t="shared" si="75"/>
        <v/>
      </c>
      <c r="CX186" s="110"/>
      <c r="CZ186" s="75">
        <f t="shared" si="76"/>
        <v>0</v>
      </c>
      <c r="DB186" s="74">
        <f>IF(Taula4[[#This Row],[Codi del contracte]]&lt;&gt;"",IF(Taula4[[#This Row],[Codi del contracte]]&gt;199,IF(Taula4[[#This Row],[Codi del contracte]]&lt;300,1,0),0),0)</f>
        <v>0</v>
      </c>
      <c r="DC186" s="74">
        <f>IF(Taula4[[#This Row],[Codi del contracte]]&lt;&gt;"",IF(Taula4[[#This Row],[Codi del contracte]]&gt;499,IF(Taula4[[#This Row],[Codi del contracte]]&lt;600,1,0),0),0)</f>
        <v>0</v>
      </c>
      <c r="DD186" s="74">
        <f t="shared" si="71"/>
        <v>0</v>
      </c>
      <c r="DE186" s="74">
        <f>IF(Taula4[[#This Row],[% Jornada (no posar el símbol %)]]=100,IF(DD186=1,2,0),0)</f>
        <v>0</v>
      </c>
      <c r="DF186" s="74">
        <f>IF(Taula4[[#This Row],[Import anual sol·licitat (màxim 1.200,00€ per treballador)]]=1200,IF(DE186=2,3,0),0)</f>
        <v>0</v>
      </c>
      <c r="DG186" s="74">
        <f>IF(Taula4[[#This Row],[% Jornada (no posar el símbol %)]]&lt;100,IF(Taula4[[#This Row],[Import anual sol·licitat (màxim 1.200,00€ per treballador)]]=1200,4,0),0)</f>
        <v>0</v>
      </c>
      <c r="DH186" s="74">
        <f t="shared" si="77"/>
        <v>0</v>
      </c>
      <c r="DI186" s="74" t="str">
        <f t="shared" si="78"/>
        <v/>
      </c>
      <c r="DJ186" s="74" t="str">
        <f t="shared" si="79"/>
        <v/>
      </c>
      <c r="DK186" s="74" t="str">
        <f t="shared" si="80"/>
        <v/>
      </c>
    </row>
    <row r="187" spans="1:115" ht="13.5" customHeight="1">
      <c r="A187" s="30"/>
      <c r="B187" s="76">
        <v>181</v>
      </c>
      <c r="C187" s="5"/>
      <c r="D187" s="138"/>
      <c r="E187" s="134"/>
      <c r="F187" s="132"/>
      <c r="G187" s="132"/>
      <c r="H187" s="5"/>
      <c r="I187" s="137"/>
      <c r="J187" s="5"/>
      <c r="K187" s="133"/>
      <c r="L187" s="214"/>
      <c r="M187" s="268"/>
      <c r="N187" s="160" t="str">
        <f t="shared" si="54"/>
        <v/>
      </c>
      <c r="O187" s="109"/>
      <c r="P187" s="7"/>
      <c r="Q187" s="7"/>
      <c r="R187" s="7"/>
      <c r="S187" s="7"/>
      <c r="CA187" s="69">
        <f t="shared" si="72"/>
        <v>0</v>
      </c>
      <c r="CB187" s="69" t="str">
        <f t="shared" si="55"/>
        <v/>
      </c>
      <c r="CC187" s="69" t="str">
        <f t="shared" si="56"/>
        <v/>
      </c>
      <c r="CD187" s="69">
        <f t="shared" si="65"/>
        <v>0</v>
      </c>
      <c r="CE187" s="69">
        <f t="shared" si="57"/>
        <v>0</v>
      </c>
      <c r="CF187" s="70" t="str">
        <f t="shared" si="58"/>
        <v/>
      </c>
      <c r="CG187" s="71">
        <f t="shared" si="59"/>
        <v>0</v>
      </c>
      <c r="CH187" s="71">
        <f t="shared" si="60"/>
        <v>0</v>
      </c>
      <c r="CI187" s="71">
        <f t="shared" si="73"/>
        <v>0</v>
      </c>
      <c r="CJ187" s="69">
        <f t="shared" si="74"/>
        <v>0</v>
      </c>
      <c r="CN187" s="73" t="str">
        <f t="shared" si="61"/>
        <v/>
      </c>
      <c r="CO187" s="74" t="str">
        <f t="shared" si="62"/>
        <v/>
      </c>
      <c r="CP187" s="74" t="str">
        <f t="shared" si="66"/>
        <v/>
      </c>
      <c r="CQ187" s="118" t="str">
        <f t="shared" si="63"/>
        <v/>
      </c>
      <c r="CR187" s="118" t="str">
        <f t="shared" si="64"/>
        <v/>
      </c>
      <c r="CS187" s="75" t="str">
        <f t="shared" si="67"/>
        <v/>
      </c>
      <c r="CT187" s="75" t="str">
        <f t="shared" si="68"/>
        <v/>
      </c>
      <c r="CU187" s="74" t="str">
        <f t="shared" si="69"/>
        <v/>
      </c>
      <c r="CV187" s="74" t="str">
        <f t="shared" si="70"/>
        <v/>
      </c>
      <c r="CW187" s="74" t="str">
        <f t="shared" si="75"/>
        <v/>
      </c>
      <c r="CX187" s="110"/>
      <c r="CZ187" s="75">
        <f t="shared" si="76"/>
        <v>0</v>
      </c>
      <c r="DB187" s="74">
        <f>IF(Taula4[[#This Row],[Codi del contracte]]&lt;&gt;"",IF(Taula4[[#This Row],[Codi del contracte]]&gt;199,IF(Taula4[[#This Row],[Codi del contracte]]&lt;300,1,0),0),0)</f>
        <v>0</v>
      </c>
      <c r="DC187" s="74">
        <f>IF(Taula4[[#This Row],[Codi del contracte]]&lt;&gt;"",IF(Taula4[[#This Row],[Codi del contracte]]&gt;499,IF(Taula4[[#This Row],[Codi del contracte]]&lt;600,1,0),0),0)</f>
        <v>0</v>
      </c>
      <c r="DD187" s="74">
        <f t="shared" si="71"/>
        <v>0</v>
      </c>
      <c r="DE187" s="74">
        <f>IF(Taula4[[#This Row],[% Jornada (no posar el símbol %)]]=100,IF(DD187=1,2,0),0)</f>
        <v>0</v>
      </c>
      <c r="DF187" s="74">
        <f>IF(Taula4[[#This Row],[Import anual sol·licitat (màxim 1.200,00€ per treballador)]]=1200,IF(DE187=2,3,0),0)</f>
        <v>0</v>
      </c>
      <c r="DG187" s="74">
        <f>IF(Taula4[[#This Row],[% Jornada (no posar el símbol %)]]&lt;100,IF(Taula4[[#This Row],[Import anual sol·licitat (màxim 1.200,00€ per treballador)]]=1200,4,0),0)</f>
        <v>0</v>
      </c>
      <c r="DH187" s="74">
        <f t="shared" si="77"/>
        <v>0</v>
      </c>
      <c r="DI187" s="74" t="str">
        <f t="shared" si="78"/>
        <v/>
      </c>
      <c r="DJ187" s="74" t="str">
        <f t="shared" si="79"/>
        <v/>
      </c>
      <c r="DK187" s="74" t="str">
        <f t="shared" si="80"/>
        <v/>
      </c>
    </row>
    <row r="188" spans="1:115" ht="13.5" customHeight="1">
      <c r="A188" s="30"/>
      <c r="B188" s="76">
        <v>182</v>
      </c>
      <c r="C188" s="5"/>
      <c r="D188" s="138"/>
      <c r="E188" s="134"/>
      <c r="F188" s="132"/>
      <c r="G188" s="132"/>
      <c r="H188" s="5"/>
      <c r="I188" s="137"/>
      <c r="J188" s="5"/>
      <c r="K188" s="133"/>
      <c r="L188" s="214"/>
      <c r="M188" s="268"/>
      <c r="N188" s="160" t="str">
        <f t="shared" si="54"/>
        <v/>
      </c>
      <c r="O188" s="109"/>
      <c r="P188" s="7"/>
      <c r="Q188" s="7"/>
      <c r="R188" s="7"/>
      <c r="S188" s="7"/>
      <c r="CA188" s="69">
        <f t="shared" si="72"/>
        <v>0</v>
      </c>
      <c r="CB188" s="69" t="str">
        <f t="shared" si="55"/>
        <v/>
      </c>
      <c r="CC188" s="69" t="str">
        <f t="shared" si="56"/>
        <v/>
      </c>
      <c r="CD188" s="69">
        <f t="shared" si="65"/>
        <v>0</v>
      </c>
      <c r="CE188" s="69">
        <f t="shared" si="57"/>
        <v>0</v>
      </c>
      <c r="CF188" s="70" t="str">
        <f t="shared" si="58"/>
        <v/>
      </c>
      <c r="CG188" s="71">
        <f t="shared" si="59"/>
        <v>0</v>
      </c>
      <c r="CH188" s="71">
        <f t="shared" si="60"/>
        <v>0</v>
      </c>
      <c r="CI188" s="71">
        <f t="shared" si="73"/>
        <v>0</v>
      </c>
      <c r="CJ188" s="69">
        <f t="shared" si="74"/>
        <v>0</v>
      </c>
      <c r="CN188" s="73" t="str">
        <f t="shared" si="61"/>
        <v/>
      </c>
      <c r="CO188" s="74" t="str">
        <f t="shared" si="62"/>
        <v/>
      </c>
      <c r="CP188" s="74" t="str">
        <f t="shared" si="66"/>
        <v/>
      </c>
      <c r="CQ188" s="118" t="str">
        <f t="shared" si="63"/>
        <v/>
      </c>
      <c r="CR188" s="118" t="str">
        <f t="shared" si="64"/>
        <v/>
      </c>
      <c r="CS188" s="75" t="str">
        <f t="shared" si="67"/>
        <v/>
      </c>
      <c r="CT188" s="75" t="str">
        <f t="shared" si="68"/>
        <v/>
      </c>
      <c r="CU188" s="74" t="str">
        <f t="shared" si="69"/>
        <v/>
      </c>
      <c r="CV188" s="74" t="str">
        <f t="shared" si="70"/>
        <v/>
      </c>
      <c r="CW188" s="74" t="str">
        <f t="shared" si="75"/>
        <v/>
      </c>
      <c r="CX188" s="110"/>
      <c r="CZ188" s="75">
        <f t="shared" si="76"/>
        <v>0</v>
      </c>
      <c r="DB188" s="74">
        <f>IF(Taula4[[#This Row],[Codi del contracte]]&lt;&gt;"",IF(Taula4[[#This Row],[Codi del contracte]]&gt;199,IF(Taula4[[#This Row],[Codi del contracte]]&lt;300,1,0),0),0)</f>
        <v>0</v>
      </c>
      <c r="DC188" s="74">
        <f>IF(Taula4[[#This Row],[Codi del contracte]]&lt;&gt;"",IF(Taula4[[#This Row],[Codi del contracte]]&gt;499,IF(Taula4[[#This Row],[Codi del contracte]]&lt;600,1,0),0),0)</f>
        <v>0</v>
      </c>
      <c r="DD188" s="74">
        <f t="shared" si="71"/>
        <v>0</v>
      </c>
      <c r="DE188" s="74">
        <f>IF(Taula4[[#This Row],[% Jornada (no posar el símbol %)]]=100,IF(DD188=1,2,0),0)</f>
        <v>0</v>
      </c>
      <c r="DF188" s="74">
        <f>IF(Taula4[[#This Row],[Import anual sol·licitat (màxim 1.200,00€ per treballador)]]=1200,IF(DE188=2,3,0),0)</f>
        <v>0</v>
      </c>
      <c r="DG188" s="74">
        <f>IF(Taula4[[#This Row],[% Jornada (no posar el símbol %)]]&lt;100,IF(Taula4[[#This Row],[Import anual sol·licitat (màxim 1.200,00€ per treballador)]]=1200,4,0),0)</f>
        <v>0</v>
      </c>
      <c r="DH188" s="74">
        <f t="shared" si="77"/>
        <v>0</v>
      </c>
      <c r="DI188" s="74" t="str">
        <f t="shared" si="78"/>
        <v/>
      </c>
      <c r="DJ188" s="74" t="str">
        <f t="shared" si="79"/>
        <v/>
      </c>
      <c r="DK188" s="74" t="str">
        <f t="shared" si="80"/>
        <v/>
      </c>
    </row>
    <row r="189" spans="1:115" ht="13.5" customHeight="1">
      <c r="A189" s="30"/>
      <c r="B189" s="76">
        <v>183</v>
      </c>
      <c r="C189" s="5"/>
      <c r="D189" s="138"/>
      <c r="E189" s="134"/>
      <c r="F189" s="132"/>
      <c r="G189" s="132"/>
      <c r="H189" s="5"/>
      <c r="I189" s="137"/>
      <c r="J189" s="5"/>
      <c r="K189" s="133"/>
      <c r="L189" s="214"/>
      <c r="M189" s="268"/>
      <c r="N189" s="160" t="str">
        <f t="shared" si="54"/>
        <v/>
      </c>
      <c r="O189" s="109"/>
      <c r="P189" s="7"/>
      <c r="Q189" s="7"/>
      <c r="R189" s="7"/>
      <c r="S189" s="7"/>
      <c r="CA189" s="69">
        <f t="shared" si="72"/>
        <v>0</v>
      </c>
      <c r="CB189" s="69" t="str">
        <f t="shared" si="55"/>
        <v/>
      </c>
      <c r="CC189" s="69" t="str">
        <f t="shared" si="56"/>
        <v/>
      </c>
      <c r="CD189" s="69">
        <f t="shared" si="65"/>
        <v>0</v>
      </c>
      <c r="CE189" s="69">
        <f t="shared" si="57"/>
        <v>0</v>
      </c>
      <c r="CF189" s="70" t="str">
        <f t="shared" si="58"/>
        <v/>
      </c>
      <c r="CG189" s="71">
        <f t="shared" si="59"/>
        <v>0</v>
      </c>
      <c r="CH189" s="71">
        <f t="shared" si="60"/>
        <v>0</v>
      </c>
      <c r="CI189" s="71">
        <f t="shared" si="73"/>
        <v>0</v>
      </c>
      <c r="CJ189" s="69">
        <f t="shared" si="74"/>
        <v>0</v>
      </c>
      <c r="CN189" s="73" t="str">
        <f t="shared" si="61"/>
        <v/>
      </c>
      <c r="CO189" s="74" t="str">
        <f t="shared" si="62"/>
        <v/>
      </c>
      <c r="CP189" s="74" t="str">
        <f t="shared" si="66"/>
        <v/>
      </c>
      <c r="CQ189" s="118" t="str">
        <f t="shared" si="63"/>
        <v/>
      </c>
      <c r="CR189" s="118" t="str">
        <f t="shared" si="64"/>
        <v/>
      </c>
      <c r="CS189" s="75" t="str">
        <f t="shared" si="67"/>
        <v/>
      </c>
      <c r="CT189" s="75" t="str">
        <f t="shared" si="68"/>
        <v/>
      </c>
      <c r="CU189" s="74" t="str">
        <f t="shared" si="69"/>
        <v/>
      </c>
      <c r="CV189" s="74" t="str">
        <f t="shared" si="70"/>
        <v/>
      </c>
      <c r="CW189" s="74" t="str">
        <f t="shared" si="75"/>
        <v/>
      </c>
      <c r="CX189" s="110"/>
      <c r="CZ189" s="75">
        <f t="shared" si="76"/>
        <v>0</v>
      </c>
      <c r="DB189" s="74">
        <f>IF(Taula4[[#This Row],[Codi del contracte]]&lt;&gt;"",IF(Taula4[[#This Row],[Codi del contracte]]&gt;199,IF(Taula4[[#This Row],[Codi del contracte]]&lt;300,1,0),0),0)</f>
        <v>0</v>
      </c>
      <c r="DC189" s="74">
        <f>IF(Taula4[[#This Row],[Codi del contracte]]&lt;&gt;"",IF(Taula4[[#This Row],[Codi del contracte]]&gt;499,IF(Taula4[[#This Row],[Codi del contracte]]&lt;600,1,0),0),0)</f>
        <v>0</v>
      </c>
      <c r="DD189" s="74">
        <f t="shared" si="71"/>
        <v>0</v>
      </c>
      <c r="DE189" s="74">
        <f>IF(Taula4[[#This Row],[% Jornada (no posar el símbol %)]]=100,IF(DD189=1,2,0),0)</f>
        <v>0</v>
      </c>
      <c r="DF189" s="74">
        <f>IF(Taula4[[#This Row],[Import anual sol·licitat (màxim 1.200,00€ per treballador)]]=1200,IF(DE189=2,3,0),0)</f>
        <v>0</v>
      </c>
      <c r="DG189" s="74">
        <f>IF(Taula4[[#This Row],[% Jornada (no posar el símbol %)]]&lt;100,IF(Taula4[[#This Row],[Import anual sol·licitat (màxim 1.200,00€ per treballador)]]=1200,4,0),0)</f>
        <v>0</v>
      </c>
      <c r="DH189" s="74">
        <f t="shared" si="77"/>
        <v>0</v>
      </c>
      <c r="DI189" s="74" t="str">
        <f t="shared" si="78"/>
        <v/>
      </c>
      <c r="DJ189" s="74" t="str">
        <f t="shared" si="79"/>
        <v/>
      </c>
      <c r="DK189" s="74" t="str">
        <f t="shared" si="80"/>
        <v/>
      </c>
    </row>
    <row r="190" spans="1:115" ht="13.5" customHeight="1">
      <c r="A190" s="30"/>
      <c r="B190" s="76">
        <v>184</v>
      </c>
      <c r="C190" s="5"/>
      <c r="D190" s="138"/>
      <c r="E190" s="134"/>
      <c r="F190" s="132"/>
      <c r="G190" s="132"/>
      <c r="H190" s="5"/>
      <c r="I190" s="137"/>
      <c r="J190" s="5"/>
      <c r="K190" s="133"/>
      <c r="L190" s="214"/>
      <c r="M190" s="268"/>
      <c r="N190" s="160" t="str">
        <f t="shared" si="54"/>
        <v/>
      </c>
      <c r="O190" s="109"/>
      <c r="P190" s="7"/>
      <c r="Q190" s="7"/>
      <c r="R190" s="7"/>
      <c r="S190" s="7"/>
      <c r="CA190" s="69">
        <f t="shared" si="72"/>
        <v>0</v>
      </c>
      <c r="CB190" s="69" t="str">
        <f t="shared" si="55"/>
        <v/>
      </c>
      <c r="CC190" s="69" t="str">
        <f t="shared" si="56"/>
        <v/>
      </c>
      <c r="CD190" s="69">
        <f t="shared" si="65"/>
        <v>0</v>
      </c>
      <c r="CE190" s="69">
        <f t="shared" si="57"/>
        <v>0</v>
      </c>
      <c r="CF190" s="70" t="str">
        <f t="shared" si="58"/>
        <v/>
      </c>
      <c r="CG190" s="71">
        <f t="shared" si="59"/>
        <v>0</v>
      </c>
      <c r="CH190" s="71">
        <f t="shared" si="60"/>
        <v>0</v>
      </c>
      <c r="CI190" s="71">
        <f t="shared" si="73"/>
        <v>0</v>
      </c>
      <c r="CJ190" s="69">
        <f t="shared" si="74"/>
        <v>0</v>
      </c>
      <c r="CN190" s="73" t="str">
        <f t="shared" si="61"/>
        <v/>
      </c>
      <c r="CO190" s="74" t="str">
        <f t="shared" si="62"/>
        <v/>
      </c>
      <c r="CP190" s="74" t="str">
        <f t="shared" si="66"/>
        <v/>
      </c>
      <c r="CQ190" s="118" t="str">
        <f t="shared" si="63"/>
        <v/>
      </c>
      <c r="CR190" s="118" t="str">
        <f t="shared" si="64"/>
        <v/>
      </c>
      <c r="CS190" s="75" t="str">
        <f t="shared" si="67"/>
        <v/>
      </c>
      <c r="CT190" s="75" t="str">
        <f t="shared" si="68"/>
        <v/>
      </c>
      <c r="CU190" s="74" t="str">
        <f t="shared" si="69"/>
        <v/>
      </c>
      <c r="CV190" s="74" t="str">
        <f t="shared" si="70"/>
        <v/>
      </c>
      <c r="CW190" s="74" t="str">
        <f t="shared" si="75"/>
        <v/>
      </c>
      <c r="CX190" s="110"/>
      <c r="CZ190" s="75">
        <f t="shared" si="76"/>
        <v>0</v>
      </c>
      <c r="DB190" s="74">
        <f>IF(Taula4[[#This Row],[Codi del contracte]]&lt;&gt;"",IF(Taula4[[#This Row],[Codi del contracte]]&gt;199,IF(Taula4[[#This Row],[Codi del contracte]]&lt;300,1,0),0),0)</f>
        <v>0</v>
      </c>
      <c r="DC190" s="74">
        <f>IF(Taula4[[#This Row],[Codi del contracte]]&lt;&gt;"",IF(Taula4[[#This Row],[Codi del contracte]]&gt;499,IF(Taula4[[#This Row],[Codi del contracte]]&lt;600,1,0),0),0)</f>
        <v>0</v>
      </c>
      <c r="DD190" s="74">
        <f t="shared" si="71"/>
        <v>0</v>
      </c>
      <c r="DE190" s="74">
        <f>IF(Taula4[[#This Row],[% Jornada (no posar el símbol %)]]=100,IF(DD190=1,2,0),0)</f>
        <v>0</v>
      </c>
      <c r="DF190" s="74">
        <f>IF(Taula4[[#This Row],[Import anual sol·licitat (màxim 1.200,00€ per treballador)]]=1200,IF(DE190=2,3,0),0)</f>
        <v>0</v>
      </c>
      <c r="DG190" s="74">
        <f>IF(Taula4[[#This Row],[% Jornada (no posar el símbol %)]]&lt;100,IF(Taula4[[#This Row],[Import anual sol·licitat (màxim 1.200,00€ per treballador)]]=1200,4,0),0)</f>
        <v>0</v>
      </c>
      <c r="DH190" s="74">
        <f t="shared" si="77"/>
        <v>0</v>
      </c>
      <c r="DI190" s="74" t="str">
        <f t="shared" si="78"/>
        <v/>
      </c>
      <c r="DJ190" s="74" t="str">
        <f t="shared" si="79"/>
        <v/>
      </c>
      <c r="DK190" s="74" t="str">
        <f t="shared" si="80"/>
        <v/>
      </c>
    </row>
    <row r="191" spans="1:115" ht="13.5" customHeight="1">
      <c r="A191" s="30"/>
      <c r="B191" s="76">
        <v>185</v>
      </c>
      <c r="C191" s="5"/>
      <c r="D191" s="138"/>
      <c r="E191" s="134"/>
      <c r="F191" s="132"/>
      <c r="G191" s="132"/>
      <c r="H191" s="5"/>
      <c r="I191" s="137"/>
      <c r="J191" s="5"/>
      <c r="K191" s="133"/>
      <c r="L191" s="214"/>
      <c r="M191" s="268"/>
      <c r="N191" s="160" t="str">
        <f t="shared" si="54"/>
        <v/>
      </c>
      <c r="O191" s="109"/>
      <c r="P191" s="7"/>
      <c r="Q191" s="7"/>
      <c r="R191" s="7"/>
      <c r="S191" s="7"/>
      <c r="CA191" s="69">
        <f t="shared" si="72"/>
        <v>0</v>
      </c>
      <c r="CB191" s="69" t="str">
        <f t="shared" si="55"/>
        <v/>
      </c>
      <c r="CC191" s="69" t="str">
        <f t="shared" si="56"/>
        <v/>
      </c>
      <c r="CD191" s="69">
        <f t="shared" si="65"/>
        <v>0</v>
      </c>
      <c r="CE191" s="69">
        <f t="shared" si="57"/>
        <v>0</v>
      </c>
      <c r="CF191" s="70" t="str">
        <f t="shared" si="58"/>
        <v/>
      </c>
      <c r="CG191" s="71">
        <f t="shared" si="59"/>
        <v>0</v>
      </c>
      <c r="CH191" s="71">
        <f t="shared" si="60"/>
        <v>0</v>
      </c>
      <c r="CI191" s="71">
        <f t="shared" si="73"/>
        <v>0</v>
      </c>
      <c r="CJ191" s="69">
        <f t="shared" si="74"/>
        <v>0</v>
      </c>
      <c r="CN191" s="73" t="str">
        <f t="shared" si="61"/>
        <v/>
      </c>
      <c r="CO191" s="74" t="str">
        <f t="shared" si="62"/>
        <v/>
      </c>
      <c r="CP191" s="74" t="str">
        <f t="shared" si="66"/>
        <v/>
      </c>
      <c r="CQ191" s="118" t="str">
        <f t="shared" si="63"/>
        <v/>
      </c>
      <c r="CR191" s="118" t="str">
        <f t="shared" si="64"/>
        <v/>
      </c>
      <c r="CS191" s="75" t="str">
        <f t="shared" si="67"/>
        <v/>
      </c>
      <c r="CT191" s="75" t="str">
        <f t="shared" si="68"/>
        <v/>
      </c>
      <c r="CU191" s="74" t="str">
        <f t="shared" si="69"/>
        <v/>
      </c>
      <c r="CV191" s="74" t="str">
        <f t="shared" si="70"/>
        <v/>
      </c>
      <c r="CW191" s="74" t="str">
        <f t="shared" si="75"/>
        <v/>
      </c>
      <c r="CX191" s="110"/>
      <c r="CZ191" s="75">
        <f t="shared" si="76"/>
        <v>0</v>
      </c>
      <c r="DB191" s="74">
        <f>IF(Taula4[[#This Row],[Codi del contracte]]&lt;&gt;"",IF(Taula4[[#This Row],[Codi del contracte]]&gt;199,IF(Taula4[[#This Row],[Codi del contracte]]&lt;300,1,0),0),0)</f>
        <v>0</v>
      </c>
      <c r="DC191" s="74">
        <f>IF(Taula4[[#This Row],[Codi del contracte]]&lt;&gt;"",IF(Taula4[[#This Row],[Codi del contracte]]&gt;499,IF(Taula4[[#This Row],[Codi del contracte]]&lt;600,1,0),0),0)</f>
        <v>0</v>
      </c>
      <c r="DD191" s="74">
        <f t="shared" si="71"/>
        <v>0</v>
      </c>
      <c r="DE191" s="74">
        <f>IF(Taula4[[#This Row],[% Jornada (no posar el símbol %)]]=100,IF(DD191=1,2,0),0)</f>
        <v>0</v>
      </c>
      <c r="DF191" s="74">
        <f>IF(Taula4[[#This Row],[Import anual sol·licitat (màxim 1.200,00€ per treballador)]]=1200,IF(DE191=2,3,0),0)</f>
        <v>0</v>
      </c>
      <c r="DG191" s="74">
        <f>IF(Taula4[[#This Row],[% Jornada (no posar el símbol %)]]&lt;100,IF(Taula4[[#This Row],[Import anual sol·licitat (màxim 1.200,00€ per treballador)]]=1200,4,0),0)</f>
        <v>0</v>
      </c>
      <c r="DH191" s="74">
        <f t="shared" si="77"/>
        <v>0</v>
      </c>
      <c r="DI191" s="74" t="str">
        <f t="shared" si="78"/>
        <v/>
      </c>
      <c r="DJ191" s="74" t="str">
        <f t="shared" si="79"/>
        <v/>
      </c>
      <c r="DK191" s="74" t="str">
        <f t="shared" si="80"/>
        <v/>
      </c>
    </row>
    <row r="192" spans="1:115" ht="13.5" customHeight="1">
      <c r="A192" s="30"/>
      <c r="B192" s="76">
        <v>186</v>
      </c>
      <c r="C192" s="5"/>
      <c r="D192" s="138"/>
      <c r="E192" s="134"/>
      <c r="F192" s="132"/>
      <c r="G192" s="132"/>
      <c r="H192" s="5"/>
      <c r="I192" s="137"/>
      <c r="J192" s="5"/>
      <c r="K192" s="133"/>
      <c r="L192" s="214"/>
      <c r="M192" s="268"/>
      <c r="N192" s="160" t="str">
        <f t="shared" si="54"/>
        <v/>
      </c>
      <c r="O192" s="109"/>
      <c r="P192" s="7"/>
      <c r="Q192" s="7"/>
      <c r="R192" s="7"/>
      <c r="S192" s="7"/>
      <c r="CA192" s="69">
        <f t="shared" si="72"/>
        <v>0</v>
      </c>
      <c r="CB192" s="69" t="str">
        <f t="shared" si="55"/>
        <v/>
      </c>
      <c r="CC192" s="69" t="str">
        <f t="shared" si="56"/>
        <v/>
      </c>
      <c r="CD192" s="69">
        <f t="shared" si="65"/>
        <v>0</v>
      </c>
      <c r="CE192" s="69">
        <f t="shared" si="57"/>
        <v>0</v>
      </c>
      <c r="CF192" s="70" t="str">
        <f t="shared" si="58"/>
        <v/>
      </c>
      <c r="CG192" s="71">
        <f t="shared" si="59"/>
        <v>0</v>
      </c>
      <c r="CH192" s="71">
        <f t="shared" si="60"/>
        <v>0</v>
      </c>
      <c r="CI192" s="71">
        <f t="shared" si="73"/>
        <v>0</v>
      </c>
      <c r="CJ192" s="69">
        <f t="shared" si="74"/>
        <v>0</v>
      </c>
      <c r="CN192" s="73" t="str">
        <f t="shared" si="61"/>
        <v/>
      </c>
      <c r="CO192" s="74" t="str">
        <f t="shared" si="62"/>
        <v/>
      </c>
      <c r="CP192" s="74" t="str">
        <f t="shared" si="66"/>
        <v/>
      </c>
      <c r="CQ192" s="118" t="str">
        <f t="shared" si="63"/>
        <v/>
      </c>
      <c r="CR192" s="118" t="str">
        <f t="shared" si="64"/>
        <v/>
      </c>
      <c r="CS192" s="75" t="str">
        <f t="shared" si="67"/>
        <v/>
      </c>
      <c r="CT192" s="75" t="str">
        <f t="shared" si="68"/>
        <v/>
      </c>
      <c r="CU192" s="74" t="str">
        <f t="shared" si="69"/>
        <v/>
      </c>
      <c r="CV192" s="74" t="str">
        <f t="shared" si="70"/>
        <v/>
      </c>
      <c r="CW192" s="74" t="str">
        <f t="shared" si="75"/>
        <v/>
      </c>
      <c r="CX192" s="110"/>
      <c r="CZ192" s="75">
        <f t="shared" si="76"/>
        <v>0</v>
      </c>
      <c r="DB192" s="74">
        <f>IF(Taula4[[#This Row],[Codi del contracte]]&lt;&gt;"",IF(Taula4[[#This Row],[Codi del contracte]]&gt;199,IF(Taula4[[#This Row],[Codi del contracte]]&lt;300,1,0),0),0)</f>
        <v>0</v>
      </c>
      <c r="DC192" s="74">
        <f>IF(Taula4[[#This Row],[Codi del contracte]]&lt;&gt;"",IF(Taula4[[#This Row],[Codi del contracte]]&gt;499,IF(Taula4[[#This Row],[Codi del contracte]]&lt;600,1,0),0),0)</f>
        <v>0</v>
      </c>
      <c r="DD192" s="74">
        <f t="shared" si="71"/>
        <v>0</v>
      </c>
      <c r="DE192" s="74">
        <f>IF(Taula4[[#This Row],[% Jornada (no posar el símbol %)]]=100,IF(DD192=1,2,0),0)</f>
        <v>0</v>
      </c>
      <c r="DF192" s="74">
        <f>IF(Taula4[[#This Row],[Import anual sol·licitat (màxim 1.200,00€ per treballador)]]=1200,IF(DE192=2,3,0),0)</f>
        <v>0</v>
      </c>
      <c r="DG192" s="74">
        <f>IF(Taula4[[#This Row],[% Jornada (no posar el símbol %)]]&lt;100,IF(Taula4[[#This Row],[Import anual sol·licitat (màxim 1.200,00€ per treballador)]]=1200,4,0),0)</f>
        <v>0</v>
      </c>
      <c r="DH192" s="74">
        <f t="shared" si="77"/>
        <v>0</v>
      </c>
      <c r="DI192" s="74" t="str">
        <f t="shared" si="78"/>
        <v/>
      </c>
      <c r="DJ192" s="74" t="str">
        <f t="shared" si="79"/>
        <v/>
      </c>
      <c r="DK192" s="74" t="str">
        <f t="shared" si="80"/>
        <v/>
      </c>
    </row>
    <row r="193" spans="1:115" ht="13.5" customHeight="1">
      <c r="A193" s="30"/>
      <c r="B193" s="76">
        <v>187</v>
      </c>
      <c r="C193" s="5"/>
      <c r="D193" s="138"/>
      <c r="E193" s="134"/>
      <c r="F193" s="132"/>
      <c r="G193" s="132"/>
      <c r="H193" s="5"/>
      <c r="I193" s="137"/>
      <c r="J193" s="5"/>
      <c r="K193" s="133"/>
      <c r="L193" s="214"/>
      <c r="M193" s="268"/>
      <c r="N193" s="160" t="str">
        <f t="shared" si="54"/>
        <v/>
      </c>
      <c r="O193" s="109"/>
      <c r="P193" s="7"/>
      <c r="Q193" s="7"/>
      <c r="R193" s="7"/>
      <c r="S193" s="7"/>
      <c r="CA193" s="69">
        <f t="shared" si="72"/>
        <v>0</v>
      </c>
      <c r="CB193" s="69" t="str">
        <f t="shared" si="55"/>
        <v/>
      </c>
      <c r="CC193" s="69" t="str">
        <f t="shared" si="56"/>
        <v/>
      </c>
      <c r="CD193" s="69">
        <f t="shared" si="65"/>
        <v>0</v>
      </c>
      <c r="CE193" s="69">
        <f t="shared" si="57"/>
        <v>0</v>
      </c>
      <c r="CF193" s="70" t="str">
        <f t="shared" si="58"/>
        <v/>
      </c>
      <c r="CG193" s="71">
        <f t="shared" si="59"/>
        <v>0</v>
      </c>
      <c r="CH193" s="71">
        <f t="shared" si="60"/>
        <v>0</v>
      </c>
      <c r="CI193" s="71">
        <f t="shared" si="73"/>
        <v>0</v>
      </c>
      <c r="CJ193" s="69">
        <f t="shared" si="74"/>
        <v>0</v>
      </c>
      <c r="CN193" s="73" t="str">
        <f t="shared" si="61"/>
        <v/>
      </c>
      <c r="CO193" s="74" t="str">
        <f t="shared" si="62"/>
        <v/>
      </c>
      <c r="CP193" s="74" t="str">
        <f t="shared" si="66"/>
        <v/>
      </c>
      <c r="CQ193" s="118" t="str">
        <f t="shared" si="63"/>
        <v/>
      </c>
      <c r="CR193" s="118" t="str">
        <f t="shared" si="64"/>
        <v/>
      </c>
      <c r="CS193" s="75" t="str">
        <f t="shared" si="67"/>
        <v/>
      </c>
      <c r="CT193" s="75" t="str">
        <f t="shared" si="68"/>
        <v/>
      </c>
      <c r="CU193" s="74" t="str">
        <f t="shared" si="69"/>
        <v/>
      </c>
      <c r="CV193" s="74" t="str">
        <f t="shared" si="70"/>
        <v/>
      </c>
      <c r="CW193" s="74" t="str">
        <f t="shared" si="75"/>
        <v/>
      </c>
      <c r="CX193" s="110"/>
      <c r="CZ193" s="75">
        <f t="shared" si="76"/>
        <v>0</v>
      </c>
      <c r="DB193" s="74">
        <f>IF(Taula4[[#This Row],[Codi del contracte]]&lt;&gt;"",IF(Taula4[[#This Row],[Codi del contracte]]&gt;199,IF(Taula4[[#This Row],[Codi del contracte]]&lt;300,1,0),0),0)</f>
        <v>0</v>
      </c>
      <c r="DC193" s="74">
        <f>IF(Taula4[[#This Row],[Codi del contracte]]&lt;&gt;"",IF(Taula4[[#This Row],[Codi del contracte]]&gt;499,IF(Taula4[[#This Row],[Codi del contracte]]&lt;600,1,0),0),0)</f>
        <v>0</v>
      </c>
      <c r="DD193" s="74">
        <f t="shared" si="71"/>
        <v>0</v>
      </c>
      <c r="DE193" s="74">
        <f>IF(Taula4[[#This Row],[% Jornada (no posar el símbol %)]]=100,IF(DD193=1,2,0),0)</f>
        <v>0</v>
      </c>
      <c r="DF193" s="74">
        <f>IF(Taula4[[#This Row],[Import anual sol·licitat (màxim 1.200,00€ per treballador)]]=1200,IF(DE193=2,3,0),0)</f>
        <v>0</v>
      </c>
      <c r="DG193" s="74">
        <f>IF(Taula4[[#This Row],[% Jornada (no posar el símbol %)]]&lt;100,IF(Taula4[[#This Row],[Import anual sol·licitat (màxim 1.200,00€ per treballador)]]=1200,4,0),0)</f>
        <v>0</v>
      </c>
      <c r="DH193" s="74">
        <f t="shared" si="77"/>
        <v>0</v>
      </c>
      <c r="DI193" s="74" t="str">
        <f t="shared" si="78"/>
        <v/>
      </c>
      <c r="DJ193" s="74" t="str">
        <f t="shared" si="79"/>
        <v/>
      </c>
      <c r="DK193" s="74" t="str">
        <f t="shared" si="80"/>
        <v/>
      </c>
    </row>
    <row r="194" spans="1:115" ht="13.5" customHeight="1">
      <c r="A194" s="30"/>
      <c r="B194" s="76">
        <v>188</v>
      </c>
      <c r="C194" s="5"/>
      <c r="D194" s="138"/>
      <c r="E194" s="134"/>
      <c r="F194" s="132"/>
      <c r="G194" s="132"/>
      <c r="H194" s="5"/>
      <c r="I194" s="137"/>
      <c r="J194" s="5"/>
      <c r="K194" s="133"/>
      <c r="L194" s="214"/>
      <c r="M194" s="268"/>
      <c r="N194" s="160" t="str">
        <f t="shared" si="54"/>
        <v/>
      </c>
      <c r="O194" s="109"/>
      <c r="P194" s="7"/>
      <c r="Q194" s="7"/>
      <c r="R194" s="7"/>
      <c r="S194" s="7"/>
      <c r="CA194" s="69">
        <f t="shared" si="72"/>
        <v>0</v>
      </c>
      <c r="CB194" s="69" t="str">
        <f t="shared" si="55"/>
        <v/>
      </c>
      <c r="CC194" s="69" t="str">
        <f t="shared" si="56"/>
        <v/>
      </c>
      <c r="CD194" s="69">
        <f t="shared" si="65"/>
        <v>0</v>
      </c>
      <c r="CE194" s="69">
        <f t="shared" si="57"/>
        <v>0</v>
      </c>
      <c r="CF194" s="70" t="str">
        <f t="shared" si="58"/>
        <v/>
      </c>
      <c r="CG194" s="71">
        <f t="shared" si="59"/>
        <v>0</v>
      </c>
      <c r="CH194" s="71">
        <f t="shared" si="60"/>
        <v>0</v>
      </c>
      <c r="CI194" s="71">
        <f t="shared" si="73"/>
        <v>0</v>
      </c>
      <c r="CJ194" s="69">
        <f t="shared" si="74"/>
        <v>0</v>
      </c>
      <c r="CN194" s="73" t="str">
        <f t="shared" si="61"/>
        <v/>
      </c>
      <c r="CO194" s="74" t="str">
        <f t="shared" si="62"/>
        <v/>
      </c>
      <c r="CP194" s="74" t="str">
        <f t="shared" si="66"/>
        <v/>
      </c>
      <c r="CQ194" s="118" t="str">
        <f t="shared" si="63"/>
        <v/>
      </c>
      <c r="CR194" s="118" t="str">
        <f t="shared" si="64"/>
        <v/>
      </c>
      <c r="CS194" s="75" t="str">
        <f t="shared" si="67"/>
        <v/>
      </c>
      <c r="CT194" s="75" t="str">
        <f t="shared" si="68"/>
        <v/>
      </c>
      <c r="CU194" s="74" t="str">
        <f t="shared" si="69"/>
        <v/>
      </c>
      <c r="CV194" s="74" t="str">
        <f t="shared" si="70"/>
        <v/>
      </c>
      <c r="CW194" s="74" t="str">
        <f t="shared" si="75"/>
        <v/>
      </c>
      <c r="CX194" s="110"/>
      <c r="CZ194" s="75">
        <f t="shared" si="76"/>
        <v>0</v>
      </c>
      <c r="DB194" s="74">
        <f>IF(Taula4[[#This Row],[Codi del contracte]]&lt;&gt;"",IF(Taula4[[#This Row],[Codi del contracte]]&gt;199,IF(Taula4[[#This Row],[Codi del contracte]]&lt;300,1,0),0),0)</f>
        <v>0</v>
      </c>
      <c r="DC194" s="74">
        <f>IF(Taula4[[#This Row],[Codi del contracte]]&lt;&gt;"",IF(Taula4[[#This Row],[Codi del contracte]]&gt;499,IF(Taula4[[#This Row],[Codi del contracte]]&lt;600,1,0),0),0)</f>
        <v>0</v>
      </c>
      <c r="DD194" s="74">
        <f t="shared" si="71"/>
        <v>0</v>
      </c>
      <c r="DE194" s="74">
        <f>IF(Taula4[[#This Row],[% Jornada (no posar el símbol %)]]=100,IF(DD194=1,2,0),0)</f>
        <v>0</v>
      </c>
      <c r="DF194" s="74">
        <f>IF(Taula4[[#This Row],[Import anual sol·licitat (màxim 1.200,00€ per treballador)]]=1200,IF(DE194=2,3,0),0)</f>
        <v>0</v>
      </c>
      <c r="DG194" s="74">
        <f>IF(Taula4[[#This Row],[% Jornada (no posar el símbol %)]]&lt;100,IF(Taula4[[#This Row],[Import anual sol·licitat (màxim 1.200,00€ per treballador)]]=1200,4,0),0)</f>
        <v>0</v>
      </c>
      <c r="DH194" s="74">
        <f t="shared" si="77"/>
        <v>0</v>
      </c>
      <c r="DI194" s="74" t="str">
        <f t="shared" si="78"/>
        <v/>
      </c>
      <c r="DJ194" s="74" t="str">
        <f t="shared" si="79"/>
        <v/>
      </c>
      <c r="DK194" s="74" t="str">
        <f t="shared" si="80"/>
        <v/>
      </c>
    </row>
    <row r="195" spans="1:115" ht="13.5" customHeight="1">
      <c r="A195" s="30"/>
      <c r="B195" s="76">
        <v>189</v>
      </c>
      <c r="C195" s="5"/>
      <c r="D195" s="138"/>
      <c r="E195" s="134"/>
      <c r="F195" s="132"/>
      <c r="G195" s="132"/>
      <c r="H195" s="5"/>
      <c r="I195" s="137"/>
      <c r="J195" s="5"/>
      <c r="K195" s="133"/>
      <c r="L195" s="214"/>
      <c r="M195" s="268"/>
      <c r="N195" s="160" t="str">
        <f t="shared" si="54"/>
        <v/>
      </c>
      <c r="O195" s="109"/>
      <c r="P195" s="7"/>
      <c r="Q195" s="7"/>
      <c r="R195" s="7"/>
      <c r="S195" s="7"/>
      <c r="CA195" s="69">
        <f t="shared" si="72"/>
        <v>0</v>
      </c>
      <c r="CB195" s="69" t="str">
        <f t="shared" si="55"/>
        <v/>
      </c>
      <c r="CC195" s="69" t="str">
        <f t="shared" si="56"/>
        <v/>
      </c>
      <c r="CD195" s="69">
        <f t="shared" si="65"/>
        <v>0</v>
      </c>
      <c r="CE195" s="69">
        <f t="shared" si="57"/>
        <v>0</v>
      </c>
      <c r="CF195" s="70" t="str">
        <f t="shared" si="58"/>
        <v/>
      </c>
      <c r="CG195" s="71">
        <f t="shared" si="59"/>
        <v>0</v>
      </c>
      <c r="CH195" s="71">
        <f t="shared" si="60"/>
        <v>0</v>
      </c>
      <c r="CI195" s="71">
        <f t="shared" si="73"/>
        <v>0</v>
      </c>
      <c r="CJ195" s="69">
        <f t="shared" si="74"/>
        <v>0</v>
      </c>
      <c r="CN195" s="73" t="str">
        <f t="shared" si="61"/>
        <v/>
      </c>
      <c r="CO195" s="74" t="str">
        <f t="shared" si="62"/>
        <v/>
      </c>
      <c r="CP195" s="74" t="str">
        <f t="shared" si="66"/>
        <v/>
      </c>
      <c r="CQ195" s="118" t="str">
        <f t="shared" si="63"/>
        <v/>
      </c>
      <c r="CR195" s="118" t="str">
        <f t="shared" si="64"/>
        <v/>
      </c>
      <c r="CS195" s="75" t="str">
        <f t="shared" si="67"/>
        <v/>
      </c>
      <c r="CT195" s="75" t="str">
        <f t="shared" si="68"/>
        <v/>
      </c>
      <c r="CU195" s="74" t="str">
        <f t="shared" si="69"/>
        <v/>
      </c>
      <c r="CV195" s="74" t="str">
        <f t="shared" si="70"/>
        <v/>
      </c>
      <c r="CW195" s="74" t="str">
        <f t="shared" si="75"/>
        <v/>
      </c>
      <c r="CX195" s="110"/>
      <c r="CZ195" s="75">
        <f t="shared" si="76"/>
        <v>0</v>
      </c>
      <c r="DB195" s="74">
        <f>IF(Taula4[[#This Row],[Codi del contracte]]&lt;&gt;"",IF(Taula4[[#This Row],[Codi del contracte]]&gt;199,IF(Taula4[[#This Row],[Codi del contracte]]&lt;300,1,0),0),0)</f>
        <v>0</v>
      </c>
      <c r="DC195" s="74">
        <f>IF(Taula4[[#This Row],[Codi del contracte]]&lt;&gt;"",IF(Taula4[[#This Row],[Codi del contracte]]&gt;499,IF(Taula4[[#This Row],[Codi del contracte]]&lt;600,1,0),0),0)</f>
        <v>0</v>
      </c>
      <c r="DD195" s="74">
        <f t="shared" si="71"/>
        <v>0</v>
      </c>
      <c r="DE195" s="74">
        <f>IF(Taula4[[#This Row],[% Jornada (no posar el símbol %)]]=100,IF(DD195=1,2,0),0)</f>
        <v>0</v>
      </c>
      <c r="DF195" s="74">
        <f>IF(Taula4[[#This Row],[Import anual sol·licitat (màxim 1.200,00€ per treballador)]]=1200,IF(DE195=2,3,0),0)</f>
        <v>0</v>
      </c>
      <c r="DG195" s="74">
        <f>IF(Taula4[[#This Row],[% Jornada (no posar el símbol %)]]&lt;100,IF(Taula4[[#This Row],[Import anual sol·licitat (màxim 1.200,00€ per treballador)]]=1200,4,0),0)</f>
        <v>0</v>
      </c>
      <c r="DH195" s="74">
        <f t="shared" si="77"/>
        <v>0</v>
      </c>
      <c r="DI195" s="74" t="str">
        <f t="shared" si="78"/>
        <v/>
      </c>
      <c r="DJ195" s="74" t="str">
        <f t="shared" si="79"/>
        <v/>
      </c>
      <c r="DK195" s="74" t="str">
        <f t="shared" si="80"/>
        <v/>
      </c>
    </row>
    <row r="196" spans="1:115" ht="13.5" customHeight="1">
      <c r="A196" s="30"/>
      <c r="B196" s="76">
        <v>190</v>
      </c>
      <c r="C196" s="5"/>
      <c r="D196" s="138"/>
      <c r="E196" s="134"/>
      <c r="F196" s="132"/>
      <c r="G196" s="132"/>
      <c r="H196" s="5"/>
      <c r="I196" s="137"/>
      <c r="J196" s="5"/>
      <c r="K196" s="133"/>
      <c r="L196" s="214"/>
      <c r="M196" s="268"/>
      <c r="N196" s="160" t="str">
        <f t="shared" si="54"/>
        <v/>
      </c>
      <c r="O196" s="109"/>
      <c r="P196" s="7"/>
      <c r="Q196" s="7"/>
      <c r="R196" s="7"/>
      <c r="S196" s="7"/>
      <c r="CA196" s="69">
        <f t="shared" si="72"/>
        <v>0</v>
      </c>
      <c r="CB196" s="69" t="str">
        <f t="shared" si="55"/>
        <v/>
      </c>
      <c r="CC196" s="69" t="str">
        <f t="shared" si="56"/>
        <v/>
      </c>
      <c r="CD196" s="69">
        <f t="shared" si="65"/>
        <v>0</v>
      </c>
      <c r="CE196" s="69">
        <f t="shared" si="57"/>
        <v>0</v>
      </c>
      <c r="CF196" s="70" t="str">
        <f t="shared" si="58"/>
        <v/>
      </c>
      <c r="CG196" s="71">
        <f t="shared" si="59"/>
        <v>0</v>
      </c>
      <c r="CH196" s="71">
        <f t="shared" si="60"/>
        <v>0</v>
      </c>
      <c r="CI196" s="71">
        <f t="shared" si="73"/>
        <v>0</v>
      </c>
      <c r="CJ196" s="69">
        <f t="shared" si="74"/>
        <v>0</v>
      </c>
      <c r="CN196" s="73" t="str">
        <f t="shared" si="61"/>
        <v/>
      </c>
      <c r="CO196" s="74" t="str">
        <f t="shared" si="62"/>
        <v/>
      </c>
      <c r="CP196" s="74" t="str">
        <f t="shared" si="66"/>
        <v/>
      </c>
      <c r="CQ196" s="118" t="str">
        <f t="shared" si="63"/>
        <v/>
      </c>
      <c r="CR196" s="118" t="str">
        <f t="shared" si="64"/>
        <v/>
      </c>
      <c r="CS196" s="75" t="str">
        <f t="shared" si="67"/>
        <v/>
      </c>
      <c r="CT196" s="75" t="str">
        <f t="shared" si="68"/>
        <v/>
      </c>
      <c r="CU196" s="74" t="str">
        <f t="shared" si="69"/>
        <v/>
      </c>
      <c r="CV196" s="74" t="str">
        <f t="shared" si="70"/>
        <v/>
      </c>
      <c r="CW196" s="74" t="str">
        <f t="shared" si="75"/>
        <v/>
      </c>
      <c r="CX196" s="110"/>
      <c r="CZ196" s="75">
        <f t="shared" si="76"/>
        <v>0</v>
      </c>
      <c r="DB196" s="74">
        <f>IF(Taula4[[#This Row],[Codi del contracte]]&lt;&gt;"",IF(Taula4[[#This Row],[Codi del contracte]]&gt;199,IF(Taula4[[#This Row],[Codi del contracte]]&lt;300,1,0),0),0)</f>
        <v>0</v>
      </c>
      <c r="DC196" s="74">
        <f>IF(Taula4[[#This Row],[Codi del contracte]]&lt;&gt;"",IF(Taula4[[#This Row],[Codi del contracte]]&gt;499,IF(Taula4[[#This Row],[Codi del contracte]]&lt;600,1,0),0),0)</f>
        <v>0</v>
      </c>
      <c r="DD196" s="74">
        <f t="shared" si="71"/>
        <v>0</v>
      </c>
      <c r="DE196" s="74">
        <f>IF(Taula4[[#This Row],[% Jornada (no posar el símbol %)]]=100,IF(DD196=1,2,0),0)</f>
        <v>0</v>
      </c>
      <c r="DF196" s="74">
        <f>IF(Taula4[[#This Row],[Import anual sol·licitat (màxim 1.200,00€ per treballador)]]=1200,IF(DE196=2,3,0),0)</f>
        <v>0</v>
      </c>
      <c r="DG196" s="74">
        <f>IF(Taula4[[#This Row],[% Jornada (no posar el símbol %)]]&lt;100,IF(Taula4[[#This Row],[Import anual sol·licitat (màxim 1.200,00€ per treballador)]]=1200,4,0),0)</f>
        <v>0</v>
      </c>
      <c r="DH196" s="74">
        <f t="shared" si="77"/>
        <v>0</v>
      </c>
      <c r="DI196" s="74" t="str">
        <f t="shared" si="78"/>
        <v/>
      </c>
      <c r="DJ196" s="74" t="str">
        <f t="shared" si="79"/>
        <v/>
      </c>
      <c r="DK196" s="74" t="str">
        <f t="shared" si="80"/>
        <v/>
      </c>
    </row>
    <row r="197" spans="1:115" ht="13.5" customHeight="1">
      <c r="A197" s="30"/>
      <c r="B197" s="76">
        <v>191</v>
      </c>
      <c r="C197" s="5"/>
      <c r="D197" s="138"/>
      <c r="E197" s="134"/>
      <c r="F197" s="132"/>
      <c r="G197" s="132"/>
      <c r="H197" s="5"/>
      <c r="I197" s="137"/>
      <c r="J197" s="5"/>
      <c r="K197" s="133"/>
      <c r="L197" s="214"/>
      <c r="M197" s="268"/>
      <c r="N197" s="160" t="str">
        <f t="shared" si="54"/>
        <v/>
      </c>
      <c r="O197" s="109"/>
      <c r="P197" s="7"/>
      <c r="Q197" s="7"/>
      <c r="R197" s="7"/>
      <c r="S197" s="7"/>
      <c r="CA197" s="69">
        <f t="shared" si="72"/>
        <v>0</v>
      </c>
      <c r="CB197" s="69" t="str">
        <f t="shared" si="55"/>
        <v/>
      </c>
      <c r="CC197" s="69" t="str">
        <f t="shared" si="56"/>
        <v/>
      </c>
      <c r="CD197" s="69">
        <f t="shared" si="65"/>
        <v>0</v>
      </c>
      <c r="CE197" s="69">
        <f t="shared" si="57"/>
        <v>0</v>
      </c>
      <c r="CF197" s="70" t="str">
        <f t="shared" si="58"/>
        <v/>
      </c>
      <c r="CG197" s="71">
        <f t="shared" si="59"/>
        <v>0</v>
      </c>
      <c r="CH197" s="71">
        <f t="shared" si="60"/>
        <v>0</v>
      </c>
      <c r="CI197" s="71">
        <f t="shared" si="73"/>
        <v>0</v>
      </c>
      <c r="CJ197" s="69">
        <f t="shared" si="74"/>
        <v>0</v>
      </c>
      <c r="CN197" s="73" t="str">
        <f t="shared" si="61"/>
        <v/>
      </c>
      <c r="CO197" s="74" t="str">
        <f t="shared" si="62"/>
        <v/>
      </c>
      <c r="CP197" s="74" t="str">
        <f t="shared" si="66"/>
        <v/>
      </c>
      <c r="CQ197" s="118" t="str">
        <f t="shared" si="63"/>
        <v/>
      </c>
      <c r="CR197" s="118" t="str">
        <f t="shared" si="64"/>
        <v/>
      </c>
      <c r="CS197" s="75" t="str">
        <f t="shared" si="67"/>
        <v/>
      </c>
      <c r="CT197" s="75" t="str">
        <f t="shared" si="68"/>
        <v/>
      </c>
      <c r="CU197" s="74" t="str">
        <f t="shared" si="69"/>
        <v/>
      </c>
      <c r="CV197" s="74" t="str">
        <f t="shared" si="70"/>
        <v/>
      </c>
      <c r="CW197" s="74" t="str">
        <f t="shared" si="75"/>
        <v/>
      </c>
      <c r="CX197" s="110"/>
      <c r="CZ197" s="75">
        <f t="shared" si="76"/>
        <v>0</v>
      </c>
      <c r="DB197" s="74">
        <f>IF(Taula4[[#This Row],[Codi del contracte]]&lt;&gt;"",IF(Taula4[[#This Row],[Codi del contracte]]&gt;199,IF(Taula4[[#This Row],[Codi del contracte]]&lt;300,1,0),0),0)</f>
        <v>0</v>
      </c>
      <c r="DC197" s="74">
        <f>IF(Taula4[[#This Row],[Codi del contracte]]&lt;&gt;"",IF(Taula4[[#This Row],[Codi del contracte]]&gt;499,IF(Taula4[[#This Row],[Codi del contracte]]&lt;600,1,0),0),0)</f>
        <v>0</v>
      </c>
      <c r="DD197" s="74">
        <f t="shared" si="71"/>
        <v>0</v>
      </c>
      <c r="DE197" s="74">
        <f>IF(Taula4[[#This Row],[% Jornada (no posar el símbol %)]]=100,IF(DD197=1,2,0),0)</f>
        <v>0</v>
      </c>
      <c r="DF197" s="74">
        <f>IF(Taula4[[#This Row],[Import anual sol·licitat (màxim 1.200,00€ per treballador)]]=1200,IF(DE197=2,3,0),0)</f>
        <v>0</v>
      </c>
      <c r="DG197" s="74">
        <f>IF(Taula4[[#This Row],[% Jornada (no posar el símbol %)]]&lt;100,IF(Taula4[[#This Row],[Import anual sol·licitat (màxim 1.200,00€ per treballador)]]=1200,4,0),0)</f>
        <v>0</v>
      </c>
      <c r="DH197" s="74">
        <f t="shared" si="77"/>
        <v>0</v>
      </c>
      <c r="DI197" s="74" t="str">
        <f t="shared" si="78"/>
        <v/>
      </c>
      <c r="DJ197" s="74" t="str">
        <f t="shared" si="79"/>
        <v/>
      </c>
      <c r="DK197" s="74" t="str">
        <f t="shared" si="80"/>
        <v/>
      </c>
    </row>
    <row r="198" spans="1:115" ht="13.5" customHeight="1">
      <c r="A198" s="30"/>
      <c r="B198" s="76">
        <v>192</v>
      </c>
      <c r="C198" s="5"/>
      <c r="D198" s="138"/>
      <c r="E198" s="134"/>
      <c r="F198" s="132"/>
      <c r="G198" s="132"/>
      <c r="H198" s="5"/>
      <c r="I198" s="137"/>
      <c r="J198" s="5"/>
      <c r="K198" s="133"/>
      <c r="L198" s="214"/>
      <c r="M198" s="268"/>
      <c r="N198" s="160" t="str">
        <f t="shared" si="54"/>
        <v/>
      </c>
      <c r="O198" s="109"/>
      <c r="P198" s="7"/>
      <c r="Q198" s="7"/>
      <c r="R198" s="7"/>
      <c r="S198" s="7"/>
      <c r="CA198" s="69">
        <f t="shared" si="72"/>
        <v>0</v>
      </c>
      <c r="CB198" s="69" t="str">
        <f t="shared" si="55"/>
        <v/>
      </c>
      <c r="CC198" s="69" t="str">
        <f t="shared" si="56"/>
        <v/>
      </c>
      <c r="CD198" s="69">
        <f t="shared" si="65"/>
        <v>0</v>
      </c>
      <c r="CE198" s="69">
        <f t="shared" si="57"/>
        <v>0</v>
      </c>
      <c r="CF198" s="70" t="str">
        <f t="shared" si="58"/>
        <v/>
      </c>
      <c r="CG198" s="71">
        <f t="shared" si="59"/>
        <v>0</v>
      </c>
      <c r="CH198" s="71">
        <f t="shared" si="60"/>
        <v>0</v>
      </c>
      <c r="CI198" s="71">
        <f t="shared" si="73"/>
        <v>0</v>
      </c>
      <c r="CJ198" s="69">
        <f t="shared" si="74"/>
        <v>0</v>
      </c>
      <c r="CN198" s="73" t="str">
        <f t="shared" si="61"/>
        <v/>
      </c>
      <c r="CO198" s="74" t="str">
        <f t="shared" si="62"/>
        <v/>
      </c>
      <c r="CP198" s="74" t="str">
        <f t="shared" si="66"/>
        <v/>
      </c>
      <c r="CQ198" s="118" t="str">
        <f t="shared" si="63"/>
        <v/>
      </c>
      <c r="CR198" s="118" t="str">
        <f t="shared" si="64"/>
        <v/>
      </c>
      <c r="CS198" s="75" t="str">
        <f t="shared" si="67"/>
        <v/>
      </c>
      <c r="CT198" s="75" t="str">
        <f t="shared" si="68"/>
        <v/>
      </c>
      <c r="CU198" s="74" t="str">
        <f t="shared" si="69"/>
        <v/>
      </c>
      <c r="CV198" s="74" t="str">
        <f t="shared" si="70"/>
        <v/>
      </c>
      <c r="CW198" s="74" t="str">
        <f t="shared" si="75"/>
        <v/>
      </c>
      <c r="CX198" s="110"/>
      <c r="CZ198" s="75">
        <f t="shared" si="76"/>
        <v>0</v>
      </c>
      <c r="DB198" s="74">
        <f>IF(Taula4[[#This Row],[Codi del contracte]]&lt;&gt;"",IF(Taula4[[#This Row],[Codi del contracte]]&gt;199,IF(Taula4[[#This Row],[Codi del contracte]]&lt;300,1,0),0),0)</f>
        <v>0</v>
      </c>
      <c r="DC198" s="74">
        <f>IF(Taula4[[#This Row],[Codi del contracte]]&lt;&gt;"",IF(Taula4[[#This Row],[Codi del contracte]]&gt;499,IF(Taula4[[#This Row],[Codi del contracte]]&lt;600,1,0),0),0)</f>
        <v>0</v>
      </c>
      <c r="DD198" s="74">
        <f t="shared" si="71"/>
        <v>0</v>
      </c>
      <c r="DE198" s="74">
        <f>IF(Taula4[[#This Row],[% Jornada (no posar el símbol %)]]=100,IF(DD198=1,2,0),0)</f>
        <v>0</v>
      </c>
      <c r="DF198" s="74">
        <f>IF(Taula4[[#This Row],[Import anual sol·licitat (màxim 1.200,00€ per treballador)]]=1200,IF(DE198=2,3,0),0)</f>
        <v>0</v>
      </c>
      <c r="DG198" s="74">
        <f>IF(Taula4[[#This Row],[% Jornada (no posar el símbol %)]]&lt;100,IF(Taula4[[#This Row],[Import anual sol·licitat (màxim 1.200,00€ per treballador)]]=1200,4,0),0)</f>
        <v>0</v>
      </c>
      <c r="DH198" s="74">
        <f t="shared" si="77"/>
        <v>0</v>
      </c>
      <c r="DI198" s="74" t="str">
        <f t="shared" si="78"/>
        <v/>
      </c>
      <c r="DJ198" s="74" t="str">
        <f t="shared" si="79"/>
        <v/>
      </c>
      <c r="DK198" s="74" t="str">
        <f t="shared" si="80"/>
        <v/>
      </c>
    </row>
    <row r="199" spans="1:115" ht="13.5" customHeight="1">
      <c r="A199" s="30"/>
      <c r="B199" s="76">
        <v>193</v>
      </c>
      <c r="C199" s="5"/>
      <c r="D199" s="138"/>
      <c r="E199" s="134"/>
      <c r="F199" s="132"/>
      <c r="G199" s="132"/>
      <c r="H199" s="5"/>
      <c r="I199" s="137"/>
      <c r="J199" s="5"/>
      <c r="K199" s="133"/>
      <c r="L199" s="214"/>
      <c r="M199" s="268"/>
      <c r="N199" s="160" t="str">
        <f t="shared" ref="N199:N262" si="81">IFERROR(CW199,"ERROR! NO RETALLAR I ENGANXAR DINS DEL FORMULARI")</f>
        <v/>
      </c>
      <c r="O199" s="109"/>
      <c r="P199" s="7"/>
      <c r="Q199" s="7"/>
      <c r="R199" s="7"/>
      <c r="S199" s="7"/>
      <c r="CA199" s="69">
        <f t="shared" si="72"/>
        <v>0</v>
      </c>
      <c r="CB199" s="69" t="str">
        <f t="shared" ref="CB199:CB262" si="82">IF(E199="Home",1,IF(E199="Dona",0,""))</f>
        <v/>
      </c>
      <c r="CC199" s="69" t="str">
        <f t="shared" ref="CC199:CC262" si="83">IF(E199="Dona",1,IF(E199="Home",0,""))</f>
        <v/>
      </c>
      <c r="CD199" s="69">
        <f t="shared" si="65"/>
        <v>0</v>
      </c>
      <c r="CE199" s="69">
        <f t="shared" ref="CE199:CE262" si="84">IF(J199&lt;&gt;"",IF(J199&lt;400,1,0),0)</f>
        <v>0</v>
      </c>
      <c r="CF199" s="70" t="str">
        <f t="shared" ref="CF199:CF262" si="85">IF(H199="F - Física",1,IF(H199="A - Sensorial Auditiva",1,IF(H199="V - Sensorial Visual",1,IF(H199="","",IF(H199="M - M. Mental",0,IF(H199="P - Psíquica",0,IF(H199="PC - Paràlisi Cerebral",0)))))))</f>
        <v/>
      </c>
      <c r="CG199" s="71">
        <f t="shared" ref="CG199:CG262" si="86">IF(CF199=0,IF(I199&lt;33,0,1),0)</f>
        <v>0</v>
      </c>
      <c r="CH199" s="71">
        <f t="shared" ref="CH199:CH262" si="87">IF(CF199=1,IF(I199&lt;65,0,1),0)</f>
        <v>0</v>
      </c>
      <c r="CI199" s="71">
        <f t="shared" si="73"/>
        <v>0</v>
      </c>
      <c r="CJ199" s="69">
        <f t="shared" si="74"/>
        <v>0</v>
      </c>
      <c r="CN199" s="73" t="str">
        <f t="shared" ref="CN199:CN262" si="88">IF(H199="","",IF(H199="M - M. Mental","",IF(H199="F - Física","",IF(H199="P - Psíquica","",IF(H199="PC - Paràlisi Cerebral","",IF(H199="A - Sensorial Auditiva","",IF(H199="V - Sensorial Visual","","1) Tipus de discapacitat: Fer servir llista desplegable")))))))</f>
        <v/>
      </c>
      <c r="CO199" s="74" t="str">
        <f t="shared" ref="CO199:CO262" si="89">IF(I199="","",IF(I199&gt;0,IF(H199="","2) Tipus de discapacitat: Manca seleccionar","")))</f>
        <v/>
      </c>
      <c r="CP199" s="74" t="str">
        <f t="shared" si="66"/>
        <v/>
      </c>
      <c r="CQ199" s="118" t="str">
        <f t="shared" ref="CQ199:CQ262" si="90">IF(CF199=0,IF(I199&lt;33,IF(I199&lt;&gt;"","4) M.Mental, Psíquica, P. Cerebral &lt;33% (No subvencionable)",""),""),"")</f>
        <v/>
      </c>
      <c r="CR199" s="118" t="str">
        <f t="shared" ref="CR199:CR262" si="91">IF(CF199=1,IF(I199&lt;65,IF(I199&lt;&gt;"","3) Físic ó Sensorial &lt; 65% (No és subvencionable)",""),""),"")</f>
        <v/>
      </c>
      <c r="CS199" s="75" t="str">
        <f t="shared" si="67"/>
        <v/>
      </c>
      <c r="CT199" s="75" t="str">
        <f t="shared" si="68"/>
        <v/>
      </c>
      <c r="CU199" s="74" t="str">
        <f t="shared" si="69"/>
        <v/>
      </c>
      <c r="CV199" s="74" t="str">
        <f t="shared" si="70"/>
        <v/>
      </c>
      <c r="CW199" s="74" t="str">
        <f t="shared" si="75"/>
        <v/>
      </c>
      <c r="CX199" s="110"/>
      <c r="CZ199" s="75">
        <f t="shared" si="76"/>
        <v>0</v>
      </c>
      <c r="DB199" s="74">
        <f>IF(Taula4[[#This Row],[Codi del contracte]]&lt;&gt;"",IF(Taula4[[#This Row],[Codi del contracte]]&gt;199,IF(Taula4[[#This Row],[Codi del contracte]]&lt;300,1,0),0),0)</f>
        <v>0</v>
      </c>
      <c r="DC199" s="74">
        <f>IF(Taula4[[#This Row],[Codi del contracte]]&lt;&gt;"",IF(Taula4[[#This Row],[Codi del contracte]]&gt;499,IF(Taula4[[#This Row],[Codi del contracte]]&lt;600,1,0),0),0)</f>
        <v>0</v>
      </c>
      <c r="DD199" s="74">
        <f t="shared" si="71"/>
        <v>0</v>
      </c>
      <c r="DE199" s="74">
        <f>IF(Taula4[[#This Row],[% Jornada (no posar el símbol %)]]=100,IF(DD199=1,2,0),0)</f>
        <v>0</v>
      </c>
      <c r="DF199" s="74">
        <f>IF(Taula4[[#This Row],[Import anual sol·licitat (màxim 1.200,00€ per treballador)]]=1200,IF(DE199=2,3,0),0)</f>
        <v>0</v>
      </c>
      <c r="DG199" s="74">
        <f>IF(Taula4[[#This Row],[% Jornada (no posar el símbol %)]]&lt;100,IF(Taula4[[#This Row],[Import anual sol·licitat (màxim 1.200,00€ per treballador)]]=1200,4,0),0)</f>
        <v>0</v>
      </c>
      <c r="DH199" s="74">
        <f t="shared" si="77"/>
        <v>0</v>
      </c>
      <c r="DI199" s="74" t="str">
        <f t="shared" si="78"/>
        <v/>
      </c>
      <c r="DJ199" s="74" t="str">
        <f t="shared" si="79"/>
        <v/>
      </c>
      <c r="DK199" s="74" t="str">
        <f t="shared" si="80"/>
        <v/>
      </c>
    </row>
    <row r="200" spans="1:115" ht="13.5" customHeight="1">
      <c r="A200" s="30"/>
      <c r="B200" s="76">
        <v>194</v>
      </c>
      <c r="C200" s="5"/>
      <c r="D200" s="138"/>
      <c r="E200" s="134"/>
      <c r="F200" s="132"/>
      <c r="G200" s="132"/>
      <c r="H200" s="5"/>
      <c r="I200" s="137"/>
      <c r="J200" s="5"/>
      <c r="K200" s="133"/>
      <c r="L200" s="214"/>
      <c r="M200" s="268"/>
      <c r="N200" s="160" t="str">
        <f t="shared" si="81"/>
        <v/>
      </c>
      <c r="O200" s="109"/>
      <c r="P200" s="7"/>
      <c r="Q200" s="7"/>
      <c r="R200" s="7"/>
      <c r="S200" s="7"/>
      <c r="CA200" s="69">
        <f t="shared" si="72"/>
        <v>0</v>
      </c>
      <c r="CB200" s="69" t="str">
        <f t="shared" si="82"/>
        <v/>
      </c>
      <c r="CC200" s="69" t="str">
        <f t="shared" si="83"/>
        <v/>
      </c>
      <c r="CD200" s="69">
        <f t="shared" ref="CD200:CD263" si="92">IF(CA200=1,IF(CC200=1,1,0),0)</f>
        <v>0</v>
      </c>
      <c r="CE200" s="69">
        <f t="shared" si="84"/>
        <v>0</v>
      </c>
      <c r="CF200" s="70" t="str">
        <f t="shared" si="85"/>
        <v/>
      </c>
      <c r="CG200" s="71">
        <f t="shared" si="86"/>
        <v>0</v>
      </c>
      <c r="CH200" s="71">
        <f t="shared" si="87"/>
        <v>0</v>
      </c>
      <c r="CI200" s="71">
        <f t="shared" si="73"/>
        <v>0</v>
      </c>
      <c r="CJ200" s="69">
        <f t="shared" si="74"/>
        <v>0</v>
      </c>
      <c r="CN200" s="73" t="str">
        <f t="shared" si="88"/>
        <v/>
      </c>
      <c r="CO200" s="74" t="str">
        <f t="shared" si="89"/>
        <v/>
      </c>
      <c r="CP200" s="74" t="str">
        <f t="shared" ref="CP200:CP263" si="93">IF(CN200&lt;&gt;"",CN200,IF(CO200&lt;&gt;"",CO200,""))</f>
        <v/>
      </c>
      <c r="CQ200" s="118" t="str">
        <f t="shared" si="90"/>
        <v/>
      </c>
      <c r="CR200" s="118" t="str">
        <f t="shared" si="91"/>
        <v/>
      </c>
      <c r="CS200" s="75" t="str">
        <f t="shared" ref="CS200:CS263" si="94">IF(CQ200&lt;&gt;"",CQ200,IF(CR200&lt;&gt;"",CR200,""))</f>
        <v/>
      </c>
      <c r="CT200" s="75" t="str">
        <f t="shared" ref="CT200:CT263" si="95">IF(CS200&lt;&gt;"",CS200,IF(CP200&lt;&gt;"",CP200,""))</f>
        <v/>
      </c>
      <c r="CU200" s="74" t="str">
        <f t="shared" ref="CU200:CU263" si="96">IF(E200&lt;&gt;"",IF(E200="Home","",IF(E200="Dona","","Sexe: Fer servir llista desplegable")),"")</f>
        <v/>
      </c>
      <c r="CV200" s="74" t="str">
        <f t="shared" ref="CV200:CV263" si="97">IF(CU200&lt;&gt;"",CU200,IF(CT200&lt;&gt;"",CT200,""))</f>
        <v/>
      </c>
      <c r="CW200" s="74" t="str">
        <f t="shared" si="75"/>
        <v/>
      </c>
      <c r="CX200" s="110"/>
      <c r="CZ200" s="75">
        <f t="shared" si="76"/>
        <v>0</v>
      </c>
      <c r="DB200" s="74">
        <f>IF(Taula4[[#This Row],[Codi del contracte]]&lt;&gt;"",IF(Taula4[[#This Row],[Codi del contracte]]&gt;199,IF(Taula4[[#This Row],[Codi del contracte]]&lt;300,1,0),0),0)</f>
        <v>0</v>
      </c>
      <c r="DC200" s="74">
        <f>IF(Taula4[[#This Row],[Codi del contracte]]&lt;&gt;"",IF(Taula4[[#This Row],[Codi del contracte]]&gt;499,IF(Taula4[[#This Row],[Codi del contracte]]&lt;600,1,0),0),0)</f>
        <v>0</v>
      </c>
      <c r="DD200" s="74">
        <f t="shared" ref="DD200:DD263" si="98">DB200+DC200</f>
        <v>0</v>
      </c>
      <c r="DE200" s="74">
        <f>IF(Taula4[[#This Row],[% Jornada (no posar el símbol %)]]=100,IF(DD200=1,2,0),0)</f>
        <v>0</v>
      </c>
      <c r="DF200" s="74">
        <f>IF(Taula4[[#This Row],[Import anual sol·licitat (màxim 1.200,00€ per treballador)]]=1200,IF(DE200=2,3,0),0)</f>
        <v>0</v>
      </c>
      <c r="DG200" s="74">
        <f>IF(Taula4[[#This Row],[% Jornada (no posar el símbol %)]]&lt;100,IF(Taula4[[#This Row],[Import anual sol·licitat (màxim 1.200,00€ per treballador)]]=1200,4,0),0)</f>
        <v>0</v>
      </c>
      <c r="DH200" s="74">
        <f t="shared" si="77"/>
        <v>0</v>
      </c>
      <c r="DI200" s="74" t="str">
        <f t="shared" si="78"/>
        <v/>
      </c>
      <c r="DJ200" s="74" t="str">
        <f t="shared" si="79"/>
        <v/>
      </c>
      <c r="DK200" s="74" t="str">
        <f t="shared" si="80"/>
        <v/>
      </c>
    </row>
    <row r="201" spans="1:115" ht="13.5" customHeight="1">
      <c r="A201" s="30"/>
      <c r="B201" s="76">
        <v>195</v>
      </c>
      <c r="C201" s="5"/>
      <c r="D201" s="138"/>
      <c r="E201" s="134"/>
      <c r="F201" s="132"/>
      <c r="G201" s="132"/>
      <c r="H201" s="5"/>
      <c r="I201" s="137"/>
      <c r="J201" s="5"/>
      <c r="K201" s="133"/>
      <c r="L201" s="214"/>
      <c r="M201" s="268"/>
      <c r="N201" s="160" t="str">
        <f t="shared" si="81"/>
        <v/>
      </c>
      <c r="O201" s="109"/>
      <c r="P201" s="7"/>
      <c r="Q201" s="7"/>
      <c r="R201" s="7"/>
      <c r="S201" s="7"/>
      <c r="CA201" s="69">
        <f t="shared" ref="CA201:CA264" si="99">CJ201</f>
        <v>0</v>
      </c>
      <c r="CB201" s="69" t="str">
        <f t="shared" si="82"/>
        <v/>
      </c>
      <c r="CC201" s="69" t="str">
        <f t="shared" si="83"/>
        <v/>
      </c>
      <c r="CD201" s="69">
        <f t="shared" si="92"/>
        <v>0</v>
      </c>
      <c r="CE201" s="69">
        <f t="shared" si="84"/>
        <v>0</v>
      </c>
      <c r="CF201" s="70" t="str">
        <f t="shared" si="85"/>
        <v/>
      </c>
      <c r="CG201" s="71">
        <f t="shared" si="86"/>
        <v>0</v>
      </c>
      <c r="CH201" s="71">
        <f t="shared" si="87"/>
        <v>0</v>
      </c>
      <c r="CI201" s="71">
        <f t="shared" ref="CI201:CI264" si="100">ROUND((CG201+CH201),2)</f>
        <v>0</v>
      </c>
      <c r="CJ201" s="69">
        <f t="shared" ref="CJ201:CJ264" si="101">IF(CI201=1,IF(C201&lt;&gt;"",1,0),0)</f>
        <v>0</v>
      </c>
      <c r="CN201" s="73" t="str">
        <f t="shared" si="88"/>
        <v/>
      </c>
      <c r="CO201" s="74" t="str">
        <f t="shared" si="89"/>
        <v/>
      </c>
      <c r="CP201" s="74" t="str">
        <f t="shared" si="93"/>
        <v/>
      </c>
      <c r="CQ201" s="118" t="str">
        <f t="shared" si="90"/>
        <v/>
      </c>
      <c r="CR201" s="118" t="str">
        <f t="shared" si="91"/>
        <v/>
      </c>
      <c r="CS201" s="75" t="str">
        <f t="shared" si="94"/>
        <v/>
      </c>
      <c r="CT201" s="75" t="str">
        <f t="shared" si="95"/>
        <v/>
      </c>
      <c r="CU201" s="74" t="str">
        <f t="shared" si="96"/>
        <v/>
      </c>
      <c r="CV201" s="74" t="str">
        <f t="shared" si="97"/>
        <v/>
      </c>
      <c r="CW201" s="74" t="str">
        <f t="shared" ref="CW201:CW264" si="102">IF(CV201&lt;&gt;"",CV201,IF(DK201&lt;&gt;"",DK201,""))</f>
        <v/>
      </c>
      <c r="CX201" s="110"/>
      <c r="CZ201" s="75">
        <f t="shared" ref="CZ201:CZ264" si="103">IF(CW201&lt;&gt;"",1,0)</f>
        <v>0</v>
      </c>
      <c r="DB201" s="74">
        <f>IF(Taula4[[#This Row],[Codi del contracte]]&lt;&gt;"",IF(Taula4[[#This Row],[Codi del contracte]]&gt;199,IF(Taula4[[#This Row],[Codi del contracte]]&lt;300,1,0),0),0)</f>
        <v>0</v>
      </c>
      <c r="DC201" s="74">
        <f>IF(Taula4[[#This Row],[Codi del contracte]]&lt;&gt;"",IF(Taula4[[#This Row],[Codi del contracte]]&gt;499,IF(Taula4[[#This Row],[Codi del contracte]]&lt;600,1,0),0),0)</f>
        <v>0</v>
      </c>
      <c r="DD201" s="74">
        <f t="shared" si="98"/>
        <v>0</v>
      </c>
      <c r="DE201" s="74">
        <f>IF(Taula4[[#This Row],[% Jornada (no posar el símbol %)]]=100,IF(DD201=1,2,0),0)</f>
        <v>0</v>
      </c>
      <c r="DF201" s="74">
        <f>IF(Taula4[[#This Row],[Import anual sol·licitat (màxim 1.200,00€ per treballador)]]=1200,IF(DE201=2,3,0),0)</f>
        <v>0</v>
      </c>
      <c r="DG201" s="74">
        <f>IF(Taula4[[#This Row],[% Jornada (no posar el símbol %)]]&lt;100,IF(Taula4[[#This Row],[Import anual sol·licitat (màxim 1.200,00€ per treballador)]]=1200,4,0),0)</f>
        <v>0</v>
      </c>
      <c r="DH201" s="74">
        <f t="shared" ref="DH201:DH264" si="104">DF201+DG201</f>
        <v>0</v>
      </c>
      <c r="DI201" s="74" t="str">
        <f t="shared" ref="DI201:DI264" si="105">IF(DF201=3,"6) Contracte Temps Parcial no compatible amb 100% Jornada","")</f>
        <v/>
      </c>
      <c r="DJ201" s="74" t="str">
        <f t="shared" ref="DJ201:DJ264" si="106">IF(DG201=4,"7) % Jornada inferior a 100% - Error Import","")</f>
        <v/>
      </c>
      <c r="DK201" s="74" t="str">
        <f t="shared" ref="DK201:DK264" si="107">IF(DI201&lt;&gt;"",DI201,IF(DJ201&lt;&gt;"",DJ201,""))</f>
        <v/>
      </c>
    </row>
    <row r="202" spans="1:115" ht="13.5" customHeight="1">
      <c r="A202" s="30"/>
      <c r="B202" s="76">
        <v>196</v>
      </c>
      <c r="C202" s="5"/>
      <c r="D202" s="138"/>
      <c r="E202" s="134"/>
      <c r="F202" s="132"/>
      <c r="G202" s="132"/>
      <c r="H202" s="5"/>
      <c r="I202" s="137"/>
      <c r="J202" s="5"/>
      <c r="K202" s="133"/>
      <c r="L202" s="214"/>
      <c r="M202" s="268"/>
      <c r="N202" s="160" t="str">
        <f t="shared" si="81"/>
        <v/>
      </c>
      <c r="O202" s="109"/>
      <c r="P202" s="7"/>
      <c r="Q202" s="7"/>
      <c r="R202" s="7"/>
      <c r="S202" s="7"/>
      <c r="CA202" s="69">
        <f t="shared" si="99"/>
        <v>0</v>
      </c>
      <c r="CB202" s="69" t="str">
        <f t="shared" si="82"/>
        <v/>
      </c>
      <c r="CC202" s="69" t="str">
        <f t="shared" si="83"/>
        <v/>
      </c>
      <c r="CD202" s="69">
        <f t="shared" si="92"/>
        <v>0</v>
      </c>
      <c r="CE202" s="69">
        <f t="shared" si="84"/>
        <v>0</v>
      </c>
      <c r="CF202" s="70" t="str">
        <f t="shared" si="85"/>
        <v/>
      </c>
      <c r="CG202" s="71">
        <f t="shared" si="86"/>
        <v>0</v>
      </c>
      <c r="CH202" s="71">
        <f t="shared" si="87"/>
        <v>0</v>
      </c>
      <c r="CI202" s="71">
        <f t="shared" si="100"/>
        <v>0</v>
      </c>
      <c r="CJ202" s="69">
        <f t="shared" si="101"/>
        <v>0</v>
      </c>
      <c r="CN202" s="73" t="str">
        <f t="shared" si="88"/>
        <v/>
      </c>
      <c r="CO202" s="74" t="str">
        <f t="shared" si="89"/>
        <v/>
      </c>
      <c r="CP202" s="74" t="str">
        <f t="shared" si="93"/>
        <v/>
      </c>
      <c r="CQ202" s="118" t="str">
        <f t="shared" si="90"/>
        <v/>
      </c>
      <c r="CR202" s="118" t="str">
        <f t="shared" si="91"/>
        <v/>
      </c>
      <c r="CS202" s="75" t="str">
        <f t="shared" si="94"/>
        <v/>
      </c>
      <c r="CT202" s="75" t="str">
        <f t="shared" si="95"/>
        <v/>
      </c>
      <c r="CU202" s="74" t="str">
        <f t="shared" si="96"/>
        <v/>
      </c>
      <c r="CV202" s="74" t="str">
        <f t="shared" si="97"/>
        <v/>
      </c>
      <c r="CW202" s="74" t="str">
        <f t="shared" si="102"/>
        <v/>
      </c>
      <c r="CX202" s="110"/>
      <c r="CZ202" s="75">
        <f t="shared" si="103"/>
        <v>0</v>
      </c>
      <c r="DB202" s="74">
        <f>IF(Taula4[[#This Row],[Codi del contracte]]&lt;&gt;"",IF(Taula4[[#This Row],[Codi del contracte]]&gt;199,IF(Taula4[[#This Row],[Codi del contracte]]&lt;300,1,0),0),0)</f>
        <v>0</v>
      </c>
      <c r="DC202" s="74">
        <f>IF(Taula4[[#This Row],[Codi del contracte]]&lt;&gt;"",IF(Taula4[[#This Row],[Codi del contracte]]&gt;499,IF(Taula4[[#This Row],[Codi del contracte]]&lt;600,1,0),0),0)</f>
        <v>0</v>
      </c>
      <c r="DD202" s="74">
        <f t="shared" si="98"/>
        <v>0</v>
      </c>
      <c r="DE202" s="74">
        <f>IF(Taula4[[#This Row],[% Jornada (no posar el símbol %)]]=100,IF(DD202=1,2,0),0)</f>
        <v>0</v>
      </c>
      <c r="DF202" s="74">
        <f>IF(Taula4[[#This Row],[Import anual sol·licitat (màxim 1.200,00€ per treballador)]]=1200,IF(DE202=2,3,0),0)</f>
        <v>0</v>
      </c>
      <c r="DG202" s="74">
        <f>IF(Taula4[[#This Row],[% Jornada (no posar el símbol %)]]&lt;100,IF(Taula4[[#This Row],[Import anual sol·licitat (màxim 1.200,00€ per treballador)]]=1200,4,0),0)</f>
        <v>0</v>
      </c>
      <c r="DH202" s="74">
        <f t="shared" si="104"/>
        <v>0</v>
      </c>
      <c r="DI202" s="74" t="str">
        <f t="shared" si="105"/>
        <v/>
      </c>
      <c r="DJ202" s="74" t="str">
        <f t="shared" si="106"/>
        <v/>
      </c>
      <c r="DK202" s="74" t="str">
        <f t="shared" si="107"/>
        <v/>
      </c>
    </row>
    <row r="203" spans="1:115" ht="13.5" customHeight="1">
      <c r="A203" s="30"/>
      <c r="B203" s="76">
        <v>197</v>
      </c>
      <c r="C203" s="5"/>
      <c r="D203" s="138"/>
      <c r="E203" s="134"/>
      <c r="F203" s="132"/>
      <c r="G203" s="132"/>
      <c r="H203" s="5"/>
      <c r="I203" s="137"/>
      <c r="J203" s="5"/>
      <c r="K203" s="133"/>
      <c r="L203" s="214"/>
      <c r="M203" s="268"/>
      <c r="N203" s="160" t="str">
        <f t="shared" si="81"/>
        <v/>
      </c>
      <c r="O203" s="109"/>
      <c r="P203" s="7"/>
      <c r="Q203" s="7"/>
      <c r="R203" s="7"/>
      <c r="S203" s="7"/>
      <c r="CA203" s="69">
        <f t="shared" si="99"/>
        <v>0</v>
      </c>
      <c r="CB203" s="69" t="str">
        <f t="shared" si="82"/>
        <v/>
      </c>
      <c r="CC203" s="69" t="str">
        <f t="shared" si="83"/>
        <v/>
      </c>
      <c r="CD203" s="69">
        <f t="shared" si="92"/>
        <v>0</v>
      </c>
      <c r="CE203" s="69">
        <f t="shared" si="84"/>
        <v>0</v>
      </c>
      <c r="CF203" s="70" t="str">
        <f t="shared" si="85"/>
        <v/>
      </c>
      <c r="CG203" s="71">
        <f t="shared" si="86"/>
        <v>0</v>
      </c>
      <c r="CH203" s="71">
        <f t="shared" si="87"/>
        <v>0</v>
      </c>
      <c r="CI203" s="71">
        <f t="shared" si="100"/>
        <v>0</v>
      </c>
      <c r="CJ203" s="69">
        <f t="shared" si="101"/>
        <v>0</v>
      </c>
      <c r="CN203" s="73" t="str">
        <f t="shared" si="88"/>
        <v/>
      </c>
      <c r="CO203" s="74" t="str">
        <f t="shared" si="89"/>
        <v/>
      </c>
      <c r="CP203" s="74" t="str">
        <f t="shared" si="93"/>
        <v/>
      </c>
      <c r="CQ203" s="118" t="str">
        <f t="shared" si="90"/>
        <v/>
      </c>
      <c r="CR203" s="118" t="str">
        <f t="shared" si="91"/>
        <v/>
      </c>
      <c r="CS203" s="75" t="str">
        <f t="shared" si="94"/>
        <v/>
      </c>
      <c r="CT203" s="75" t="str">
        <f t="shared" si="95"/>
        <v/>
      </c>
      <c r="CU203" s="74" t="str">
        <f t="shared" si="96"/>
        <v/>
      </c>
      <c r="CV203" s="74" t="str">
        <f t="shared" si="97"/>
        <v/>
      </c>
      <c r="CW203" s="74" t="str">
        <f t="shared" si="102"/>
        <v/>
      </c>
      <c r="CX203" s="110"/>
      <c r="CZ203" s="75">
        <f t="shared" si="103"/>
        <v>0</v>
      </c>
      <c r="DB203" s="74">
        <f>IF(Taula4[[#This Row],[Codi del contracte]]&lt;&gt;"",IF(Taula4[[#This Row],[Codi del contracte]]&gt;199,IF(Taula4[[#This Row],[Codi del contracte]]&lt;300,1,0),0),0)</f>
        <v>0</v>
      </c>
      <c r="DC203" s="74">
        <f>IF(Taula4[[#This Row],[Codi del contracte]]&lt;&gt;"",IF(Taula4[[#This Row],[Codi del contracte]]&gt;499,IF(Taula4[[#This Row],[Codi del contracte]]&lt;600,1,0),0),0)</f>
        <v>0</v>
      </c>
      <c r="DD203" s="74">
        <f t="shared" si="98"/>
        <v>0</v>
      </c>
      <c r="DE203" s="74">
        <f>IF(Taula4[[#This Row],[% Jornada (no posar el símbol %)]]=100,IF(DD203=1,2,0),0)</f>
        <v>0</v>
      </c>
      <c r="DF203" s="74">
        <f>IF(Taula4[[#This Row],[Import anual sol·licitat (màxim 1.200,00€ per treballador)]]=1200,IF(DE203=2,3,0),0)</f>
        <v>0</v>
      </c>
      <c r="DG203" s="74">
        <f>IF(Taula4[[#This Row],[% Jornada (no posar el símbol %)]]&lt;100,IF(Taula4[[#This Row],[Import anual sol·licitat (màxim 1.200,00€ per treballador)]]=1200,4,0),0)</f>
        <v>0</v>
      </c>
      <c r="DH203" s="74">
        <f t="shared" si="104"/>
        <v>0</v>
      </c>
      <c r="DI203" s="74" t="str">
        <f t="shared" si="105"/>
        <v/>
      </c>
      <c r="DJ203" s="74" t="str">
        <f t="shared" si="106"/>
        <v/>
      </c>
      <c r="DK203" s="74" t="str">
        <f t="shared" si="107"/>
        <v/>
      </c>
    </row>
    <row r="204" spans="1:115" ht="13.5" customHeight="1">
      <c r="A204" s="30"/>
      <c r="B204" s="76">
        <v>198</v>
      </c>
      <c r="C204" s="5"/>
      <c r="D204" s="138"/>
      <c r="E204" s="134"/>
      <c r="F204" s="132"/>
      <c r="G204" s="132"/>
      <c r="H204" s="5"/>
      <c r="I204" s="137"/>
      <c r="J204" s="5"/>
      <c r="K204" s="133"/>
      <c r="L204" s="214"/>
      <c r="M204" s="268"/>
      <c r="N204" s="160" t="str">
        <f t="shared" si="81"/>
        <v/>
      </c>
      <c r="O204" s="109"/>
      <c r="P204" s="7"/>
      <c r="Q204" s="7"/>
      <c r="R204" s="7"/>
      <c r="S204" s="7"/>
      <c r="CA204" s="69">
        <f t="shared" si="99"/>
        <v>0</v>
      </c>
      <c r="CB204" s="69" t="str">
        <f t="shared" si="82"/>
        <v/>
      </c>
      <c r="CC204" s="69" t="str">
        <f t="shared" si="83"/>
        <v/>
      </c>
      <c r="CD204" s="69">
        <f t="shared" si="92"/>
        <v>0</v>
      </c>
      <c r="CE204" s="69">
        <f t="shared" si="84"/>
        <v>0</v>
      </c>
      <c r="CF204" s="70" t="str">
        <f t="shared" si="85"/>
        <v/>
      </c>
      <c r="CG204" s="71">
        <f t="shared" si="86"/>
        <v>0</v>
      </c>
      <c r="CH204" s="71">
        <f t="shared" si="87"/>
        <v>0</v>
      </c>
      <c r="CI204" s="71">
        <f t="shared" si="100"/>
        <v>0</v>
      </c>
      <c r="CJ204" s="69">
        <f t="shared" si="101"/>
        <v>0</v>
      </c>
      <c r="CN204" s="73" t="str">
        <f t="shared" si="88"/>
        <v/>
      </c>
      <c r="CO204" s="74" t="str">
        <f t="shared" si="89"/>
        <v/>
      </c>
      <c r="CP204" s="74" t="str">
        <f t="shared" si="93"/>
        <v/>
      </c>
      <c r="CQ204" s="118" t="str">
        <f t="shared" si="90"/>
        <v/>
      </c>
      <c r="CR204" s="118" t="str">
        <f t="shared" si="91"/>
        <v/>
      </c>
      <c r="CS204" s="75" t="str">
        <f t="shared" si="94"/>
        <v/>
      </c>
      <c r="CT204" s="75" t="str">
        <f t="shared" si="95"/>
        <v/>
      </c>
      <c r="CU204" s="74" t="str">
        <f t="shared" si="96"/>
        <v/>
      </c>
      <c r="CV204" s="74" t="str">
        <f t="shared" si="97"/>
        <v/>
      </c>
      <c r="CW204" s="74" t="str">
        <f t="shared" si="102"/>
        <v/>
      </c>
      <c r="CX204" s="110"/>
      <c r="CZ204" s="75">
        <f t="shared" si="103"/>
        <v>0</v>
      </c>
      <c r="DB204" s="74">
        <f>IF(Taula4[[#This Row],[Codi del contracte]]&lt;&gt;"",IF(Taula4[[#This Row],[Codi del contracte]]&gt;199,IF(Taula4[[#This Row],[Codi del contracte]]&lt;300,1,0),0),0)</f>
        <v>0</v>
      </c>
      <c r="DC204" s="74">
        <f>IF(Taula4[[#This Row],[Codi del contracte]]&lt;&gt;"",IF(Taula4[[#This Row],[Codi del contracte]]&gt;499,IF(Taula4[[#This Row],[Codi del contracte]]&lt;600,1,0),0),0)</f>
        <v>0</v>
      </c>
      <c r="DD204" s="74">
        <f t="shared" si="98"/>
        <v>0</v>
      </c>
      <c r="DE204" s="74">
        <f>IF(Taula4[[#This Row],[% Jornada (no posar el símbol %)]]=100,IF(DD204=1,2,0),0)</f>
        <v>0</v>
      </c>
      <c r="DF204" s="74">
        <f>IF(Taula4[[#This Row],[Import anual sol·licitat (màxim 1.200,00€ per treballador)]]=1200,IF(DE204=2,3,0),0)</f>
        <v>0</v>
      </c>
      <c r="DG204" s="74">
        <f>IF(Taula4[[#This Row],[% Jornada (no posar el símbol %)]]&lt;100,IF(Taula4[[#This Row],[Import anual sol·licitat (màxim 1.200,00€ per treballador)]]=1200,4,0),0)</f>
        <v>0</v>
      </c>
      <c r="DH204" s="74">
        <f t="shared" si="104"/>
        <v>0</v>
      </c>
      <c r="DI204" s="74" t="str">
        <f t="shared" si="105"/>
        <v/>
      </c>
      <c r="DJ204" s="74" t="str">
        <f t="shared" si="106"/>
        <v/>
      </c>
      <c r="DK204" s="74" t="str">
        <f t="shared" si="107"/>
        <v/>
      </c>
    </row>
    <row r="205" spans="1:115" ht="13.5" customHeight="1">
      <c r="A205" s="30"/>
      <c r="B205" s="76">
        <v>199</v>
      </c>
      <c r="C205" s="5"/>
      <c r="D205" s="138"/>
      <c r="E205" s="134"/>
      <c r="F205" s="132"/>
      <c r="G205" s="132"/>
      <c r="H205" s="5"/>
      <c r="I205" s="137"/>
      <c r="J205" s="5"/>
      <c r="K205" s="133"/>
      <c r="L205" s="214"/>
      <c r="M205" s="268"/>
      <c r="N205" s="160" t="str">
        <f t="shared" si="81"/>
        <v/>
      </c>
      <c r="O205" s="109"/>
      <c r="P205" s="7"/>
      <c r="Q205" s="7"/>
      <c r="R205" s="7"/>
      <c r="S205" s="7"/>
      <c r="CA205" s="69">
        <f t="shared" si="99"/>
        <v>0</v>
      </c>
      <c r="CB205" s="69" t="str">
        <f t="shared" si="82"/>
        <v/>
      </c>
      <c r="CC205" s="69" t="str">
        <f t="shared" si="83"/>
        <v/>
      </c>
      <c r="CD205" s="69">
        <f t="shared" si="92"/>
        <v>0</v>
      </c>
      <c r="CE205" s="69">
        <f t="shared" si="84"/>
        <v>0</v>
      </c>
      <c r="CF205" s="70" t="str">
        <f t="shared" si="85"/>
        <v/>
      </c>
      <c r="CG205" s="71">
        <f t="shared" si="86"/>
        <v>0</v>
      </c>
      <c r="CH205" s="71">
        <f t="shared" si="87"/>
        <v>0</v>
      </c>
      <c r="CI205" s="71">
        <f t="shared" si="100"/>
        <v>0</v>
      </c>
      <c r="CJ205" s="69">
        <f t="shared" si="101"/>
        <v>0</v>
      </c>
      <c r="CN205" s="73" t="str">
        <f t="shared" si="88"/>
        <v/>
      </c>
      <c r="CO205" s="74" t="str">
        <f t="shared" si="89"/>
        <v/>
      </c>
      <c r="CP205" s="74" t="str">
        <f t="shared" si="93"/>
        <v/>
      </c>
      <c r="CQ205" s="118" t="str">
        <f t="shared" si="90"/>
        <v/>
      </c>
      <c r="CR205" s="118" t="str">
        <f t="shared" si="91"/>
        <v/>
      </c>
      <c r="CS205" s="75" t="str">
        <f t="shared" si="94"/>
        <v/>
      </c>
      <c r="CT205" s="75" t="str">
        <f t="shared" si="95"/>
        <v/>
      </c>
      <c r="CU205" s="74" t="str">
        <f t="shared" si="96"/>
        <v/>
      </c>
      <c r="CV205" s="74" t="str">
        <f t="shared" si="97"/>
        <v/>
      </c>
      <c r="CW205" s="74" t="str">
        <f t="shared" si="102"/>
        <v/>
      </c>
      <c r="CX205" s="110"/>
      <c r="CZ205" s="75">
        <f t="shared" si="103"/>
        <v>0</v>
      </c>
      <c r="DB205" s="74">
        <f>IF(Taula4[[#This Row],[Codi del contracte]]&lt;&gt;"",IF(Taula4[[#This Row],[Codi del contracte]]&gt;199,IF(Taula4[[#This Row],[Codi del contracte]]&lt;300,1,0),0),0)</f>
        <v>0</v>
      </c>
      <c r="DC205" s="74">
        <f>IF(Taula4[[#This Row],[Codi del contracte]]&lt;&gt;"",IF(Taula4[[#This Row],[Codi del contracte]]&gt;499,IF(Taula4[[#This Row],[Codi del contracte]]&lt;600,1,0),0),0)</f>
        <v>0</v>
      </c>
      <c r="DD205" s="74">
        <f t="shared" si="98"/>
        <v>0</v>
      </c>
      <c r="DE205" s="74">
        <f>IF(Taula4[[#This Row],[% Jornada (no posar el símbol %)]]=100,IF(DD205=1,2,0),0)</f>
        <v>0</v>
      </c>
      <c r="DF205" s="74">
        <f>IF(Taula4[[#This Row],[Import anual sol·licitat (màxim 1.200,00€ per treballador)]]=1200,IF(DE205=2,3,0),0)</f>
        <v>0</v>
      </c>
      <c r="DG205" s="74">
        <f>IF(Taula4[[#This Row],[% Jornada (no posar el símbol %)]]&lt;100,IF(Taula4[[#This Row],[Import anual sol·licitat (màxim 1.200,00€ per treballador)]]=1200,4,0),0)</f>
        <v>0</v>
      </c>
      <c r="DH205" s="74">
        <f t="shared" si="104"/>
        <v>0</v>
      </c>
      <c r="DI205" s="74" t="str">
        <f t="shared" si="105"/>
        <v/>
      </c>
      <c r="DJ205" s="74" t="str">
        <f t="shared" si="106"/>
        <v/>
      </c>
      <c r="DK205" s="74" t="str">
        <f t="shared" si="107"/>
        <v/>
      </c>
    </row>
    <row r="206" spans="1:115" ht="13.5" customHeight="1">
      <c r="A206" s="30"/>
      <c r="B206" s="76">
        <v>200</v>
      </c>
      <c r="C206" s="5"/>
      <c r="D206" s="138"/>
      <c r="E206" s="134"/>
      <c r="F206" s="132"/>
      <c r="G206" s="132"/>
      <c r="H206" s="5"/>
      <c r="I206" s="137"/>
      <c r="J206" s="5"/>
      <c r="K206" s="133"/>
      <c r="L206" s="214"/>
      <c r="M206" s="268"/>
      <c r="N206" s="160" t="str">
        <f t="shared" si="81"/>
        <v/>
      </c>
      <c r="O206" s="109"/>
      <c r="P206" s="7"/>
      <c r="Q206" s="7"/>
      <c r="R206" s="7"/>
      <c r="S206" s="7"/>
      <c r="CA206" s="69">
        <f t="shared" si="99"/>
        <v>0</v>
      </c>
      <c r="CB206" s="69" t="str">
        <f t="shared" si="82"/>
        <v/>
      </c>
      <c r="CC206" s="69" t="str">
        <f t="shared" si="83"/>
        <v/>
      </c>
      <c r="CD206" s="69">
        <f t="shared" si="92"/>
        <v>0</v>
      </c>
      <c r="CE206" s="69">
        <f t="shared" si="84"/>
        <v>0</v>
      </c>
      <c r="CF206" s="70" t="str">
        <f t="shared" si="85"/>
        <v/>
      </c>
      <c r="CG206" s="71">
        <f t="shared" si="86"/>
        <v>0</v>
      </c>
      <c r="CH206" s="71">
        <f t="shared" si="87"/>
        <v>0</v>
      </c>
      <c r="CI206" s="71">
        <f t="shared" si="100"/>
        <v>0</v>
      </c>
      <c r="CJ206" s="69">
        <f t="shared" si="101"/>
        <v>0</v>
      </c>
      <c r="CN206" s="73" t="str">
        <f t="shared" si="88"/>
        <v/>
      </c>
      <c r="CO206" s="74" t="str">
        <f t="shared" si="89"/>
        <v/>
      </c>
      <c r="CP206" s="74" t="str">
        <f t="shared" si="93"/>
        <v/>
      </c>
      <c r="CQ206" s="118" t="str">
        <f t="shared" si="90"/>
        <v/>
      </c>
      <c r="CR206" s="118" t="str">
        <f t="shared" si="91"/>
        <v/>
      </c>
      <c r="CS206" s="75" t="str">
        <f t="shared" si="94"/>
        <v/>
      </c>
      <c r="CT206" s="75" t="str">
        <f t="shared" si="95"/>
        <v/>
      </c>
      <c r="CU206" s="74" t="str">
        <f t="shared" si="96"/>
        <v/>
      </c>
      <c r="CV206" s="74" t="str">
        <f t="shared" si="97"/>
        <v/>
      </c>
      <c r="CW206" s="74" t="str">
        <f t="shared" si="102"/>
        <v/>
      </c>
      <c r="CX206" s="110"/>
      <c r="CZ206" s="75">
        <f t="shared" si="103"/>
        <v>0</v>
      </c>
      <c r="DB206" s="74">
        <f>IF(Taula4[[#This Row],[Codi del contracte]]&lt;&gt;"",IF(Taula4[[#This Row],[Codi del contracte]]&gt;199,IF(Taula4[[#This Row],[Codi del contracte]]&lt;300,1,0),0),0)</f>
        <v>0</v>
      </c>
      <c r="DC206" s="74">
        <f>IF(Taula4[[#This Row],[Codi del contracte]]&lt;&gt;"",IF(Taula4[[#This Row],[Codi del contracte]]&gt;499,IF(Taula4[[#This Row],[Codi del contracte]]&lt;600,1,0),0),0)</f>
        <v>0</v>
      </c>
      <c r="DD206" s="74">
        <f t="shared" si="98"/>
        <v>0</v>
      </c>
      <c r="DE206" s="74">
        <f>IF(Taula4[[#This Row],[% Jornada (no posar el símbol %)]]=100,IF(DD206=1,2,0),0)</f>
        <v>0</v>
      </c>
      <c r="DF206" s="74">
        <f>IF(Taula4[[#This Row],[Import anual sol·licitat (màxim 1.200,00€ per treballador)]]=1200,IF(DE206=2,3,0),0)</f>
        <v>0</v>
      </c>
      <c r="DG206" s="74">
        <f>IF(Taula4[[#This Row],[% Jornada (no posar el símbol %)]]&lt;100,IF(Taula4[[#This Row],[Import anual sol·licitat (màxim 1.200,00€ per treballador)]]=1200,4,0),0)</f>
        <v>0</v>
      </c>
      <c r="DH206" s="74">
        <f t="shared" si="104"/>
        <v>0</v>
      </c>
      <c r="DI206" s="74" t="str">
        <f t="shared" si="105"/>
        <v/>
      </c>
      <c r="DJ206" s="74" t="str">
        <f t="shared" si="106"/>
        <v/>
      </c>
      <c r="DK206" s="74" t="str">
        <f t="shared" si="107"/>
        <v/>
      </c>
    </row>
    <row r="207" spans="1:115" ht="13.5" customHeight="1">
      <c r="A207" s="30"/>
      <c r="B207" s="76">
        <v>201</v>
      </c>
      <c r="C207" s="5"/>
      <c r="D207" s="138"/>
      <c r="E207" s="134"/>
      <c r="F207" s="132"/>
      <c r="G207" s="132"/>
      <c r="H207" s="5"/>
      <c r="I207" s="137"/>
      <c r="J207" s="5"/>
      <c r="K207" s="133"/>
      <c r="L207" s="214"/>
      <c r="M207" s="268"/>
      <c r="N207" s="160" t="str">
        <f t="shared" si="81"/>
        <v/>
      </c>
      <c r="O207" s="109"/>
      <c r="P207" s="7"/>
      <c r="Q207" s="7"/>
      <c r="R207" s="7"/>
      <c r="S207" s="7"/>
      <c r="CA207" s="69">
        <f t="shared" si="99"/>
        <v>0</v>
      </c>
      <c r="CB207" s="69" t="str">
        <f t="shared" si="82"/>
        <v/>
      </c>
      <c r="CC207" s="69" t="str">
        <f t="shared" si="83"/>
        <v/>
      </c>
      <c r="CD207" s="69">
        <f t="shared" si="92"/>
        <v>0</v>
      </c>
      <c r="CE207" s="69">
        <f t="shared" si="84"/>
        <v>0</v>
      </c>
      <c r="CF207" s="70" t="str">
        <f t="shared" si="85"/>
        <v/>
      </c>
      <c r="CG207" s="71">
        <f t="shared" si="86"/>
        <v>0</v>
      </c>
      <c r="CH207" s="71">
        <f t="shared" si="87"/>
        <v>0</v>
      </c>
      <c r="CI207" s="71">
        <f t="shared" si="100"/>
        <v>0</v>
      </c>
      <c r="CJ207" s="69">
        <f t="shared" si="101"/>
        <v>0</v>
      </c>
      <c r="CN207" s="73" t="str">
        <f t="shared" si="88"/>
        <v/>
      </c>
      <c r="CO207" s="74" t="str">
        <f t="shared" si="89"/>
        <v/>
      </c>
      <c r="CP207" s="74" t="str">
        <f t="shared" si="93"/>
        <v/>
      </c>
      <c r="CQ207" s="118" t="str">
        <f t="shared" si="90"/>
        <v/>
      </c>
      <c r="CR207" s="118" t="str">
        <f t="shared" si="91"/>
        <v/>
      </c>
      <c r="CS207" s="75" t="str">
        <f t="shared" si="94"/>
        <v/>
      </c>
      <c r="CT207" s="75" t="str">
        <f t="shared" si="95"/>
        <v/>
      </c>
      <c r="CU207" s="74" t="str">
        <f t="shared" si="96"/>
        <v/>
      </c>
      <c r="CV207" s="74" t="str">
        <f t="shared" si="97"/>
        <v/>
      </c>
      <c r="CW207" s="74" t="str">
        <f t="shared" si="102"/>
        <v/>
      </c>
      <c r="CX207" s="110"/>
      <c r="CZ207" s="75">
        <f t="shared" si="103"/>
        <v>0</v>
      </c>
      <c r="DB207" s="74">
        <f>IF(Taula4[[#This Row],[Codi del contracte]]&lt;&gt;"",IF(Taula4[[#This Row],[Codi del contracte]]&gt;199,IF(Taula4[[#This Row],[Codi del contracte]]&lt;300,1,0),0),0)</f>
        <v>0</v>
      </c>
      <c r="DC207" s="74">
        <f>IF(Taula4[[#This Row],[Codi del contracte]]&lt;&gt;"",IF(Taula4[[#This Row],[Codi del contracte]]&gt;499,IF(Taula4[[#This Row],[Codi del contracte]]&lt;600,1,0),0),0)</f>
        <v>0</v>
      </c>
      <c r="DD207" s="74">
        <f t="shared" si="98"/>
        <v>0</v>
      </c>
      <c r="DE207" s="74">
        <f>IF(Taula4[[#This Row],[% Jornada (no posar el símbol %)]]=100,IF(DD207=1,2,0),0)</f>
        <v>0</v>
      </c>
      <c r="DF207" s="74">
        <f>IF(Taula4[[#This Row],[Import anual sol·licitat (màxim 1.200,00€ per treballador)]]=1200,IF(DE207=2,3,0),0)</f>
        <v>0</v>
      </c>
      <c r="DG207" s="74">
        <f>IF(Taula4[[#This Row],[% Jornada (no posar el símbol %)]]&lt;100,IF(Taula4[[#This Row],[Import anual sol·licitat (màxim 1.200,00€ per treballador)]]=1200,4,0),0)</f>
        <v>0</v>
      </c>
      <c r="DH207" s="74">
        <f t="shared" si="104"/>
        <v>0</v>
      </c>
      <c r="DI207" s="74" t="str">
        <f t="shared" si="105"/>
        <v/>
      </c>
      <c r="DJ207" s="74" t="str">
        <f t="shared" si="106"/>
        <v/>
      </c>
      <c r="DK207" s="74" t="str">
        <f t="shared" si="107"/>
        <v/>
      </c>
    </row>
    <row r="208" spans="1:115" ht="13.5" customHeight="1">
      <c r="A208" s="30"/>
      <c r="B208" s="76">
        <v>202</v>
      </c>
      <c r="C208" s="5"/>
      <c r="D208" s="138"/>
      <c r="E208" s="134"/>
      <c r="F208" s="132"/>
      <c r="G208" s="132"/>
      <c r="H208" s="5"/>
      <c r="I208" s="137"/>
      <c r="J208" s="5"/>
      <c r="K208" s="133"/>
      <c r="L208" s="214"/>
      <c r="M208" s="268"/>
      <c r="N208" s="160" t="str">
        <f t="shared" si="81"/>
        <v/>
      </c>
      <c r="O208" s="109"/>
      <c r="P208" s="7"/>
      <c r="Q208" s="7"/>
      <c r="R208" s="7"/>
      <c r="S208" s="7"/>
      <c r="CA208" s="69">
        <f t="shared" si="99"/>
        <v>0</v>
      </c>
      <c r="CB208" s="69" t="str">
        <f t="shared" si="82"/>
        <v/>
      </c>
      <c r="CC208" s="69" t="str">
        <f t="shared" si="83"/>
        <v/>
      </c>
      <c r="CD208" s="69">
        <f t="shared" si="92"/>
        <v>0</v>
      </c>
      <c r="CE208" s="69">
        <f t="shared" si="84"/>
        <v>0</v>
      </c>
      <c r="CF208" s="70" t="str">
        <f t="shared" si="85"/>
        <v/>
      </c>
      <c r="CG208" s="71">
        <f t="shared" si="86"/>
        <v>0</v>
      </c>
      <c r="CH208" s="71">
        <f t="shared" si="87"/>
        <v>0</v>
      </c>
      <c r="CI208" s="71">
        <f t="shared" si="100"/>
        <v>0</v>
      </c>
      <c r="CJ208" s="69">
        <f t="shared" si="101"/>
        <v>0</v>
      </c>
      <c r="CN208" s="73" t="str">
        <f t="shared" si="88"/>
        <v/>
      </c>
      <c r="CO208" s="74" t="str">
        <f t="shared" si="89"/>
        <v/>
      </c>
      <c r="CP208" s="74" t="str">
        <f t="shared" si="93"/>
        <v/>
      </c>
      <c r="CQ208" s="118" t="str">
        <f t="shared" si="90"/>
        <v/>
      </c>
      <c r="CR208" s="118" t="str">
        <f t="shared" si="91"/>
        <v/>
      </c>
      <c r="CS208" s="75" t="str">
        <f t="shared" si="94"/>
        <v/>
      </c>
      <c r="CT208" s="75" t="str">
        <f t="shared" si="95"/>
        <v/>
      </c>
      <c r="CU208" s="74" t="str">
        <f t="shared" si="96"/>
        <v/>
      </c>
      <c r="CV208" s="74" t="str">
        <f t="shared" si="97"/>
        <v/>
      </c>
      <c r="CW208" s="74" t="str">
        <f t="shared" si="102"/>
        <v/>
      </c>
      <c r="CX208" s="110"/>
      <c r="CZ208" s="75">
        <f t="shared" si="103"/>
        <v>0</v>
      </c>
      <c r="DB208" s="74">
        <f>IF(Taula4[[#This Row],[Codi del contracte]]&lt;&gt;"",IF(Taula4[[#This Row],[Codi del contracte]]&gt;199,IF(Taula4[[#This Row],[Codi del contracte]]&lt;300,1,0),0),0)</f>
        <v>0</v>
      </c>
      <c r="DC208" s="74">
        <f>IF(Taula4[[#This Row],[Codi del contracte]]&lt;&gt;"",IF(Taula4[[#This Row],[Codi del contracte]]&gt;499,IF(Taula4[[#This Row],[Codi del contracte]]&lt;600,1,0),0),0)</f>
        <v>0</v>
      </c>
      <c r="DD208" s="74">
        <f t="shared" si="98"/>
        <v>0</v>
      </c>
      <c r="DE208" s="74">
        <f>IF(Taula4[[#This Row],[% Jornada (no posar el símbol %)]]=100,IF(DD208=1,2,0),0)</f>
        <v>0</v>
      </c>
      <c r="DF208" s="74">
        <f>IF(Taula4[[#This Row],[Import anual sol·licitat (màxim 1.200,00€ per treballador)]]=1200,IF(DE208=2,3,0),0)</f>
        <v>0</v>
      </c>
      <c r="DG208" s="74">
        <f>IF(Taula4[[#This Row],[% Jornada (no posar el símbol %)]]&lt;100,IF(Taula4[[#This Row],[Import anual sol·licitat (màxim 1.200,00€ per treballador)]]=1200,4,0),0)</f>
        <v>0</v>
      </c>
      <c r="DH208" s="74">
        <f t="shared" si="104"/>
        <v>0</v>
      </c>
      <c r="DI208" s="74" t="str">
        <f t="shared" si="105"/>
        <v/>
      </c>
      <c r="DJ208" s="74" t="str">
        <f t="shared" si="106"/>
        <v/>
      </c>
      <c r="DK208" s="74" t="str">
        <f t="shared" si="107"/>
        <v/>
      </c>
    </row>
    <row r="209" spans="1:115" ht="13.5" customHeight="1">
      <c r="A209" s="30"/>
      <c r="B209" s="76">
        <v>203</v>
      </c>
      <c r="C209" s="5"/>
      <c r="D209" s="138"/>
      <c r="E209" s="134"/>
      <c r="F209" s="132"/>
      <c r="G209" s="132"/>
      <c r="H209" s="5"/>
      <c r="I209" s="137"/>
      <c r="J209" s="5"/>
      <c r="K209" s="133"/>
      <c r="L209" s="214"/>
      <c r="M209" s="268"/>
      <c r="N209" s="160" t="str">
        <f t="shared" si="81"/>
        <v/>
      </c>
      <c r="O209" s="109"/>
      <c r="P209" s="7"/>
      <c r="Q209" s="7"/>
      <c r="R209" s="7"/>
      <c r="S209" s="7"/>
      <c r="CA209" s="69">
        <f t="shared" si="99"/>
        <v>0</v>
      </c>
      <c r="CB209" s="69" t="str">
        <f t="shared" si="82"/>
        <v/>
      </c>
      <c r="CC209" s="69" t="str">
        <f t="shared" si="83"/>
        <v/>
      </c>
      <c r="CD209" s="69">
        <f t="shared" si="92"/>
        <v>0</v>
      </c>
      <c r="CE209" s="69">
        <f t="shared" si="84"/>
        <v>0</v>
      </c>
      <c r="CF209" s="70" t="str">
        <f t="shared" si="85"/>
        <v/>
      </c>
      <c r="CG209" s="71">
        <f t="shared" si="86"/>
        <v>0</v>
      </c>
      <c r="CH209" s="71">
        <f t="shared" si="87"/>
        <v>0</v>
      </c>
      <c r="CI209" s="71">
        <f t="shared" si="100"/>
        <v>0</v>
      </c>
      <c r="CJ209" s="69">
        <f t="shared" si="101"/>
        <v>0</v>
      </c>
      <c r="CN209" s="73" t="str">
        <f t="shared" si="88"/>
        <v/>
      </c>
      <c r="CO209" s="74" t="str">
        <f t="shared" si="89"/>
        <v/>
      </c>
      <c r="CP209" s="74" t="str">
        <f t="shared" si="93"/>
        <v/>
      </c>
      <c r="CQ209" s="118" t="str">
        <f t="shared" si="90"/>
        <v/>
      </c>
      <c r="CR209" s="118" t="str">
        <f t="shared" si="91"/>
        <v/>
      </c>
      <c r="CS209" s="75" t="str">
        <f t="shared" si="94"/>
        <v/>
      </c>
      <c r="CT209" s="75" t="str">
        <f t="shared" si="95"/>
        <v/>
      </c>
      <c r="CU209" s="74" t="str">
        <f t="shared" si="96"/>
        <v/>
      </c>
      <c r="CV209" s="74" t="str">
        <f t="shared" si="97"/>
        <v/>
      </c>
      <c r="CW209" s="74" t="str">
        <f t="shared" si="102"/>
        <v/>
      </c>
      <c r="CX209" s="110"/>
      <c r="CZ209" s="75">
        <f t="shared" si="103"/>
        <v>0</v>
      </c>
      <c r="DB209" s="74">
        <f>IF(Taula4[[#This Row],[Codi del contracte]]&lt;&gt;"",IF(Taula4[[#This Row],[Codi del contracte]]&gt;199,IF(Taula4[[#This Row],[Codi del contracte]]&lt;300,1,0),0),0)</f>
        <v>0</v>
      </c>
      <c r="DC209" s="74">
        <f>IF(Taula4[[#This Row],[Codi del contracte]]&lt;&gt;"",IF(Taula4[[#This Row],[Codi del contracte]]&gt;499,IF(Taula4[[#This Row],[Codi del contracte]]&lt;600,1,0),0),0)</f>
        <v>0</v>
      </c>
      <c r="DD209" s="74">
        <f t="shared" si="98"/>
        <v>0</v>
      </c>
      <c r="DE209" s="74">
        <f>IF(Taula4[[#This Row],[% Jornada (no posar el símbol %)]]=100,IF(DD209=1,2,0),0)</f>
        <v>0</v>
      </c>
      <c r="DF209" s="74">
        <f>IF(Taula4[[#This Row],[Import anual sol·licitat (màxim 1.200,00€ per treballador)]]=1200,IF(DE209=2,3,0),0)</f>
        <v>0</v>
      </c>
      <c r="DG209" s="74">
        <f>IF(Taula4[[#This Row],[% Jornada (no posar el símbol %)]]&lt;100,IF(Taula4[[#This Row],[Import anual sol·licitat (màxim 1.200,00€ per treballador)]]=1200,4,0),0)</f>
        <v>0</v>
      </c>
      <c r="DH209" s="74">
        <f t="shared" si="104"/>
        <v>0</v>
      </c>
      <c r="DI209" s="74" t="str">
        <f t="shared" si="105"/>
        <v/>
      </c>
      <c r="DJ209" s="74" t="str">
        <f t="shared" si="106"/>
        <v/>
      </c>
      <c r="DK209" s="74" t="str">
        <f t="shared" si="107"/>
        <v/>
      </c>
    </row>
    <row r="210" spans="1:115" ht="13.5" customHeight="1">
      <c r="A210" s="30"/>
      <c r="B210" s="76">
        <v>204</v>
      </c>
      <c r="C210" s="5"/>
      <c r="D210" s="138"/>
      <c r="E210" s="134"/>
      <c r="F210" s="132"/>
      <c r="G210" s="132"/>
      <c r="H210" s="5"/>
      <c r="I210" s="137"/>
      <c r="J210" s="5"/>
      <c r="K210" s="133"/>
      <c r="L210" s="214"/>
      <c r="M210" s="268"/>
      <c r="N210" s="160" t="str">
        <f t="shared" si="81"/>
        <v/>
      </c>
      <c r="O210" s="109"/>
      <c r="P210" s="7"/>
      <c r="Q210" s="7"/>
      <c r="R210" s="7"/>
      <c r="S210" s="7"/>
      <c r="CA210" s="69">
        <f t="shared" si="99"/>
        <v>0</v>
      </c>
      <c r="CB210" s="69" t="str">
        <f t="shared" si="82"/>
        <v/>
      </c>
      <c r="CC210" s="69" t="str">
        <f t="shared" si="83"/>
        <v/>
      </c>
      <c r="CD210" s="69">
        <f t="shared" si="92"/>
        <v>0</v>
      </c>
      <c r="CE210" s="69">
        <f t="shared" si="84"/>
        <v>0</v>
      </c>
      <c r="CF210" s="70" t="str">
        <f t="shared" si="85"/>
        <v/>
      </c>
      <c r="CG210" s="71">
        <f t="shared" si="86"/>
        <v>0</v>
      </c>
      <c r="CH210" s="71">
        <f t="shared" si="87"/>
        <v>0</v>
      </c>
      <c r="CI210" s="71">
        <f t="shared" si="100"/>
        <v>0</v>
      </c>
      <c r="CJ210" s="69">
        <f t="shared" si="101"/>
        <v>0</v>
      </c>
      <c r="CN210" s="73" t="str">
        <f t="shared" si="88"/>
        <v/>
      </c>
      <c r="CO210" s="74" t="str">
        <f t="shared" si="89"/>
        <v/>
      </c>
      <c r="CP210" s="74" t="str">
        <f t="shared" si="93"/>
        <v/>
      </c>
      <c r="CQ210" s="118" t="str">
        <f t="shared" si="90"/>
        <v/>
      </c>
      <c r="CR210" s="118" t="str">
        <f t="shared" si="91"/>
        <v/>
      </c>
      <c r="CS210" s="75" t="str">
        <f t="shared" si="94"/>
        <v/>
      </c>
      <c r="CT210" s="75" t="str">
        <f t="shared" si="95"/>
        <v/>
      </c>
      <c r="CU210" s="74" t="str">
        <f t="shared" si="96"/>
        <v/>
      </c>
      <c r="CV210" s="74" t="str">
        <f t="shared" si="97"/>
        <v/>
      </c>
      <c r="CW210" s="74" t="str">
        <f t="shared" si="102"/>
        <v/>
      </c>
      <c r="CX210" s="110"/>
      <c r="CZ210" s="75">
        <f t="shared" si="103"/>
        <v>0</v>
      </c>
      <c r="DB210" s="74">
        <f>IF(Taula4[[#This Row],[Codi del contracte]]&lt;&gt;"",IF(Taula4[[#This Row],[Codi del contracte]]&gt;199,IF(Taula4[[#This Row],[Codi del contracte]]&lt;300,1,0),0),0)</f>
        <v>0</v>
      </c>
      <c r="DC210" s="74">
        <f>IF(Taula4[[#This Row],[Codi del contracte]]&lt;&gt;"",IF(Taula4[[#This Row],[Codi del contracte]]&gt;499,IF(Taula4[[#This Row],[Codi del contracte]]&lt;600,1,0),0),0)</f>
        <v>0</v>
      </c>
      <c r="DD210" s="74">
        <f t="shared" si="98"/>
        <v>0</v>
      </c>
      <c r="DE210" s="74">
        <f>IF(Taula4[[#This Row],[% Jornada (no posar el símbol %)]]=100,IF(DD210=1,2,0),0)</f>
        <v>0</v>
      </c>
      <c r="DF210" s="74">
        <f>IF(Taula4[[#This Row],[Import anual sol·licitat (màxim 1.200,00€ per treballador)]]=1200,IF(DE210=2,3,0),0)</f>
        <v>0</v>
      </c>
      <c r="DG210" s="74">
        <f>IF(Taula4[[#This Row],[% Jornada (no posar el símbol %)]]&lt;100,IF(Taula4[[#This Row],[Import anual sol·licitat (màxim 1.200,00€ per treballador)]]=1200,4,0),0)</f>
        <v>0</v>
      </c>
      <c r="DH210" s="74">
        <f t="shared" si="104"/>
        <v>0</v>
      </c>
      <c r="DI210" s="74" t="str">
        <f t="shared" si="105"/>
        <v/>
      </c>
      <c r="DJ210" s="74" t="str">
        <f t="shared" si="106"/>
        <v/>
      </c>
      <c r="DK210" s="74" t="str">
        <f t="shared" si="107"/>
        <v/>
      </c>
    </row>
    <row r="211" spans="1:115" ht="13.5" customHeight="1">
      <c r="A211" s="30"/>
      <c r="B211" s="76">
        <v>205</v>
      </c>
      <c r="C211" s="5"/>
      <c r="D211" s="138"/>
      <c r="E211" s="134"/>
      <c r="F211" s="132"/>
      <c r="G211" s="132"/>
      <c r="H211" s="5"/>
      <c r="I211" s="137"/>
      <c r="J211" s="5"/>
      <c r="K211" s="133"/>
      <c r="L211" s="214"/>
      <c r="M211" s="268"/>
      <c r="N211" s="160" t="str">
        <f t="shared" si="81"/>
        <v/>
      </c>
      <c r="O211" s="109"/>
      <c r="P211" s="7"/>
      <c r="Q211" s="7"/>
      <c r="R211" s="7"/>
      <c r="S211" s="7"/>
      <c r="CA211" s="69">
        <f t="shared" si="99"/>
        <v>0</v>
      </c>
      <c r="CB211" s="69" t="str">
        <f t="shared" si="82"/>
        <v/>
      </c>
      <c r="CC211" s="69" t="str">
        <f t="shared" si="83"/>
        <v/>
      </c>
      <c r="CD211" s="69">
        <f t="shared" si="92"/>
        <v>0</v>
      </c>
      <c r="CE211" s="69">
        <f t="shared" si="84"/>
        <v>0</v>
      </c>
      <c r="CF211" s="70" t="str">
        <f t="shared" si="85"/>
        <v/>
      </c>
      <c r="CG211" s="71">
        <f t="shared" si="86"/>
        <v>0</v>
      </c>
      <c r="CH211" s="71">
        <f t="shared" si="87"/>
        <v>0</v>
      </c>
      <c r="CI211" s="71">
        <f t="shared" si="100"/>
        <v>0</v>
      </c>
      <c r="CJ211" s="69">
        <f t="shared" si="101"/>
        <v>0</v>
      </c>
      <c r="CN211" s="73" t="str">
        <f t="shared" si="88"/>
        <v/>
      </c>
      <c r="CO211" s="74" t="str">
        <f t="shared" si="89"/>
        <v/>
      </c>
      <c r="CP211" s="74" t="str">
        <f t="shared" si="93"/>
        <v/>
      </c>
      <c r="CQ211" s="118" t="str">
        <f t="shared" si="90"/>
        <v/>
      </c>
      <c r="CR211" s="118" t="str">
        <f t="shared" si="91"/>
        <v/>
      </c>
      <c r="CS211" s="75" t="str">
        <f t="shared" si="94"/>
        <v/>
      </c>
      <c r="CT211" s="75" t="str">
        <f t="shared" si="95"/>
        <v/>
      </c>
      <c r="CU211" s="74" t="str">
        <f t="shared" si="96"/>
        <v/>
      </c>
      <c r="CV211" s="74" t="str">
        <f t="shared" si="97"/>
        <v/>
      </c>
      <c r="CW211" s="74" t="str">
        <f t="shared" si="102"/>
        <v/>
      </c>
      <c r="CX211" s="110"/>
      <c r="CZ211" s="75">
        <f t="shared" si="103"/>
        <v>0</v>
      </c>
      <c r="DB211" s="74">
        <f>IF(Taula4[[#This Row],[Codi del contracte]]&lt;&gt;"",IF(Taula4[[#This Row],[Codi del contracte]]&gt;199,IF(Taula4[[#This Row],[Codi del contracte]]&lt;300,1,0),0),0)</f>
        <v>0</v>
      </c>
      <c r="DC211" s="74">
        <f>IF(Taula4[[#This Row],[Codi del contracte]]&lt;&gt;"",IF(Taula4[[#This Row],[Codi del contracte]]&gt;499,IF(Taula4[[#This Row],[Codi del contracte]]&lt;600,1,0),0),0)</f>
        <v>0</v>
      </c>
      <c r="DD211" s="74">
        <f t="shared" si="98"/>
        <v>0</v>
      </c>
      <c r="DE211" s="74">
        <f>IF(Taula4[[#This Row],[% Jornada (no posar el símbol %)]]=100,IF(DD211=1,2,0),0)</f>
        <v>0</v>
      </c>
      <c r="DF211" s="74">
        <f>IF(Taula4[[#This Row],[Import anual sol·licitat (màxim 1.200,00€ per treballador)]]=1200,IF(DE211=2,3,0),0)</f>
        <v>0</v>
      </c>
      <c r="DG211" s="74">
        <f>IF(Taula4[[#This Row],[% Jornada (no posar el símbol %)]]&lt;100,IF(Taula4[[#This Row],[Import anual sol·licitat (màxim 1.200,00€ per treballador)]]=1200,4,0),0)</f>
        <v>0</v>
      </c>
      <c r="DH211" s="74">
        <f t="shared" si="104"/>
        <v>0</v>
      </c>
      <c r="DI211" s="74" t="str">
        <f t="shared" si="105"/>
        <v/>
      </c>
      <c r="DJ211" s="74" t="str">
        <f t="shared" si="106"/>
        <v/>
      </c>
      <c r="DK211" s="74" t="str">
        <f t="shared" si="107"/>
        <v/>
      </c>
    </row>
    <row r="212" spans="1:115" ht="13.5" customHeight="1">
      <c r="A212" s="30"/>
      <c r="B212" s="76">
        <v>206</v>
      </c>
      <c r="C212" s="5"/>
      <c r="D212" s="138"/>
      <c r="E212" s="134"/>
      <c r="F212" s="132"/>
      <c r="G212" s="132"/>
      <c r="H212" s="5"/>
      <c r="I212" s="137"/>
      <c r="J212" s="5"/>
      <c r="K212" s="133"/>
      <c r="L212" s="214"/>
      <c r="M212" s="268"/>
      <c r="N212" s="160" t="str">
        <f t="shared" si="81"/>
        <v/>
      </c>
      <c r="O212" s="109"/>
      <c r="P212" s="7"/>
      <c r="Q212" s="7"/>
      <c r="R212" s="7"/>
      <c r="S212" s="7"/>
      <c r="CA212" s="69">
        <f t="shared" si="99"/>
        <v>0</v>
      </c>
      <c r="CB212" s="69" t="str">
        <f t="shared" si="82"/>
        <v/>
      </c>
      <c r="CC212" s="69" t="str">
        <f t="shared" si="83"/>
        <v/>
      </c>
      <c r="CD212" s="69">
        <f t="shared" si="92"/>
        <v>0</v>
      </c>
      <c r="CE212" s="69">
        <f t="shared" si="84"/>
        <v>0</v>
      </c>
      <c r="CF212" s="70" t="str">
        <f t="shared" si="85"/>
        <v/>
      </c>
      <c r="CG212" s="71">
        <f t="shared" si="86"/>
        <v>0</v>
      </c>
      <c r="CH212" s="71">
        <f t="shared" si="87"/>
        <v>0</v>
      </c>
      <c r="CI212" s="71">
        <f t="shared" si="100"/>
        <v>0</v>
      </c>
      <c r="CJ212" s="69">
        <f t="shared" si="101"/>
        <v>0</v>
      </c>
      <c r="CN212" s="73" t="str">
        <f t="shared" si="88"/>
        <v/>
      </c>
      <c r="CO212" s="74" t="str">
        <f t="shared" si="89"/>
        <v/>
      </c>
      <c r="CP212" s="74" t="str">
        <f t="shared" si="93"/>
        <v/>
      </c>
      <c r="CQ212" s="118" t="str">
        <f t="shared" si="90"/>
        <v/>
      </c>
      <c r="CR212" s="118" t="str">
        <f t="shared" si="91"/>
        <v/>
      </c>
      <c r="CS212" s="75" t="str">
        <f t="shared" si="94"/>
        <v/>
      </c>
      <c r="CT212" s="75" t="str">
        <f t="shared" si="95"/>
        <v/>
      </c>
      <c r="CU212" s="74" t="str">
        <f t="shared" si="96"/>
        <v/>
      </c>
      <c r="CV212" s="74" t="str">
        <f t="shared" si="97"/>
        <v/>
      </c>
      <c r="CW212" s="74" t="str">
        <f t="shared" si="102"/>
        <v/>
      </c>
      <c r="CX212" s="110"/>
      <c r="CZ212" s="75">
        <f t="shared" si="103"/>
        <v>0</v>
      </c>
      <c r="DB212" s="74">
        <f>IF(Taula4[[#This Row],[Codi del contracte]]&lt;&gt;"",IF(Taula4[[#This Row],[Codi del contracte]]&gt;199,IF(Taula4[[#This Row],[Codi del contracte]]&lt;300,1,0),0),0)</f>
        <v>0</v>
      </c>
      <c r="DC212" s="74">
        <f>IF(Taula4[[#This Row],[Codi del contracte]]&lt;&gt;"",IF(Taula4[[#This Row],[Codi del contracte]]&gt;499,IF(Taula4[[#This Row],[Codi del contracte]]&lt;600,1,0),0),0)</f>
        <v>0</v>
      </c>
      <c r="DD212" s="74">
        <f t="shared" si="98"/>
        <v>0</v>
      </c>
      <c r="DE212" s="74">
        <f>IF(Taula4[[#This Row],[% Jornada (no posar el símbol %)]]=100,IF(DD212=1,2,0),0)</f>
        <v>0</v>
      </c>
      <c r="DF212" s="74">
        <f>IF(Taula4[[#This Row],[Import anual sol·licitat (màxim 1.200,00€ per treballador)]]=1200,IF(DE212=2,3,0),0)</f>
        <v>0</v>
      </c>
      <c r="DG212" s="74">
        <f>IF(Taula4[[#This Row],[% Jornada (no posar el símbol %)]]&lt;100,IF(Taula4[[#This Row],[Import anual sol·licitat (màxim 1.200,00€ per treballador)]]=1200,4,0),0)</f>
        <v>0</v>
      </c>
      <c r="DH212" s="74">
        <f t="shared" si="104"/>
        <v>0</v>
      </c>
      <c r="DI212" s="74" t="str">
        <f t="shared" si="105"/>
        <v/>
      </c>
      <c r="DJ212" s="74" t="str">
        <f t="shared" si="106"/>
        <v/>
      </c>
      <c r="DK212" s="74" t="str">
        <f t="shared" si="107"/>
        <v/>
      </c>
    </row>
    <row r="213" spans="1:115" ht="13.5" customHeight="1">
      <c r="A213" s="30"/>
      <c r="B213" s="76">
        <v>207</v>
      </c>
      <c r="C213" s="5"/>
      <c r="D213" s="138"/>
      <c r="E213" s="134"/>
      <c r="F213" s="132"/>
      <c r="G213" s="132"/>
      <c r="H213" s="5"/>
      <c r="I213" s="137"/>
      <c r="J213" s="5"/>
      <c r="K213" s="133"/>
      <c r="L213" s="214"/>
      <c r="M213" s="268"/>
      <c r="N213" s="160" t="str">
        <f t="shared" si="81"/>
        <v/>
      </c>
      <c r="O213" s="109"/>
      <c r="P213" s="7"/>
      <c r="Q213" s="7"/>
      <c r="R213" s="7"/>
      <c r="S213" s="7"/>
      <c r="CA213" s="69">
        <f t="shared" si="99"/>
        <v>0</v>
      </c>
      <c r="CB213" s="69" t="str">
        <f t="shared" si="82"/>
        <v/>
      </c>
      <c r="CC213" s="69" t="str">
        <f t="shared" si="83"/>
        <v/>
      </c>
      <c r="CD213" s="69">
        <f t="shared" si="92"/>
        <v>0</v>
      </c>
      <c r="CE213" s="69">
        <f t="shared" si="84"/>
        <v>0</v>
      </c>
      <c r="CF213" s="70" t="str">
        <f t="shared" si="85"/>
        <v/>
      </c>
      <c r="CG213" s="71">
        <f t="shared" si="86"/>
        <v>0</v>
      </c>
      <c r="CH213" s="71">
        <f t="shared" si="87"/>
        <v>0</v>
      </c>
      <c r="CI213" s="71">
        <f t="shared" si="100"/>
        <v>0</v>
      </c>
      <c r="CJ213" s="69">
        <f t="shared" si="101"/>
        <v>0</v>
      </c>
      <c r="CN213" s="73" t="str">
        <f t="shared" si="88"/>
        <v/>
      </c>
      <c r="CO213" s="74" t="str">
        <f t="shared" si="89"/>
        <v/>
      </c>
      <c r="CP213" s="74" t="str">
        <f t="shared" si="93"/>
        <v/>
      </c>
      <c r="CQ213" s="118" t="str">
        <f t="shared" si="90"/>
        <v/>
      </c>
      <c r="CR213" s="118" t="str">
        <f t="shared" si="91"/>
        <v/>
      </c>
      <c r="CS213" s="75" t="str">
        <f t="shared" si="94"/>
        <v/>
      </c>
      <c r="CT213" s="75" t="str">
        <f t="shared" si="95"/>
        <v/>
      </c>
      <c r="CU213" s="74" t="str">
        <f t="shared" si="96"/>
        <v/>
      </c>
      <c r="CV213" s="74" t="str">
        <f t="shared" si="97"/>
        <v/>
      </c>
      <c r="CW213" s="74" t="str">
        <f t="shared" si="102"/>
        <v/>
      </c>
      <c r="CX213" s="110"/>
      <c r="CZ213" s="75">
        <f t="shared" si="103"/>
        <v>0</v>
      </c>
      <c r="DB213" s="74">
        <f>IF(Taula4[[#This Row],[Codi del contracte]]&lt;&gt;"",IF(Taula4[[#This Row],[Codi del contracte]]&gt;199,IF(Taula4[[#This Row],[Codi del contracte]]&lt;300,1,0),0),0)</f>
        <v>0</v>
      </c>
      <c r="DC213" s="74">
        <f>IF(Taula4[[#This Row],[Codi del contracte]]&lt;&gt;"",IF(Taula4[[#This Row],[Codi del contracte]]&gt;499,IF(Taula4[[#This Row],[Codi del contracte]]&lt;600,1,0),0),0)</f>
        <v>0</v>
      </c>
      <c r="DD213" s="74">
        <f t="shared" si="98"/>
        <v>0</v>
      </c>
      <c r="DE213" s="74">
        <f>IF(Taula4[[#This Row],[% Jornada (no posar el símbol %)]]=100,IF(DD213=1,2,0),0)</f>
        <v>0</v>
      </c>
      <c r="DF213" s="74">
        <f>IF(Taula4[[#This Row],[Import anual sol·licitat (màxim 1.200,00€ per treballador)]]=1200,IF(DE213=2,3,0),0)</f>
        <v>0</v>
      </c>
      <c r="DG213" s="74">
        <f>IF(Taula4[[#This Row],[% Jornada (no posar el símbol %)]]&lt;100,IF(Taula4[[#This Row],[Import anual sol·licitat (màxim 1.200,00€ per treballador)]]=1200,4,0),0)</f>
        <v>0</v>
      </c>
      <c r="DH213" s="74">
        <f t="shared" si="104"/>
        <v>0</v>
      </c>
      <c r="DI213" s="74" t="str">
        <f t="shared" si="105"/>
        <v/>
      </c>
      <c r="DJ213" s="74" t="str">
        <f t="shared" si="106"/>
        <v/>
      </c>
      <c r="DK213" s="74" t="str">
        <f t="shared" si="107"/>
        <v/>
      </c>
    </row>
    <row r="214" spans="1:115" ht="13.5" customHeight="1">
      <c r="A214" s="30"/>
      <c r="B214" s="76">
        <v>208</v>
      </c>
      <c r="C214" s="5"/>
      <c r="D214" s="138"/>
      <c r="E214" s="134"/>
      <c r="F214" s="132"/>
      <c r="G214" s="132"/>
      <c r="H214" s="5"/>
      <c r="I214" s="137"/>
      <c r="J214" s="5"/>
      <c r="K214" s="133"/>
      <c r="L214" s="214"/>
      <c r="M214" s="268"/>
      <c r="N214" s="160" t="str">
        <f t="shared" si="81"/>
        <v/>
      </c>
      <c r="O214" s="109"/>
      <c r="P214" s="7"/>
      <c r="Q214" s="7"/>
      <c r="R214" s="7"/>
      <c r="S214" s="7"/>
      <c r="CA214" s="69">
        <f t="shared" si="99"/>
        <v>0</v>
      </c>
      <c r="CB214" s="69" t="str">
        <f t="shared" si="82"/>
        <v/>
      </c>
      <c r="CC214" s="69" t="str">
        <f t="shared" si="83"/>
        <v/>
      </c>
      <c r="CD214" s="69">
        <f t="shared" si="92"/>
        <v>0</v>
      </c>
      <c r="CE214" s="69">
        <f t="shared" si="84"/>
        <v>0</v>
      </c>
      <c r="CF214" s="70" t="str">
        <f t="shared" si="85"/>
        <v/>
      </c>
      <c r="CG214" s="71">
        <f t="shared" si="86"/>
        <v>0</v>
      </c>
      <c r="CH214" s="71">
        <f t="shared" si="87"/>
        <v>0</v>
      </c>
      <c r="CI214" s="71">
        <f t="shared" si="100"/>
        <v>0</v>
      </c>
      <c r="CJ214" s="69">
        <f t="shared" si="101"/>
        <v>0</v>
      </c>
      <c r="CN214" s="73" t="str">
        <f t="shared" si="88"/>
        <v/>
      </c>
      <c r="CO214" s="74" t="str">
        <f t="shared" si="89"/>
        <v/>
      </c>
      <c r="CP214" s="74" t="str">
        <f t="shared" si="93"/>
        <v/>
      </c>
      <c r="CQ214" s="118" t="str">
        <f t="shared" si="90"/>
        <v/>
      </c>
      <c r="CR214" s="118" t="str">
        <f t="shared" si="91"/>
        <v/>
      </c>
      <c r="CS214" s="75" t="str">
        <f t="shared" si="94"/>
        <v/>
      </c>
      <c r="CT214" s="75" t="str">
        <f t="shared" si="95"/>
        <v/>
      </c>
      <c r="CU214" s="74" t="str">
        <f t="shared" si="96"/>
        <v/>
      </c>
      <c r="CV214" s="74" t="str">
        <f t="shared" si="97"/>
        <v/>
      </c>
      <c r="CW214" s="74" t="str">
        <f t="shared" si="102"/>
        <v/>
      </c>
      <c r="CX214" s="110"/>
      <c r="CZ214" s="75">
        <f t="shared" si="103"/>
        <v>0</v>
      </c>
      <c r="DB214" s="74">
        <f>IF(Taula4[[#This Row],[Codi del contracte]]&lt;&gt;"",IF(Taula4[[#This Row],[Codi del contracte]]&gt;199,IF(Taula4[[#This Row],[Codi del contracte]]&lt;300,1,0),0),0)</f>
        <v>0</v>
      </c>
      <c r="DC214" s="74">
        <f>IF(Taula4[[#This Row],[Codi del contracte]]&lt;&gt;"",IF(Taula4[[#This Row],[Codi del contracte]]&gt;499,IF(Taula4[[#This Row],[Codi del contracte]]&lt;600,1,0),0),0)</f>
        <v>0</v>
      </c>
      <c r="DD214" s="74">
        <f t="shared" si="98"/>
        <v>0</v>
      </c>
      <c r="DE214" s="74">
        <f>IF(Taula4[[#This Row],[% Jornada (no posar el símbol %)]]=100,IF(DD214=1,2,0),0)</f>
        <v>0</v>
      </c>
      <c r="DF214" s="74">
        <f>IF(Taula4[[#This Row],[Import anual sol·licitat (màxim 1.200,00€ per treballador)]]=1200,IF(DE214=2,3,0),0)</f>
        <v>0</v>
      </c>
      <c r="DG214" s="74">
        <f>IF(Taula4[[#This Row],[% Jornada (no posar el símbol %)]]&lt;100,IF(Taula4[[#This Row],[Import anual sol·licitat (màxim 1.200,00€ per treballador)]]=1200,4,0),0)</f>
        <v>0</v>
      </c>
      <c r="DH214" s="74">
        <f t="shared" si="104"/>
        <v>0</v>
      </c>
      <c r="DI214" s="74" t="str">
        <f t="shared" si="105"/>
        <v/>
      </c>
      <c r="DJ214" s="74" t="str">
        <f t="shared" si="106"/>
        <v/>
      </c>
      <c r="DK214" s="74" t="str">
        <f t="shared" si="107"/>
        <v/>
      </c>
    </row>
    <row r="215" spans="1:115" ht="13.5" customHeight="1">
      <c r="A215" s="30"/>
      <c r="B215" s="76">
        <v>209</v>
      </c>
      <c r="C215" s="5"/>
      <c r="D215" s="138"/>
      <c r="E215" s="134"/>
      <c r="F215" s="132"/>
      <c r="G215" s="132"/>
      <c r="H215" s="5"/>
      <c r="I215" s="137"/>
      <c r="J215" s="5"/>
      <c r="K215" s="133"/>
      <c r="L215" s="214"/>
      <c r="M215" s="268"/>
      <c r="N215" s="160" t="str">
        <f t="shared" si="81"/>
        <v/>
      </c>
      <c r="O215" s="109"/>
      <c r="P215" s="7"/>
      <c r="Q215" s="7"/>
      <c r="R215" s="7"/>
      <c r="S215" s="7"/>
      <c r="CA215" s="69">
        <f t="shared" si="99"/>
        <v>0</v>
      </c>
      <c r="CB215" s="69" t="str">
        <f t="shared" si="82"/>
        <v/>
      </c>
      <c r="CC215" s="69" t="str">
        <f t="shared" si="83"/>
        <v/>
      </c>
      <c r="CD215" s="69">
        <f t="shared" si="92"/>
        <v>0</v>
      </c>
      <c r="CE215" s="69">
        <f t="shared" si="84"/>
        <v>0</v>
      </c>
      <c r="CF215" s="70" t="str">
        <f t="shared" si="85"/>
        <v/>
      </c>
      <c r="CG215" s="71">
        <f t="shared" si="86"/>
        <v>0</v>
      </c>
      <c r="CH215" s="71">
        <f t="shared" si="87"/>
        <v>0</v>
      </c>
      <c r="CI215" s="71">
        <f t="shared" si="100"/>
        <v>0</v>
      </c>
      <c r="CJ215" s="69">
        <f t="shared" si="101"/>
        <v>0</v>
      </c>
      <c r="CN215" s="73" t="str">
        <f t="shared" si="88"/>
        <v/>
      </c>
      <c r="CO215" s="74" t="str">
        <f t="shared" si="89"/>
        <v/>
      </c>
      <c r="CP215" s="74" t="str">
        <f t="shared" si="93"/>
        <v/>
      </c>
      <c r="CQ215" s="118" t="str">
        <f t="shared" si="90"/>
        <v/>
      </c>
      <c r="CR215" s="118" t="str">
        <f t="shared" si="91"/>
        <v/>
      </c>
      <c r="CS215" s="75" t="str">
        <f t="shared" si="94"/>
        <v/>
      </c>
      <c r="CT215" s="75" t="str">
        <f t="shared" si="95"/>
        <v/>
      </c>
      <c r="CU215" s="74" t="str">
        <f t="shared" si="96"/>
        <v/>
      </c>
      <c r="CV215" s="74" t="str">
        <f t="shared" si="97"/>
        <v/>
      </c>
      <c r="CW215" s="74" t="str">
        <f t="shared" si="102"/>
        <v/>
      </c>
      <c r="CX215" s="110"/>
      <c r="CZ215" s="75">
        <f t="shared" si="103"/>
        <v>0</v>
      </c>
      <c r="DB215" s="74">
        <f>IF(Taula4[[#This Row],[Codi del contracte]]&lt;&gt;"",IF(Taula4[[#This Row],[Codi del contracte]]&gt;199,IF(Taula4[[#This Row],[Codi del contracte]]&lt;300,1,0),0),0)</f>
        <v>0</v>
      </c>
      <c r="DC215" s="74">
        <f>IF(Taula4[[#This Row],[Codi del contracte]]&lt;&gt;"",IF(Taula4[[#This Row],[Codi del contracte]]&gt;499,IF(Taula4[[#This Row],[Codi del contracte]]&lt;600,1,0),0),0)</f>
        <v>0</v>
      </c>
      <c r="DD215" s="74">
        <f t="shared" si="98"/>
        <v>0</v>
      </c>
      <c r="DE215" s="74">
        <f>IF(Taula4[[#This Row],[% Jornada (no posar el símbol %)]]=100,IF(DD215=1,2,0),0)</f>
        <v>0</v>
      </c>
      <c r="DF215" s="74">
        <f>IF(Taula4[[#This Row],[Import anual sol·licitat (màxim 1.200,00€ per treballador)]]=1200,IF(DE215=2,3,0),0)</f>
        <v>0</v>
      </c>
      <c r="DG215" s="74">
        <f>IF(Taula4[[#This Row],[% Jornada (no posar el símbol %)]]&lt;100,IF(Taula4[[#This Row],[Import anual sol·licitat (màxim 1.200,00€ per treballador)]]=1200,4,0),0)</f>
        <v>0</v>
      </c>
      <c r="DH215" s="74">
        <f t="shared" si="104"/>
        <v>0</v>
      </c>
      <c r="DI215" s="74" t="str">
        <f t="shared" si="105"/>
        <v/>
      </c>
      <c r="DJ215" s="74" t="str">
        <f t="shared" si="106"/>
        <v/>
      </c>
      <c r="DK215" s="74" t="str">
        <f t="shared" si="107"/>
        <v/>
      </c>
    </row>
    <row r="216" spans="1:115" ht="13.5" customHeight="1">
      <c r="A216" s="30"/>
      <c r="B216" s="76">
        <v>210</v>
      </c>
      <c r="C216" s="5"/>
      <c r="D216" s="138"/>
      <c r="E216" s="134"/>
      <c r="F216" s="132"/>
      <c r="G216" s="132"/>
      <c r="H216" s="5"/>
      <c r="I216" s="137"/>
      <c r="J216" s="5"/>
      <c r="K216" s="133"/>
      <c r="L216" s="214"/>
      <c r="M216" s="268"/>
      <c r="N216" s="160" t="str">
        <f t="shared" si="81"/>
        <v/>
      </c>
      <c r="O216" s="109"/>
      <c r="P216" s="7"/>
      <c r="Q216" s="7"/>
      <c r="R216" s="7"/>
      <c r="S216" s="7"/>
      <c r="CA216" s="69">
        <f t="shared" si="99"/>
        <v>0</v>
      </c>
      <c r="CB216" s="69" t="str">
        <f t="shared" si="82"/>
        <v/>
      </c>
      <c r="CC216" s="69" t="str">
        <f t="shared" si="83"/>
        <v/>
      </c>
      <c r="CD216" s="69">
        <f t="shared" si="92"/>
        <v>0</v>
      </c>
      <c r="CE216" s="69">
        <f t="shared" si="84"/>
        <v>0</v>
      </c>
      <c r="CF216" s="70" t="str">
        <f t="shared" si="85"/>
        <v/>
      </c>
      <c r="CG216" s="71">
        <f t="shared" si="86"/>
        <v>0</v>
      </c>
      <c r="CH216" s="71">
        <f t="shared" si="87"/>
        <v>0</v>
      </c>
      <c r="CI216" s="71">
        <f t="shared" si="100"/>
        <v>0</v>
      </c>
      <c r="CJ216" s="69">
        <f t="shared" si="101"/>
        <v>0</v>
      </c>
      <c r="CN216" s="73" t="str">
        <f t="shared" si="88"/>
        <v/>
      </c>
      <c r="CO216" s="74" t="str">
        <f t="shared" si="89"/>
        <v/>
      </c>
      <c r="CP216" s="74" t="str">
        <f t="shared" si="93"/>
        <v/>
      </c>
      <c r="CQ216" s="118" t="str">
        <f t="shared" si="90"/>
        <v/>
      </c>
      <c r="CR216" s="118" t="str">
        <f t="shared" si="91"/>
        <v/>
      </c>
      <c r="CS216" s="75" t="str">
        <f t="shared" si="94"/>
        <v/>
      </c>
      <c r="CT216" s="75" t="str">
        <f t="shared" si="95"/>
        <v/>
      </c>
      <c r="CU216" s="74" t="str">
        <f t="shared" si="96"/>
        <v/>
      </c>
      <c r="CV216" s="74" t="str">
        <f t="shared" si="97"/>
        <v/>
      </c>
      <c r="CW216" s="74" t="str">
        <f t="shared" si="102"/>
        <v/>
      </c>
      <c r="CX216" s="110"/>
      <c r="CZ216" s="75">
        <f t="shared" si="103"/>
        <v>0</v>
      </c>
      <c r="DB216" s="74">
        <f>IF(Taula4[[#This Row],[Codi del contracte]]&lt;&gt;"",IF(Taula4[[#This Row],[Codi del contracte]]&gt;199,IF(Taula4[[#This Row],[Codi del contracte]]&lt;300,1,0),0),0)</f>
        <v>0</v>
      </c>
      <c r="DC216" s="74">
        <f>IF(Taula4[[#This Row],[Codi del contracte]]&lt;&gt;"",IF(Taula4[[#This Row],[Codi del contracte]]&gt;499,IF(Taula4[[#This Row],[Codi del contracte]]&lt;600,1,0),0),0)</f>
        <v>0</v>
      </c>
      <c r="DD216" s="74">
        <f t="shared" si="98"/>
        <v>0</v>
      </c>
      <c r="DE216" s="74">
        <f>IF(Taula4[[#This Row],[% Jornada (no posar el símbol %)]]=100,IF(DD216=1,2,0),0)</f>
        <v>0</v>
      </c>
      <c r="DF216" s="74">
        <f>IF(Taula4[[#This Row],[Import anual sol·licitat (màxim 1.200,00€ per treballador)]]=1200,IF(DE216=2,3,0),0)</f>
        <v>0</v>
      </c>
      <c r="DG216" s="74">
        <f>IF(Taula4[[#This Row],[% Jornada (no posar el símbol %)]]&lt;100,IF(Taula4[[#This Row],[Import anual sol·licitat (màxim 1.200,00€ per treballador)]]=1200,4,0),0)</f>
        <v>0</v>
      </c>
      <c r="DH216" s="74">
        <f t="shared" si="104"/>
        <v>0</v>
      </c>
      <c r="DI216" s="74" t="str">
        <f t="shared" si="105"/>
        <v/>
      </c>
      <c r="DJ216" s="74" t="str">
        <f t="shared" si="106"/>
        <v/>
      </c>
      <c r="DK216" s="74" t="str">
        <f t="shared" si="107"/>
        <v/>
      </c>
    </row>
    <row r="217" spans="1:115" ht="13.5" customHeight="1">
      <c r="A217" s="30"/>
      <c r="B217" s="76">
        <v>211</v>
      </c>
      <c r="C217" s="5"/>
      <c r="D217" s="138"/>
      <c r="E217" s="134"/>
      <c r="F217" s="132"/>
      <c r="G217" s="132"/>
      <c r="H217" s="5"/>
      <c r="I217" s="137"/>
      <c r="J217" s="5"/>
      <c r="K217" s="133"/>
      <c r="L217" s="214"/>
      <c r="M217" s="268"/>
      <c r="N217" s="160" t="str">
        <f t="shared" si="81"/>
        <v/>
      </c>
      <c r="O217" s="109"/>
      <c r="P217" s="7"/>
      <c r="Q217" s="7"/>
      <c r="R217" s="7"/>
      <c r="S217" s="7"/>
      <c r="CA217" s="69">
        <f t="shared" si="99"/>
        <v>0</v>
      </c>
      <c r="CB217" s="69" t="str">
        <f t="shared" si="82"/>
        <v/>
      </c>
      <c r="CC217" s="69" t="str">
        <f t="shared" si="83"/>
        <v/>
      </c>
      <c r="CD217" s="69">
        <f t="shared" si="92"/>
        <v>0</v>
      </c>
      <c r="CE217" s="69">
        <f t="shared" si="84"/>
        <v>0</v>
      </c>
      <c r="CF217" s="70" t="str">
        <f t="shared" si="85"/>
        <v/>
      </c>
      <c r="CG217" s="71">
        <f t="shared" si="86"/>
        <v>0</v>
      </c>
      <c r="CH217" s="71">
        <f t="shared" si="87"/>
        <v>0</v>
      </c>
      <c r="CI217" s="71">
        <f t="shared" si="100"/>
        <v>0</v>
      </c>
      <c r="CJ217" s="69">
        <f t="shared" si="101"/>
        <v>0</v>
      </c>
      <c r="CN217" s="73" t="str">
        <f t="shared" si="88"/>
        <v/>
      </c>
      <c r="CO217" s="74" t="str">
        <f t="shared" si="89"/>
        <v/>
      </c>
      <c r="CP217" s="74" t="str">
        <f t="shared" si="93"/>
        <v/>
      </c>
      <c r="CQ217" s="118" t="str">
        <f t="shared" si="90"/>
        <v/>
      </c>
      <c r="CR217" s="118" t="str">
        <f t="shared" si="91"/>
        <v/>
      </c>
      <c r="CS217" s="75" t="str">
        <f t="shared" si="94"/>
        <v/>
      </c>
      <c r="CT217" s="75" t="str">
        <f t="shared" si="95"/>
        <v/>
      </c>
      <c r="CU217" s="74" t="str">
        <f t="shared" si="96"/>
        <v/>
      </c>
      <c r="CV217" s="74" t="str">
        <f t="shared" si="97"/>
        <v/>
      </c>
      <c r="CW217" s="74" t="str">
        <f t="shared" si="102"/>
        <v/>
      </c>
      <c r="CX217" s="110"/>
      <c r="CZ217" s="75">
        <f t="shared" si="103"/>
        <v>0</v>
      </c>
      <c r="DB217" s="74">
        <f>IF(Taula4[[#This Row],[Codi del contracte]]&lt;&gt;"",IF(Taula4[[#This Row],[Codi del contracte]]&gt;199,IF(Taula4[[#This Row],[Codi del contracte]]&lt;300,1,0),0),0)</f>
        <v>0</v>
      </c>
      <c r="DC217" s="74">
        <f>IF(Taula4[[#This Row],[Codi del contracte]]&lt;&gt;"",IF(Taula4[[#This Row],[Codi del contracte]]&gt;499,IF(Taula4[[#This Row],[Codi del contracte]]&lt;600,1,0),0),0)</f>
        <v>0</v>
      </c>
      <c r="DD217" s="74">
        <f t="shared" si="98"/>
        <v>0</v>
      </c>
      <c r="DE217" s="74">
        <f>IF(Taula4[[#This Row],[% Jornada (no posar el símbol %)]]=100,IF(DD217=1,2,0),0)</f>
        <v>0</v>
      </c>
      <c r="DF217" s="74">
        <f>IF(Taula4[[#This Row],[Import anual sol·licitat (màxim 1.200,00€ per treballador)]]=1200,IF(DE217=2,3,0),0)</f>
        <v>0</v>
      </c>
      <c r="DG217" s="74">
        <f>IF(Taula4[[#This Row],[% Jornada (no posar el símbol %)]]&lt;100,IF(Taula4[[#This Row],[Import anual sol·licitat (màxim 1.200,00€ per treballador)]]=1200,4,0),0)</f>
        <v>0</v>
      </c>
      <c r="DH217" s="74">
        <f t="shared" si="104"/>
        <v>0</v>
      </c>
      <c r="DI217" s="74" t="str">
        <f t="shared" si="105"/>
        <v/>
      </c>
      <c r="DJ217" s="74" t="str">
        <f t="shared" si="106"/>
        <v/>
      </c>
      <c r="DK217" s="74" t="str">
        <f t="shared" si="107"/>
        <v/>
      </c>
    </row>
    <row r="218" spans="1:115" ht="13.5" customHeight="1">
      <c r="A218" s="30"/>
      <c r="B218" s="76">
        <v>212</v>
      </c>
      <c r="C218" s="5"/>
      <c r="D218" s="138"/>
      <c r="E218" s="134"/>
      <c r="F218" s="132"/>
      <c r="G218" s="132"/>
      <c r="H218" s="5"/>
      <c r="I218" s="137"/>
      <c r="J218" s="5"/>
      <c r="K218" s="133"/>
      <c r="L218" s="214"/>
      <c r="M218" s="268"/>
      <c r="N218" s="160" t="str">
        <f t="shared" si="81"/>
        <v/>
      </c>
      <c r="O218" s="109"/>
      <c r="P218" s="7"/>
      <c r="Q218" s="7"/>
      <c r="R218" s="7"/>
      <c r="S218" s="7"/>
      <c r="CA218" s="69">
        <f t="shared" si="99"/>
        <v>0</v>
      </c>
      <c r="CB218" s="69" t="str">
        <f t="shared" si="82"/>
        <v/>
      </c>
      <c r="CC218" s="69" t="str">
        <f t="shared" si="83"/>
        <v/>
      </c>
      <c r="CD218" s="69">
        <f t="shared" si="92"/>
        <v>0</v>
      </c>
      <c r="CE218" s="69">
        <f t="shared" si="84"/>
        <v>0</v>
      </c>
      <c r="CF218" s="70" t="str">
        <f t="shared" si="85"/>
        <v/>
      </c>
      <c r="CG218" s="71">
        <f t="shared" si="86"/>
        <v>0</v>
      </c>
      <c r="CH218" s="71">
        <f t="shared" si="87"/>
        <v>0</v>
      </c>
      <c r="CI218" s="71">
        <f t="shared" si="100"/>
        <v>0</v>
      </c>
      <c r="CJ218" s="69">
        <f t="shared" si="101"/>
        <v>0</v>
      </c>
      <c r="CN218" s="73" t="str">
        <f t="shared" si="88"/>
        <v/>
      </c>
      <c r="CO218" s="74" t="str">
        <f t="shared" si="89"/>
        <v/>
      </c>
      <c r="CP218" s="74" t="str">
        <f t="shared" si="93"/>
        <v/>
      </c>
      <c r="CQ218" s="118" t="str">
        <f t="shared" si="90"/>
        <v/>
      </c>
      <c r="CR218" s="118" t="str">
        <f t="shared" si="91"/>
        <v/>
      </c>
      <c r="CS218" s="75" t="str">
        <f t="shared" si="94"/>
        <v/>
      </c>
      <c r="CT218" s="75" t="str">
        <f t="shared" si="95"/>
        <v/>
      </c>
      <c r="CU218" s="74" t="str">
        <f t="shared" si="96"/>
        <v/>
      </c>
      <c r="CV218" s="74" t="str">
        <f t="shared" si="97"/>
        <v/>
      </c>
      <c r="CW218" s="74" t="str">
        <f t="shared" si="102"/>
        <v/>
      </c>
      <c r="CX218" s="110"/>
      <c r="CZ218" s="75">
        <f t="shared" si="103"/>
        <v>0</v>
      </c>
      <c r="DB218" s="74">
        <f>IF(Taula4[[#This Row],[Codi del contracte]]&lt;&gt;"",IF(Taula4[[#This Row],[Codi del contracte]]&gt;199,IF(Taula4[[#This Row],[Codi del contracte]]&lt;300,1,0),0),0)</f>
        <v>0</v>
      </c>
      <c r="DC218" s="74">
        <f>IF(Taula4[[#This Row],[Codi del contracte]]&lt;&gt;"",IF(Taula4[[#This Row],[Codi del contracte]]&gt;499,IF(Taula4[[#This Row],[Codi del contracte]]&lt;600,1,0),0),0)</f>
        <v>0</v>
      </c>
      <c r="DD218" s="74">
        <f t="shared" si="98"/>
        <v>0</v>
      </c>
      <c r="DE218" s="74">
        <f>IF(Taula4[[#This Row],[% Jornada (no posar el símbol %)]]=100,IF(DD218=1,2,0),0)</f>
        <v>0</v>
      </c>
      <c r="DF218" s="74">
        <f>IF(Taula4[[#This Row],[Import anual sol·licitat (màxim 1.200,00€ per treballador)]]=1200,IF(DE218=2,3,0),0)</f>
        <v>0</v>
      </c>
      <c r="DG218" s="74">
        <f>IF(Taula4[[#This Row],[% Jornada (no posar el símbol %)]]&lt;100,IF(Taula4[[#This Row],[Import anual sol·licitat (màxim 1.200,00€ per treballador)]]=1200,4,0),0)</f>
        <v>0</v>
      </c>
      <c r="DH218" s="74">
        <f t="shared" si="104"/>
        <v>0</v>
      </c>
      <c r="DI218" s="74" t="str">
        <f t="shared" si="105"/>
        <v/>
      </c>
      <c r="DJ218" s="74" t="str">
        <f t="shared" si="106"/>
        <v/>
      </c>
      <c r="DK218" s="74" t="str">
        <f t="shared" si="107"/>
        <v/>
      </c>
    </row>
    <row r="219" spans="1:115" ht="13.5" customHeight="1">
      <c r="A219" s="30"/>
      <c r="B219" s="76">
        <v>213</v>
      </c>
      <c r="C219" s="5"/>
      <c r="D219" s="138"/>
      <c r="E219" s="134"/>
      <c r="F219" s="132"/>
      <c r="G219" s="132"/>
      <c r="H219" s="5"/>
      <c r="I219" s="137"/>
      <c r="J219" s="5"/>
      <c r="K219" s="133"/>
      <c r="L219" s="214"/>
      <c r="M219" s="268"/>
      <c r="N219" s="160" t="str">
        <f t="shared" si="81"/>
        <v/>
      </c>
      <c r="O219" s="109"/>
      <c r="P219" s="7"/>
      <c r="Q219" s="7"/>
      <c r="R219" s="7"/>
      <c r="S219" s="7"/>
      <c r="CA219" s="69">
        <f t="shared" si="99"/>
        <v>0</v>
      </c>
      <c r="CB219" s="69" t="str">
        <f t="shared" si="82"/>
        <v/>
      </c>
      <c r="CC219" s="69" t="str">
        <f t="shared" si="83"/>
        <v/>
      </c>
      <c r="CD219" s="69">
        <f t="shared" si="92"/>
        <v>0</v>
      </c>
      <c r="CE219" s="69">
        <f t="shared" si="84"/>
        <v>0</v>
      </c>
      <c r="CF219" s="70" t="str">
        <f t="shared" si="85"/>
        <v/>
      </c>
      <c r="CG219" s="71">
        <f t="shared" si="86"/>
        <v>0</v>
      </c>
      <c r="CH219" s="71">
        <f t="shared" si="87"/>
        <v>0</v>
      </c>
      <c r="CI219" s="71">
        <f t="shared" si="100"/>
        <v>0</v>
      </c>
      <c r="CJ219" s="69">
        <f t="shared" si="101"/>
        <v>0</v>
      </c>
      <c r="CN219" s="73" t="str">
        <f t="shared" si="88"/>
        <v/>
      </c>
      <c r="CO219" s="74" t="str">
        <f t="shared" si="89"/>
        <v/>
      </c>
      <c r="CP219" s="74" t="str">
        <f t="shared" si="93"/>
        <v/>
      </c>
      <c r="CQ219" s="118" t="str">
        <f t="shared" si="90"/>
        <v/>
      </c>
      <c r="CR219" s="118" t="str">
        <f t="shared" si="91"/>
        <v/>
      </c>
      <c r="CS219" s="75" t="str">
        <f t="shared" si="94"/>
        <v/>
      </c>
      <c r="CT219" s="75" t="str">
        <f t="shared" si="95"/>
        <v/>
      </c>
      <c r="CU219" s="74" t="str">
        <f t="shared" si="96"/>
        <v/>
      </c>
      <c r="CV219" s="74" t="str">
        <f t="shared" si="97"/>
        <v/>
      </c>
      <c r="CW219" s="74" t="str">
        <f t="shared" si="102"/>
        <v/>
      </c>
      <c r="CX219" s="110"/>
      <c r="CZ219" s="75">
        <f t="shared" si="103"/>
        <v>0</v>
      </c>
      <c r="DB219" s="74">
        <f>IF(Taula4[[#This Row],[Codi del contracte]]&lt;&gt;"",IF(Taula4[[#This Row],[Codi del contracte]]&gt;199,IF(Taula4[[#This Row],[Codi del contracte]]&lt;300,1,0),0),0)</f>
        <v>0</v>
      </c>
      <c r="DC219" s="74">
        <f>IF(Taula4[[#This Row],[Codi del contracte]]&lt;&gt;"",IF(Taula4[[#This Row],[Codi del contracte]]&gt;499,IF(Taula4[[#This Row],[Codi del contracte]]&lt;600,1,0),0),0)</f>
        <v>0</v>
      </c>
      <c r="DD219" s="74">
        <f t="shared" si="98"/>
        <v>0</v>
      </c>
      <c r="DE219" s="74">
        <f>IF(Taula4[[#This Row],[% Jornada (no posar el símbol %)]]=100,IF(DD219=1,2,0),0)</f>
        <v>0</v>
      </c>
      <c r="DF219" s="74">
        <f>IF(Taula4[[#This Row],[Import anual sol·licitat (màxim 1.200,00€ per treballador)]]=1200,IF(DE219=2,3,0),0)</f>
        <v>0</v>
      </c>
      <c r="DG219" s="74">
        <f>IF(Taula4[[#This Row],[% Jornada (no posar el símbol %)]]&lt;100,IF(Taula4[[#This Row],[Import anual sol·licitat (màxim 1.200,00€ per treballador)]]=1200,4,0),0)</f>
        <v>0</v>
      </c>
      <c r="DH219" s="74">
        <f t="shared" si="104"/>
        <v>0</v>
      </c>
      <c r="DI219" s="74" t="str">
        <f t="shared" si="105"/>
        <v/>
      </c>
      <c r="DJ219" s="74" t="str">
        <f t="shared" si="106"/>
        <v/>
      </c>
      <c r="DK219" s="74" t="str">
        <f t="shared" si="107"/>
        <v/>
      </c>
    </row>
    <row r="220" spans="1:115" ht="13.5" customHeight="1">
      <c r="A220" s="30"/>
      <c r="B220" s="76">
        <v>214</v>
      </c>
      <c r="C220" s="5"/>
      <c r="D220" s="138"/>
      <c r="E220" s="134"/>
      <c r="F220" s="132"/>
      <c r="G220" s="132"/>
      <c r="H220" s="5"/>
      <c r="I220" s="137"/>
      <c r="J220" s="5"/>
      <c r="K220" s="133"/>
      <c r="L220" s="214"/>
      <c r="M220" s="268"/>
      <c r="N220" s="160" t="str">
        <f t="shared" si="81"/>
        <v/>
      </c>
      <c r="O220" s="109"/>
      <c r="P220" s="7"/>
      <c r="Q220" s="7"/>
      <c r="R220" s="7"/>
      <c r="S220" s="7"/>
      <c r="CA220" s="69">
        <f t="shared" si="99"/>
        <v>0</v>
      </c>
      <c r="CB220" s="69" t="str">
        <f t="shared" si="82"/>
        <v/>
      </c>
      <c r="CC220" s="69" t="str">
        <f t="shared" si="83"/>
        <v/>
      </c>
      <c r="CD220" s="69">
        <f t="shared" si="92"/>
        <v>0</v>
      </c>
      <c r="CE220" s="69">
        <f t="shared" si="84"/>
        <v>0</v>
      </c>
      <c r="CF220" s="70" t="str">
        <f t="shared" si="85"/>
        <v/>
      </c>
      <c r="CG220" s="71">
        <f t="shared" si="86"/>
        <v>0</v>
      </c>
      <c r="CH220" s="71">
        <f t="shared" si="87"/>
        <v>0</v>
      </c>
      <c r="CI220" s="71">
        <f t="shared" si="100"/>
        <v>0</v>
      </c>
      <c r="CJ220" s="69">
        <f t="shared" si="101"/>
        <v>0</v>
      </c>
      <c r="CN220" s="73" t="str">
        <f t="shared" si="88"/>
        <v/>
      </c>
      <c r="CO220" s="74" t="str">
        <f t="shared" si="89"/>
        <v/>
      </c>
      <c r="CP220" s="74" t="str">
        <f t="shared" si="93"/>
        <v/>
      </c>
      <c r="CQ220" s="118" t="str">
        <f t="shared" si="90"/>
        <v/>
      </c>
      <c r="CR220" s="118" t="str">
        <f t="shared" si="91"/>
        <v/>
      </c>
      <c r="CS220" s="75" t="str">
        <f t="shared" si="94"/>
        <v/>
      </c>
      <c r="CT220" s="75" t="str">
        <f t="shared" si="95"/>
        <v/>
      </c>
      <c r="CU220" s="74" t="str">
        <f t="shared" si="96"/>
        <v/>
      </c>
      <c r="CV220" s="74" t="str">
        <f t="shared" si="97"/>
        <v/>
      </c>
      <c r="CW220" s="74" t="str">
        <f t="shared" si="102"/>
        <v/>
      </c>
      <c r="CX220" s="110"/>
      <c r="CZ220" s="75">
        <f t="shared" si="103"/>
        <v>0</v>
      </c>
      <c r="DB220" s="74">
        <f>IF(Taula4[[#This Row],[Codi del contracte]]&lt;&gt;"",IF(Taula4[[#This Row],[Codi del contracte]]&gt;199,IF(Taula4[[#This Row],[Codi del contracte]]&lt;300,1,0),0),0)</f>
        <v>0</v>
      </c>
      <c r="DC220" s="74">
        <f>IF(Taula4[[#This Row],[Codi del contracte]]&lt;&gt;"",IF(Taula4[[#This Row],[Codi del contracte]]&gt;499,IF(Taula4[[#This Row],[Codi del contracte]]&lt;600,1,0),0),0)</f>
        <v>0</v>
      </c>
      <c r="DD220" s="74">
        <f t="shared" si="98"/>
        <v>0</v>
      </c>
      <c r="DE220" s="74">
        <f>IF(Taula4[[#This Row],[% Jornada (no posar el símbol %)]]=100,IF(DD220=1,2,0),0)</f>
        <v>0</v>
      </c>
      <c r="DF220" s="74">
        <f>IF(Taula4[[#This Row],[Import anual sol·licitat (màxim 1.200,00€ per treballador)]]=1200,IF(DE220=2,3,0),0)</f>
        <v>0</v>
      </c>
      <c r="DG220" s="74">
        <f>IF(Taula4[[#This Row],[% Jornada (no posar el símbol %)]]&lt;100,IF(Taula4[[#This Row],[Import anual sol·licitat (màxim 1.200,00€ per treballador)]]=1200,4,0),0)</f>
        <v>0</v>
      </c>
      <c r="DH220" s="74">
        <f t="shared" si="104"/>
        <v>0</v>
      </c>
      <c r="DI220" s="74" t="str">
        <f t="shared" si="105"/>
        <v/>
      </c>
      <c r="DJ220" s="74" t="str">
        <f t="shared" si="106"/>
        <v/>
      </c>
      <c r="DK220" s="74" t="str">
        <f t="shared" si="107"/>
        <v/>
      </c>
    </row>
    <row r="221" spans="1:115" ht="13.5" customHeight="1">
      <c r="A221" s="30"/>
      <c r="B221" s="76">
        <v>215</v>
      </c>
      <c r="C221" s="5"/>
      <c r="D221" s="138"/>
      <c r="E221" s="134"/>
      <c r="F221" s="132"/>
      <c r="G221" s="132"/>
      <c r="H221" s="5"/>
      <c r="I221" s="137"/>
      <c r="J221" s="5"/>
      <c r="K221" s="133"/>
      <c r="L221" s="214"/>
      <c r="M221" s="268"/>
      <c r="N221" s="160" t="str">
        <f t="shared" si="81"/>
        <v/>
      </c>
      <c r="O221" s="109"/>
      <c r="P221" s="7"/>
      <c r="Q221" s="7"/>
      <c r="R221" s="7"/>
      <c r="S221" s="7"/>
      <c r="CA221" s="69">
        <f t="shared" si="99"/>
        <v>0</v>
      </c>
      <c r="CB221" s="69" t="str">
        <f t="shared" si="82"/>
        <v/>
      </c>
      <c r="CC221" s="69" t="str">
        <f t="shared" si="83"/>
        <v/>
      </c>
      <c r="CD221" s="69">
        <f t="shared" si="92"/>
        <v>0</v>
      </c>
      <c r="CE221" s="69">
        <f t="shared" si="84"/>
        <v>0</v>
      </c>
      <c r="CF221" s="70" t="str">
        <f t="shared" si="85"/>
        <v/>
      </c>
      <c r="CG221" s="71">
        <f t="shared" si="86"/>
        <v>0</v>
      </c>
      <c r="CH221" s="71">
        <f t="shared" si="87"/>
        <v>0</v>
      </c>
      <c r="CI221" s="71">
        <f t="shared" si="100"/>
        <v>0</v>
      </c>
      <c r="CJ221" s="69">
        <f t="shared" si="101"/>
        <v>0</v>
      </c>
      <c r="CN221" s="73" t="str">
        <f t="shared" si="88"/>
        <v/>
      </c>
      <c r="CO221" s="74" t="str">
        <f t="shared" si="89"/>
        <v/>
      </c>
      <c r="CP221" s="74" t="str">
        <f t="shared" si="93"/>
        <v/>
      </c>
      <c r="CQ221" s="118" t="str">
        <f t="shared" si="90"/>
        <v/>
      </c>
      <c r="CR221" s="118" t="str">
        <f t="shared" si="91"/>
        <v/>
      </c>
      <c r="CS221" s="75" t="str">
        <f t="shared" si="94"/>
        <v/>
      </c>
      <c r="CT221" s="75" t="str">
        <f t="shared" si="95"/>
        <v/>
      </c>
      <c r="CU221" s="74" t="str">
        <f t="shared" si="96"/>
        <v/>
      </c>
      <c r="CV221" s="74" t="str">
        <f t="shared" si="97"/>
        <v/>
      </c>
      <c r="CW221" s="74" t="str">
        <f t="shared" si="102"/>
        <v/>
      </c>
      <c r="CX221" s="110"/>
      <c r="CZ221" s="75">
        <f t="shared" si="103"/>
        <v>0</v>
      </c>
      <c r="DB221" s="74">
        <f>IF(Taula4[[#This Row],[Codi del contracte]]&lt;&gt;"",IF(Taula4[[#This Row],[Codi del contracte]]&gt;199,IF(Taula4[[#This Row],[Codi del contracte]]&lt;300,1,0),0),0)</f>
        <v>0</v>
      </c>
      <c r="DC221" s="74">
        <f>IF(Taula4[[#This Row],[Codi del contracte]]&lt;&gt;"",IF(Taula4[[#This Row],[Codi del contracte]]&gt;499,IF(Taula4[[#This Row],[Codi del contracte]]&lt;600,1,0),0),0)</f>
        <v>0</v>
      </c>
      <c r="DD221" s="74">
        <f t="shared" si="98"/>
        <v>0</v>
      </c>
      <c r="DE221" s="74">
        <f>IF(Taula4[[#This Row],[% Jornada (no posar el símbol %)]]=100,IF(DD221=1,2,0),0)</f>
        <v>0</v>
      </c>
      <c r="DF221" s="74">
        <f>IF(Taula4[[#This Row],[Import anual sol·licitat (màxim 1.200,00€ per treballador)]]=1200,IF(DE221=2,3,0),0)</f>
        <v>0</v>
      </c>
      <c r="DG221" s="74">
        <f>IF(Taula4[[#This Row],[% Jornada (no posar el símbol %)]]&lt;100,IF(Taula4[[#This Row],[Import anual sol·licitat (màxim 1.200,00€ per treballador)]]=1200,4,0),0)</f>
        <v>0</v>
      </c>
      <c r="DH221" s="74">
        <f t="shared" si="104"/>
        <v>0</v>
      </c>
      <c r="DI221" s="74" t="str">
        <f t="shared" si="105"/>
        <v/>
      </c>
      <c r="DJ221" s="74" t="str">
        <f t="shared" si="106"/>
        <v/>
      </c>
      <c r="DK221" s="74" t="str">
        <f t="shared" si="107"/>
        <v/>
      </c>
    </row>
    <row r="222" spans="1:115" ht="13.5" customHeight="1">
      <c r="A222" s="30"/>
      <c r="B222" s="76">
        <v>216</v>
      </c>
      <c r="C222" s="5"/>
      <c r="D222" s="138"/>
      <c r="E222" s="134"/>
      <c r="F222" s="132"/>
      <c r="G222" s="132"/>
      <c r="H222" s="5"/>
      <c r="I222" s="137"/>
      <c r="J222" s="5"/>
      <c r="K222" s="133"/>
      <c r="L222" s="214"/>
      <c r="M222" s="268"/>
      <c r="N222" s="160" t="str">
        <f t="shared" si="81"/>
        <v/>
      </c>
      <c r="O222" s="109"/>
      <c r="P222" s="7"/>
      <c r="Q222" s="7"/>
      <c r="R222" s="7"/>
      <c r="S222" s="7"/>
      <c r="CA222" s="69">
        <f t="shared" si="99"/>
        <v>0</v>
      </c>
      <c r="CB222" s="69" t="str">
        <f t="shared" si="82"/>
        <v/>
      </c>
      <c r="CC222" s="69" t="str">
        <f t="shared" si="83"/>
        <v/>
      </c>
      <c r="CD222" s="69">
        <f t="shared" si="92"/>
        <v>0</v>
      </c>
      <c r="CE222" s="69">
        <f t="shared" si="84"/>
        <v>0</v>
      </c>
      <c r="CF222" s="70" t="str">
        <f t="shared" si="85"/>
        <v/>
      </c>
      <c r="CG222" s="71">
        <f t="shared" si="86"/>
        <v>0</v>
      </c>
      <c r="CH222" s="71">
        <f t="shared" si="87"/>
        <v>0</v>
      </c>
      <c r="CI222" s="71">
        <f t="shared" si="100"/>
        <v>0</v>
      </c>
      <c r="CJ222" s="69">
        <f t="shared" si="101"/>
        <v>0</v>
      </c>
      <c r="CN222" s="73" t="str">
        <f t="shared" si="88"/>
        <v/>
      </c>
      <c r="CO222" s="74" t="str">
        <f t="shared" si="89"/>
        <v/>
      </c>
      <c r="CP222" s="74" t="str">
        <f t="shared" si="93"/>
        <v/>
      </c>
      <c r="CQ222" s="118" t="str">
        <f t="shared" si="90"/>
        <v/>
      </c>
      <c r="CR222" s="118" t="str">
        <f t="shared" si="91"/>
        <v/>
      </c>
      <c r="CS222" s="75" t="str">
        <f t="shared" si="94"/>
        <v/>
      </c>
      <c r="CT222" s="75" t="str">
        <f t="shared" si="95"/>
        <v/>
      </c>
      <c r="CU222" s="74" t="str">
        <f t="shared" si="96"/>
        <v/>
      </c>
      <c r="CV222" s="74" t="str">
        <f t="shared" si="97"/>
        <v/>
      </c>
      <c r="CW222" s="74" t="str">
        <f t="shared" si="102"/>
        <v/>
      </c>
      <c r="CX222" s="110"/>
      <c r="CZ222" s="75">
        <f t="shared" si="103"/>
        <v>0</v>
      </c>
      <c r="DB222" s="74">
        <f>IF(Taula4[[#This Row],[Codi del contracte]]&lt;&gt;"",IF(Taula4[[#This Row],[Codi del contracte]]&gt;199,IF(Taula4[[#This Row],[Codi del contracte]]&lt;300,1,0),0),0)</f>
        <v>0</v>
      </c>
      <c r="DC222" s="74">
        <f>IF(Taula4[[#This Row],[Codi del contracte]]&lt;&gt;"",IF(Taula4[[#This Row],[Codi del contracte]]&gt;499,IF(Taula4[[#This Row],[Codi del contracte]]&lt;600,1,0),0),0)</f>
        <v>0</v>
      </c>
      <c r="DD222" s="74">
        <f t="shared" si="98"/>
        <v>0</v>
      </c>
      <c r="DE222" s="74">
        <f>IF(Taula4[[#This Row],[% Jornada (no posar el símbol %)]]=100,IF(DD222=1,2,0),0)</f>
        <v>0</v>
      </c>
      <c r="DF222" s="74">
        <f>IF(Taula4[[#This Row],[Import anual sol·licitat (màxim 1.200,00€ per treballador)]]=1200,IF(DE222=2,3,0),0)</f>
        <v>0</v>
      </c>
      <c r="DG222" s="74">
        <f>IF(Taula4[[#This Row],[% Jornada (no posar el símbol %)]]&lt;100,IF(Taula4[[#This Row],[Import anual sol·licitat (màxim 1.200,00€ per treballador)]]=1200,4,0),0)</f>
        <v>0</v>
      </c>
      <c r="DH222" s="74">
        <f t="shared" si="104"/>
        <v>0</v>
      </c>
      <c r="DI222" s="74" t="str">
        <f t="shared" si="105"/>
        <v/>
      </c>
      <c r="DJ222" s="74" t="str">
        <f t="shared" si="106"/>
        <v/>
      </c>
      <c r="DK222" s="74" t="str">
        <f t="shared" si="107"/>
        <v/>
      </c>
    </row>
    <row r="223" spans="1:115" ht="13.5" customHeight="1">
      <c r="A223" s="30"/>
      <c r="B223" s="76">
        <v>217</v>
      </c>
      <c r="C223" s="5"/>
      <c r="D223" s="138"/>
      <c r="E223" s="134"/>
      <c r="F223" s="132"/>
      <c r="G223" s="132"/>
      <c r="H223" s="5"/>
      <c r="I223" s="137"/>
      <c r="J223" s="5"/>
      <c r="K223" s="133"/>
      <c r="L223" s="214"/>
      <c r="M223" s="268"/>
      <c r="N223" s="160" t="str">
        <f t="shared" si="81"/>
        <v/>
      </c>
      <c r="O223" s="109"/>
      <c r="P223" s="7"/>
      <c r="Q223" s="7"/>
      <c r="R223" s="7"/>
      <c r="S223" s="7"/>
      <c r="CA223" s="69">
        <f t="shared" si="99"/>
        <v>0</v>
      </c>
      <c r="CB223" s="69" t="str">
        <f t="shared" si="82"/>
        <v/>
      </c>
      <c r="CC223" s="69" t="str">
        <f t="shared" si="83"/>
        <v/>
      </c>
      <c r="CD223" s="69">
        <f t="shared" si="92"/>
        <v>0</v>
      </c>
      <c r="CE223" s="69">
        <f t="shared" si="84"/>
        <v>0</v>
      </c>
      <c r="CF223" s="70" t="str">
        <f t="shared" si="85"/>
        <v/>
      </c>
      <c r="CG223" s="71">
        <f t="shared" si="86"/>
        <v>0</v>
      </c>
      <c r="CH223" s="71">
        <f t="shared" si="87"/>
        <v>0</v>
      </c>
      <c r="CI223" s="71">
        <f t="shared" si="100"/>
        <v>0</v>
      </c>
      <c r="CJ223" s="69">
        <f t="shared" si="101"/>
        <v>0</v>
      </c>
      <c r="CN223" s="73" t="str">
        <f t="shared" si="88"/>
        <v/>
      </c>
      <c r="CO223" s="74" t="str">
        <f t="shared" si="89"/>
        <v/>
      </c>
      <c r="CP223" s="74" t="str">
        <f t="shared" si="93"/>
        <v/>
      </c>
      <c r="CQ223" s="118" t="str">
        <f t="shared" si="90"/>
        <v/>
      </c>
      <c r="CR223" s="118" t="str">
        <f t="shared" si="91"/>
        <v/>
      </c>
      <c r="CS223" s="75" t="str">
        <f t="shared" si="94"/>
        <v/>
      </c>
      <c r="CT223" s="75" t="str">
        <f t="shared" si="95"/>
        <v/>
      </c>
      <c r="CU223" s="74" t="str">
        <f t="shared" si="96"/>
        <v/>
      </c>
      <c r="CV223" s="74" t="str">
        <f t="shared" si="97"/>
        <v/>
      </c>
      <c r="CW223" s="74" t="str">
        <f t="shared" si="102"/>
        <v/>
      </c>
      <c r="CX223" s="110"/>
      <c r="CZ223" s="75">
        <f t="shared" si="103"/>
        <v>0</v>
      </c>
      <c r="DB223" s="74">
        <f>IF(Taula4[[#This Row],[Codi del contracte]]&lt;&gt;"",IF(Taula4[[#This Row],[Codi del contracte]]&gt;199,IF(Taula4[[#This Row],[Codi del contracte]]&lt;300,1,0),0),0)</f>
        <v>0</v>
      </c>
      <c r="DC223" s="74">
        <f>IF(Taula4[[#This Row],[Codi del contracte]]&lt;&gt;"",IF(Taula4[[#This Row],[Codi del contracte]]&gt;499,IF(Taula4[[#This Row],[Codi del contracte]]&lt;600,1,0),0),0)</f>
        <v>0</v>
      </c>
      <c r="DD223" s="74">
        <f t="shared" si="98"/>
        <v>0</v>
      </c>
      <c r="DE223" s="74">
        <f>IF(Taula4[[#This Row],[% Jornada (no posar el símbol %)]]=100,IF(DD223=1,2,0),0)</f>
        <v>0</v>
      </c>
      <c r="DF223" s="74">
        <f>IF(Taula4[[#This Row],[Import anual sol·licitat (màxim 1.200,00€ per treballador)]]=1200,IF(DE223=2,3,0),0)</f>
        <v>0</v>
      </c>
      <c r="DG223" s="74">
        <f>IF(Taula4[[#This Row],[% Jornada (no posar el símbol %)]]&lt;100,IF(Taula4[[#This Row],[Import anual sol·licitat (màxim 1.200,00€ per treballador)]]=1200,4,0),0)</f>
        <v>0</v>
      </c>
      <c r="DH223" s="74">
        <f t="shared" si="104"/>
        <v>0</v>
      </c>
      <c r="DI223" s="74" t="str">
        <f t="shared" si="105"/>
        <v/>
      </c>
      <c r="DJ223" s="74" t="str">
        <f t="shared" si="106"/>
        <v/>
      </c>
      <c r="DK223" s="74" t="str">
        <f t="shared" si="107"/>
        <v/>
      </c>
    </row>
    <row r="224" spans="1:115" ht="13.5" customHeight="1">
      <c r="A224" s="30"/>
      <c r="B224" s="76">
        <v>218</v>
      </c>
      <c r="C224" s="5"/>
      <c r="D224" s="138"/>
      <c r="E224" s="134"/>
      <c r="F224" s="132"/>
      <c r="G224" s="132"/>
      <c r="H224" s="5"/>
      <c r="I224" s="137"/>
      <c r="J224" s="5"/>
      <c r="K224" s="133"/>
      <c r="L224" s="214"/>
      <c r="M224" s="268"/>
      <c r="N224" s="160" t="str">
        <f t="shared" si="81"/>
        <v/>
      </c>
      <c r="O224" s="109"/>
      <c r="P224" s="7"/>
      <c r="Q224" s="7"/>
      <c r="R224" s="7"/>
      <c r="S224" s="7"/>
      <c r="CA224" s="69">
        <f t="shared" si="99"/>
        <v>0</v>
      </c>
      <c r="CB224" s="69" t="str">
        <f t="shared" si="82"/>
        <v/>
      </c>
      <c r="CC224" s="69" t="str">
        <f t="shared" si="83"/>
        <v/>
      </c>
      <c r="CD224" s="69">
        <f t="shared" si="92"/>
        <v>0</v>
      </c>
      <c r="CE224" s="69">
        <f t="shared" si="84"/>
        <v>0</v>
      </c>
      <c r="CF224" s="70" t="str">
        <f t="shared" si="85"/>
        <v/>
      </c>
      <c r="CG224" s="71">
        <f t="shared" si="86"/>
        <v>0</v>
      </c>
      <c r="CH224" s="71">
        <f t="shared" si="87"/>
        <v>0</v>
      </c>
      <c r="CI224" s="71">
        <f t="shared" si="100"/>
        <v>0</v>
      </c>
      <c r="CJ224" s="69">
        <f t="shared" si="101"/>
        <v>0</v>
      </c>
      <c r="CN224" s="73" t="str">
        <f t="shared" si="88"/>
        <v/>
      </c>
      <c r="CO224" s="74" t="str">
        <f t="shared" si="89"/>
        <v/>
      </c>
      <c r="CP224" s="74" t="str">
        <f t="shared" si="93"/>
        <v/>
      </c>
      <c r="CQ224" s="118" t="str">
        <f t="shared" si="90"/>
        <v/>
      </c>
      <c r="CR224" s="118" t="str">
        <f t="shared" si="91"/>
        <v/>
      </c>
      <c r="CS224" s="75" t="str">
        <f t="shared" si="94"/>
        <v/>
      </c>
      <c r="CT224" s="75" t="str">
        <f t="shared" si="95"/>
        <v/>
      </c>
      <c r="CU224" s="74" t="str">
        <f t="shared" si="96"/>
        <v/>
      </c>
      <c r="CV224" s="74" t="str">
        <f t="shared" si="97"/>
        <v/>
      </c>
      <c r="CW224" s="74" t="str">
        <f t="shared" si="102"/>
        <v/>
      </c>
      <c r="CX224" s="110"/>
      <c r="CZ224" s="75">
        <f t="shared" si="103"/>
        <v>0</v>
      </c>
      <c r="DB224" s="74">
        <f>IF(Taula4[[#This Row],[Codi del contracte]]&lt;&gt;"",IF(Taula4[[#This Row],[Codi del contracte]]&gt;199,IF(Taula4[[#This Row],[Codi del contracte]]&lt;300,1,0),0),0)</f>
        <v>0</v>
      </c>
      <c r="DC224" s="74">
        <f>IF(Taula4[[#This Row],[Codi del contracte]]&lt;&gt;"",IF(Taula4[[#This Row],[Codi del contracte]]&gt;499,IF(Taula4[[#This Row],[Codi del contracte]]&lt;600,1,0),0),0)</f>
        <v>0</v>
      </c>
      <c r="DD224" s="74">
        <f t="shared" si="98"/>
        <v>0</v>
      </c>
      <c r="DE224" s="74">
        <f>IF(Taula4[[#This Row],[% Jornada (no posar el símbol %)]]=100,IF(DD224=1,2,0),0)</f>
        <v>0</v>
      </c>
      <c r="DF224" s="74">
        <f>IF(Taula4[[#This Row],[Import anual sol·licitat (màxim 1.200,00€ per treballador)]]=1200,IF(DE224=2,3,0),0)</f>
        <v>0</v>
      </c>
      <c r="DG224" s="74">
        <f>IF(Taula4[[#This Row],[% Jornada (no posar el símbol %)]]&lt;100,IF(Taula4[[#This Row],[Import anual sol·licitat (màxim 1.200,00€ per treballador)]]=1200,4,0),0)</f>
        <v>0</v>
      </c>
      <c r="DH224" s="74">
        <f t="shared" si="104"/>
        <v>0</v>
      </c>
      <c r="DI224" s="74" t="str">
        <f t="shared" si="105"/>
        <v/>
      </c>
      <c r="DJ224" s="74" t="str">
        <f t="shared" si="106"/>
        <v/>
      </c>
      <c r="DK224" s="74" t="str">
        <f t="shared" si="107"/>
        <v/>
      </c>
    </row>
    <row r="225" spans="1:115" ht="13.5" customHeight="1">
      <c r="A225" s="30"/>
      <c r="B225" s="76">
        <v>219</v>
      </c>
      <c r="C225" s="5"/>
      <c r="D225" s="138"/>
      <c r="E225" s="134"/>
      <c r="F225" s="132"/>
      <c r="G225" s="132"/>
      <c r="H225" s="5"/>
      <c r="I225" s="137"/>
      <c r="J225" s="5"/>
      <c r="K225" s="133"/>
      <c r="L225" s="214"/>
      <c r="M225" s="268"/>
      <c r="N225" s="160" t="str">
        <f t="shared" si="81"/>
        <v/>
      </c>
      <c r="O225" s="109"/>
      <c r="P225" s="7"/>
      <c r="Q225" s="7"/>
      <c r="R225" s="7"/>
      <c r="S225" s="7"/>
      <c r="CA225" s="69">
        <f t="shared" si="99"/>
        <v>0</v>
      </c>
      <c r="CB225" s="69" t="str">
        <f t="shared" si="82"/>
        <v/>
      </c>
      <c r="CC225" s="69" t="str">
        <f t="shared" si="83"/>
        <v/>
      </c>
      <c r="CD225" s="69">
        <f t="shared" si="92"/>
        <v>0</v>
      </c>
      <c r="CE225" s="69">
        <f t="shared" si="84"/>
        <v>0</v>
      </c>
      <c r="CF225" s="70" t="str">
        <f t="shared" si="85"/>
        <v/>
      </c>
      <c r="CG225" s="71">
        <f t="shared" si="86"/>
        <v>0</v>
      </c>
      <c r="CH225" s="71">
        <f t="shared" si="87"/>
        <v>0</v>
      </c>
      <c r="CI225" s="71">
        <f t="shared" si="100"/>
        <v>0</v>
      </c>
      <c r="CJ225" s="69">
        <f t="shared" si="101"/>
        <v>0</v>
      </c>
      <c r="CN225" s="73" t="str">
        <f t="shared" si="88"/>
        <v/>
      </c>
      <c r="CO225" s="74" t="str">
        <f t="shared" si="89"/>
        <v/>
      </c>
      <c r="CP225" s="74" t="str">
        <f t="shared" si="93"/>
        <v/>
      </c>
      <c r="CQ225" s="118" t="str">
        <f t="shared" si="90"/>
        <v/>
      </c>
      <c r="CR225" s="118" t="str">
        <f t="shared" si="91"/>
        <v/>
      </c>
      <c r="CS225" s="75" t="str">
        <f t="shared" si="94"/>
        <v/>
      </c>
      <c r="CT225" s="75" t="str">
        <f t="shared" si="95"/>
        <v/>
      </c>
      <c r="CU225" s="74" t="str">
        <f t="shared" si="96"/>
        <v/>
      </c>
      <c r="CV225" s="74" t="str">
        <f t="shared" si="97"/>
        <v/>
      </c>
      <c r="CW225" s="74" t="str">
        <f t="shared" si="102"/>
        <v/>
      </c>
      <c r="CX225" s="110"/>
      <c r="CZ225" s="75">
        <f t="shared" si="103"/>
        <v>0</v>
      </c>
      <c r="DB225" s="74">
        <f>IF(Taula4[[#This Row],[Codi del contracte]]&lt;&gt;"",IF(Taula4[[#This Row],[Codi del contracte]]&gt;199,IF(Taula4[[#This Row],[Codi del contracte]]&lt;300,1,0),0),0)</f>
        <v>0</v>
      </c>
      <c r="DC225" s="74">
        <f>IF(Taula4[[#This Row],[Codi del contracte]]&lt;&gt;"",IF(Taula4[[#This Row],[Codi del contracte]]&gt;499,IF(Taula4[[#This Row],[Codi del contracte]]&lt;600,1,0),0),0)</f>
        <v>0</v>
      </c>
      <c r="DD225" s="74">
        <f t="shared" si="98"/>
        <v>0</v>
      </c>
      <c r="DE225" s="74">
        <f>IF(Taula4[[#This Row],[% Jornada (no posar el símbol %)]]=100,IF(DD225=1,2,0),0)</f>
        <v>0</v>
      </c>
      <c r="DF225" s="74">
        <f>IF(Taula4[[#This Row],[Import anual sol·licitat (màxim 1.200,00€ per treballador)]]=1200,IF(DE225=2,3,0),0)</f>
        <v>0</v>
      </c>
      <c r="DG225" s="74">
        <f>IF(Taula4[[#This Row],[% Jornada (no posar el símbol %)]]&lt;100,IF(Taula4[[#This Row],[Import anual sol·licitat (màxim 1.200,00€ per treballador)]]=1200,4,0),0)</f>
        <v>0</v>
      </c>
      <c r="DH225" s="74">
        <f t="shared" si="104"/>
        <v>0</v>
      </c>
      <c r="DI225" s="74" t="str">
        <f t="shared" si="105"/>
        <v/>
      </c>
      <c r="DJ225" s="74" t="str">
        <f t="shared" si="106"/>
        <v/>
      </c>
      <c r="DK225" s="74" t="str">
        <f t="shared" si="107"/>
        <v/>
      </c>
    </row>
    <row r="226" spans="1:115" ht="13.5" customHeight="1">
      <c r="A226" s="30"/>
      <c r="B226" s="76">
        <v>220</v>
      </c>
      <c r="C226" s="5"/>
      <c r="D226" s="138"/>
      <c r="E226" s="134"/>
      <c r="F226" s="132"/>
      <c r="G226" s="132"/>
      <c r="H226" s="5"/>
      <c r="I226" s="137"/>
      <c r="J226" s="5"/>
      <c r="K226" s="133"/>
      <c r="L226" s="214"/>
      <c r="M226" s="268"/>
      <c r="N226" s="160" t="str">
        <f t="shared" si="81"/>
        <v/>
      </c>
      <c r="O226" s="109"/>
      <c r="P226" s="7"/>
      <c r="Q226" s="7"/>
      <c r="R226" s="7"/>
      <c r="S226" s="7"/>
      <c r="CA226" s="69">
        <f t="shared" si="99"/>
        <v>0</v>
      </c>
      <c r="CB226" s="69" t="str">
        <f t="shared" si="82"/>
        <v/>
      </c>
      <c r="CC226" s="69" t="str">
        <f t="shared" si="83"/>
        <v/>
      </c>
      <c r="CD226" s="69">
        <f t="shared" si="92"/>
        <v>0</v>
      </c>
      <c r="CE226" s="69">
        <f t="shared" si="84"/>
        <v>0</v>
      </c>
      <c r="CF226" s="70" t="str">
        <f t="shared" si="85"/>
        <v/>
      </c>
      <c r="CG226" s="71">
        <f t="shared" si="86"/>
        <v>0</v>
      </c>
      <c r="CH226" s="71">
        <f t="shared" si="87"/>
        <v>0</v>
      </c>
      <c r="CI226" s="71">
        <f t="shared" si="100"/>
        <v>0</v>
      </c>
      <c r="CJ226" s="69">
        <f t="shared" si="101"/>
        <v>0</v>
      </c>
      <c r="CN226" s="73" t="str">
        <f t="shared" si="88"/>
        <v/>
      </c>
      <c r="CO226" s="74" t="str">
        <f t="shared" si="89"/>
        <v/>
      </c>
      <c r="CP226" s="74" t="str">
        <f t="shared" si="93"/>
        <v/>
      </c>
      <c r="CQ226" s="118" t="str">
        <f t="shared" si="90"/>
        <v/>
      </c>
      <c r="CR226" s="118" t="str">
        <f t="shared" si="91"/>
        <v/>
      </c>
      <c r="CS226" s="75" t="str">
        <f t="shared" si="94"/>
        <v/>
      </c>
      <c r="CT226" s="75" t="str">
        <f t="shared" si="95"/>
        <v/>
      </c>
      <c r="CU226" s="74" t="str">
        <f t="shared" si="96"/>
        <v/>
      </c>
      <c r="CV226" s="74" t="str">
        <f t="shared" si="97"/>
        <v/>
      </c>
      <c r="CW226" s="74" t="str">
        <f t="shared" si="102"/>
        <v/>
      </c>
      <c r="CX226" s="110"/>
      <c r="CZ226" s="75">
        <f t="shared" si="103"/>
        <v>0</v>
      </c>
      <c r="DB226" s="74">
        <f>IF(Taula4[[#This Row],[Codi del contracte]]&lt;&gt;"",IF(Taula4[[#This Row],[Codi del contracte]]&gt;199,IF(Taula4[[#This Row],[Codi del contracte]]&lt;300,1,0),0),0)</f>
        <v>0</v>
      </c>
      <c r="DC226" s="74">
        <f>IF(Taula4[[#This Row],[Codi del contracte]]&lt;&gt;"",IF(Taula4[[#This Row],[Codi del contracte]]&gt;499,IF(Taula4[[#This Row],[Codi del contracte]]&lt;600,1,0),0),0)</f>
        <v>0</v>
      </c>
      <c r="DD226" s="74">
        <f t="shared" si="98"/>
        <v>0</v>
      </c>
      <c r="DE226" s="74">
        <f>IF(Taula4[[#This Row],[% Jornada (no posar el símbol %)]]=100,IF(DD226=1,2,0),0)</f>
        <v>0</v>
      </c>
      <c r="DF226" s="74">
        <f>IF(Taula4[[#This Row],[Import anual sol·licitat (màxim 1.200,00€ per treballador)]]=1200,IF(DE226=2,3,0),0)</f>
        <v>0</v>
      </c>
      <c r="DG226" s="74">
        <f>IF(Taula4[[#This Row],[% Jornada (no posar el símbol %)]]&lt;100,IF(Taula4[[#This Row],[Import anual sol·licitat (màxim 1.200,00€ per treballador)]]=1200,4,0),0)</f>
        <v>0</v>
      </c>
      <c r="DH226" s="74">
        <f t="shared" si="104"/>
        <v>0</v>
      </c>
      <c r="DI226" s="74" t="str">
        <f t="shared" si="105"/>
        <v/>
      </c>
      <c r="DJ226" s="74" t="str">
        <f t="shared" si="106"/>
        <v/>
      </c>
      <c r="DK226" s="74" t="str">
        <f t="shared" si="107"/>
        <v/>
      </c>
    </row>
    <row r="227" spans="1:115" ht="13.5" customHeight="1">
      <c r="A227" s="30"/>
      <c r="B227" s="76">
        <v>221</v>
      </c>
      <c r="C227" s="5"/>
      <c r="D227" s="138"/>
      <c r="E227" s="134"/>
      <c r="F227" s="132"/>
      <c r="G227" s="132"/>
      <c r="H227" s="5"/>
      <c r="I227" s="137"/>
      <c r="J227" s="5"/>
      <c r="K227" s="133"/>
      <c r="L227" s="214"/>
      <c r="M227" s="268"/>
      <c r="N227" s="160" t="str">
        <f t="shared" si="81"/>
        <v/>
      </c>
      <c r="O227" s="108"/>
      <c r="P227" s="7"/>
      <c r="Q227" s="7"/>
      <c r="R227" s="7"/>
      <c r="S227" s="7"/>
      <c r="CA227" s="69">
        <f t="shared" si="99"/>
        <v>0</v>
      </c>
      <c r="CB227" s="69" t="str">
        <f t="shared" si="82"/>
        <v/>
      </c>
      <c r="CC227" s="69" t="str">
        <f t="shared" si="83"/>
        <v/>
      </c>
      <c r="CD227" s="69">
        <f t="shared" si="92"/>
        <v>0</v>
      </c>
      <c r="CE227" s="69">
        <f t="shared" si="84"/>
        <v>0</v>
      </c>
      <c r="CF227" s="70" t="str">
        <f t="shared" si="85"/>
        <v/>
      </c>
      <c r="CG227" s="71">
        <f t="shared" si="86"/>
        <v>0</v>
      </c>
      <c r="CH227" s="71">
        <f t="shared" si="87"/>
        <v>0</v>
      </c>
      <c r="CI227" s="71">
        <f t="shared" si="100"/>
        <v>0</v>
      </c>
      <c r="CJ227" s="69">
        <f t="shared" si="101"/>
        <v>0</v>
      </c>
      <c r="CN227" s="73" t="str">
        <f t="shared" si="88"/>
        <v/>
      </c>
      <c r="CO227" s="74" t="str">
        <f t="shared" si="89"/>
        <v/>
      </c>
      <c r="CP227" s="74" t="str">
        <f t="shared" si="93"/>
        <v/>
      </c>
      <c r="CQ227" s="118" t="str">
        <f t="shared" si="90"/>
        <v/>
      </c>
      <c r="CR227" s="118" t="str">
        <f t="shared" si="91"/>
        <v/>
      </c>
      <c r="CS227" s="75" t="str">
        <f t="shared" si="94"/>
        <v/>
      </c>
      <c r="CT227" s="75" t="str">
        <f t="shared" si="95"/>
        <v/>
      </c>
      <c r="CU227" s="74" t="str">
        <f t="shared" si="96"/>
        <v/>
      </c>
      <c r="CV227" s="74" t="str">
        <f t="shared" si="97"/>
        <v/>
      </c>
      <c r="CW227" s="74" t="str">
        <f t="shared" si="102"/>
        <v/>
      </c>
      <c r="CX227" s="110"/>
      <c r="CZ227" s="75">
        <f t="shared" si="103"/>
        <v>0</v>
      </c>
      <c r="DB227" s="74">
        <f>IF(Taula4[[#This Row],[Codi del contracte]]&lt;&gt;"",IF(Taula4[[#This Row],[Codi del contracte]]&gt;199,IF(Taula4[[#This Row],[Codi del contracte]]&lt;300,1,0),0),0)</f>
        <v>0</v>
      </c>
      <c r="DC227" s="74">
        <f>IF(Taula4[[#This Row],[Codi del contracte]]&lt;&gt;"",IF(Taula4[[#This Row],[Codi del contracte]]&gt;499,IF(Taula4[[#This Row],[Codi del contracte]]&lt;600,1,0),0),0)</f>
        <v>0</v>
      </c>
      <c r="DD227" s="74">
        <f t="shared" si="98"/>
        <v>0</v>
      </c>
      <c r="DE227" s="74">
        <f>IF(Taula4[[#This Row],[% Jornada (no posar el símbol %)]]=100,IF(DD227=1,2,0),0)</f>
        <v>0</v>
      </c>
      <c r="DF227" s="74">
        <f>IF(Taula4[[#This Row],[Import anual sol·licitat (màxim 1.200,00€ per treballador)]]=1200,IF(DE227=2,3,0),0)</f>
        <v>0</v>
      </c>
      <c r="DG227" s="74">
        <f>IF(Taula4[[#This Row],[% Jornada (no posar el símbol %)]]&lt;100,IF(Taula4[[#This Row],[Import anual sol·licitat (màxim 1.200,00€ per treballador)]]=1200,4,0),0)</f>
        <v>0</v>
      </c>
      <c r="DH227" s="74">
        <f t="shared" si="104"/>
        <v>0</v>
      </c>
      <c r="DI227" s="74" t="str">
        <f t="shared" si="105"/>
        <v/>
      </c>
      <c r="DJ227" s="74" t="str">
        <f t="shared" si="106"/>
        <v/>
      </c>
      <c r="DK227" s="74" t="str">
        <f t="shared" si="107"/>
        <v/>
      </c>
    </row>
    <row r="228" spans="1:115" ht="13.5" customHeight="1">
      <c r="A228" s="30"/>
      <c r="B228" s="76">
        <v>222</v>
      </c>
      <c r="C228" s="5"/>
      <c r="D228" s="138"/>
      <c r="E228" s="134"/>
      <c r="F228" s="132"/>
      <c r="G228" s="132"/>
      <c r="H228" s="5"/>
      <c r="I228" s="137"/>
      <c r="J228" s="5"/>
      <c r="K228" s="133"/>
      <c r="L228" s="214"/>
      <c r="M228" s="268"/>
      <c r="N228" s="160" t="str">
        <f t="shared" si="81"/>
        <v/>
      </c>
      <c r="O228" s="108"/>
      <c r="P228" s="7"/>
      <c r="Q228" s="7"/>
      <c r="R228" s="7"/>
      <c r="S228" s="7"/>
      <c r="CA228" s="69">
        <f t="shared" si="99"/>
        <v>0</v>
      </c>
      <c r="CB228" s="69" t="str">
        <f t="shared" si="82"/>
        <v/>
      </c>
      <c r="CC228" s="69" t="str">
        <f t="shared" si="83"/>
        <v/>
      </c>
      <c r="CD228" s="69">
        <f t="shared" si="92"/>
        <v>0</v>
      </c>
      <c r="CE228" s="69">
        <f t="shared" si="84"/>
        <v>0</v>
      </c>
      <c r="CF228" s="70" t="str">
        <f t="shared" si="85"/>
        <v/>
      </c>
      <c r="CG228" s="71">
        <f t="shared" si="86"/>
        <v>0</v>
      </c>
      <c r="CH228" s="71">
        <f t="shared" si="87"/>
        <v>0</v>
      </c>
      <c r="CI228" s="71">
        <f t="shared" si="100"/>
        <v>0</v>
      </c>
      <c r="CJ228" s="69">
        <f t="shared" si="101"/>
        <v>0</v>
      </c>
      <c r="CN228" s="73" t="str">
        <f t="shared" si="88"/>
        <v/>
      </c>
      <c r="CO228" s="74" t="str">
        <f t="shared" si="89"/>
        <v/>
      </c>
      <c r="CP228" s="74" t="str">
        <f t="shared" si="93"/>
        <v/>
      </c>
      <c r="CQ228" s="118" t="str">
        <f t="shared" si="90"/>
        <v/>
      </c>
      <c r="CR228" s="118" t="str">
        <f t="shared" si="91"/>
        <v/>
      </c>
      <c r="CS228" s="75" t="str">
        <f t="shared" si="94"/>
        <v/>
      </c>
      <c r="CT228" s="75" t="str">
        <f t="shared" si="95"/>
        <v/>
      </c>
      <c r="CU228" s="74" t="str">
        <f t="shared" si="96"/>
        <v/>
      </c>
      <c r="CV228" s="74" t="str">
        <f t="shared" si="97"/>
        <v/>
      </c>
      <c r="CW228" s="74" t="str">
        <f t="shared" si="102"/>
        <v/>
      </c>
      <c r="CX228" s="110"/>
      <c r="CZ228" s="75">
        <f t="shared" si="103"/>
        <v>0</v>
      </c>
      <c r="DB228" s="74">
        <f>IF(Taula4[[#This Row],[Codi del contracte]]&lt;&gt;"",IF(Taula4[[#This Row],[Codi del contracte]]&gt;199,IF(Taula4[[#This Row],[Codi del contracte]]&lt;300,1,0),0),0)</f>
        <v>0</v>
      </c>
      <c r="DC228" s="74">
        <f>IF(Taula4[[#This Row],[Codi del contracte]]&lt;&gt;"",IF(Taula4[[#This Row],[Codi del contracte]]&gt;499,IF(Taula4[[#This Row],[Codi del contracte]]&lt;600,1,0),0),0)</f>
        <v>0</v>
      </c>
      <c r="DD228" s="74">
        <f t="shared" si="98"/>
        <v>0</v>
      </c>
      <c r="DE228" s="74">
        <f>IF(Taula4[[#This Row],[% Jornada (no posar el símbol %)]]=100,IF(DD228=1,2,0),0)</f>
        <v>0</v>
      </c>
      <c r="DF228" s="74">
        <f>IF(Taula4[[#This Row],[Import anual sol·licitat (màxim 1.200,00€ per treballador)]]=1200,IF(DE228=2,3,0),0)</f>
        <v>0</v>
      </c>
      <c r="DG228" s="74">
        <f>IF(Taula4[[#This Row],[% Jornada (no posar el símbol %)]]&lt;100,IF(Taula4[[#This Row],[Import anual sol·licitat (màxim 1.200,00€ per treballador)]]=1200,4,0),0)</f>
        <v>0</v>
      </c>
      <c r="DH228" s="74">
        <f t="shared" si="104"/>
        <v>0</v>
      </c>
      <c r="DI228" s="74" t="str">
        <f t="shared" si="105"/>
        <v/>
      </c>
      <c r="DJ228" s="74" t="str">
        <f t="shared" si="106"/>
        <v/>
      </c>
      <c r="DK228" s="74" t="str">
        <f t="shared" si="107"/>
        <v/>
      </c>
    </row>
    <row r="229" spans="1:115" ht="13.5" customHeight="1">
      <c r="A229" s="30"/>
      <c r="B229" s="76">
        <v>223</v>
      </c>
      <c r="C229" s="5"/>
      <c r="D229" s="138"/>
      <c r="E229" s="134"/>
      <c r="F229" s="132"/>
      <c r="G229" s="132"/>
      <c r="H229" s="5"/>
      <c r="I229" s="137"/>
      <c r="J229" s="5"/>
      <c r="K229" s="133"/>
      <c r="L229" s="214"/>
      <c r="M229" s="268"/>
      <c r="N229" s="160" t="str">
        <f t="shared" si="81"/>
        <v/>
      </c>
      <c r="O229" s="108"/>
      <c r="P229" s="7"/>
      <c r="Q229" s="7"/>
      <c r="R229" s="7"/>
      <c r="S229" s="7"/>
      <c r="CA229" s="69">
        <f t="shared" si="99"/>
        <v>0</v>
      </c>
      <c r="CB229" s="69" t="str">
        <f t="shared" si="82"/>
        <v/>
      </c>
      <c r="CC229" s="69" t="str">
        <f t="shared" si="83"/>
        <v/>
      </c>
      <c r="CD229" s="69">
        <f t="shared" si="92"/>
        <v>0</v>
      </c>
      <c r="CE229" s="69">
        <f t="shared" si="84"/>
        <v>0</v>
      </c>
      <c r="CF229" s="70" t="str">
        <f t="shared" si="85"/>
        <v/>
      </c>
      <c r="CG229" s="71">
        <f t="shared" si="86"/>
        <v>0</v>
      </c>
      <c r="CH229" s="71">
        <f t="shared" si="87"/>
        <v>0</v>
      </c>
      <c r="CI229" s="71">
        <f t="shared" si="100"/>
        <v>0</v>
      </c>
      <c r="CJ229" s="69">
        <f t="shared" si="101"/>
        <v>0</v>
      </c>
      <c r="CN229" s="73" t="str">
        <f t="shared" si="88"/>
        <v/>
      </c>
      <c r="CO229" s="74" t="str">
        <f t="shared" si="89"/>
        <v/>
      </c>
      <c r="CP229" s="74" t="str">
        <f t="shared" si="93"/>
        <v/>
      </c>
      <c r="CQ229" s="118" t="str">
        <f t="shared" si="90"/>
        <v/>
      </c>
      <c r="CR229" s="118" t="str">
        <f t="shared" si="91"/>
        <v/>
      </c>
      <c r="CS229" s="75" t="str">
        <f t="shared" si="94"/>
        <v/>
      </c>
      <c r="CT229" s="75" t="str">
        <f t="shared" si="95"/>
        <v/>
      </c>
      <c r="CU229" s="74" t="str">
        <f t="shared" si="96"/>
        <v/>
      </c>
      <c r="CV229" s="74" t="str">
        <f t="shared" si="97"/>
        <v/>
      </c>
      <c r="CW229" s="74" t="str">
        <f t="shared" si="102"/>
        <v/>
      </c>
      <c r="CX229" s="110"/>
      <c r="CZ229" s="75">
        <f t="shared" si="103"/>
        <v>0</v>
      </c>
      <c r="DB229" s="74">
        <f>IF(Taula4[[#This Row],[Codi del contracte]]&lt;&gt;"",IF(Taula4[[#This Row],[Codi del contracte]]&gt;199,IF(Taula4[[#This Row],[Codi del contracte]]&lt;300,1,0),0),0)</f>
        <v>0</v>
      </c>
      <c r="DC229" s="74">
        <f>IF(Taula4[[#This Row],[Codi del contracte]]&lt;&gt;"",IF(Taula4[[#This Row],[Codi del contracte]]&gt;499,IF(Taula4[[#This Row],[Codi del contracte]]&lt;600,1,0),0),0)</f>
        <v>0</v>
      </c>
      <c r="DD229" s="74">
        <f t="shared" si="98"/>
        <v>0</v>
      </c>
      <c r="DE229" s="74">
        <f>IF(Taula4[[#This Row],[% Jornada (no posar el símbol %)]]=100,IF(DD229=1,2,0),0)</f>
        <v>0</v>
      </c>
      <c r="DF229" s="74">
        <f>IF(Taula4[[#This Row],[Import anual sol·licitat (màxim 1.200,00€ per treballador)]]=1200,IF(DE229=2,3,0),0)</f>
        <v>0</v>
      </c>
      <c r="DG229" s="74">
        <f>IF(Taula4[[#This Row],[% Jornada (no posar el símbol %)]]&lt;100,IF(Taula4[[#This Row],[Import anual sol·licitat (màxim 1.200,00€ per treballador)]]=1200,4,0),0)</f>
        <v>0</v>
      </c>
      <c r="DH229" s="74">
        <f t="shared" si="104"/>
        <v>0</v>
      </c>
      <c r="DI229" s="74" t="str">
        <f t="shared" si="105"/>
        <v/>
      </c>
      <c r="DJ229" s="74" t="str">
        <f t="shared" si="106"/>
        <v/>
      </c>
      <c r="DK229" s="74" t="str">
        <f t="shared" si="107"/>
        <v/>
      </c>
    </row>
    <row r="230" spans="1:115" ht="13.5" customHeight="1">
      <c r="A230" s="30"/>
      <c r="B230" s="76">
        <v>224</v>
      </c>
      <c r="C230" s="5"/>
      <c r="D230" s="138"/>
      <c r="E230" s="134"/>
      <c r="F230" s="132"/>
      <c r="G230" s="132"/>
      <c r="H230" s="5"/>
      <c r="I230" s="137"/>
      <c r="J230" s="5"/>
      <c r="K230" s="133"/>
      <c r="L230" s="214"/>
      <c r="M230" s="268"/>
      <c r="N230" s="160" t="str">
        <f t="shared" si="81"/>
        <v/>
      </c>
      <c r="O230" s="108"/>
      <c r="P230" s="7"/>
      <c r="Q230" s="7"/>
      <c r="R230" s="7"/>
      <c r="S230" s="7"/>
      <c r="CA230" s="69">
        <f t="shared" si="99"/>
        <v>0</v>
      </c>
      <c r="CB230" s="69" t="str">
        <f t="shared" si="82"/>
        <v/>
      </c>
      <c r="CC230" s="69" t="str">
        <f t="shared" si="83"/>
        <v/>
      </c>
      <c r="CD230" s="69">
        <f t="shared" si="92"/>
        <v>0</v>
      </c>
      <c r="CE230" s="69">
        <f t="shared" si="84"/>
        <v>0</v>
      </c>
      <c r="CF230" s="70" t="str">
        <f t="shared" si="85"/>
        <v/>
      </c>
      <c r="CG230" s="71">
        <f t="shared" si="86"/>
        <v>0</v>
      </c>
      <c r="CH230" s="71">
        <f t="shared" si="87"/>
        <v>0</v>
      </c>
      <c r="CI230" s="71">
        <f t="shared" si="100"/>
        <v>0</v>
      </c>
      <c r="CJ230" s="69">
        <f t="shared" si="101"/>
        <v>0</v>
      </c>
      <c r="CN230" s="73" t="str">
        <f t="shared" si="88"/>
        <v/>
      </c>
      <c r="CO230" s="74" t="str">
        <f t="shared" si="89"/>
        <v/>
      </c>
      <c r="CP230" s="74" t="str">
        <f t="shared" si="93"/>
        <v/>
      </c>
      <c r="CQ230" s="118" t="str">
        <f t="shared" si="90"/>
        <v/>
      </c>
      <c r="CR230" s="118" t="str">
        <f t="shared" si="91"/>
        <v/>
      </c>
      <c r="CS230" s="75" t="str">
        <f t="shared" si="94"/>
        <v/>
      </c>
      <c r="CT230" s="75" t="str">
        <f t="shared" si="95"/>
        <v/>
      </c>
      <c r="CU230" s="74" t="str">
        <f t="shared" si="96"/>
        <v/>
      </c>
      <c r="CV230" s="74" t="str">
        <f t="shared" si="97"/>
        <v/>
      </c>
      <c r="CW230" s="74" t="str">
        <f t="shared" si="102"/>
        <v/>
      </c>
      <c r="CX230" s="110"/>
      <c r="CZ230" s="75">
        <f t="shared" si="103"/>
        <v>0</v>
      </c>
      <c r="DB230" s="74">
        <f>IF(Taula4[[#This Row],[Codi del contracte]]&lt;&gt;"",IF(Taula4[[#This Row],[Codi del contracte]]&gt;199,IF(Taula4[[#This Row],[Codi del contracte]]&lt;300,1,0),0),0)</f>
        <v>0</v>
      </c>
      <c r="DC230" s="74">
        <f>IF(Taula4[[#This Row],[Codi del contracte]]&lt;&gt;"",IF(Taula4[[#This Row],[Codi del contracte]]&gt;499,IF(Taula4[[#This Row],[Codi del contracte]]&lt;600,1,0),0),0)</f>
        <v>0</v>
      </c>
      <c r="DD230" s="74">
        <f t="shared" si="98"/>
        <v>0</v>
      </c>
      <c r="DE230" s="74">
        <f>IF(Taula4[[#This Row],[% Jornada (no posar el símbol %)]]=100,IF(DD230=1,2,0),0)</f>
        <v>0</v>
      </c>
      <c r="DF230" s="74">
        <f>IF(Taula4[[#This Row],[Import anual sol·licitat (màxim 1.200,00€ per treballador)]]=1200,IF(DE230=2,3,0),0)</f>
        <v>0</v>
      </c>
      <c r="DG230" s="74">
        <f>IF(Taula4[[#This Row],[% Jornada (no posar el símbol %)]]&lt;100,IF(Taula4[[#This Row],[Import anual sol·licitat (màxim 1.200,00€ per treballador)]]=1200,4,0),0)</f>
        <v>0</v>
      </c>
      <c r="DH230" s="74">
        <f t="shared" si="104"/>
        <v>0</v>
      </c>
      <c r="DI230" s="74" t="str">
        <f t="shared" si="105"/>
        <v/>
      </c>
      <c r="DJ230" s="74" t="str">
        <f t="shared" si="106"/>
        <v/>
      </c>
      <c r="DK230" s="74" t="str">
        <f t="shared" si="107"/>
        <v/>
      </c>
    </row>
    <row r="231" spans="1:115" ht="13.5" customHeight="1">
      <c r="A231" s="30"/>
      <c r="B231" s="76">
        <v>225</v>
      </c>
      <c r="C231" s="5"/>
      <c r="D231" s="138"/>
      <c r="E231" s="134"/>
      <c r="F231" s="132"/>
      <c r="G231" s="132"/>
      <c r="H231" s="5"/>
      <c r="I231" s="137"/>
      <c r="J231" s="5"/>
      <c r="K231" s="133"/>
      <c r="L231" s="214"/>
      <c r="M231" s="268"/>
      <c r="N231" s="160" t="str">
        <f t="shared" si="81"/>
        <v/>
      </c>
      <c r="O231" s="108"/>
      <c r="P231" s="7"/>
      <c r="Q231" s="7"/>
      <c r="R231" s="7"/>
      <c r="S231" s="7"/>
      <c r="CA231" s="69">
        <f t="shared" si="99"/>
        <v>0</v>
      </c>
      <c r="CB231" s="69" t="str">
        <f t="shared" si="82"/>
        <v/>
      </c>
      <c r="CC231" s="69" t="str">
        <f t="shared" si="83"/>
        <v/>
      </c>
      <c r="CD231" s="69">
        <f t="shared" si="92"/>
        <v>0</v>
      </c>
      <c r="CE231" s="69">
        <f t="shared" si="84"/>
        <v>0</v>
      </c>
      <c r="CF231" s="70" t="str">
        <f t="shared" si="85"/>
        <v/>
      </c>
      <c r="CG231" s="71">
        <f t="shared" si="86"/>
        <v>0</v>
      </c>
      <c r="CH231" s="71">
        <f t="shared" si="87"/>
        <v>0</v>
      </c>
      <c r="CI231" s="71">
        <f t="shared" si="100"/>
        <v>0</v>
      </c>
      <c r="CJ231" s="69">
        <f t="shared" si="101"/>
        <v>0</v>
      </c>
      <c r="CN231" s="73" t="str">
        <f t="shared" si="88"/>
        <v/>
      </c>
      <c r="CO231" s="74" t="str">
        <f t="shared" si="89"/>
        <v/>
      </c>
      <c r="CP231" s="74" t="str">
        <f t="shared" si="93"/>
        <v/>
      </c>
      <c r="CQ231" s="118" t="str">
        <f t="shared" si="90"/>
        <v/>
      </c>
      <c r="CR231" s="118" t="str">
        <f t="shared" si="91"/>
        <v/>
      </c>
      <c r="CS231" s="75" t="str">
        <f t="shared" si="94"/>
        <v/>
      </c>
      <c r="CT231" s="75" t="str">
        <f t="shared" si="95"/>
        <v/>
      </c>
      <c r="CU231" s="74" t="str">
        <f t="shared" si="96"/>
        <v/>
      </c>
      <c r="CV231" s="74" t="str">
        <f t="shared" si="97"/>
        <v/>
      </c>
      <c r="CW231" s="74" t="str">
        <f t="shared" si="102"/>
        <v/>
      </c>
      <c r="CX231" s="110"/>
      <c r="CZ231" s="75">
        <f t="shared" si="103"/>
        <v>0</v>
      </c>
      <c r="DB231" s="74">
        <f>IF(Taula4[[#This Row],[Codi del contracte]]&lt;&gt;"",IF(Taula4[[#This Row],[Codi del contracte]]&gt;199,IF(Taula4[[#This Row],[Codi del contracte]]&lt;300,1,0),0),0)</f>
        <v>0</v>
      </c>
      <c r="DC231" s="74">
        <f>IF(Taula4[[#This Row],[Codi del contracte]]&lt;&gt;"",IF(Taula4[[#This Row],[Codi del contracte]]&gt;499,IF(Taula4[[#This Row],[Codi del contracte]]&lt;600,1,0),0),0)</f>
        <v>0</v>
      </c>
      <c r="DD231" s="74">
        <f t="shared" si="98"/>
        <v>0</v>
      </c>
      <c r="DE231" s="74">
        <f>IF(Taula4[[#This Row],[% Jornada (no posar el símbol %)]]=100,IF(DD231=1,2,0),0)</f>
        <v>0</v>
      </c>
      <c r="DF231" s="74">
        <f>IF(Taula4[[#This Row],[Import anual sol·licitat (màxim 1.200,00€ per treballador)]]=1200,IF(DE231=2,3,0),0)</f>
        <v>0</v>
      </c>
      <c r="DG231" s="74">
        <f>IF(Taula4[[#This Row],[% Jornada (no posar el símbol %)]]&lt;100,IF(Taula4[[#This Row],[Import anual sol·licitat (màxim 1.200,00€ per treballador)]]=1200,4,0),0)</f>
        <v>0</v>
      </c>
      <c r="DH231" s="74">
        <f t="shared" si="104"/>
        <v>0</v>
      </c>
      <c r="DI231" s="74" t="str">
        <f t="shared" si="105"/>
        <v/>
      </c>
      <c r="DJ231" s="74" t="str">
        <f t="shared" si="106"/>
        <v/>
      </c>
      <c r="DK231" s="74" t="str">
        <f t="shared" si="107"/>
        <v/>
      </c>
    </row>
    <row r="232" spans="1:115" ht="13.5" customHeight="1">
      <c r="A232" s="30"/>
      <c r="B232" s="76">
        <v>226</v>
      </c>
      <c r="C232" s="5"/>
      <c r="D232" s="138"/>
      <c r="E232" s="134"/>
      <c r="F232" s="132"/>
      <c r="G232" s="132"/>
      <c r="H232" s="5"/>
      <c r="I232" s="137"/>
      <c r="J232" s="5"/>
      <c r="K232" s="133"/>
      <c r="L232" s="214"/>
      <c r="M232" s="268"/>
      <c r="N232" s="160" t="str">
        <f t="shared" si="81"/>
        <v/>
      </c>
      <c r="O232" s="108"/>
      <c r="P232" s="7"/>
      <c r="Q232" s="7"/>
      <c r="R232" s="7"/>
      <c r="S232" s="7"/>
      <c r="CA232" s="69">
        <f t="shared" si="99"/>
        <v>0</v>
      </c>
      <c r="CB232" s="69" t="str">
        <f t="shared" si="82"/>
        <v/>
      </c>
      <c r="CC232" s="69" t="str">
        <f t="shared" si="83"/>
        <v/>
      </c>
      <c r="CD232" s="69">
        <f t="shared" si="92"/>
        <v>0</v>
      </c>
      <c r="CE232" s="69">
        <f t="shared" si="84"/>
        <v>0</v>
      </c>
      <c r="CF232" s="70" t="str">
        <f t="shared" si="85"/>
        <v/>
      </c>
      <c r="CG232" s="71">
        <f t="shared" si="86"/>
        <v>0</v>
      </c>
      <c r="CH232" s="71">
        <f t="shared" si="87"/>
        <v>0</v>
      </c>
      <c r="CI232" s="71">
        <f t="shared" si="100"/>
        <v>0</v>
      </c>
      <c r="CJ232" s="69">
        <f t="shared" si="101"/>
        <v>0</v>
      </c>
      <c r="CN232" s="73" t="str">
        <f t="shared" si="88"/>
        <v/>
      </c>
      <c r="CO232" s="74" t="str">
        <f t="shared" si="89"/>
        <v/>
      </c>
      <c r="CP232" s="74" t="str">
        <f t="shared" si="93"/>
        <v/>
      </c>
      <c r="CQ232" s="118" t="str">
        <f t="shared" si="90"/>
        <v/>
      </c>
      <c r="CR232" s="118" t="str">
        <f t="shared" si="91"/>
        <v/>
      </c>
      <c r="CS232" s="75" t="str">
        <f t="shared" si="94"/>
        <v/>
      </c>
      <c r="CT232" s="75" t="str">
        <f t="shared" si="95"/>
        <v/>
      </c>
      <c r="CU232" s="74" t="str">
        <f t="shared" si="96"/>
        <v/>
      </c>
      <c r="CV232" s="74" t="str">
        <f t="shared" si="97"/>
        <v/>
      </c>
      <c r="CW232" s="74" t="str">
        <f t="shared" si="102"/>
        <v/>
      </c>
      <c r="CX232" s="110"/>
      <c r="CZ232" s="75">
        <f t="shared" si="103"/>
        <v>0</v>
      </c>
      <c r="DB232" s="74">
        <f>IF(Taula4[[#This Row],[Codi del contracte]]&lt;&gt;"",IF(Taula4[[#This Row],[Codi del contracte]]&gt;199,IF(Taula4[[#This Row],[Codi del contracte]]&lt;300,1,0),0),0)</f>
        <v>0</v>
      </c>
      <c r="DC232" s="74">
        <f>IF(Taula4[[#This Row],[Codi del contracte]]&lt;&gt;"",IF(Taula4[[#This Row],[Codi del contracte]]&gt;499,IF(Taula4[[#This Row],[Codi del contracte]]&lt;600,1,0),0),0)</f>
        <v>0</v>
      </c>
      <c r="DD232" s="74">
        <f t="shared" si="98"/>
        <v>0</v>
      </c>
      <c r="DE232" s="74">
        <f>IF(Taula4[[#This Row],[% Jornada (no posar el símbol %)]]=100,IF(DD232=1,2,0),0)</f>
        <v>0</v>
      </c>
      <c r="DF232" s="74">
        <f>IF(Taula4[[#This Row],[Import anual sol·licitat (màxim 1.200,00€ per treballador)]]=1200,IF(DE232=2,3,0),0)</f>
        <v>0</v>
      </c>
      <c r="DG232" s="74">
        <f>IF(Taula4[[#This Row],[% Jornada (no posar el símbol %)]]&lt;100,IF(Taula4[[#This Row],[Import anual sol·licitat (màxim 1.200,00€ per treballador)]]=1200,4,0),0)</f>
        <v>0</v>
      </c>
      <c r="DH232" s="74">
        <f t="shared" si="104"/>
        <v>0</v>
      </c>
      <c r="DI232" s="74" t="str">
        <f t="shared" si="105"/>
        <v/>
      </c>
      <c r="DJ232" s="74" t="str">
        <f t="shared" si="106"/>
        <v/>
      </c>
      <c r="DK232" s="74" t="str">
        <f t="shared" si="107"/>
        <v/>
      </c>
    </row>
    <row r="233" spans="1:115" ht="13.5" customHeight="1">
      <c r="A233" s="30"/>
      <c r="B233" s="76">
        <v>227</v>
      </c>
      <c r="C233" s="5"/>
      <c r="D233" s="138"/>
      <c r="E233" s="134"/>
      <c r="F233" s="132"/>
      <c r="G233" s="132"/>
      <c r="H233" s="5"/>
      <c r="I233" s="137"/>
      <c r="J233" s="5"/>
      <c r="K233" s="133"/>
      <c r="L233" s="214"/>
      <c r="M233" s="268"/>
      <c r="N233" s="160" t="str">
        <f t="shared" si="81"/>
        <v/>
      </c>
      <c r="O233" s="109"/>
      <c r="P233" s="7"/>
      <c r="Q233" s="7"/>
      <c r="R233" s="7"/>
      <c r="S233" s="7"/>
      <c r="CA233" s="69">
        <f t="shared" si="99"/>
        <v>0</v>
      </c>
      <c r="CB233" s="69" t="str">
        <f t="shared" si="82"/>
        <v/>
      </c>
      <c r="CC233" s="69" t="str">
        <f t="shared" si="83"/>
        <v/>
      </c>
      <c r="CD233" s="69">
        <f t="shared" si="92"/>
        <v>0</v>
      </c>
      <c r="CE233" s="69">
        <f t="shared" si="84"/>
        <v>0</v>
      </c>
      <c r="CF233" s="70" t="str">
        <f t="shared" si="85"/>
        <v/>
      </c>
      <c r="CG233" s="71">
        <f t="shared" si="86"/>
        <v>0</v>
      </c>
      <c r="CH233" s="71">
        <f t="shared" si="87"/>
        <v>0</v>
      </c>
      <c r="CI233" s="71">
        <f t="shared" si="100"/>
        <v>0</v>
      </c>
      <c r="CJ233" s="69">
        <f t="shared" si="101"/>
        <v>0</v>
      </c>
      <c r="CN233" s="73" t="str">
        <f t="shared" si="88"/>
        <v/>
      </c>
      <c r="CO233" s="74" t="str">
        <f t="shared" si="89"/>
        <v/>
      </c>
      <c r="CP233" s="74" t="str">
        <f t="shared" si="93"/>
        <v/>
      </c>
      <c r="CQ233" s="118" t="str">
        <f t="shared" si="90"/>
        <v/>
      </c>
      <c r="CR233" s="118" t="str">
        <f t="shared" si="91"/>
        <v/>
      </c>
      <c r="CS233" s="75" t="str">
        <f t="shared" si="94"/>
        <v/>
      </c>
      <c r="CT233" s="75" t="str">
        <f t="shared" si="95"/>
        <v/>
      </c>
      <c r="CU233" s="74" t="str">
        <f t="shared" si="96"/>
        <v/>
      </c>
      <c r="CV233" s="74" t="str">
        <f t="shared" si="97"/>
        <v/>
      </c>
      <c r="CW233" s="74" t="str">
        <f t="shared" si="102"/>
        <v/>
      </c>
      <c r="CX233" s="110"/>
      <c r="CZ233" s="75">
        <f t="shared" si="103"/>
        <v>0</v>
      </c>
      <c r="DB233" s="74">
        <f>IF(Taula4[[#This Row],[Codi del contracte]]&lt;&gt;"",IF(Taula4[[#This Row],[Codi del contracte]]&gt;199,IF(Taula4[[#This Row],[Codi del contracte]]&lt;300,1,0),0),0)</f>
        <v>0</v>
      </c>
      <c r="DC233" s="74">
        <f>IF(Taula4[[#This Row],[Codi del contracte]]&lt;&gt;"",IF(Taula4[[#This Row],[Codi del contracte]]&gt;499,IF(Taula4[[#This Row],[Codi del contracte]]&lt;600,1,0),0),0)</f>
        <v>0</v>
      </c>
      <c r="DD233" s="74">
        <f t="shared" si="98"/>
        <v>0</v>
      </c>
      <c r="DE233" s="74">
        <f>IF(Taula4[[#This Row],[% Jornada (no posar el símbol %)]]=100,IF(DD233=1,2,0),0)</f>
        <v>0</v>
      </c>
      <c r="DF233" s="74">
        <f>IF(Taula4[[#This Row],[Import anual sol·licitat (màxim 1.200,00€ per treballador)]]=1200,IF(DE233=2,3,0),0)</f>
        <v>0</v>
      </c>
      <c r="DG233" s="74">
        <f>IF(Taula4[[#This Row],[% Jornada (no posar el símbol %)]]&lt;100,IF(Taula4[[#This Row],[Import anual sol·licitat (màxim 1.200,00€ per treballador)]]=1200,4,0),0)</f>
        <v>0</v>
      </c>
      <c r="DH233" s="74">
        <f t="shared" si="104"/>
        <v>0</v>
      </c>
      <c r="DI233" s="74" t="str">
        <f t="shared" si="105"/>
        <v/>
      </c>
      <c r="DJ233" s="74" t="str">
        <f t="shared" si="106"/>
        <v/>
      </c>
      <c r="DK233" s="74" t="str">
        <f t="shared" si="107"/>
        <v/>
      </c>
    </row>
    <row r="234" spans="1:115" ht="13.5" customHeight="1">
      <c r="A234" s="30"/>
      <c r="B234" s="76">
        <v>228</v>
      </c>
      <c r="C234" s="5"/>
      <c r="D234" s="138"/>
      <c r="E234" s="134"/>
      <c r="F234" s="132"/>
      <c r="G234" s="132"/>
      <c r="H234" s="5"/>
      <c r="I234" s="137"/>
      <c r="J234" s="5"/>
      <c r="K234" s="133"/>
      <c r="L234" s="214"/>
      <c r="M234" s="268"/>
      <c r="N234" s="160" t="str">
        <f t="shared" si="81"/>
        <v/>
      </c>
      <c r="O234" s="109"/>
      <c r="P234" s="7"/>
      <c r="Q234" s="7"/>
      <c r="R234" s="7"/>
      <c r="S234" s="7"/>
      <c r="CA234" s="69">
        <f t="shared" si="99"/>
        <v>0</v>
      </c>
      <c r="CB234" s="69" t="str">
        <f t="shared" si="82"/>
        <v/>
      </c>
      <c r="CC234" s="69" t="str">
        <f t="shared" si="83"/>
        <v/>
      </c>
      <c r="CD234" s="69">
        <f t="shared" si="92"/>
        <v>0</v>
      </c>
      <c r="CE234" s="69">
        <f t="shared" si="84"/>
        <v>0</v>
      </c>
      <c r="CF234" s="70" t="str">
        <f t="shared" si="85"/>
        <v/>
      </c>
      <c r="CG234" s="71">
        <f t="shared" si="86"/>
        <v>0</v>
      </c>
      <c r="CH234" s="71">
        <f t="shared" si="87"/>
        <v>0</v>
      </c>
      <c r="CI234" s="71">
        <f t="shared" si="100"/>
        <v>0</v>
      </c>
      <c r="CJ234" s="69">
        <f t="shared" si="101"/>
        <v>0</v>
      </c>
      <c r="CN234" s="73" t="str">
        <f t="shared" si="88"/>
        <v/>
      </c>
      <c r="CO234" s="74" t="str">
        <f t="shared" si="89"/>
        <v/>
      </c>
      <c r="CP234" s="74" t="str">
        <f t="shared" si="93"/>
        <v/>
      </c>
      <c r="CQ234" s="118" t="str">
        <f t="shared" si="90"/>
        <v/>
      </c>
      <c r="CR234" s="118" t="str">
        <f t="shared" si="91"/>
        <v/>
      </c>
      <c r="CS234" s="75" t="str">
        <f t="shared" si="94"/>
        <v/>
      </c>
      <c r="CT234" s="75" t="str">
        <f t="shared" si="95"/>
        <v/>
      </c>
      <c r="CU234" s="74" t="str">
        <f t="shared" si="96"/>
        <v/>
      </c>
      <c r="CV234" s="74" t="str">
        <f t="shared" si="97"/>
        <v/>
      </c>
      <c r="CW234" s="74" t="str">
        <f t="shared" si="102"/>
        <v/>
      </c>
      <c r="CX234" s="110"/>
      <c r="CZ234" s="75">
        <f t="shared" si="103"/>
        <v>0</v>
      </c>
      <c r="DB234" s="74">
        <f>IF(Taula4[[#This Row],[Codi del contracte]]&lt;&gt;"",IF(Taula4[[#This Row],[Codi del contracte]]&gt;199,IF(Taula4[[#This Row],[Codi del contracte]]&lt;300,1,0),0),0)</f>
        <v>0</v>
      </c>
      <c r="DC234" s="74">
        <f>IF(Taula4[[#This Row],[Codi del contracte]]&lt;&gt;"",IF(Taula4[[#This Row],[Codi del contracte]]&gt;499,IF(Taula4[[#This Row],[Codi del contracte]]&lt;600,1,0),0),0)</f>
        <v>0</v>
      </c>
      <c r="DD234" s="74">
        <f t="shared" si="98"/>
        <v>0</v>
      </c>
      <c r="DE234" s="74">
        <f>IF(Taula4[[#This Row],[% Jornada (no posar el símbol %)]]=100,IF(DD234=1,2,0),0)</f>
        <v>0</v>
      </c>
      <c r="DF234" s="74">
        <f>IF(Taula4[[#This Row],[Import anual sol·licitat (màxim 1.200,00€ per treballador)]]=1200,IF(DE234=2,3,0),0)</f>
        <v>0</v>
      </c>
      <c r="DG234" s="74">
        <f>IF(Taula4[[#This Row],[% Jornada (no posar el símbol %)]]&lt;100,IF(Taula4[[#This Row],[Import anual sol·licitat (màxim 1.200,00€ per treballador)]]=1200,4,0),0)</f>
        <v>0</v>
      </c>
      <c r="DH234" s="74">
        <f t="shared" si="104"/>
        <v>0</v>
      </c>
      <c r="DI234" s="74" t="str">
        <f t="shared" si="105"/>
        <v/>
      </c>
      <c r="DJ234" s="74" t="str">
        <f t="shared" si="106"/>
        <v/>
      </c>
      <c r="DK234" s="74" t="str">
        <f t="shared" si="107"/>
        <v/>
      </c>
    </row>
    <row r="235" spans="1:115" ht="13.5" customHeight="1">
      <c r="A235" s="30"/>
      <c r="B235" s="76">
        <v>229</v>
      </c>
      <c r="C235" s="5"/>
      <c r="D235" s="138"/>
      <c r="E235" s="134"/>
      <c r="F235" s="132"/>
      <c r="G235" s="132"/>
      <c r="H235" s="5"/>
      <c r="I235" s="137"/>
      <c r="J235" s="5"/>
      <c r="K235" s="133"/>
      <c r="L235" s="214"/>
      <c r="M235" s="268"/>
      <c r="N235" s="160" t="str">
        <f t="shared" si="81"/>
        <v/>
      </c>
      <c r="O235" s="109"/>
      <c r="P235" s="7"/>
      <c r="Q235" s="7"/>
      <c r="R235" s="7"/>
      <c r="S235" s="7"/>
      <c r="CA235" s="69">
        <f t="shared" si="99"/>
        <v>0</v>
      </c>
      <c r="CB235" s="69" t="str">
        <f t="shared" si="82"/>
        <v/>
      </c>
      <c r="CC235" s="69" t="str">
        <f t="shared" si="83"/>
        <v/>
      </c>
      <c r="CD235" s="69">
        <f t="shared" si="92"/>
        <v>0</v>
      </c>
      <c r="CE235" s="69">
        <f t="shared" si="84"/>
        <v>0</v>
      </c>
      <c r="CF235" s="70" t="str">
        <f t="shared" si="85"/>
        <v/>
      </c>
      <c r="CG235" s="71">
        <f t="shared" si="86"/>
        <v>0</v>
      </c>
      <c r="CH235" s="71">
        <f t="shared" si="87"/>
        <v>0</v>
      </c>
      <c r="CI235" s="71">
        <f t="shared" si="100"/>
        <v>0</v>
      </c>
      <c r="CJ235" s="69">
        <f t="shared" si="101"/>
        <v>0</v>
      </c>
      <c r="CN235" s="73" t="str">
        <f t="shared" si="88"/>
        <v/>
      </c>
      <c r="CO235" s="74" t="str">
        <f t="shared" si="89"/>
        <v/>
      </c>
      <c r="CP235" s="74" t="str">
        <f t="shared" si="93"/>
        <v/>
      </c>
      <c r="CQ235" s="118" t="str">
        <f t="shared" si="90"/>
        <v/>
      </c>
      <c r="CR235" s="118" t="str">
        <f t="shared" si="91"/>
        <v/>
      </c>
      <c r="CS235" s="75" t="str">
        <f t="shared" si="94"/>
        <v/>
      </c>
      <c r="CT235" s="75" t="str">
        <f t="shared" si="95"/>
        <v/>
      </c>
      <c r="CU235" s="74" t="str">
        <f t="shared" si="96"/>
        <v/>
      </c>
      <c r="CV235" s="74" t="str">
        <f t="shared" si="97"/>
        <v/>
      </c>
      <c r="CW235" s="74" t="str">
        <f t="shared" si="102"/>
        <v/>
      </c>
      <c r="CX235" s="110"/>
      <c r="CZ235" s="75">
        <f t="shared" si="103"/>
        <v>0</v>
      </c>
      <c r="DB235" s="74">
        <f>IF(Taula4[[#This Row],[Codi del contracte]]&lt;&gt;"",IF(Taula4[[#This Row],[Codi del contracte]]&gt;199,IF(Taula4[[#This Row],[Codi del contracte]]&lt;300,1,0),0),0)</f>
        <v>0</v>
      </c>
      <c r="DC235" s="74">
        <f>IF(Taula4[[#This Row],[Codi del contracte]]&lt;&gt;"",IF(Taula4[[#This Row],[Codi del contracte]]&gt;499,IF(Taula4[[#This Row],[Codi del contracte]]&lt;600,1,0),0),0)</f>
        <v>0</v>
      </c>
      <c r="DD235" s="74">
        <f t="shared" si="98"/>
        <v>0</v>
      </c>
      <c r="DE235" s="74">
        <f>IF(Taula4[[#This Row],[% Jornada (no posar el símbol %)]]=100,IF(DD235=1,2,0),0)</f>
        <v>0</v>
      </c>
      <c r="DF235" s="74">
        <f>IF(Taula4[[#This Row],[Import anual sol·licitat (màxim 1.200,00€ per treballador)]]=1200,IF(DE235=2,3,0),0)</f>
        <v>0</v>
      </c>
      <c r="DG235" s="74">
        <f>IF(Taula4[[#This Row],[% Jornada (no posar el símbol %)]]&lt;100,IF(Taula4[[#This Row],[Import anual sol·licitat (màxim 1.200,00€ per treballador)]]=1200,4,0),0)</f>
        <v>0</v>
      </c>
      <c r="DH235" s="74">
        <f t="shared" si="104"/>
        <v>0</v>
      </c>
      <c r="DI235" s="74" t="str">
        <f t="shared" si="105"/>
        <v/>
      </c>
      <c r="DJ235" s="74" t="str">
        <f t="shared" si="106"/>
        <v/>
      </c>
      <c r="DK235" s="74" t="str">
        <f t="shared" si="107"/>
        <v/>
      </c>
    </row>
    <row r="236" spans="1:115" ht="13.5" customHeight="1">
      <c r="A236" s="30"/>
      <c r="B236" s="76">
        <v>230</v>
      </c>
      <c r="C236" s="5"/>
      <c r="D236" s="138"/>
      <c r="E236" s="134"/>
      <c r="F236" s="132"/>
      <c r="G236" s="132"/>
      <c r="H236" s="5"/>
      <c r="I236" s="137"/>
      <c r="J236" s="5"/>
      <c r="K236" s="133"/>
      <c r="L236" s="214"/>
      <c r="M236" s="268"/>
      <c r="N236" s="160" t="str">
        <f t="shared" si="81"/>
        <v/>
      </c>
      <c r="O236" s="109"/>
      <c r="P236" s="7"/>
      <c r="Q236" s="7"/>
      <c r="R236" s="7"/>
      <c r="S236" s="7"/>
      <c r="CA236" s="69">
        <f t="shared" si="99"/>
        <v>0</v>
      </c>
      <c r="CB236" s="69" t="str">
        <f t="shared" si="82"/>
        <v/>
      </c>
      <c r="CC236" s="69" t="str">
        <f t="shared" si="83"/>
        <v/>
      </c>
      <c r="CD236" s="69">
        <f t="shared" si="92"/>
        <v>0</v>
      </c>
      <c r="CE236" s="69">
        <f t="shared" si="84"/>
        <v>0</v>
      </c>
      <c r="CF236" s="70" t="str">
        <f t="shared" si="85"/>
        <v/>
      </c>
      <c r="CG236" s="71">
        <f t="shared" si="86"/>
        <v>0</v>
      </c>
      <c r="CH236" s="71">
        <f t="shared" si="87"/>
        <v>0</v>
      </c>
      <c r="CI236" s="71">
        <f t="shared" si="100"/>
        <v>0</v>
      </c>
      <c r="CJ236" s="69">
        <f t="shared" si="101"/>
        <v>0</v>
      </c>
      <c r="CN236" s="73" t="str">
        <f t="shared" si="88"/>
        <v/>
      </c>
      <c r="CO236" s="74" t="str">
        <f t="shared" si="89"/>
        <v/>
      </c>
      <c r="CP236" s="74" t="str">
        <f t="shared" si="93"/>
        <v/>
      </c>
      <c r="CQ236" s="118" t="str">
        <f t="shared" si="90"/>
        <v/>
      </c>
      <c r="CR236" s="118" t="str">
        <f t="shared" si="91"/>
        <v/>
      </c>
      <c r="CS236" s="75" t="str">
        <f t="shared" si="94"/>
        <v/>
      </c>
      <c r="CT236" s="75" t="str">
        <f t="shared" si="95"/>
        <v/>
      </c>
      <c r="CU236" s="74" t="str">
        <f t="shared" si="96"/>
        <v/>
      </c>
      <c r="CV236" s="74" t="str">
        <f t="shared" si="97"/>
        <v/>
      </c>
      <c r="CW236" s="74" t="str">
        <f t="shared" si="102"/>
        <v/>
      </c>
      <c r="CX236" s="110"/>
      <c r="CZ236" s="75">
        <f t="shared" si="103"/>
        <v>0</v>
      </c>
      <c r="DB236" s="74">
        <f>IF(Taula4[[#This Row],[Codi del contracte]]&lt;&gt;"",IF(Taula4[[#This Row],[Codi del contracte]]&gt;199,IF(Taula4[[#This Row],[Codi del contracte]]&lt;300,1,0),0),0)</f>
        <v>0</v>
      </c>
      <c r="DC236" s="74">
        <f>IF(Taula4[[#This Row],[Codi del contracte]]&lt;&gt;"",IF(Taula4[[#This Row],[Codi del contracte]]&gt;499,IF(Taula4[[#This Row],[Codi del contracte]]&lt;600,1,0),0),0)</f>
        <v>0</v>
      </c>
      <c r="DD236" s="74">
        <f t="shared" si="98"/>
        <v>0</v>
      </c>
      <c r="DE236" s="74">
        <f>IF(Taula4[[#This Row],[% Jornada (no posar el símbol %)]]=100,IF(DD236=1,2,0),0)</f>
        <v>0</v>
      </c>
      <c r="DF236" s="74">
        <f>IF(Taula4[[#This Row],[Import anual sol·licitat (màxim 1.200,00€ per treballador)]]=1200,IF(DE236=2,3,0),0)</f>
        <v>0</v>
      </c>
      <c r="DG236" s="74">
        <f>IF(Taula4[[#This Row],[% Jornada (no posar el símbol %)]]&lt;100,IF(Taula4[[#This Row],[Import anual sol·licitat (màxim 1.200,00€ per treballador)]]=1200,4,0),0)</f>
        <v>0</v>
      </c>
      <c r="DH236" s="74">
        <f t="shared" si="104"/>
        <v>0</v>
      </c>
      <c r="DI236" s="74" t="str">
        <f t="shared" si="105"/>
        <v/>
      </c>
      <c r="DJ236" s="74" t="str">
        <f t="shared" si="106"/>
        <v/>
      </c>
      <c r="DK236" s="74" t="str">
        <f t="shared" si="107"/>
        <v/>
      </c>
    </row>
    <row r="237" spans="1:115" ht="13.5" customHeight="1">
      <c r="A237" s="30"/>
      <c r="B237" s="76">
        <v>231</v>
      </c>
      <c r="C237" s="5"/>
      <c r="D237" s="138"/>
      <c r="E237" s="134"/>
      <c r="F237" s="132"/>
      <c r="G237" s="132"/>
      <c r="H237" s="5"/>
      <c r="I237" s="137"/>
      <c r="J237" s="5"/>
      <c r="K237" s="133"/>
      <c r="L237" s="214"/>
      <c r="M237" s="268"/>
      <c r="N237" s="160" t="str">
        <f t="shared" si="81"/>
        <v/>
      </c>
      <c r="O237" s="109"/>
      <c r="P237" s="7"/>
      <c r="Q237" s="7"/>
      <c r="R237" s="7"/>
      <c r="S237" s="7"/>
      <c r="CA237" s="69">
        <f t="shared" si="99"/>
        <v>0</v>
      </c>
      <c r="CB237" s="69" t="str">
        <f t="shared" si="82"/>
        <v/>
      </c>
      <c r="CC237" s="69" t="str">
        <f t="shared" si="83"/>
        <v/>
      </c>
      <c r="CD237" s="69">
        <f t="shared" si="92"/>
        <v>0</v>
      </c>
      <c r="CE237" s="69">
        <f t="shared" si="84"/>
        <v>0</v>
      </c>
      <c r="CF237" s="70" t="str">
        <f t="shared" si="85"/>
        <v/>
      </c>
      <c r="CG237" s="71">
        <f t="shared" si="86"/>
        <v>0</v>
      </c>
      <c r="CH237" s="71">
        <f t="shared" si="87"/>
        <v>0</v>
      </c>
      <c r="CI237" s="71">
        <f t="shared" si="100"/>
        <v>0</v>
      </c>
      <c r="CJ237" s="69">
        <f t="shared" si="101"/>
        <v>0</v>
      </c>
      <c r="CN237" s="73" t="str">
        <f t="shared" si="88"/>
        <v/>
      </c>
      <c r="CO237" s="74" t="str">
        <f t="shared" si="89"/>
        <v/>
      </c>
      <c r="CP237" s="74" t="str">
        <f t="shared" si="93"/>
        <v/>
      </c>
      <c r="CQ237" s="118" t="str">
        <f t="shared" si="90"/>
        <v/>
      </c>
      <c r="CR237" s="118" t="str">
        <f t="shared" si="91"/>
        <v/>
      </c>
      <c r="CS237" s="75" t="str">
        <f t="shared" si="94"/>
        <v/>
      </c>
      <c r="CT237" s="75" t="str">
        <f t="shared" si="95"/>
        <v/>
      </c>
      <c r="CU237" s="74" t="str">
        <f t="shared" si="96"/>
        <v/>
      </c>
      <c r="CV237" s="74" t="str">
        <f t="shared" si="97"/>
        <v/>
      </c>
      <c r="CW237" s="74" t="str">
        <f t="shared" si="102"/>
        <v/>
      </c>
      <c r="CX237" s="110"/>
      <c r="CZ237" s="75">
        <f t="shared" si="103"/>
        <v>0</v>
      </c>
      <c r="DB237" s="74">
        <f>IF(Taula4[[#This Row],[Codi del contracte]]&lt;&gt;"",IF(Taula4[[#This Row],[Codi del contracte]]&gt;199,IF(Taula4[[#This Row],[Codi del contracte]]&lt;300,1,0),0),0)</f>
        <v>0</v>
      </c>
      <c r="DC237" s="74">
        <f>IF(Taula4[[#This Row],[Codi del contracte]]&lt;&gt;"",IF(Taula4[[#This Row],[Codi del contracte]]&gt;499,IF(Taula4[[#This Row],[Codi del contracte]]&lt;600,1,0),0),0)</f>
        <v>0</v>
      </c>
      <c r="DD237" s="74">
        <f t="shared" si="98"/>
        <v>0</v>
      </c>
      <c r="DE237" s="74">
        <f>IF(Taula4[[#This Row],[% Jornada (no posar el símbol %)]]=100,IF(DD237=1,2,0),0)</f>
        <v>0</v>
      </c>
      <c r="DF237" s="74">
        <f>IF(Taula4[[#This Row],[Import anual sol·licitat (màxim 1.200,00€ per treballador)]]=1200,IF(DE237=2,3,0),0)</f>
        <v>0</v>
      </c>
      <c r="DG237" s="74">
        <f>IF(Taula4[[#This Row],[% Jornada (no posar el símbol %)]]&lt;100,IF(Taula4[[#This Row],[Import anual sol·licitat (màxim 1.200,00€ per treballador)]]=1200,4,0),0)</f>
        <v>0</v>
      </c>
      <c r="DH237" s="74">
        <f t="shared" si="104"/>
        <v>0</v>
      </c>
      <c r="DI237" s="74" t="str">
        <f t="shared" si="105"/>
        <v/>
      </c>
      <c r="DJ237" s="74" t="str">
        <f t="shared" si="106"/>
        <v/>
      </c>
      <c r="DK237" s="74" t="str">
        <f t="shared" si="107"/>
        <v/>
      </c>
    </row>
    <row r="238" spans="1:115" ht="13.5" customHeight="1">
      <c r="A238" s="30"/>
      <c r="B238" s="76">
        <v>232</v>
      </c>
      <c r="C238" s="5"/>
      <c r="D238" s="138"/>
      <c r="E238" s="134"/>
      <c r="F238" s="132"/>
      <c r="G238" s="132"/>
      <c r="H238" s="5"/>
      <c r="I238" s="137"/>
      <c r="J238" s="5"/>
      <c r="K238" s="133"/>
      <c r="L238" s="214"/>
      <c r="M238" s="268"/>
      <c r="N238" s="160" t="str">
        <f t="shared" si="81"/>
        <v/>
      </c>
      <c r="O238" s="109"/>
      <c r="P238" s="7"/>
      <c r="Q238" s="7"/>
      <c r="R238" s="7"/>
      <c r="S238" s="7"/>
      <c r="CA238" s="69">
        <f t="shared" si="99"/>
        <v>0</v>
      </c>
      <c r="CB238" s="69" t="str">
        <f t="shared" si="82"/>
        <v/>
      </c>
      <c r="CC238" s="69" t="str">
        <f t="shared" si="83"/>
        <v/>
      </c>
      <c r="CD238" s="69">
        <f t="shared" si="92"/>
        <v>0</v>
      </c>
      <c r="CE238" s="69">
        <f t="shared" si="84"/>
        <v>0</v>
      </c>
      <c r="CF238" s="70" t="str">
        <f t="shared" si="85"/>
        <v/>
      </c>
      <c r="CG238" s="71">
        <f t="shared" si="86"/>
        <v>0</v>
      </c>
      <c r="CH238" s="71">
        <f t="shared" si="87"/>
        <v>0</v>
      </c>
      <c r="CI238" s="71">
        <f t="shared" si="100"/>
        <v>0</v>
      </c>
      <c r="CJ238" s="69">
        <f t="shared" si="101"/>
        <v>0</v>
      </c>
      <c r="CN238" s="73" t="str">
        <f t="shared" si="88"/>
        <v/>
      </c>
      <c r="CO238" s="74" t="str">
        <f t="shared" si="89"/>
        <v/>
      </c>
      <c r="CP238" s="74" t="str">
        <f t="shared" si="93"/>
        <v/>
      </c>
      <c r="CQ238" s="118" t="str">
        <f t="shared" si="90"/>
        <v/>
      </c>
      <c r="CR238" s="118" t="str">
        <f t="shared" si="91"/>
        <v/>
      </c>
      <c r="CS238" s="75" t="str">
        <f t="shared" si="94"/>
        <v/>
      </c>
      <c r="CT238" s="75" t="str">
        <f t="shared" si="95"/>
        <v/>
      </c>
      <c r="CU238" s="74" t="str">
        <f t="shared" si="96"/>
        <v/>
      </c>
      <c r="CV238" s="74" t="str">
        <f t="shared" si="97"/>
        <v/>
      </c>
      <c r="CW238" s="74" t="str">
        <f t="shared" si="102"/>
        <v/>
      </c>
      <c r="CX238" s="110"/>
      <c r="CZ238" s="75">
        <f t="shared" si="103"/>
        <v>0</v>
      </c>
      <c r="DB238" s="74">
        <f>IF(Taula4[[#This Row],[Codi del contracte]]&lt;&gt;"",IF(Taula4[[#This Row],[Codi del contracte]]&gt;199,IF(Taula4[[#This Row],[Codi del contracte]]&lt;300,1,0),0),0)</f>
        <v>0</v>
      </c>
      <c r="DC238" s="74">
        <f>IF(Taula4[[#This Row],[Codi del contracte]]&lt;&gt;"",IF(Taula4[[#This Row],[Codi del contracte]]&gt;499,IF(Taula4[[#This Row],[Codi del contracte]]&lt;600,1,0),0),0)</f>
        <v>0</v>
      </c>
      <c r="DD238" s="74">
        <f t="shared" si="98"/>
        <v>0</v>
      </c>
      <c r="DE238" s="74">
        <f>IF(Taula4[[#This Row],[% Jornada (no posar el símbol %)]]=100,IF(DD238=1,2,0),0)</f>
        <v>0</v>
      </c>
      <c r="DF238" s="74">
        <f>IF(Taula4[[#This Row],[Import anual sol·licitat (màxim 1.200,00€ per treballador)]]=1200,IF(DE238=2,3,0),0)</f>
        <v>0</v>
      </c>
      <c r="DG238" s="74">
        <f>IF(Taula4[[#This Row],[% Jornada (no posar el símbol %)]]&lt;100,IF(Taula4[[#This Row],[Import anual sol·licitat (màxim 1.200,00€ per treballador)]]=1200,4,0),0)</f>
        <v>0</v>
      </c>
      <c r="DH238" s="74">
        <f t="shared" si="104"/>
        <v>0</v>
      </c>
      <c r="DI238" s="74" t="str">
        <f t="shared" si="105"/>
        <v/>
      </c>
      <c r="DJ238" s="74" t="str">
        <f t="shared" si="106"/>
        <v/>
      </c>
      <c r="DK238" s="74" t="str">
        <f t="shared" si="107"/>
        <v/>
      </c>
    </row>
    <row r="239" spans="1:115" ht="13.5" customHeight="1">
      <c r="A239" s="30"/>
      <c r="B239" s="76">
        <v>233</v>
      </c>
      <c r="C239" s="5"/>
      <c r="D239" s="138"/>
      <c r="E239" s="134"/>
      <c r="F239" s="132"/>
      <c r="G239" s="132"/>
      <c r="H239" s="5"/>
      <c r="I239" s="137"/>
      <c r="J239" s="5"/>
      <c r="K239" s="133"/>
      <c r="L239" s="214"/>
      <c r="M239" s="268"/>
      <c r="N239" s="160" t="str">
        <f t="shared" si="81"/>
        <v/>
      </c>
      <c r="O239" s="109"/>
      <c r="P239" s="7"/>
      <c r="Q239" s="7"/>
      <c r="R239" s="7"/>
      <c r="S239" s="7"/>
      <c r="CA239" s="69">
        <f t="shared" si="99"/>
        <v>0</v>
      </c>
      <c r="CB239" s="69" t="str">
        <f t="shared" si="82"/>
        <v/>
      </c>
      <c r="CC239" s="69" t="str">
        <f t="shared" si="83"/>
        <v/>
      </c>
      <c r="CD239" s="69">
        <f t="shared" si="92"/>
        <v>0</v>
      </c>
      <c r="CE239" s="69">
        <f t="shared" si="84"/>
        <v>0</v>
      </c>
      <c r="CF239" s="70" t="str">
        <f t="shared" si="85"/>
        <v/>
      </c>
      <c r="CG239" s="71">
        <f t="shared" si="86"/>
        <v>0</v>
      </c>
      <c r="CH239" s="71">
        <f t="shared" si="87"/>
        <v>0</v>
      </c>
      <c r="CI239" s="71">
        <f t="shared" si="100"/>
        <v>0</v>
      </c>
      <c r="CJ239" s="69">
        <f t="shared" si="101"/>
        <v>0</v>
      </c>
      <c r="CN239" s="73" t="str">
        <f t="shared" si="88"/>
        <v/>
      </c>
      <c r="CO239" s="74" t="str">
        <f t="shared" si="89"/>
        <v/>
      </c>
      <c r="CP239" s="74" t="str">
        <f t="shared" si="93"/>
        <v/>
      </c>
      <c r="CQ239" s="118" t="str">
        <f t="shared" si="90"/>
        <v/>
      </c>
      <c r="CR239" s="118" t="str">
        <f t="shared" si="91"/>
        <v/>
      </c>
      <c r="CS239" s="75" t="str">
        <f t="shared" si="94"/>
        <v/>
      </c>
      <c r="CT239" s="75" t="str">
        <f t="shared" si="95"/>
        <v/>
      </c>
      <c r="CU239" s="74" t="str">
        <f t="shared" si="96"/>
        <v/>
      </c>
      <c r="CV239" s="74" t="str">
        <f t="shared" si="97"/>
        <v/>
      </c>
      <c r="CW239" s="74" t="str">
        <f t="shared" si="102"/>
        <v/>
      </c>
      <c r="CX239" s="110"/>
      <c r="CZ239" s="75">
        <f t="shared" si="103"/>
        <v>0</v>
      </c>
      <c r="DB239" s="74">
        <f>IF(Taula4[[#This Row],[Codi del contracte]]&lt;&gt;"",IF(Taula4[[#This Row],[Codi del contracte]]&gt;199,IF(Taula4[[#This Row],[Codi del contracte]]&lt;300,1,0),0),0)</f>
        <v>0</v>
      </c>
      <c r="DC239" s="74">
        <f>IF(Taula4[[#This Row],[Codi del contracte]]&lt;&gt;"",IF(Taula4[[#This Row],[Codi del contracte]]&gt;499,IF(Taula4[[#This Row],[Codi del contracte]]&lt;600,1,0),0),0)</f>
        <v>0</v>
      </c>
      <c r="DD239" s="74">
        <f t="shared" si="98"/>
        <v>0</v>
      </c>
      <c r="DE239" s="74">
        <f>IF(Taula4[[#This Row],[% Jornada (no posar el símbol %)]]=100,IF(DD239=1,2,0),0)</f>
        <v>0</v>
      </c>
      <c r="DF239" s="74">
        <f>IF(Taula4[[#This Row],[Import anual sol·licitat (màxim 1.200,00€ per treballador)]]=1200,IF(DE239=2,3,0),0)</f>
        <v>0</v>
      </c>
      <c r="DG239" s="74">
        <f>IF(Taula4[[#This Row],[% Jornada (no posar el símbol %)]]&lt;100,IF(Taula4[[#This Row],[Import anual sol·licitat (màxim 1.200,00€ per treballador)]]=1200,4,0),0)</f>
        <v>0</v>
      </c>
      <c r="DH239" s="74">
        <f t="shared" si="104"/>
        <v>0</v>
      </c>
      <c r="DI239" s="74" t="str">
        <f t="shared" si="105"/>
        <v/>
      </c>
      <c r="DJ239" s="74" t="str">
        <f t="shared" si="106"/>
        <v/>
      </c>
      <c r="DK239" s="74" t="str">
        <f t="shared" si="107"/>
        <v/>
      </c>
    </row>
    <row r="240" spans="1:115" ht="13.5" customHeight="1">
      <c r="A240" s="30"/>
      <c r="B240" s="76">
        <v>234</v>
      </c>
      <c r="C240" s="5"/>
      <c r="D240" s="138"/>
      <c r="E240" s="134"/>
      <c r="F240" s="132"/>
      <c r="G240" s="132"/>
      <c r="H240" s="5"/>
      <c r="I240" s="137"/>
      <c r="J240" s="5"/>
      <c r="K240" s="133"/>
      <c r="L240" s="214"/>
      <c r="M240" s="268"/>
      <c r="N240" s="160" t="str">
        <f t="shared" si="81"/>
        <v/>
      </c>
      <c r="O240" s="109"/>
      <c r="P240" s="7"/>
      <c r="Q240" s="7"/>
      <c r="R240" s="7"/>
      <c r="S240" s="7"/>
      <c r="CA240" s="69">
        <f t="shared" si="99"/>
        <v>0</v>
      </c>
      <c r="CB240" s="69" t="str">
        <f t="shared" si="82"/>
        <v/>
      </c>
      <c r="CC240" s="69" t="str">
        <f t="shared" si="83"/>
        <v/>
      </c>
      <c r="CD240" s="69">
        <f t="shared" si="92"/>
        <v>0</v>
      </c>
      <c r="CE240" s="69">
        <f t="shared" si="84"/>
        <v>0</v>
      </c>
      <c r="CF240" s="70" t="str">
        <f t="shared" si="85"/>
        <v/>
      </c>
      <c r="CG240" s="71">
        <f t="shared" si="86"/>
        <v>0</v>
      </c>
      <c r="CH240" s="71">
        <f t="shared" si="87"/>
        <v>0</v>
      </c>
      <c r="CI240" s="71">
        <f t="shared" si="100"/>
        <v>0</v>
      </c>
      <c r="CJ240" s="69">
        <f t="shared" si="101"/>
        <v>0</v>
      </c>
      <c r="CN240" s="73" t="str">
        <f t="shared" si="88"/>
        <v/>
      </c>
      <c r="CO240" s="74" t="str">
        <f t="shared" si="89"/>
        <v/>
      </c>
      <c r="CP240" s="74" t="str">
        <f t="shared" si="93"/>
        <v/>
      </c>
      <c r="CQ240" s="118" t="str">
        <f t="shared" si="90"/>
        <v/>
      </c>
      <c r="CR240" s="118" t="str">
        <f t="shared" si="91"/>
        <v/>
      </c>
      <c r="CS240" s="75" t="str">
        <f t="shared" si="94"/>
        <v/>
      </c>
      <c r="CT240" s="75" t="str">
        <f t="shared" si="95"/>
        <v/>
      </c>
      <c r="CU240" s="74" t="str">
        <f t="shared" si="96"/>
        <v/>
      </c>
      <c r="CV240" s="74" t="str">
        <f t="shared" si="97"/>
        <v/>
      </c>
      <c r="CW240" s="74" t="str">
        <f t="shared" si="102"/>
        <v/>
      </c>
      <c r="CX240" s="110"/>
      <c r="CZ240" s="75">
        <f t="shared" si="103"/>
        <v>0</v>
      </c>
      <c r="DB240" s="74">
        <f>IF(Taula4[[#This Row],[Codi del contracte]]&lt;&gt;"",IF(Taula4[[#This Row],[Codi del contracte]]&gt;199,IF(Taula4[[#This Row],[Codi del contracte]]&lt;300,1,0),0),0)</f>
        <v>0</v>
      </c>
      <c r="DC240" s="74">
        <f>IF(Taula4[[#This Row],[Codi del contracte]]&lt;&gt;"",IF(Taula4[[#This Row],[Codi del contracte]]&gt;499,IF(Taula4[[#This Row],[Codi del contracte]]&lt;600,1,0),0),0)</f>
        <v>0</v>
      </c>
      <c r="DD240" s="74">
        <f t="shared" si="98"/>
        <v>0</v>
      </c>
      <c r="DE240" s="74">
        <f>IF(Taula4[[#This Row],[% Jornada (no posar el símbol %)]]=100,IF(DD240=1,2,0),0)</f>
        <v>0</v>
      </c>
      <c r="DF240" s="74">
        <f>IF(Taula4[[#This Row],[Import anual sol·licitat (màxim 1.200,00€ per treballador)]]=1200,IF(DE240=2,3,0),0)</f>
        <v>0</v>
      </c>
      <c r="DG240" s="74">
        <f>IF(Taula4[[#This Row],[% Jornada (no posar el símbol %)]]&lt;100,IF(Taula4[[#This Row],[Import anual sol·licitat (màxim 1.200,00€ per treballador)]]=1200,4,0),0)</f>
        <v>0</v>
      </c>
      <c r="DH240" s="74">
        <f t="shared" si="104"/>
        <v>0</v>
      </c>
      <c r="DI240" s="74" t="str">
        <f t="shared" si="105"/>
        <v/>
      </c>
      <c r="DJ240" s="74" t="str">
        <f t="shared" si="106"/>
        <v/>
      </c>
      <c r="DK240" s="74" t="str">
        <f t="shared" si="107"/>
        <v/>
      </c>
    </row>
    <row r="241" spans="1:115" ht="13.5" customHeight="1">
      <c r="A241" s="30"/>
      <c r="B241" s="76">
        <v>235</v>
      </c>
      <c r="C241" s="5"/>
      <c r="D241" s="138"/>
      <c r="E241" s="134"/>
      <c r="F241" s="132"/>
      <c r="G241" s="132"/>
      <c r="H241" s="5"/>
      <c r="I241" s="137"/>
      <c r="J241" s="5"/>
      <c r="K241" s="133"/>
      <c r="L241" s="214"/>
      <c r="M241" s="268"/>
      <c r="N241" s="160" t="str">
        <f t="shared" si="81"/>
        <v/>
      </c>
      <c r="O241" s="109"/>
      <c r="P241" s="7"/>
      <c r="Q241" s="7"/>
      <c r="R241" s="7"/>
      <c r="S241" s="7"/>
      <c r="CA241" s="69">
        <f t="shared" si="99"/>
        <v>0</v>
      </c>
      <c r="CB241" s="69" t="str">
        <f t="shared" si="82"/>
        <v/>
      </c>
      <c r="CC241" s="69" t="str">
        <f t="shared" si="83"/>
        <v/>
      </c>
      <c r="CD241" s="69">
        <f t="shared" si="92"/>
        <v>0</v>
      </c>
      <c r="CE241" s="69">
        <f t="shared" si="84"/>
        <v>0</v>
      </c>
      <c r="CF241" s="70" t="str">
        <f t="shared" si="85"/>
        <v/>
      </c>
      <c r="CG241" s="71">
        <f t="shared" si="86"/>
        <v>0</v>
      </c>
      <c r="CH241" s="71">
        <f t="shared" si="87"/>
        <v>0</v>
      </c>
      <c r="CI241" s="71">
        <f t="shared" si="100"/>
        <v>0</v>
      </c>
      <c r="CJ241" s="69">
        <f t="shared" si="101"/>
        <v>0</v>
      </c>
      <c r="CN241" s="73" t="str">
        <f t="shared" si="88"/>
        <v/>
      </c>
      <c r="CO241" s="74" t="str">
        <f t="shared" si="89"/>
        <v/>
      </c>
      <c r="CP241" s="74" t="str">
        <f t="shared" si="93"/>
        <v/>
      </c>
      <c r="CQ241" s="118" t="str">
        <f t="shared" si="90"/>
        <v/>
      </c>
      <c r="CR241" s="118" t="str">
        <f t="shared" si="91"/>
        <v/>
      </c>
      <c r="CS241" s="75" t="str">
        <f t="shared" si="94"/>
        <v/>
      </c>
      <c r="CT241" s="75" t="str">
        <f t="shared" si="95"/>
        <v/>
      </c>
      <c r="CU241" s="74" t="str">
        <f t="shared" si="96"/>
        <v/>
      </c>
      <c r="CV241" s="74" t="str">
        <f t="shared" si="97"/>
        <v/>
      </c>
      <c r="CW241" s="74" t="str">
        <f t="shared" si="102"/>
        <v/>
      </c>
      <c r="CX241" s="110"/>
      <c r="CZ241" s="75">
        <f t="shared" si="103"/>
        <v>0</v>
      </c>
      <c r="DB241" s="74">
        <f>IF(Taula4[[#This Row],[Codi del contracte]]&lt;&gt;"",IF(Taula4[[#This Row],[Codi del contracte]]&gt;199,IF(Taula4[[#This Row],[Codi del contracte]]&lt;300,1,0),0),0)</f>
        <v>0</v>
      </c>
      <c r="DC241" s="74">
        <f>IF(Taula4[[#This Row],[Codi del contracte]]&lt;&gt;"",IF(Taula4[[#This Row],[Codi del contracte]]&gt;499,IF(Taula4[[#This Row],[Codi del contracte]]&lt;600,1,0),0),0)</f>
        <v>0</v>
      </c>
      <c r="DD241" s="74">
        <f t="shared" si="98"/>
        <v>0</v>
      </c>
      <c r="DE241" s="74">
        <f>IF(Taula4[[#This Row],[% Jornada (no posar el símbol %)]]=100,IF(DD241=1,2,0),0)</f>
        <v>0</v>
      </c>
      <c r="DF241" s="74">
        <f>IF(Taula4[[#This Row],[Import anual sol·licitat (màxim 1.200,00€ per treballador)]]=1200,IF(DE241=2,3,0),0)</f>
        <v>0</v>
      </c>
      <c r="DG241" s="74">
        <f>IF(Taula4[[#This Row],[% Jornada (no posar el símbol %)]]&lt;100,IF(Taula4[[#This Row],[Import anual sol·licitat (màxim 1.200,00€ per treballador)]]=1200,4,0),0)</f>
        <v>0</v>
      </c>
      <c r="DH241" s="74">
        <f t="shared" si="104"/>
        <v>0</v>
      </c>
      <c r="DI241" s="74" t="str">
        <f t="shared" si="105"/>
        <v/>
      </c>
      <c r="DJ241" s="74" t="str">
        <f t="shared" si="106"/>
        <v/>
      </c>
      <c r="DK241" s="74" t="str">
        <f t="shared" si="107"/>
        <v/>
      </c>
    </row>
    <row r="242" spans="1:115" ht="13.5" customHeight="1">
      <c r="A242" s="30"/>
      <c r="B242" s="76">
        <v>236</v>
      </c>
      <c r="C242" s="5"/>
      <c r="D242" s="138"/>
      <c r="E242" s="134"/>
      <c r="F242" s="132"/>
      <c r="G242" s="132"/>
      <c r="H242" s="5"/>
      <c r="I242" s="137"/>
      <c r="J242" s="5"/>
      <c r="K242" s="133"/>
      <c r="L242" s="214"/>
      <c r="M242" s="268"/>
      <c r="N242" s="160" t="str">
        <f t="shared" si="81"/>
        <v/>
      </c>
      <c r="O242" s="109"/>
      <c r="P242" s="7"/>
      <c r="Q242" s="7"/>
      <c r="R242" s="7"/>
      <c r="S242" s="7"/>
      <c r="CA242" s="69">
        <f t="shared" si="99"/>
        <v>0</v>
      </c>
      <c r="CB242" s="69" t="str">
        <f t="shared" si="82"/>
        <v/>
      </c>
      <c r="CC242" s="69" t="str">
        <f t="shared" si="83"/>
        <v/>
      </c>
      <c r="CD242" s="69">
        <f t="shared" si="92"/>
        <v>0</v>
      </c>
      <c r="CE242" s="69">
        <f t="shared" si="84"/>
        <v>0</v>
      </c>
      <c r="CF242" s="70" t="str">
        <f t="shared" si="85"/>
        <v/>
      </c>
      <c r="CG242" s="71">
        <f t="shared" si="86"/>
        <v>0</v>
      </c>
      <c r="CH242" s="71">
        <f t="shared" si="87"/>
        <v>0</v>
      </c>
      <c r="CI242" s="71">
        <f t="shared" si="100"/>
        <v>0</v>
      </c>
      <c r="CJ242" s="69">
        <f t="shared" si="101"/>
        <v>0</v>
      </c>
      <c r="CN242" s="73" t="str">
        <f t="shared" si="88"/>
        <v/>
      </c>
      <c r="CO242" s="74" t="str">
        <f t="shared" si="89"/>
        <v/>
      </c>
      <c r="CP242" s="74" t="str">
        <f t="shared" si="93"/>
        <v/>
      </c>
      <c r="CQ242" s="118" t="str">
        <f t="shared" si="90"/>
        <v/>
      </c>
      <c r="CR242" s="118" t="str">
        <f t="shared" si="91"/>
        <v/>
      </c>
      <c r="CS242" s="75" t="str">
        <f t="shared" si="94"/>
        <v/>
      </c>
      <c r="CT242" s="75" t="str">
        <f t="shared" si="95"/>
        <v/>
      </c>
      <c r="CU242" s="74" t="str">
        <f t="shared" si="96"/>
        <v/>
      </c>
      <c r="CV242" s="74" t="str">
        <f t="shared" si="97"/>
        <v/>
      </c>
      <c r="CW242" s="74" t="str">
        <f t="shared" si="102"/>
        <v/>
      </c>
      <c r="CX242" s="110"/>
      <c r="CZ242" s="75">
        <f t="shared" si="103"/>
        <v>0</v>
      </c>
      <c r="DB242" s="74">
        <f>IF(Taula4[[#This Row],[Codi del contracte]]&lt;&gt;"",IF(Taula4[[#This Row],[Codi del contracte]]&gt;199,IF(Taula4[[#This Row],[Codi del contracte]]&lt;300,1,0),0),0)</f>
        <v>0</v>
      </c>
      <c r="DC242" s="74">
        <f>IF(Taula4[[#This Row],[Codi del contracte]]&lt;&gt;"",IF(Taula4[[#This Row],[Codi del contracte]]&gt;499,IF(Taula4[[#This Row],[Codi del contracte]]&lt;600,1,0),0),0)</f>
        <v>0</v>
      </c>
      <c r="DD242" s="74">
        <f t="shared" si="98"/>
        <v>0</v>
      </c>
      <c r="DE242" s="74">
        <f>IF(Taula4[[#This Row],[% Jornada (no posar el símbol %)]]=100,IF(DD242=1,2,0),0)</f>
        <v>0</v>
      </c>
      <c r="DF242" s="74">
        <f>IF(Taula4[[#This Row],[Import anual sol·licitat (màxim 1.200,00€ per treballador)]]=1200,IF(DE242=2,3,0),0)</f>
        <v>0</v>
      </c>
      <c r="DG242" s="74">
        <f>IF(Taula4[[#This Row],[% Jornada (no posar el símbol %)]]&lt;100,IF(Taula4[[#This Row],[Import anual sol·licitat (màxim 1.200,00€ per treballador)]]=1200,4,0),0)</f>
        <v>0</v>
      </c>
      <c r="DH242" s="74">
        <f t="shared" si="104"/>
        <v>0</v>
      </c>
      <c r="DI242" s="74" t="str">
        <f t="shared" si="105"/>
        <v/>
      </c>
      <c r="DJ242" s="74" t="str">
        <f t="shared" si="106"/>
        <v/>
      </c>
      <c r="DK242" s="74" t="str">
        <f t="shared" si="107"/>
        <v/>
      </c>
    </row>
    <row r="243" spans="1:115" ht="13.5" customHeight="1">
      <c r="A243" s="30"/>
      <c r="B243" s="76">
        <v>237</v>
      </c>
      <c r="C243" s="5"/>
      <c r="D243" s="138"/>
      <c r="E243" s="134"/>
      <c r="F243" s="132"/>
      <c r="G243" s="132"/>
      <c r="H243" s="5"/>
      <c r="I243" s="137"/>
      <c r="J243" s="5"/>
      <c r="K243" s="133"/>
      <c r="L243" s="214"/>
      <c r="M243" s="268"/>
      <c r="N243" s="160" t="str">
        <f t="shared" si="81"/>
        <v/>
      </c>
      <c r="O243" s="109"/>
      <c r="P243" s="7"/>
      <c r="Q243" s="7"/>
      <c r="R243" s="7"/>
      <c r="S243" s="7"/>
      <c r="CA243" s="69">
        <f t="shared" si="99"/>
        <v>0</v>
      </c>
      <c r="CB243" s="69" t="str">
        <f t="shared" si="82"/>
        <v/>
      </c>
      <c r="CC243" s="69" t="str">
        <f t="shared" si="83"/>
        <v/>
      </c>
      <c r="CD243" s="69">
        <f t="shared" si="92"/>
        <v>0</v>
      </c>
      <c r="CE243" s="69">
        <f t="shared" si="84"/>
        <v>0</v>
      </c>
      <c r="CF243" s="70" t="str">
        <f t="shared" si="85"/>
        <v/>
      </c>
      <c r="CG243" s="71">
        <f t="shared" si="86"/>
        <v>0</v>
      </c>
      <c r="CH243" s="71">
        <f t="shared" si="87"/>
        <v>0</v>
      </c>
      <c r="CI243" s="71">
        <f t="shared" si="100"/>
        <v>0</v>
      </c>
      <c r="CJ243" s="69">
        <f t="shared" si="101"/>
        <v>0</v>
      </c>
      <c r="CN243" s="73" t="str">
        <f t="shared" si="88"/>
        <v/>
      </c>
      <c r="CO243" s="74" t="str">
        <f t="shared" si="89"/>
        <v/>
      </c>
      <c r="CP243" s="74" t="str">
        <f t="shared" si="93"/>
        <v/>
      </c>
      <c r="CQ243" s="118" t="str">
        <f t="shared" si="90"/>
        <v/>
      </c>
      <c r="CR243" s="118" t="str">
        <f t="shared" si="91"/>
        <v/>
      </c>
      <c r="CS243" s="75" t="str">
        <f t="shared" si="94"/>
        <v/>
      </c>
      <c r="CT243" s="75" t="str">
        <f t="shared" si="95"/>
        <v/>
      </c>
      <c r="CU243" s="74" t="str">
        <f t="shared" si="96"/>
        <v/>
      </c>
      <c r="CV243" s="74" t="str">
        <f t="shared" si="97"/>
        <v/>
      </c>
      <c r="CW243" s="74" t="str">
        <f t="shared" si="102"/>
        <v/>
      </c>
      <c r="CX243" s="110"/>
      <c r="CZ243" s="75">
        <f t="shared" si="103"/>
        <v>0</v>
      </c>
      <c r="DB243" s="74">
        <f>IF(Taula4[[#This Row],[Codi del contracte]]&lt;&gt;"",IF(Taula4[[#This Row],[Codi del contracte]]&gt;199,IF(Taula4[[#This Row],[Codi del contracte]]&lt;300,1,0),0),0)</f>
        <v>0</v>
      </c>
      <c r="DC243" s="74">
        <f>IF(Taula4[[#This Row],[Codi del contracte]]&lt;&gt;"",IF(Taula4[[#This Row],[Codi del contracte]]&gt;499,IF(Taula4[[#This Row],[Codi del contracte]]&lt;600,1,0),0),0)</f>
        <v>0</v>
      </c>
      <c r="DD243" s="74">
        <f t="shared" si="98"/>
        <v>0</v>
      </c>
      <c r="DE243" s="74">
        <f>IF(Taula4[[#This Row],[% Jornada (no posar el símbol %)]]=100,IF(DD243=1,2,0),0)</f>
        <v>0</v>
      </c>
      <c r="DF243" s="74">
        <f>IF(Taula4[[#This Row],[Import anual sol·licitat (màxim 1.200,00€ per treballador)]]=1200,IF(DE243=2,3,0),0)</f>
        <v>0</v>
      </c>
      <c r="DG243" s="74">
        <f>IF(Taula4[[#This Row],[% Jornada (no posar el símbol %)]]&lt;100,IF(Taula4[[#This Row],[Import anual sol·licitat (màxim 1.200,00€ per treballador)]]=1200,4,0),0)</f>
        <v>0</v>
      </c>
      <c r="DH243" s="74">
        <f t="shared" si="104"/>
        <v>0</v>
      </c>
      <c r="DI243" s="74" t="str">
        <f t="shared" si="105"/>
        <v/>
      </c>
      <c r="DJ243" s="74" t="str">
        <f t="shared" si="106"/>
        <v/>
      </c>
      <c r="DK243" s="74" t="str">
        <f t="shared" si="107"/>
        <v/>
      </c>
    </row>
    <row r="244" spans="1:115" ht="13.5" customHeight="1">
      <c r="A244" s="30"/>
      <c r="B244" s="76">
        <v>238</v>
      </c>
      <c r="C244" s="5"/>
      <c r="D244" s="138"/>
      <c r="E244" s="134"/>
      <c r="F244" s="132"/>
      <c r="G244" s="132"/>
      <c r="H244" s="5"/>
      <c r="I244" s="137"/>
      <c r="J244" s="5"/>
      <c r="K244" s="133"/>
      <c r="L244" s="214"/>
      <c r="M244" s="268"/>
      <c r="N244" s="160" t="str">
        <f t="shared" si="81"/>
        <v/>
      </c>
      <c r="O244" s="109"/>
      <c r="P244" s="7"/>
      <c r="Q244" s="7"/>
      <c r="R244" s="7"/>
      <c r="S244" s="7"/>
      <c r="CA244" s="69">
        <f t="shared" si="99"/>
        <v>0</v>
      </c>
      <c r="CB244" s="69" t="str">
        <f t="shared" si="82"/>
        <v/>
      </c>
      <c r="CC244" s="69" t="str">
        <f t="shared" si="83"/>
        <v/>
      </c>
      <c r="CD244" s="69">
        <f t="shared" si="92"/>
        <v>0</v>
      </c>
      <c r="CE244" s="69">
        <f t="shared" si="84"/>
        <v>0</v>
      </c>
      <c r="CF244" s="70" t="str">
        <f t="shared" si="85"/>
        <v/>
      </c>
      <c r="CG244" s="71">
        <f t="shared" si="86"/>
        <v>0</v>
      </c>
      <c r="CH244" s="71">
        <f t="shared" si="87"/>
        <v>0</v>
      </c>
      <c r="CI244" s="71">
        <f t="shared" si="100"/>
        <v>0</v>
      </c>
      <c r="CJ244" s="69">
        <f t="shared" si="101"/>
        <v>0</v>
      </c>
      <c r="CN244" s="73" t="str">
        <f t="shared" si="88"/>
        <v/>
      </c>
      <c r="CO244" s="74" t="str">
        <f t="shared" si="89"/>
        <v/>
      </c>
      <c r="CP244" s="74" t="str">
        <f t="shared" si="93"/>
        <v/>
      </c>
      <c r="CQ244" s="118" t="str">
        <f t="shared" si="90"/>
        <v/>
      </c>
      <c r="CR244" s="118" t="str">
        <f t="shared" si="91"/>
        <v/>
      </c>
      <c r="CS244" s="75" t="str">
        <f t="shared" si="94"/>
        <v/>
      </c>
      <c r="CT244" s="75" t="str">
        <f t="shared" si="95"/>
        <v/>
      </c>
      <c r="CU244" s="74" t="str">
        <f t="shared" si="96"/>
        <v/>
      </c>
      <c r="CV244" s="74" t="str">
        <f t="shared" si="97"/>
        <v/>
      </c>
      <c r="CW244" s="74" t="str">
        <f t="shared" si="102"/>
        <v/>
      </c>
      <c r="CX244" s="110"/>
      <c r="CZ244" s="75">
        <f t="shared" si="103"/>
        <v>0</v>
      </c>
      <c r="DB244" s="74">
        <f>IF(Taula4[[#This Row],[Codi del contracte]]&lt;&gt;"",IF(Taula4[[#This Row],[Codi del contracte]]&gt;199,IF(Taula4[[#This Row],[Codi del contracte]]&lt;300,1,0),0),0)</f>
        <v>0</v>
      </c>
      <c r="DC244" s="74">
        <f>IF(Taula4[[#This Row],[Codi del contracte]]&lt;&gt;"",IF(Taula4[[#This Row],[Codi del contracte]]&gt;499,IF(Taula4[[#This Row],[Codi del contracte]]&lt;600,1,0),0),0)</f>
        <v>0</v>
      </c>
      <c r="DD244" s="74">
        <f t="shared" si="98"/>
        <v>0</v>
      </c>
      <c r="DE244" s="74">
        <f>IF(Taula4[[#This Row],[% Jornada (no posar el símbol %)]]=100,IF(DD244=1,2,0),0)</f>
        <v>0</v>
      </c>
      <c r="DF244" s="74">
        <f>IF(Taula4[[#This Row],[Import anual sol·licitat (màxim 1.200,00€ per treballador)]]=1200,IF(DE244=2,3,0),0)</f>
        <v>0</v>
      </c>
      <c r="DG244" s="74">
        <f>IF(Taula4[[#This Row],[% Jornada (no posar el símbol %)]]&lt;100,IF(Taula4[[#This Row],[Import anual sol·licitat (màxim 1.200,00€ per treballador)]]=1200,4,0),0)</f>
        <v>0</v>
      </c>
      <c r="DH244" s="74">
        <f t="shared" si="104"/>
        <v>0</v>
      </c>
      <c r="DI244" s="74" t="str">
        <f t="shared" si="105"/>
        <v/>
      </c>
      <c r="DJ244" s="74" t="str">
        <f t="shared" si="106"/>
        <v/>
      </c>
      <c r="DK244" s="74" t="str">
        <f t="shared" si="107"/>
        <v/>
      </c>
    </row>
    <row r="245" spans="1:115" ht="13.5" customHeight="1">
      <c r="A245" s="30"/>
      <c r="B245" s="76">
        <v>239</v>
      </c>
      <c r="C245" s="5"/>
      <c r="D245" s="138"/>
      <c r="E245" s="134"/>
      <c r="F245" s="132"/>
      <c r="G245" s="132"/>
      <c r="H245" s="5"/>
      <c r="I245" s="137"/>
      <c r="J245" s="5"/>
      <c r="K245" s="133"/>
      <c r="L245" s="214"/>
      <c r="M245" s="268"/>
      <c r="N245" s="160" t="str">
        <f t="shared" si="81"/>
        <v/>
      </c>
      <c r="O245" s="109"/>
      <c r="P245" s="7"/>
      <c r="Q245" s="7"/>
      <c r="R245" s="7"/>
      <c r="S245" s="7"/>
      <c r="CA245" s="69">
        <f t="shared" si="99"/>
        <v>0</v>
      </c>
      <c r="CB245" s="69" t="str">
        <f t="shared" si="82"/>
        <v/>
      </c>
      <c r="CC245" s="69" t="str">
        <f t="shared" si="83"/>
        <v/>
      </c>
      <c r="CD245" s="69">
        <f t="shared" si="92"/>
        <v>0</v>
      </c>
      <c r="CE245" s="69">
        <f t="shared" si="84"/>
        <v>0</v>
      </c>
      <c r="CF245" s="70" t="str">
        <f t="shared" si="85"/>
        <v/>
      </c>
      <c r="CG245" s="71">
        <f t="shared" si="86"/>
        <v>0</v>
      </c>
      <c r="CH245" s="71">
        <f t="shared" si="87"/>
        <v>0</v>
      </c>
      <c r="CI245" s="71">
        <f t="shared" si="100"/>
        <v>0</v>
      </c>
      <c r="CJ245" s="69">
        <f t="shared" si="101"/>
        <v>0</v>
      </c>
      <c r="CN245" s="73" t="str">
        <f t="shared" si="88"/>
        <v/>
      </c>
      <c r="CO245" s="74" t="str">
        <f t="shared" si="89"/>
        <v/>
      </c>
      <c r="CP245" s="74" t="str">
        <f t="shared" si="93"/>
        <v/>
      </c>
      <c r="CQ245" s="118" t="str">
        <f t="shared" si="90"/>
        <v/>
      </c>
      <c r="CR245" s="118" t="str">
        <f t="shared" si="91"/>
        <v/>
      </c>
      <c r="CS245" s="75" t="str">
        <f t="shared" si="94"/>
        <v/>
      </c>
      <c r="CT245" s="75" t="str">
        <f t="shared" si="95"/>
        <v/>
      </c>
      <c r="CU245" s="74" t="str">
        <f t="shared" si="96"/>
        <v/>
      </c>
      <c r="CV245" s="74" t="str">
        <f t="shared" si="97"/>
        <v/>
      </c>
      <c r="CW245" s="74" t="str">
        <f t="shared" si="102"/>
        <v/>
      </c>
      <c r="CX245" s="110"/>
      <c r="CZ245" s="75">
        <f t="shared" si="103"/>
        <v>0</v>
      </c>
      <c r="DB245" s="74">
        <f>IF(Taula4[[#This Row],[Codi del contracte]]&lt;&gt;"",IF(Taula4[[#This Row],[Codi del contracte]]&gt;199,IF(Taula4[[#This Row],[Codi del contracte]]&lt;300,1,0),0),0)</f>
        <v>0</v>
      </c>
      <c r="DC245" s="74">
        <f>IF(Taula4[[#This Row],[Codi del contracte]]&lt;&gt;"",IF(Taula4[[#This Row],[Codi del contracte]]&gt;499,IF(Taula4[[#This Row],[Codi del contracte]]&lt;600,1,0),0),0)</f>
        <v>0</v>
      </c>
      <c r="DD245" s="74">
        <f t="shared" si="98"/>
        <v>0</v>
      </c>
      <c r="DE245" s="74">
        <f>IF(Taula4[[#This Row],[% Jornada (no posar el símbol %)]]=100,IF(DD245=1,2,0),0)</f>
        <v>0</v>
      </c>
      <c r="DF245" s="74">
        <f>IF(Taula4[[#This Row],[Import anual sol·licitat (màxim 1.200,00€ per treballador)]]=1200,IF(DE245=2,3,0),0)</f>
        <v>0</v>
      </c>
      <c r="DG245" s="74">
        <f>IF(Taula4[[#This Row],[% Jornada (no posar el símbol %)]]&lt;100,IF(Taula4[[#This Row],[Import anual sol·licitat (màxim 1.200,00€ per treballador)]]=1200,4,0),0)</f>
        <v>0</v>
      </c>
      <c r="DH245" s="74">
        <f t="shared" si="104"/>
        <v>0</v>
      </c>
      <c r="DI245" s="74" t="str">
        <f t="shared" si="105"/>
        <v/>
      </c>
      <c r="DJ245" s="74" t="str">
        <f t="shared" si="106"/>
        <v/>
      </c>
      <c r="DK245" s="74" t="str">
        <f t="shared" si="107"/>
        <v/>
      </c>
    </row>
    <row r="246" spans="1:115" ht="13.5" customHeight="1">
      <c r="A246" s="30"/>
      <c r="B246" s="76">
        <v>240</v>
      </c>
      <c r="C246" s="5"/>
      <c r="D246" s="138"/>
      <c r="E246" s="134"/>
      <c r="F246" s="132"/>
      <c r="G246" s="132"/>
      <c r="H246" s="5"/>
      <c r="I246" s="137"/>
      <c r="J246" s="5"/>
      <c r="K246" s="133"/>
      <c r="L246" s="214"/>
      <c r="M246" s="268"/>
      <c r="N246" s="160" t="str">
        <f t="shared" si="81"/>
        <v/>
      </c>
      <c r="O246" s="109"/>
      <c r="P246" s="7"/>
      <c r="Q246" s="7"/>
      <c r="R246" s="7"/>
      <c r="S246" s="7"/>
      <c r="CA246" s="69">
        <f t="shared" si="99"/>
        <v>0</v>
      </c>
      <c r="CB246" s="69" t="str">
        <f t="shared" si="82"/>
        <v/>
      </c>
      <c r="CC246" s="69" t="str">
        <f t="shared" si="83"/>
        <v/>
      </c>
      <c r="CD246" s="69">
        <f t="shared" si="92"/>
        <v>0</v>
      </c>
      <c r="CE246" s="69">
        <f t="shared" si="84"/>
        <v>0</v>
      </c>
      <c r="CF246" s="70" t="str">
        <f t="shared" si="85"/>
        <v/>
      </c>
      <c r="CG246" s="71">
        <f t="shared" si="86"/>
        <v>0</v>
      </c>
      <c r="CH246" s="71">
        <f t="shared" si="87"/>
        <v>0</v>
      </c>
      <c r="CI246" s="71">
        <f t="shared" si="100"/>
        <v>0</v>
      </c>
      <c r="CJ246" s="69">
        <f t="shared" si="101"/>
        <v>0</v>
      </c>
      <c r="CN246" s="73" t="str">
        <f t="shared" si="88"/>
        <v/>
      </c>
      <c r="CO246" s="74" t="str">
        <f t="shared" si="89"/>
        <v/>
      </c>
      <c r="CP246" s="74" t="str">
        <f t="shared" si="93"/>
        <v/>
      </c>
      <c r="CQ246" s="118" t="str">
        <f t="shared" si="90"/>
        <v/>
      </c>
      <c r="CR246" s="118" t="str">
        <f t="shared" si="91"/>
        <v/>
      </c>
      <c r="CS246" s="75" t="str">
        <f t="shared" si="94"/>
        <v/>
      </c>
      <c r="CT246" s="75" t="str">
        <f t="shared" si="95"/>
        <v/>
      </c>
      <c r="CU246" s="74" t="str">
        <f t="shared" si="96"/>
        <v/>
      </c>
      <c r="CV246" s="74" t="str">
        <f t="shared" si="97"/>
        <v/>
      </c>
      <c r="CW246" s="74" t="str">
        <f t="shared" si="102"/>
        <v/>
      </c>
      <c r="CX246" s="110"/>
      <c r="CZ246" s="75">
        <f t="shared" si="103"/>
        <v>0</v>
      </c>
      <c r="DB246" s="74">
        <f>IF(Taula4[[#This Row],[Codi del contracte]]&lt;&gt;"",IF(Taula4[[#This Row],[Codi del contracte]]&gt;199,IF(Taula4[[#This Row],[Codi del contracte]]&lt;300,1,0),0),0)</f>
        <v>0</v>
      </c>
      <c r="DC246" s="74">
        <f>IF(Taula4[[#This Row],[Codi del contracte]]&lt;&gt;"",IF(Taula4[[#This Row],[Codi del contracte]]&gt;499,IF(Taula4[[#This Row],[Codi del contracte]]&lt;600,1,0),0),0)</f>
        <v>0</v>
      </c>
      <c r="DD246" s="74">
        <f t="shared" si="98"/>
        <v>0</v>
      </c>
      <c r="DE246" s="74">
        <f>IF(Taula4[[#This Row],[% Jornada (no posar el símbol %)]]=100,IF(DD246=1,2,0),0)</f>
        <v>0</v>
      </c>
      <c r="DF246" s="74">
        <f>IF(Taula4[[#This Row],[Import anual sol·licitat (màxim 1.200,00€ per treballador)]]=1200,IF(DE246=2,3,0),0)</f>
        <v>0</v>
      </c>
      <c r="DG246" s="74">
        <f>IF(Taula4[[#This Row],[% Jornada (no posar el símbol %)]]&lt;100,IF(Taula4[[#This Row],[Import anual sol·licitat (màxim 1.200,00€ per treballador)]]=1200,4,0),0)</f>
        <v>0</v>
      </c>
      <c r="DH246" s="74">
        <f t="shared" si="104"/>
        <v>0</v>
      </c>
      <c r="DI246" s="74" t="str">
        <f t="shared" si="105"/>
        <v/>
      </c>
      <c r="DJ246" s="74" t="str">
        <f t="shared" si="106"/>
        <v/>
      </c>
      <c r="DK246" s="74" t="str">
        <f t="shared" si="107"/>
        <v/>
      </c>
    </row>
    <row r="247" spans="1:115" ht="13.5" customHeight="1">
      <c r="A247" s="30"/>
      <c r="B247" s="76">
        <v>241</v>
      </c>
      <c r="C247" s="5"/>
      <c r="D247" s="138"/>
      <c r="E247" s="134"/>
      <c r="F247" s="132"/>
      <c r="G247" s="132"/>
      <c r="H247" s="5"/>
      <c r="I247" s="137"/>
      <c r="J247" s="5"/>
      <c r="K247" s="133"/>
      <c r="L247" s="214"/>
      <c r="M247" s="268"/>
      <c r="N247" s="160" t="str">
        <f t="shared" si="81"/>
        <v/>
      </c>
      <c r="O247" s="109"/>
      <c r="P247" s="7"/>
      <c r="Q247" s="7"/>
      <c r="R247" s="7"/>
      <c r="S247" s="7"/>
      <c r="CA247" s="69">
        <f t="shared" si="99"/>
        <v>0</v>
      </c>
      <c r="CB247" s="69" t="str">
        <f t="shared" si="82"/>
        <v/>
      </c>
      <c r="CC247" s="69" t="str">
        <f t="shared" si="83"/>
        <v/>
      </c>
      <c r="CD247" s="69">
        <f t="shared" si="92"/>
        <v>0</v>
      </c>
      <c r="CE247" s="69">
        <f t="shared" si="84"/>
        <v>0</v>
      </c>
      <c r="CF247" s="70" t="str">
        <f t="shared" si="85"/>
        <v/>
      </c>
      <c r="CG247" s="71">
        <f t="shared" si="86"/>
        <v>0</v>
      </c>
      <c r="CH247" s="71">
        <f t="shared" si="87"/>
        <v>0</v>
      </c>
      <c r="CI247" s="71">
        <f t="shared" si="100"/>
        <v>0</v>
      </c>
      <c r="CJ247" s="69">
        <f t="shared" si="101"/>
        <v>0</v>
      </c>
      <c r="CN247" s="73" t="str">
        <f t="shared" si="88"/>
        <v/>
      </c>
      <c r="CO247" s="74" t="str">
        <f t="shared" si="89"/>
        <v/>
      </c>
      <c r="CP247" s="74" t="str">
        <f t="shared" si="93"/>
        <v/>
      </c>
      <c r="CQ247" s="118" t="str">
        <f t="shared" si="90"/>
        <v/>
      </c>
      <c r="CR247" s="118" t="str">
        <f t="shared" si="91"/>
        <v/>
      </c>
      <c r="CS247" s="75" t="str">
        <f t="shared" si="94"/>
        <v/>
      </c>
      <c r="CT247" s="75" t="str">
        <f t="shared" si="95"/>
        <v/>
      </c>
      <c r="CU247" s="74" t="str">
        <f t="shared" si="96"/>
        <v/>
      </c>
      <c r="CV247" s="74" t="str">
        <f t="shared" si="97"/>
        <v/>
      </c>
      <c r="CW247" s="74" t="str">
        <f t="shared" si="102"/>
        <v/>
      </c>
      <c r="CX247" s="110"/>
      <c r="CZ247" s="75">
        <f t="shared" si="103"/>
        <v>0</v>
      </c>
      <c r="DB247" s="74">
        <f>IF(Taula4[[#This Row],[Codi del contracte]]&lt;&gt;"",IF(Taula4[[#This Row],[Codi del contracte]]&gt;199,IF(Taula4[[#This Row],[Codi del contracte]]&lt;300,1,0),0),0)</f>
        <v>0</v>
      </c>
      <c r="DC247" s="74">
        <f>IF(Taula4[[#This Row],[Codi del contracte]]&lt;&gt;"",IF(Taula4[[#This Row],[Codi del contracte]]&gt;499,IF(Taula4[[#This Row],[Codi del contracte]]&lt;600,1,0),0),0)</f>
        <v>0</v>
      </c>
      <c r="DD247" s="74">
        <f t="shared" si="98"/>
        <v>0</v>
      </c>
      <c r="DE247" s="74">
        <f>IF(Taula4[[#This Row],[% Jornada (no posar el símbol %)]]=100,IF(DD247=1,2,0),0)</f>
        <v>0</v>
      </c>
      <c r="DF247" s="74">
        <f>IF(Taula4[[#This Row],[Import anual sol·licitat (màxim 1.200,00€ per treballador)]]=1200,IF(DE247=2,3,0),0)</f>
        <v>0</v>
      </c>
      <c r="DG247" s="74">
        <f>IF(Taula4[[#This Row],[% Jornada (no posar el símbol %)]]&lt;100,IF(Taula4[[#This Row],[Import anual sol·licitat (màxim 1.200,00€ per treballador)]]=1200,4,0),0)</f>
        <v>0</v>
      </c>
      <c r="DH247" s="74">
        <f t="shared" si="104"/>
        <v>0</v>
      </c>
      <c r="DI247" s="74" t="str">
        <f t="shared" si="105"/>
        <v/>
      </c>
      <c r="DJ247" s="74" t="str">
        <f t="shared" si="106"/>
        <v/>
      </c>
      <c r="DK247" s="74" t="str">
        <f t="shared" si="107"/>
        <v/>
      </c>
    </row>
    <row r="248" spans="1:115" ht="13.5" customHeight="1">
      <c r="A248" s="30"/>
      <c r="B248" s="76">
        <v>242</v>
      </c>
      <c r="C248" s="5"/>
      <c r="D248" s="138"/>
      <c r="E248" s="134"/>
      <c r="F248" s="132"/>
      <c r="G248" s="132"/>
      <c r="H248" s="5"/>
      <c r="I248" s="137"/>
      <c r="J248" s="5"/>
      <c r="K248" s="133"/>
      <c r="L248" s="214"/>
      <c r="M248" s="268"/>
      <c r="N248" s="160" t="str">
        <f t="shared" si="81"/>
        <v/>
      </c>
      <c r="O248" s="109"/>
      <c r="P248" s="7"/>
      <c r="Q248" s="7"/>
      <c r="R248" s="7"/>
      <c r="S248" s="7"/>
      <c r="CA248" s="69">
        <f t="shared" si="99"/>
        <v>0</v>
      </c>
      <c r="CB248" s="69" t="str">
        <f t="shared" si="82"/>
        <v/>
      </c>
      <c r="CC248" s="69" t="str">
        <f t="shared" si="83"/>
        <v/>
      </c>
      <c r="CD248" s="69">
        <f t="shared" si="92"/>
        <v>0</v>
      </c>
      <c r="CE248" s="69">
        <f t="shared" si="84"/>
        <v>0</v>
      </c>
      <c r="CF248" s="70" t="str">
        <f t="shared" si="85"/>
        <v/>
      </c>
      <c r="CG248" s="71">
        <f t="shared" si="86"/>
        <v>0</v>
      </c>
      <c r="CH248" s="71">
        <f t="shared" si="87"/>
        <v>0</v>
      </c>
      <c r="CI248" s="71">
        <f t="shared" si="100"/>
        <v>0</v>
      </c>
      <c r="CJ248" s="69">
        <f t="shared" si="101"/>
        <v>0</v>
      </c>
      <c r="CN248" s="73" t="str">
        <f t="shared" si="88"/>
        <v/>
      </c>
      <c r="CO248" s="74" t="str">
        <f t="shared" si="89"/>
        <v/>
      </c>
      <c r="CP248" s="74" t="str">
        <f t="shared" si="93"/>
        <v/>
      </c>
      <c r="CQ248" s="118" t="str">
        <f t="shared" si="90"/>
        <v/>
      </c>
      <c r="CR248" s="118" t="str">
        <f t="shared" si="91"/>
        <v/>
      </c>
      <c r="CS248" s="75" t="str">
        <f t="shared" si="94"/>
        <v/>
      </c>
      <c r="CT248" s="75" t="str">
        <f t="shared" si="95"/>
        <v/>
      </c>
      <c r="CU248" s="74" t="str">
        <f t="shared" si="96"/>
        <v/>
      </c>
      <c r="CV248" s="74" t="str">
        <f t="shared" si="97"/>
        <v/>
      </c>
      <c r="CW248" s="74" t="str">
        <f t="shared" si="102"/>
        <v/>
      </c>
      <c r="CX248" s="110"/>
      <c r="CZ248" s="75">
        <f t="shared" si="103"/>
        <v>0</v>
      </c>
      <c r="DB248" s="74">
        <f>IF(Taula4[[#This Row],[Codi del contracte]]&lt;&gt;"",IF(Taula4[[#This Row],[Codi del contracte]]&gt;199,IF(Taula4[[#This Row],[Codi del contracte]]&lt;300,1,0),0),0)</f>
        <v>0</v>
      </c>
      <c r="DC248" s="74">
        <f>IF(Taula4[[#This Row],[Codi del contracte]]&lt;&gt;"",IF(Taula4[[#This Row],[Codi del contracte]]&gt;499,IF(Taula4[[#This Row],[Codi del contracte]]&lt;600,1,0),0),0)</f>
        <v>0</v>
      </c>
      <c r="DD248" s="74">
        <f t="shared" si="98"/>
        <v>0</v>
      </c>
      <c r="DE248" s="74">
        <f>IF(Taula4[[#This Row],[% Jornada (no posar el símbol %)]]=100,IF(DD248=1,2,0),0)</f>
        <v>0</v>
      </c>
      <c r="DF248" s="74">
        <f>IF(Taula4[[#This Row],[Import anual sol·licitat (màxim 1.200,00€ per treballador)]]=1200,IF(DE248=2,3,0),0)</f>
        <v>0</v>
      </c>
      <c r="DG248" s="74">
        <f>IF(Taula4[[#This Row],[% Jornada (no posar el símbol %)]]&lt;100,IF(Taula4[[#This Row],[Import anual sol·licitat (màxim 1.200,00€ per treballador)]]=1200,4,0),0)</f>
        <v>0</v>
      </c>
      <c r="DH248" s="74">
        <f t="shared" si="104"/>
        <v>0</v>
      </c>
      <c r="DI248" s="74" t="str">
        <f t="shared" si="105"/>
        <v/>
      </c>
      <c r="DJ248" s="74" t="str">
        <f t="shared" si="106"/>
        <v/>
      </c>
      <c r="DK248" s="74" t="str">
        <f t="shared" si="107"/>
        <v/>
      </c>
    </row>
    <row r="249" spans="1:115" ht="13.5" customHeight="1">
      <c r="A249" s="30"/>
      <c r="B249" s="76">
        <v>243</v>
      </c>
      <c r="C249" s="5"/>
      <c r="D249" s="138"/>
      <c r="E249" s="134"/>
      <c r="F249" s="132"/>
      <c r="G249" s="132"/>
      <c r="H249" s="5"/>
      <c r="I249" s="137"/>
      <c r="J249" s="5"/>
      <c r="K249" s="133"/>
      <c r="L249" s="214"/>
      <c r="M249" s="268"/>
      <c r="N249" s="160" t="str">
        <f t="shared" si="81"/>
        <v/>
      </c>
      <c r="O249" s="109"/>
      <c r="P249" s="7"/>
      <c r="Q249" s="7"/>
      <c r="R249" s="7"/>
      <c r="S249" s="7"/>
      <c r="CA249" s="69">
        <f t="shared" si="99"/>
        <v>0</v>
      </c>
      <c r="CB249" s="69" t="str">
        <f t="shared" si="82"/>
        <v/>
      </c>
      <c r="CC249" s="69" t="str">
        <f t="shared" si="83"/>
        <v/>
      </c>
      <c r="CD249" s="69">
        <f t="shared" si="92"/>
        <v>0</v>
      </c>
      <c r="CE249" s="69">
        <f t="shared" si="84"/>
        <v>0</v>
      </c>
      <c r="CF249" s="70" t="str">
        <f t="shared" si="85"/>
        <v/>
      </c>
      <c r="CG249" s="71">
        <f t="shared" si="86"/>
        <v>0</v>
      </c>
      <c r="CH249" s="71">
        <f t="shared" si="87"/>
        <v>0</v>
      </c>
      <c r="CI249" s="71">
        <f t="shared" si="100"/>
        <v>0</v>
      </c>
      <c r="CJ249" s="69">
        <f t="shared" si="101"/>
        <v>0</v>
      </c>
      <c r="CN249" s="73" t="str">
        <f t="shared" si="88"/>
        <v/>
      </c>
      <c r="CO249" s="74" t="str">
        <f t="shared" si="89"/>
        <v/>
      </c>
      <c r="CP249" s="74" t="str">
        <f t="shared" si="93"/>
        <v/>
      </c>
      <c r="CQ249" s="118" t="str">
        <f t="shared" si="90"/>
        <v/>
      </c>
      <c r="CR249" s="118" t="str">
        <f t="shared" si="91"/>
        <v/>
      </c>
      <c r="CS249" s="75" t="str">
        <f t="shared" si="94"/>
        <v/>
      </c>
      <c r="CT249" s="75" t="str">
        <f t="shared" si="95"/>
        <v/>
      </c>
      <c r="CU249" s="74" t="str">
        <f t="shared" si="96"/>
        <v/>
      </c>
      <c r="CV249" s="74" t="str">
        <f t="shared" si="97"/>
        <v/>
      </c>
      <c r="CW249" s="74" t="str">
        <f t="shared" si="102"/>
        <v/>
      </c>
      <c r="CX249" s="110"/>
      <c r="CZ249" s="75">
        <f t="shared" si="103"/>
        <v>0</v>
      </c>
      <c r="DB249" s="74">
        <f>IF(Taula4[[#This Row],[Codi del contracte]]&lt;&gt;"",IF(Taula4[[#This Row],[Codi del contracte]]&gt;199,IF(Taula4[[#This Row],[Codi del contracte]]&lt;300,1,0),0),0)</f>
        <v>0</v>
      </c>
      <c r="DC249" s="74">
        <f>IF(Taula4[[#This Row],[Codi del contracte]]&lt;&gt;"",IF(Taula4[[#This Row],[Codi del contracte]]&gt;499,IF(Taula4[[#This Row],[Codi del contracte]]&lt;600,1,0),0),0)</f>
        <v>0</v>
      </c>
      <c r="DD249" s="74">
        <f t="shared" si="98"/>
        <v>0</v>
      </c>
      <c r="DE249" s="74">
        <f>IF(Taula4[[#This Row],[% Jornada (no posar el símbol %)]]=100,IF(DD249=1,2,0),0)</f>
        <v>0</v>
      </c>
      <c r="DF249" s="74">
        <f>IF(Taula4[[#This Row],[Import anual sol·licitat (màxim 1.200,00€ per treballador)]]=1200,IF(DE249=2,3,0),0)</f>
        <v>0</v>
      </c>
      <c r="DG249" s="74">
        <f>IF(Taula4[[#This Row],[% Jornada (no posar el símbol %)]]&lt;100,IF(Taula4[[#This Row],[Import anual sol·licitat (màxim 1.200,00€ per treballador)]]=1200,4,0),0)</f>
        <v>0</v>
      </c>
      <c r="DH249" s="74">
        <f t="shared" si="104"/>
        <v>0</v>
      </c>
      <c r="DI249" s="74" t="str">
        <f t="shared" si="105"/>
        <v/>
      </c>
      <c r="DJ249" s="74" t="str">
        <f t="shared" si="106"/>
        <v/>
      </c>
      <c r="DK249" s="74" t="str">
        <f t="shared" si="107"/>
        <v/>
      </c>
    </row>
    <row r="250" spans="1:115" ht="13.5" customHeight="1">
      <c r="A250" s="30"/>
      <c r="B250" s="76">
        <v>244</v>
      </c>
      <c r="C250" s="5"/>
      <c r="D250" s="138"/>
      <c r="E250" s="134"/>
      <c r="F250" s="132"/>
      <c r="G250" s="132"/>
      <c r="H250" s="5"/>
      <c r="I250" s="137"/>
      <c r="J250" s="5"/>
      <c r="K250" s="133"/>
      <c r="L250" s="214"/>
      <c r="M250" s="268"/>
      <c r="N250" s="160" t="str">
        <f t="shared" si="81"/>
        <v/>
      </c>
      <c r="O250" s="109"/>
      <c r="P250" s="7"/>
      <c r="Q250" s="7"/>
      <c r="R250" s="7"/>
      <c r="S250" s="7"/>
      <c r="CA250" s="69">
        <f t="shared" si="99"/>
        <v>0</v>
      </c>
      <c r="CB250" s="69" t="str">
        <f t="shared" si="82"/>
        <v/>
      </c>
      <c r="CC250" s="69" t="str">
        <f t="shared" si="83"/>
        <v/>
      </c>
      <c r="CD250" s="69">
        <f t="shared" si="92"/>
        <v>0</v>
      </c>
      <c r="CE250" s="69">
        <f t="shared" si="84"/>
        <v>0</v>
      </c>
      <c r="CF250" s="70" t="str">
        <f t="shared" si="85"/>
        <v/>
      </c>
      <c r="CG250" s="71">
        <f t="shared" si="86"/>
        <v>0</v>
      </c>
      <c r="CH250" s="71">
        <f t="shared" si="87"/>
        <v>0</v>
      </c>
      <c r="CI250" s="71">
        <f t="shared" si="100"/>
        <v>0</v>
      </c>
      <c r="CJ250" s="69">
        <f t="shared" si="101"/>
        <v>0</v>
      </c>
      <c r="CN250" s="73" t="str">
        <f t="shared" si="88"/>
        <v/>
      </c>
      <c r="CO250" s="74" t="str">
        <f t="shared" si="89"/>
        <v/>
      </c>
      <c r="CP250" s="74" t="str">
        <f t="shared" si="93"/>
        <v/>
      </c>
      <c r="CQ250" s="118" t="str">
        <f t="shared" si="90"/>
        <v/>
      </c>
      <c r="CR250" s="118" t="str">
        <f t="shared" si="91"/>
        <v/>
      </c>
      <c r="CS250" s="75" t="str">
        <f t="shared" si="94"/>
        <v/>
      </c>
      <c r="CT250" s="75" t="str">
        <f t="shared" si="95"/>
        <v/>
      </c>
      <c r="CU250" s="74" t="str">
        <f t="shared" si="96"/>
        <v/>
      </c>
      <c r="CV250" s="74" t="str">
        <f t="shared" si="97"/>
        <v/>
      </c>
      <c r="CW250" s="74" t="str">
        <f t="shared" si="102"/>
        <v/>
      </c>
      <c r="CX250" s="110"/>
      <c r="CZ250" s="75">
        <f t="shared" si="103"/>
        <v>0</v>
      </c>
      <c r="DB250" s="74">
        <f>IF(Taula4[[#This Row],[Codi del contracte]]&lt;&gt;"",IF(Taula4[[#This Row],[Codi del contracte]]&gt;199,IF(Taula4[[#This Row],[Codi del contracte]]&lt;300,1,0),0),0)</f>
        <v>0</v>
      </c>
      <c r="DC250" s="74">
        <f>IF(Taula4[[#This Row],[Codi del contracte]]&lt;&gt;"",IF(Taula4[[#This Row],[Codi del contracte]]&gt;499,IF(Taula4[[#This Row],[Codi del contracte]]&lt;600,1,0),0),0)</f>
        <v>0</v>
      </c>
      <c r="DD250" s="74">
        <f t="shared" si="98"/>
        <v>0</v>
      </c>
      <c r="DE250" s="74">
        <f>IF(Taula4[[#This Row],[% Jornada (no posar el símbol %)]]=100,IF(DD250=1,2,0),0)</f>
        <v>0</v>
      </c>
      <c r="DF250" s="74">
        <f>IF(Taula4[[#This Row],[Import anual sol·licitat (màxim 1.200,00€ per treballador)]]=1200,IF(DE250=2,3,0),0)</f>
        <v>0</v>
      </c>
      <c r="DG250" s="74">
        <f>IF(Taula4[[#This Row],[% Jornada (no posar el símbol %)]]&lt;100,IF(Taula4[[#This Row],[Import anual sol·licitat (màxim 1.200,00€ per treballador)]]=1200,4,0),0)</f>
        <v>0</v>
      </c>
      <c r="DH250" s="74">
        <f t="shared" si="104"/>
        <v>0</v>
      </c>
      <c r="DI250" s="74" t="str">
        <f t="shared" si="105"/>
        <v/>
      </c>
      <c r="DJ250" s="74" t="str">
        <f t="shared" si="106"/>
        <v/>
      </c>
      <c r="DK250" s="74" t="str">
        <f t="shared" si="107"/>
        <v/>
      </c>
    </row>
    <row r="251" spans="1:115" ht="13.5" customHeight="1">
      <c r="A251" s="30"/>
      <c r="B251" s="76">
        <v>245</v>
      </c>
      <c r="C251" s="5"/>
      <c r="D251" s="138"/>
      <c r="E251" s="134"/>
      <c r="F251" s="132"/>
      <c r="G251" s="132"/>
      <c r="H251" s="5"/>
      <c r="I251" s="137"/>
      <c r="J251" s="5"/>
      <c r="K251" s="133"/>
      <c r="L251" s="214"/>
      <c r="M251" s="268"/>
      <c r="N251" s="160" t="str">
        <f t="shared" si="81"/>
        <v/>
      </c>
      <c r="O251" s="109"/>
      <c r="P251" s="7"/>
      <c r="Q251" s="7"/>
      <c r="R251" s="7"/>
      <c r="S251" s="7"/>
      <c r="CA251" s="69">
        <f t="shared" si="99"/>
        <v>0</v>
      </c>
      <c r="CB251" s="69" t="str">
        <f t="shared" si="82"/>
        <v/>
      </c>
      <c r="CC251" s="69" t="str">
        <f t="shared" si="83"/>
        <v/>
      </c>
      <c r="CD251" s="69">
        <f t="shared" si="92"/>
        <v>0</v>
      </c>
      <c r="CE251" s="69">
        <f t="shared" si="84"/>
        <v>0</v>
      </c>
      <c r="CF251" s="70" t="str">
        <f t="shared" si="85"/>
        <v/>
      </c>
      <c r="CG251" s="71">
        <f t="shared" si="86"/>
        <v>0</v>
      </c>
      <c r="CH251" s="71">
        <f t="shared" si="87"/>
        <v>0</v>
      </c>
      <c r="CI251" s="71">
        <f t="shared" si="100"/>
        <v>0</v>
      </c>
      <c r="CJ251" s="69">
        <f t="shared" si="101"/>
        <v>0</v>
      </c>
      <c r="CN251" s="73" t="str">
        <f t="shared" si="88"/>
        <v/>
      </c>
      <c r="CO251" s="74" t="str">
        <f t="shared" si="89"/>
        <v/>
      </c>
      <c r="CP251" s="74" t="str">
        <f t="shared" si="93"/>
        <v/>
      </c>
      <c r="CQ251" s="118" t="str">
        <f t="shared" si="90"/>
        <v/>
      </c>
      <c r="CR251" s="118" t="str">
        <f t="shared" si="91"/>
        <v/>
      </c>
      <c r="CS251" s="75" t="str">
        <f t="shared" si="94"/>
        <v/>
      </c>
      <c r="CT251" s="75" t="str">
        <f t="shared" si="95"/>
        <v/>
      </c>
      <c r="CU251" s="74" t="str">
        <f t="shared" si="96"/>
        <v/>
      </c>
      <c r="CV251" s="74" t="str">
        <f t="shared" si="97"/>
        <v/>
      </c>
      <c r="CW251" s="74" t="str">
        <f t="shared" si="102"/>
        <v/>
      </c>
      <c r="CX251" s="110"/>
      <c r="CZ251" s="75">
        <f t="shared" si="103"/>
        <v>0</v>
      </c>
      <c r="DB251" s="74">
        <f>IF(Taula4[[#This Row],[Codi del contracte]]&lt;&gt;"",IF(Taula4[[#This Row],[Codi del contracte]]&gt;199,IF(Taula4[[#This Row],[Codi del contracte]]&lt;300,1,0),0),0)</f>
        <v>0</v>
      </c>
      <c r="DC251" s="74">
        <f>IF(Taula4[[#This Row],[Codi del contracte]]&lt;&gt;"",IF(Taula4[[#This Row],[Codi del contracte]]&gt;499,IF(Taula4[[#This Row],[Codi del contracte]]&lt;600,1,0),0),0)</f>
        <v>0</v>
      </c>
      <c r="DD251" s="74">
        <f t="shared" si="98"/>
        <v>0</v>
      </c>
      <c r="DE251" s="74">
        <f>IF(Taula4[[#This Row],[% Jornada (no posar el símbol %)]]=100,IF(DD251=1,2,0),0)</f>
        <v>0</v>
      </c>
      <c r="DF251" s="74">
        <f>IF(Taula4[[#This Row],[Import anual sol·licitat (màxim 1.200,00€ per treballador)]]=1200,IF(DE251=2,3,0),0)</f>
        <v>0</v>
      </c>
      <c r="DG251" s="74">
        <f>IF(Taula4[[#This Row],[% Jornada (no posar el símbol %)]]&lt;100,IF(Taula4[[#This Row],[Import anual sol·licitat (màxim 1.200,00€ per treballador)]]=1200,4,0),0)</f>
        <v>0</v>
      </c>
      <c r="DH251" s="74">
        <f t="shared" si="104"/>
        <v>0</v>
      </c>
      <c r="DI251" s="74" t="str">
        <f t="shared" si="105"/>
        <v/>
      </c>
      <c r="DJ251" s="74" t="str">
        <f t="shared" si="106"/>
        <v/>
      </c>
      <c r="DK251" s="74" t="str">
        <f t="shared" si="107"/>
        <v/>
      </c>
    </row>
    <row r="252" spans="1:115" ht="13.5" customHeight="1">
      <c r="A252" s="30"/>
      <c r="B252" s="76">
        <v>246</v>
      </c>
      <c r="C252" s="5"/>
      <c r="D252" s="138"/>
      <c r="E252" s="134"/>
      <c r="F252" s="132"/>
      <c r="G252" s="132"/>
      <c r="H252" s="5"/>
      <c r="I252" s="137"/>
      <c r="J252" s="5"/>
      <c r="K252" s="133"/>
      <c r="L252" s="214"/>
      <c r="M252" s="268"/>
      <c r="N252" s="160" t="str">
        <f t="shared" si="81"/>
        <v/>
      </c>
      <c r="O252" s="109"/>
      <c r="P252" s="7"/>
      <c r="Q252" s="7"/>
      <c r="R252" s="7"/>
      <c r="S252" s="7"/>
      <c r="CA252" s="69">
        <f t="shared" si="99"/>
        <v>0</v>
      </c>
      <c r="CB252" s="69" t="str">
        <f t="shared" si="82"/>
        <v/>
      </c>
      <c r="CC252" s="69" t="str">
        <f t="shared" si="83"/>
        <v/>
      </c>
      <c r="CD252" s="69">
        <f t="shared" si="92"/>
        <v>0</v>
      </c>
      <c r="CE252" s="69">
        <f t="shared" si="84"/>
        <v>0</v>
      </c>
      <c r="CF252" s="70" t="str">
        <f t="shared" si="85"/>
        <v/>
      </c>
      <c r="CG252" s="71">
        <f t="shared" si="86"/>
        <v>0</v>
      </c>
      <c r="CH252" s="71">
        <f t="shared" si="87"/>
        <v>0</v>
      </c>
      <c r="CI252" s="71">
        <f t="shared" si="100"/>
        <v>0</v>
      </c>
      <c r="CJ252" s="69">
        <f t="shared" si="101"/>
        <v>0</v>
      </c>
      <c r="CN252" s="73" t="str">
        <f t="shared" si="88"/>
        <v/>
      </c>
      <c r="CO252" s="74" t="str">
        <f t="shared" si="89"/>
        <v/>
      </c>
      <c r="CP252" s="74" t="str">
        <f t="shared" si="93"/>
        <v/>
      </c>
      <c r="CQ252" s="118" t="str">
        <f t="shared" si="90"/>
        <v/>
      </c>
      <c r="CR252" s="118" t="str">
        <f t="shared" si="91"/>
        <v/>
      </c>
      <c r="CS252" s="75" t="str">
        <f t="shared" si="94"/>
        <v/>
      </c>
      <c r="CT252" s="75" t="str">
        <f t="shared" si="95"/>
        <v/>
      </c>
      <c r="CU252" s="74" t="str">
        <f t="shared" si="96"/>
        <v/>
      </c>
      <c r="CV252" s="74" t="str">
        <f t="shared" si="97"/>
        <v/>
      </c>
      <c r="CW252" s="74" t="str">
        <f t="shared" si="102"/>
        <v/>
      </c>
      <c r="CX252" s="110"/>
      <c r="CZ252" s="75">
        <f t="shared" si="103"/>
        <v>0</v>
      </c>
      <c r="DB252" s="74">
        <f>IF(Taula4[[#This Row],[Codi del contracte]]&lt;&gt;"",IF(Taula4[[#This Row],[Codi del contracte]]&gt;199,IF(Taula4[[#This Row],[Codi del contracte]]&lt;300,1,0),0),0)</f>
        <v>0</v>
      </c>
      <c r="DC252" s="74">
        <f>IF(Taula4[[#This Row],[Codi del contracte]]&lt;&gt;"",IF(Taula4[[#This Row],[Codi del contracte]]&gt;499,IF(Taula4[[#This Row],[Codi del contracte]]&lt;600,1,0),0),0)</f>
        <v>0</v>
      </c>
      <c r="DD252" s="74">
        <f t="shared" si="98"/>
        <v>0</v>
      </c>
      <c r="DE252" s="74">
        <f>IF(Taula4[[#This Row],[% Jornada (no posar el símbol %)]]=100,IF(DD252=1,2,0),0)</f>
        <v>0</v>
      </c>
      <c r="DF252" s="74">
        <f>IF(Taula4[[#This Row],[Import anual sol·licitat (màxim 1.200,00€ per treballador)]]=1200,IF(DE252=2,3,0),0)</f>
        <v>0</v>
      </c>
      <c r="DG252" s="74">
        <f>IF(Taula4[[#This Row],[% Jornada (no posar el símbol %)]]&lt;100,IF(Taula4[[#This Row],[Import anual sol·licitat (màxim 1.200,00€ per treballador)]]=1200,4,0),0)</f>
        <v>0</v>
      </c>
      <c r="DH252" s="74">
        <f t="shared" si="104"/>
        <v>0</v>
      </c>
      <c r="DI252" s="74" t="str">
        <f t="shared" si="105"/>
        <v/>
      </c>
      <c r="DJ252" s="74" t="str">
        <f t="shared" si="106"/>
        <v/>
      </c>
      <c r="DK252" s="74" t="str">
        <f t="shared" si="107"/>
        <v/>
      </c>
    </row>
    <row r="253" spans="1:115" ht="13.5" customHeight="1">
      <c r="A253" s="30"/>
      <c r="B253" s="76">
        <v>247</v>
      </c>
      <c r="C253" s="5"/>
      <c r="D253" s="138"/>
      <c r="E253" s="134"/>
      <c r="F253" s="132"/>
      <c r="G253" s="132"/>
      <c r="H253" s="5"/>
      <c r="I253" s="137"/>
      <c r="J253" s="5"/>
      <c r="K253" s="133"/>
      <c r="L253" s="214"/>
      <c r="M253" s="268"/>
      <c r="N253" s="160" t="str">
        <f t="shared" si="81"/>
        <v/>
      </c>
      <c r="O253" s="109"/>
      <c r="P253" s="7"/>
      <c r="Q253" s="7"/>
      <c r="R253" s="7"/>
      <c r="S253" s="7"/>
      <c r="CA253" s="69">
        <f t="shared" si="99"/>
        <v>0</v>
      </c>
      <c r="CB253" s="69" t="str">
        <f t="shared" si="82"/>
        <v/>
      </c>
      <c r="CC253" s="69" t="str">
        <f t="shared" si="83"/>
        <v/>
      </c>
      <c r="CD253" s="69">
        <f t="shared" si="92"/>
        <v>0</v>
      </c>
      <c r="CE253" s="69">
        <f t="shared" si="84"/>
        <v>0</v>
      </c>
      <c r="CF253" s="70" t="str">
        <f t="shared" si="85"/>
        <v/>
      </c>
      <c r="CG253" s="71">
        <f t="shared" si="86"/>
        <v>0</v>
      </c>
      <c r="CH253" s="71">
        <f t="shared" si="87"/>
        <v>0</v>
      </c>
      <c r="CI253" s="71">
        <f t="shared" si="100"/>
        <v>0</v>
      </c>
      <c r="CJ253" s="69">
        <f t="shared" si="101"/>
        <v>0</v>
      </c>
      <c r="CN253" s="73" t="str">
        <f t="shared" si="88"/>
        <v/>
      </c>
      <c r="CO253" s="74" t="str">
        <f t="shared" si="89"/>
        <v/>
      </c>
      <c r="CP253" s="74" t="str">
        <f t="shared" si="93"/>
        <v/>
      </c>
      <c r="CQ253" s="118" t="str">
        <f t="shared" si="90"/>
        <v/>
      </c>
      <c r="CR253" s="118" t="str">
        <f t="shared" si="91"/>
        <v/>
      </c>
      <c r="CS253" s="75" t="str">
        <f t="shared" si="94"/>
        <v/>
      </c>
      <c r="CT253" s="75" t="str">
        <f t="shared" si="95"/>
        <v/>
      </c>
      <c r="CU253" s="74" t="str">
        <f t="shared" si="96"/>
        <v/>
      </c>
      <c r="CV253" s="74" t="str">
        <f t="shared" si="97"/>
        <v/>
      </c>
      <c r="CW253" s="74" t="str">
        <f t="shared" si="102"/>
        <v/>
      </c>
      <c r="CX253" s="110"/>
      <c r="CZ253" s="75">
        <f t="shared" si="103"/>
        <v>0</v>
      </c>
      <c r="DB253" s="74">
        <f>IF(Taula4[[#This Row],[Codi del contracte]]&lt;&gt;"",IF(Taula4[[#This Row],[Codi del contracte]]&gt;199,IF(Taula4[[#This Row],[Codi del contracte]]&lt;300,1,0),0),0)</f>
        <v>0</v>
      </c>
      <c r="DC253" s="74">
        <f>IF(Taula4[[#This Row],[Codi del contracte]]&lt;&gt;"",IF(Taula4[[#This Row],[Codi del contracte]]&gt;499,IF(Taula4[[#This Row],[Codi del contracte]]&lt;600,1,0),0),0)</f>
        <v>0</v>
      </c>
      <c r="DD253" s="74">
        <f t="shared" si="98"/>
        <v>0</v>
      </c>
      <c r="DE253" s="74">
        <f>IF(Taula4[[#This Row],[% Jornada (no posar el símbol %)]]=100,IF(DD253=1,2,0),0)</f>
        <v>0</v>
      </c>
      <c r="DF253" s="74">
        <f>IF(Taula4[[#This Row],[Import anual sol·licitat (màxim 1.200,00€ per treballador)]]=1200,IF(DE253=2,3,0),0)</f>
        <v>0</v>
      </c>
      <c r="DG253" s="74">
        <f>IF(Taula4[[#This Row],[% Jornada (no posar el símbol %)]]&lt;100,IF(Taula4[[#This Row],[Import anual sol·licitat (màxim 1.200,00€ per treballador)]]=1200,4,0),0)</f>
        <v>0</v>
      </c>
      <c r="DH253" s="74">
        <f t="shared" si="104"/>
        <v>0</v>
      </c>
      <c r="DI253" s="74" t="str">
        <f t="shared" si="105"/>
        <v/>
      </c>
      <c r="DJ253" s="74" t="str">
        <f t="shared" si="106"/>
        <v/>
      </c>
      <c r="DK253" s="74" t="str">
        <f t="shared" si="107"/>
        <v/>
      </c>
    </row>
    <row r="254" spans="1:115" ht="13.5" customHeight="1">
      <c r="A254" s="30"/>
      <c r="B254" s="76">
        <v>248</v>
      </c>
      <c r="C254" s="5"/>
      <c r="D254" s="138"/>
      <c r="E254" s="134"/>
      <c r="F254" s="132"/>
      <c r="G254" s="132"/>
      <c r="H254" s="5"/>
      <c r="I254" s="137"/>
      <c r="J254" s="5"/>
      <c r="K254" s="133"/>
      <c r="L254" s="214"/>
      <c r="M254" s="268"/>
      <c r="N254" s="160" t="str">
        <f t="shared" si="81"/>
        <v/>
      </c>
      <c r="O254" s="109"/>
      <c r="P254" s="7"/>
      <c r="Q254" s="7"/>
      <c r="R254" s="7"/>
      <c r="S254" s="7"/>
      <c r="CA254" s="69">
        <f t="shared" si="99"/>
        <v>0</v>
      </c>
      <c r="CB254" s="69" t="str">
        <f t="shared" si="82"/>
        <v/>
      </c>
      <c r="CC254" s="69" t="str">
        <f t="shared" si="83"/>
        <v/>
      </c>
      <c r="CD254" s="69">
        <f t="shared" si="92"/>
        <v>0</v>
      </c>
      <c r="CE254" s="69">
        <f t="shared" si="84"/>
        <v>0</v>
      </c>
      <c r="CF254" s="70" t="str">
        <f t="shared" si="85"/>
        <v/>
      </c>
      <c r="CG254" s="71">
        <f t="shared" si="86"/>
        <v>0</v>
      </c>
      <c r="CH254" s="71">
        <f t="shared" si="87"/>
        <v>0</v>
      </c>
      <c r="CI254" s="71">
        <f t="shared" si="100"/>
        <v>0</v>
      </c>
      <c r="CJ254" s="69">
        <f t="shared" si="101"/>
        <v>0</v>
      </c>
      <c r="CN254" s="73" t="str">
        <f t="shared" si="88"/>
        <v/>
      </c>
      <c r="CO254" s="74" t="str">
        <f t="shared" si="89"/>
        <v/>
      </c>
      <c r="CP254" s="74" t="str">
        <f t="shared" si="93"/>
        <v/>
      </c>
      <c r="CQ254" s="118" t="str">
        <f t="shared" si="90"/>
        <v/>
      </c>
      <c r="CR254" s="118" t="str">
        <f t="shared" si="91"/>
        <v/>
      </c>
      <c r="CS254" s="75" t="str">
        <f t="shared" si="94"/>
        <v/>
      </c>
      <c r="CT254" s="75" t="str">
        <f t="shared" si="95"/>
        <v/>
      </c>
      <c r="CU254" s="74" t="str">
        <f t="shared" si="96"/>
        <v/>
      </c>
      <c r="CV254" s="74" t="str">
        <f t="shared" si="97"/>
        <v/>
      </c>
      <c r="CW254" s="74" t="str">
        <f t="shared" si="102"/>
        <v/>
      </c>
      <c r="CX254" s="110"/>
      <c r="CZ254" s="75">
        <f t="shared" si="103"/>
        <v>0</v>
      </c>
      <c r="DB254" s="74">
        <f>IF(Taula4[[#This Row],[Codi del contracte]]&lt;&gt;"",IF(Taula4[[#This Row],[Codi del contracte]]&gt;199,IF(Taula4[[#This Row],[Codi del contracte]]&lt;300,1,0),0),0)</f>
        <v>0</v>
      </c>
      <c r="DC254" s="74">
        <f>IF(Taula4[[#This Row],[Codi del contracte]]&lt;&gt;"",IF(Taula4[[#This Row],[Codi del contracte]]&gt;499,IF(Taula4[[#This Row],[Codi del contracte]]&lt;600,1,0),0),0)</f>
        <v>0</v>
      </c>
      <c r="DD254" s="74">
        <f t="shared" si="98"/>
        <v>0</v>
      </c>
      <c r="DE254" s="74">
        <f>IF(Taula4[[#This Row],[% Jornada (no posar el símbol %)]]=100,IF(DD254=1,2,0),0)</f>
        <v>0</v>
      </c>
      <c r="DF254" s="74">
        <f>IF(Taula4[[#This Row],[Import anual sol·licitat (màxim 1.200,00€ per treballador)]]=1200,IF(DE254=2,3,0),0)</f>
        <v>0</v>
      </c>
      <c r="DG254" s="74">
        <f>IF(Taula4[[#This Row],[% Jornada (no posar el símbol %)]]&lt;100,IF(Taula4[[#This Row],[Import anual sol·licitat (màxim 1.200,00€ per treballador)]]=1200,4,0),0)</f>
        <v>0</v>
      </c>
      <c r="DH254" s="74">
        <f t="shared" si="104"/>
        <v>0</v>
      </c>
      <c r="DI254" s="74" t="str">
        <f t="shared" si="105"/>
        <v/>
      </c>
      <c r="DJ254" s="74" t="str">
        <f t="shared" si="106"/>
        <v/>
      </c>
      <c r="DK254" s="74" t="str">
        <f t="shared" si="107"/>
        <v/>
      </c>
    </row>
    <row r="255" spans="1:115" ht="13.5" customHeight="1">
      <c r="A255" s="30"/>
      <c r="B255" s="76">
        <v>249</v>
      </c>
      <c r="C255" s="5"/>
      <c r="D255" s="138"/>
      <c r="E255" s="134"/>
      <c r="F255" s="132"/>
      <c r="G255" s="132"/>
      <c r="H255" s="5"/>
      <c r="I255" s="137"/>
      <c r="J255" s="5"/>
      <c r="K255" s="133"/>
      <c r="L255" s="214"/>
      <c r="M255" s="268"/>
      <c r="N255" s="160" t="str">
        <f t="shared" si="81"/>
        <v/>
      </c>
      <c r="O255" s="109"/>
      <c r="P255" s="7"/>
      <c r="Q255" s="7"/>
      <c r="R255" s="7"/>
      <c r="S255" s="7"/>
      <c r="CA255" s="69">
        <f t="shared" si="99"/>
        <v>0</v>
      </c>
      <c r="CB255" s="69" t="str">
        <f t="shared" si="82"/>
        <v/>
      </c>
      <c r="CC255" s="69" t="str">
        <f t="shared" si="83"/>
        <v/>
      </c>
      <c r="CD255" s="69">
        <f t="shared" si="92"/>
        <v>0</v>
      </c>
      <c r="CE255" s="69">
        <f t="shared" si="84"/>
        <v>0</v>
      </c>
      <c r="CF255" s="70" t="str">
        <f t="shared" si="85"/>
        <v/>
      </c>
      <c r="CG255" s="71">
        <f t="shared" si="86"/>
        <v>0</v>
      </c>
      <c r="CH255" s="71">
        <f t="shared" si="87"/>
        <v>0</v>
      </c>
      <c r="CI255" s="71">
        <f t="shared" si="100"/>
        <v>0</v>
      </c>
      <c r="CJ255" s="69">
        <f t="shared" si="101"/>
        <v>0</v>
      </c>
      <c r="CN255" s="73" t="str">
        <f t="shared" si="88"/>
        <v/>
      </c>
      <c r="CO255" s="74" t="str">
        <f t="shared" si="89"/>
        <v/>
      </c>
      <c r="CP255" s="74" t="str">
        <f t="shared" si="93"/>
        <v/>
      </c>
      <c r="CQ255" s="118" t="str">
        <f t="shared" si="90"/>
        <v/>
      </c>
      <c r="CR255" s="118" t="str">
        <f t="shared" si="91"/>
        <v/>
      </c>
      <c r="CS255" s="75" t="str">
        <f t="shared" si="94"/>
        <v/>
      </c>
      <c r="CT255" s="75" t="str">
        <f t="shared" si="95"/>
        <v/>
      </c>
      <c r="CU255" s="74" t="str">
        <f t="shared" si="96"/>
        <v/>
      </c>
      <c r="CV255" s="74" t="str">
        <f t="shared" si="97"/>
        <v/>
      </c>
      <c r="CW255" s="74" t="str">
        <f t="shared" si="102"/>
        <v/>
      </c>
      <c r="CX255" s="110"/>
      <c r="CZ255" s="75">
        <f t="shared" si="103"/>
        <v>0</v>
      </c>
      <c r="DB255" s="74">
        <f>IF(Taula4[[#This Row],[Codi del contracte]]&lt;&gt;"",IF(Taula4[[#This Row],[Codi del contracte]]&gt;199,IF(Taula4[[#This Row],[Codi del contracte]]&lt;300,1,0),0),0)</f>
        <v>0</v>
      </c>
      <c r="DC255" s="74">
        <f>IF(Taula4[[#This Row],[Codi del contracte]]&lt;&gt;"",IF(Taula4[[#This Row],[Codi del contracte]]&gt;499,IF(Taula4[[#This Row],[Codi del contracte]]&lt;600,1,0),0),0)</f>
        <v>0</v>
      </c>
      <c r="DD255" s="74">
        <f t="shared" si="98"/>
        <v>0</v>
      </c>
      <c r="DE255" s="74">
        <f>IF(Taula4[[#This Row],[% Jornada (no posar el símbol %)]]=100,IF(DD255=1,2,0),0)</f>
        <v>0</v>
      </c>
      <c r="DF255" s="74">
        <f>IF(Taula4[[#This Row],[Import anual sol·licitat (màxim 1.200,00€ per treballador)]]=1200,IF(DE255=2,3,0),0)</f>
        <v>0</v>
      </c>
      <c r="DG255" s="74">
        <f>IF(Taula4[[#This Row],[% Jornada (no posar el símbol %)]]&lt;100,IF(Taula4[[#This Row],[Import anual sol·licitat (màxim 1.200,00€ per treballador)]]=1200,4,0),0)</f>
        <v>0</v>
      </c>
      <c r="DH255" s="74">
        <f t="shared" si="104"/>
        <v>0</v>
      </c>
      <c r="DI255" s="74" t="str">
        <f t="shared" si="105"/>
        <v/>
      </c>
      <c r="DJ255" s="74" t="str">
        <f t="shared" si="106"/>
        <v/>
      </c>
      <c r="DK255" s="74" t="str">
        <f t="shared" si="107"/>
        <v/>
      </c>
    </row>
    <row r="256" spans="1:115" ht="13.5" customHeight="1">
      <c r="A256" s="30"/>
      <c r="B256" s="76">
        <v>250</v>
      </c>
      <c r="C256" s="5"/>
      <c r="D256" s="138"/>
      <c r="E256" s="134"/>
      <c r="F256" s="132"/>
      <c r="G256" s="132"/>
      <c r="H256" s="5"/>
      <c r="I256" s="137"/>
      <c r="J256" s="5"/>
      <c r="K256" s="133"/>
      <c r="L256" s="214"/>
      <c r="M256" s="268"/>
      <c r="N256" s="160" t="str">
        <f t="shared" si="81"/>
        <v/>
      </c>
      <c r="O256" s="109"/>
      <c r="P256" s="7"/>
      <c r="Q256" s="7"/>
      <c r="R256" s="7"/>
      <c r="S256" s="7"/>
      <c r="CA256" s="69">
        <f t="shared" si="99"/>
        <v>0</v>
      </c>
      <c r="CB256" s="69" t="str">
        <f t="shared" si="82"/>
        <v/>
      </c>
      <c r="CC256" s="69" t="str">
        <f t="shared" si="83"/>
        <v/>
      </c>
      <c r="CD256" s="69">
        <f t="shared" si="92"/>
        <v>0</v>
      </c>
      <c r="CE256" s="69">
        <f t="shared" si="84"/>
        <v>0</v>
      </c>
      <c r="CF256" s="70" t="str">
        <f t="shared" si="85"/>
        <v/>
      </c>
      <c r="CG256" s="71">
        <f t="shared" si="86"/>
        <v>0</v>
      </c>
      <c r="CH256" s="71">
        <f t="shared" si="87"/>
        <v>0</v>
      </c>
      <c r="CI256" s="71">
        <f t="shared" si="100"/>
        <v>0</v>
      </c>
      <c r="CJ256" s="69">
        <f t="shared" si="101"/>
        <v>0</v>
      </c>
      <c r="CN256" s="73" t="str">
        <f t="shared" si="88"/>
        <v/>
      </c>
      <c r="CO256" s="74" t="str">
        <f t="shared" si="89"/>
        <v/>
      </c>
      <c r="CP256" s="74" t="str">
        <f t="shared" si="93"/>
        <v/>
      </c>
      <c r="CQ256" s="118" t="str">
        <f t="shared" si="90"/>
        <v/>
      </c>
      <c r="CR256" s="118" t="str">
        <f t="shared" si="91"/>
        <v/>
      </c>
      <c r="CS256" s="75" t="str">
        <f t="shared" si="94"/>
        <v/>
      </c>
      <c r="CT256" s="75" t="str">
        <f t="shared" si="95"/>
        <v/>
      </c>
      <c r="CU256" s="74" t="str">
        <f t="shared" si="96"/>
        <v/>
      </c>
      <c r="CV256" s="74" t="str">
        <f t="shared" si="97"/>
        <v/>
      </c>
      <c r="CW256" s="74" t="str">
        <f t="shared" si="102"/>
        <v/>
      </c>
      <c r="CX256" s="110"/>
      <c r="CZ256" s="75">
        <f t="shared" si="103"/>
        <v>0</v>
      </c>
      <c r="DB256" s="74">
        <f>IF(Taula4[[#This Row],[Codi del contracte]]&lt;&gt;"",IF(Taula4[[#This Row],[Codi del contracte]]&gt;199,IF(Taula4[[#This Row],[Codi del contracte]]&lt;300,1,0),0),0)</f>
        <v>0</v>
      </c>
      <c r="DC256" s="74">
        <f>IF(Taula4[[#This Row],[Codi del contracte]]&lt;&gt;"",IF(Taula4[[#This Row],[Codi del contracte]]&gt;499,IF(Taula4[[#This Row],[Codi del contracte]]&lt;600,1,0),0),0)</f>
        <v>0</v>
      </c>
      <c r="DD256" s="74">
        <f t="shared" si="98"/>
        <v>0</v>
      </c>
      <c r="DE256" s="74">
        <f>IF(Taula4[[#This Row],[% Jornada (no posar el símbol %)]]=100,IF(DD256=1,2,0),0)</f>
        <v>0</v>
      </c>
      <c r="DF256" s="74">
        <f>IF(Taula4[[#This Row],[Import anual sol·licitat (màxim 1.200,00€ per treballador)]]=1200,IF(DE256=2,3,0),0)</f>
        <v>0</v>
      </c>
      <c r="DG256" s="74">
        <f>IF(Taula4[[#This Row],[% Jornada (no posar el símbol %)]]&lt;100,IF(Taula4[[#This Row],[Import anual sol·licitat (màxim 1.200,00€ per treballador)]]=1200,4,0),0)</f>
        <v>0</v>
      </c>
      <c r="DH256" s="74">
        <f t="shared" si="104"/>
        <v>0</v>
      </c>
      <c r="DI256" s="74" t="str">
        <f t="shared" si="105"/>
        <v/>
      </c>
      <c r="DJ256" s="74" t="str">
        <f t="shared" si="106"/>
        <v/>
      </c>
      <c r="DK256" s="74" t="str">
        <f t="shared" si="107"/>
        <v/>
      </c>
    </row>
    <row r="257" spans="1:115" ht="13.5" customHeight="1">
      <c r="A257" s="30"/>
      <c r="B257" s="76">
        <v>251</v>
      </c>
      <c r="C257" s="5"/>
      <c r="D257" s="138"/>
      <c r="E257" s="134"/>
      <c r="F257" s="132"/>
      <c r="G257" s="132"/>
      <c r="H257" s="5"/>
      <c r="I257" s="137"/>
      <c r="J257" s="5"/>
      <c r="K257" s="133"/>
      <c r="L257" s="214"/>
      <c r="M257" s="268"/>
      <c r="N257" s="160" t="str">
        <f t="shared" si="81"/>
        <v/>
      </c>
      <c r="O257" s="109"/>
      <c r="P257" s="7"/>
      <c r="Q257" s="7"/>
      <c r="R257" s="7"/>
      <c r="S257" s="7"/>
      <c r="CA257" s="69">
        <f t="shared" si="99"/>
        <v>0</v>
      </c>
      <c r="CB257" s="69" t="str">
        <f t="shared" si="82"/>
        <v/>
      </c>
      <c r="CC257" s="69" t="str">
        <f t="shared" si="83"/>
        <v/>
      </c>
      <c r="CD257" s="69">
        <f t="shared" si="92"/>
        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</c>
      <c r="CH257" s="71">
        <f t="shared" si="87"/>
        <v>0</v>
      </c>
      <c r="CI257" s="71">
        <f t="shared" si="100"/>
        <v>0</v>
      </c>
      <c r="CJ257" s="69">
        <f t="shared" si="101"/>
        <v>0</v>
      </c>
      <c r="CN257" s="73" t="str">
        <f t="shared" si="88"/>
        <v/>
      </c>
      <c r="CO257" s="74" t="str">
        <f t="shared" si="89"/>
        <v/>
      </c>
      <c r="CP257" s="74" t="str">
        <f t="shared" si="93"/>
        <v/>
      </c>
      <c r="CQ257" s="118" t="str">
        <f t="shared" si="90"/>
        <v/>
      </c>
      <c r="CR257" s="118" t="str">
        <f t="shared" si="91"/>
        <v/>
      </c>
      <c r="CS257" s="75" t="str">
        <f t="shared" si="94"/>
        <v/>
      </c>
      <c r="CT257" s="75" t="str">
        <f t="shared" si="95"/>
        <v/>
      </c>
      <c r="CU257" s="74" t="str">
        <f t="shared" si="96"/>
        <v/>
      </c>
      <c r="CV257" s="74" t="str">
        <f t="shared" si="97"/>
        <v/>
      </c>
      <c r="CW257" s="74" t="str">
        <f t="shared" si="102"/>
        <v/>
      </c>
      <c r="CX257" s="110"/>
      <c r="CZ257" s="75">
        <f t="shared" si="103"/>
        <v>0</v>
      </c>
      <c r="DB257" s="74">
        <f>IF(Taula4[[#This Row],[Codi del contracte]]&lt;&gt;"",IF(Taula4[[#This Row],[Codi del contracte]]&gt;199,IF(Taula4[[#This Row],[Codi del contracte]]&lt;300,1,0),0),0)</f>
        <v>0</v>
      </c>
      <c r="DC257" s="74">
        <f>IF(Taula4[[#This Row],[Codi del contracte]]&lt;&gt;"",IF(Taula4[[#This Row],[Codi del contracte]]&gt;499,IF(Taula4[[#This Row],[Codi del contracte]]&lt;600,1,0),0),0)</f>
        <v>0</v>
      </c>
      <c r="DD257" s="74">
        <f t="shared" si="98"/>
        <v>0</v>
      </c>
      <c r="DE257" s="74">
        <f>IF(Taula4[[#This Row],[% Jornada (no posar el símbol %)]]=100,IF(DD257=1,2,0),0)</f>
        <v>0</v>
      </c>
      <c r="DF257" s="74">
        <f>IF(Taula4[[#This Row],[Import anual sol·licitat (màxim 1.200,00€ per treballador)]]=1200,IF(DE257=2,3,0),0)</f>
        <v>0</v>
      </c>
      <c r="DG257" s="74">
        <f>IF(Taula4[[#This Row],[% Jornada (no posar el símbol %)]]&lt;100,IF(Taula4[[#This Row],[Import anual sol·licitat (màxim 1.200,00€ per treballador)]]=1200,4,0),0)</f>
        <v>0</v>
      </c>
      <c r="DH257" s="74">
        <f t="shared" si="104"/>
        <v>0</v>
      </c>
      <c r="DI257" s="74" t="str">
        <f t="shared" si="105"/>
        <v/>
      </c>
      <c r="DJ257" s="74" t="str">
        <f t="shared" si="106"/>
        <v/>
      </c>
      <c r="DK257" s="74" t="str">
        <f t="shared" si="107"/>
        <v/>
      </c>
    </row>
    <row r="258" spans="1:115" ht="13.5" customHeight="1">
      <c r="A258" s="30"/>
      <c r="B258" s="76">
        <v>252</v>
      </c>
      <c r="C258" s="5"/>
      <c r="D258" s="138"/>
      <c r="E258" s="134"/>
      <c r="F258" s="132"/>
      <c r="G258" s="132"/>
      <c r="H258" s="5"/>
      <c r="I258" s="137"/>
      <c r="J258" s="5"/>
      <c r="K258" s="133"/>
      <c r="L258" s="214"/>
      <c r="M258" s="268"/>
      <c r="N258" s="160" t="str">
        <f t="shared" si="81"/>
        <v/>
      </c>
      <c r="O258" s="109"/>
      <c r="P258" s="7"/>
      <c r="Q258" s="7"/>
      <c r="R258" s="7"/>
      <c r="S258" s="7"/>
      <c r="CA258" s="69">
        <f t="shared" si="99"/>
        <v>0</v>
      </c>
      <c r="CB258" s="69" t="str">
        <f t="shared" si="82"/>
        <v/>
      </c>
      <c r="CC258" s="69" t="str">
        <f t="shared" si="83"/>
        <v/>
      </c>
      <c r="CD258" s="69">
        <f t="shared" si="92"/>
        <v>0</v>
      </c>
      <c r="CE258" s="69">
        <f t="shared" si="84"/>
        <v>0</v>
      </c>
      <c r="CF258" s="70" t="str">
        <f t="shared" si="85"/>
        <v/>
      </c>
      <c r="CG258" s="71">
        <f t="shared" si="86"/>
        <v>0</v>
      </c>
      <c r="CH258" s="71">
        <f t="shared" si="87"/>
        <v>0</v>
      </c>
      <c r="CI258" s="71">
        <f t="shared" si="100"/>
        <v>0</v>
      </c>
      <c r="CJ258" s="69">
        <f t="shared" si="101"/>
        <v>0</v>
      </c>
      <c r="CN258" s="73" t="str">
        <f t="shared" si="88"/>
        <v/>
      </c>
      <c r="CO258" s="74" t="str">
        <f t="shared" si="89"/>
        <v/>
      </c>
      <c r="CP258" s="74" t="str">
        <f t="shared" si="93"/>
        <v/>
      </c>
      <c r="CQ258" s="118" t="str">
        <f t="shared" si="90"/>
        <v/>
      </c>
      <c r="CR258" s="118" t="str">
        <f t="shared" si="91"/>
        <v/>
      </c>
      <c r="CS258" s="75" t="str">
        <f t="shared" si="94"/>
        <v/>
      </c>
      <c r="CT258" s="75" t="str">
        <f t="shared" si="95"/>
        <v/>
      </c>
      <c r="CU258" s="74" t="str">
        <f t="shared" si="96"/>
        <v/>
      </c>
      <c r="CV258" s="74" t="str">
        <f t="shared" si="97"/>
        <v/>
      </c>
      <c r="CW258" s="74" t="str">
        <f t="shared" si="102"/>
        <v/>
      </c>
      <c r="CX258" s="110"/>
      <c r="CZ258" s="75">
        <f t="shared" si="103"/>
        <v>0</v>
      </c>
      <c r="DB258" s="74">
        <f>IF(Taula4[[#This Row],[Codi del contracte]]&lt;&gt;"",IF(Taula4[[#This Row],[Codi del contracte]]&gt;199,IF(Taula4[[#This Row],[Codi del contracte]]&lt;300,1,0),0),0)</f>
        <v>0</v>
      </c>
      <c r="DC258" s="74">
        <f>IF(Taula4[[#This Row],[Codi del contracte]]&lt;&gt;"",IF(Taula4[[#This Row],[Codi del contracte]]&gt;499,IF(Taula4[[#This Row],[Codi del contracte]]&lt;600,1,0),0),0)</f>
        <v>0</v>
      </c>
      <c r="DD258" s="74">
        <f t="shared" si="98"/>
        <v>0</v>
      </c>
      <c r="DE258" s="74">
        <f>IF(Taula4[[#This Row],[% Jornada (no posar el símbol %)]]=100,IF(DD258=1,2,0),0)</f>
        <v>0</v>
      </c>
      <c r="DF258" s="74">
        <f>IF(Taula4[[#This Row],[Import anual sol·licitat (màxim 1.200,00€ per treballador)]]=1200,IF(DE258=2,3,0),0)</f>
        <v>0</v>
      </c>
      <c r="DG258" s="74">
        <f>IF(Taula4[[#This Row],[% Jornada (no posar el símbol %)]]&lt;100,IF(Taula4[[#This Row],[Import anual sol·licitat (màxim 1.200,00€ per treballador)]]=1200,4,0),0)</f>
        <v>0</v>
      </c>
      <c r="DH258" s="74">
        <f t="shared" si="104"/>
        <v>0</v>
      </c>
      <c r="DI258" s="74" t="str">
        <f t="shared" si="105"/>
        <v/>
      </c>
      <c r="DJ258" s="74" t="str">
        <f t="shared" si="106"/>
        <v/>
      </c>
      <c r="DK258" s="74" t="str">
        <f t="shared" si="107"/>
        <v/>
      </c>
    </row>
    <row r="259" spans="1:115" ht="13.5" customHeight="1">
      <c r="A259" s="30"/>
      <c r="B259" s="76">
        <v>253</v>
      </c>
      <c r="C259" s="5"/>
      <c r="D259" s="138"/>
      <c r="E259" s="134"/>
      <c r="F259" s="132"/>
      <c r="G259" s="132"/>
      <c r="H259" s="5"/>
      <c r="I259" s="137"/>
      <c r="J259" s="5"/>
      <c r="K259" s="133"/>
      <c r="L259" s="214"/>
      <c r="M259" s="268"/>
      <c r="N259" s="160" t="str">
        <f t="shared" si="81"/>
        <v/>
      </c>
      <c r="O259" s="109"/>
      <c r="P259" s="7"/>
      <c r="Q259" s="7"/>
      <c r="R259" s="7"/>
      <c r="S259" s="7"/>
      <c r="CA259" s="69">
        <f t="shared" si="99"/>
        <v>0</v>
      </c>
      <c r="CB259" s="69" t="str">
        <f t="shared" si="82"/>
        <v/>
      </c>
      <c r="CC259" s="69" t="str">
        <f t="shared" si="83"/>
        <v/>
      </c>
      <c r="CD259" s="69">
        <f t="shared" si="92"/>
        <v>0</v>
      </c>
      <c r="CE259" s="69">
        <f t="shared" si="84"/>
        <v>0</v>
      </c>
      <c r="CF259" s="70" t="str">
        <f t="shared" si="85"/>
        <v/>
      </c>
      <c r="CG259" s="71">
        <f t="shared" si="86"/>
        <v>0</v>
      </c>
      <c r="CH259" s="71">
        <f t="shared" si="87"/>
        <v>0</v>
      </c>
      <c r="CI259" s="71">
        <f t="shared" si="100"/>
        <v>0</v>
      </c>
      <c r="CJ259" s="69">
        <f t="shared" si="101"/>
        <v>0</v>
      </c>
      <c r="CN259" s="73" t="str">
        <f t="shared" si="88"/>
        <v/>
      </c>
      <c r="CO259" s="74" t="str">
        <f t="shared" si="89"/>
        <v/>
      </c>
      <c r="CP259" s="74" t="str">
        <f t="shared" si="93"/>
        <v/>
      </c>
      <c r="CQ259" s="118" t="str">
        <f t="shared" si="90"/>
        <v/>
      </c>
      <c r="CR259" s="118" t="str">
        <f t="shared" si="91"/>
        <v/>
      </c>
      <c r="CS259" s="75" t="str">
        <f t="shared" si="94"/>
        <v/>
      </c>
      <c r="CT259" s="75" t="str">
        <f t="shared" si="95"/>
        <v/>
      </c>
      <c r="CU259" s="74" t="str">
        <f t="shared" si="96"/>
        <v/>
      </c>
      <c r="CV259" s="74" t="str">
        <f t="shared" si="97"/>
        <v/>
      </c>
      <c r="CW259" s="74" t="str">
        <f t="shared" si="102"/>
        <v/>
      </c>
      <c r="CX259" s="110"/>
      <c r="CZ259" s="75">
        <f t="shared" si="103"/>
        <v>0</v>
      </c>
      <c r="DB259" s="74">
        <f>IF(Taula4[[#This Row],[Codi del contracte]]&lt;&gt;"",IF(Taula4[[#This Row],[Codi del contracte]]&gt;199,IF(Taula4[[#This Row],[Codi del contracte]]&lt;300,1,0),0),0)</f>
        <v>0</v>
      </c>
      <c r="DC259" s="74">
        <f>IF(Taula4[[#This Row],[Codi del contracte]]&lt;&gt;"",IF(Taula4[[#This Row],[Codi del contracte]]&gt;499,IF(Taula4[[#This Row],[Codi del contracte]]&lt;600,1,0),0),0)</f>
        <v>0</v>
      </c>
      <c r="DD259" s="74">
        <f t="shared" si="98"/>
        <v>0</v>
      </c>
      <c r="DE259" s="74">
        <f>IF(Taula4[[#This Row],[% Jornada (no posar el símbol %)]]=100,IF(DD259=1,2,0),0)</f>
        <v>0</v>
      </c>
      <c r="DF259" s="74">
        <f>IF(Taula4[[#This Row],[Import anual sol·licitat (màxim 1.200,00€ per treballador)]]=1200,IF(DE259=2,3,0),0)</f>
        <v>0</v>
      </c>
      <c r="DG259" s="74">
        <f>IF(Taula4[[#This Row],[% Jornada (no posar el símbol %)]]&lt;100,IF(Taula4[[#This Row],[Import anual sol·licitat (màxim 1.200,00€ per treballador)]]=1200,4,0),0)</f>
        <v>0</v>
      </c>
      <c r="DH259" s="74">
        <f t="shared" si="104"/>
        <v>0</v>
      </c>
      <c r="DI259" s="74" t="str">
        <f t="shared" si="105"/>
        <v/>
      </c>
      <c r="DJ259" s="74" t="str">
        <f t="shared" si="106"/>
        <v/>
      </c>
      <c r="DK259" s="74" t="str">
        <f t="shared" si="107"/>
        <v/>
      </c>
    </row>
    <row r="260" spans="1:115" ht="13.5" customHeight="1">
      <c r="A260" s="30"/>
      <c r="B260" s="76">
        <v>254</v>
      </c>
      <c r="C260" s="5"/>
      <c r="D260" s="138"/>
      <c r="E260" s="134"/>
      <c r="F260" s="132"/>
      <c r="G260" s="132"/>
      <c r="H260" s="5"/>
      <c r="I260" s="137"/>
      <c r="J260" s="5"/>
      <c r="K260" s="133"/>
      <c r="L260" s="214"/>
      <c r="M260" s="268"/>
      <c r="N260" s="160" t="str">
        <f t="shared" si="81"/>
        <v/>
      </c>
      <c r="O260" s="109"/>
      <c r="P260" s="7"/>
      <c r="Q260" s="7"/>
      <c r="R260" s="7"/>
      <c r="S260" s="7"/>
      <c r="CA260" s="69">
        <f t="shared" si="99"/>
        <v>0</v>
      </c>
      <c r="CB260" s="69" t="str">
        <f t="shared" si="82"/>
        <v/>
      </c>
      <c r="CC260" s="69" t="str">
        <f t="shared" si="83"/>
        <v/>
      </c>
      <c r="CD260" s="69">
        <f t="shared" si="92"/>
        <v>0</v>
      </c>
      <c r="CE260" s="69">
        <f t="shared" si="84"/>
        <v>0</v>
      </c>
      <c r="CF260" s="70" t="str">
        <f t="shared" si="85"/>
        <v/>
      </c>
      <c r="CG260" s="71">
        <f t="shared" si="86"/>
        <v>0</v>
      </c>
      <c r="CH260" s="71">
        <f t="shared" si="87"/>
        <v>0</v>
      </c>
      <c r="CI260" s="71">
        <f t="shared" si="100"/>
        <v>0</v>
      </c>
      <c r="CJ260" s="69">
        <f t="shared" si="101"/>
        <v>0</v>
      </c>
      <c r="CN260" s="73" t="str">
        <f t="shared" si="88"/>
        <v/>
      </c>
      <c r="CO260" s="74" t="str">
        <f t="shared" si="89"/>
        <v/>
      </c>
      <c r="CP260" s="74" t="str">
        <f t="shared" si="93"/>
        <v/>
      </c>
      <c r="CQ260" s="118" t="str">
        <f t="shared" si="90"/>
        <v/>
      </c>
      <c r="CR260" s="118" t="str">
        <f t="shared" si="91"/>
        <v/>
      </c>
      <c r="CS260" s="75" t="str">
        <f t="shared" si="94"/>
        <v/>
      </c>
      <c r="CT260" s="75" t="str">
        <f t="shared" si="95"/>
        <v/>
      </c>
      <c r="CU260" s="74" t="str">
        <f t="shared" si="96"/>
        <v/>
      </c>
      <c r="CV260" s="74" t="str">
        <f t="shared" si="97"/>
        <v/>
      </c>
      <c r="CW260" s="74" t="str">
        <f t="shared" si="102"/>
        <v/>
      </c>
      <c r="CX260" s="110"/>
      <c r="CZ260" s="75">
        <f t="shared" si="103"/>
        <v>0</v>
      </c>
      <c r="DB260" s="74">
        <f>IF(Taula4[[#This Row],[Codi del contracte]]&lt;&gt;"",IF(Taula4[[#This Row],[Codi del contracte]]&gt;199,IF(Taula4[[#This Row],[Codi del contracte]]&lt;300,1,0),0),0)</f>
        <v>0</v>
      </c>
      <c r="DC260" s="74">
        <f>IF(Taula4[[#This Row],[Codi del contracte]]&lt;&gt;"",IF(Taula4[[#This Row],[Codi del contracte]]&gt;499,IF(Taula4[[#This Row],[Codi del contracte]]&lt;600,1,0),0),0)</f>
        <v>0</v>
      </c>
      <c r="DD260" s="74">
        <f t="shared" si="98"/>
        <v>0</v>
      </c>
      <c r="DE260" s="74">
        <f>IF(Taula4[[#This Row],[% Jornada (no posar el símbol %)]]=100,IF(DD260=1,2,0),0)</f>
        <v>0</v>
      </c>
      <c r="DF260" s="74">
        <f>IF(Taula4[[#This Row],[Import anual sol·licitat (màxim 1.200,00€ per treballador)]]=1200,IF(DE260=2,3,0),0)</f>
        <v>0</v>
      </c>
      <c r="DG260" s="74">
        <f>IF(Taula4[[#This Row],[% Jornada (no posar el símbol %)]]&lt;100,IF(Taula4[[#This Row],[Import anual sol·licitat (màxim 1.200,00€ per treballador)]]=1200,4,0),0)</f>
        <v>0</v>
      </c>
      <c r="DH260" s="74">
        <f t="shared" si="104"/>
        <v>0</v>
      </c>
      <c r="DI260" s="74" t="str">
        <f t="shared" si="105"/>
        <v/>
      </c>
      <c r="DJ260" s="74" t="str">
        <f t="shared" si="106"/>
        <v/>
      </c>
      <c r="DK260" s="74" t="str">
        <f t="shared" si="107"/>
        <v/>
      </c>
    </row>
    <row r="261" spans="1:115" ht="13.5" customHeight="1">
      <c r="A261" s="30"/>
      <c r="B261" s="76">
        <v>255</v>
      </c>
      <c r="C261" s="5"/>
      <c r="D261" s="138"/>
      <c r="E261" s="134"/>
      <c r="F261" s="132"/>
      <c r="G261" s="132"/>
      <c r="H261" s="5"/>
      <c r="I261" s="137"/>
      <c r="J261" s="5"/>
      <c r="K261" s="133"/>
      <c r="L261" s="214"/>
      <c r="M261" s="268"/>
      <c r="N261" s="160" t="str">
        <f t="shared" si="81"/>
        <v/>
      </c>
      <c r="O261" s="109"/>
      <c r="P261" s="7"/>
      <c r="Q261" s="7"/>
      <c r="R261" s="7"/>
      <c r="S261" s="7"/>
      <c r="CA261" s="69">
        <f t="shared" si="99"/>
        <v>0</v>
      </c>
      <c r="CB261" s="69" t="str">
        <f t="shared" si="82"/>
        <v/>
      </c>
      <c r="CC261" s="69" t="str">
        <f t="shared" si="83"/>
        <v/>
      </c>
      <c r="CD261" s="69">
        <f t="shared" si="92"/>
        <v>0</v>
      </c>
      <c r="CE261" s="69">
        <f t="shared" si="84"/>
        <v>0</v>
      </c>
      <c r="CF261" s="70" t="str">
        <f t="shared" si="85"/>
        <v/>
      </c>
      <c r="CG261" s="71">
        <f t="shared" si="86"/>
        <v>0</v>
      </c>
      <c r="CH261" s="71">
        <f t="shared" si="87"/>
        <v>0</v>
      </c>
      <c r="CI261" s="71">
        <f t="shared" si="100"/>
        <v>0</v>
      </c>
      <c r="CJ261" s="69">
        <f t="shared" si="101"/>
        <v>0</v>
      </c>
      <c r="CN261" s="73" t="str">
        <f t="shared" si="88"/>
        <v/>
      </c>
      <c r="CO261" s="74" t="str">
        <f t="shared" si="89"/>
        <v/>
      </c>
      <c r="CP261" s="74" t="str">
        <f t="shared" si="93"/>
        <v/>
      </c>
      <c r="CQ261" s="118" t="str">
        <f t="shared" si="90"/>
        <v/>
      </c>
      <c r="CR261" s="118" t="str">
        <f t="shared" si="91"/>
        <v/>
      </c>
      <c r="CS261" s="75" t="str">
        <f t="shared" si="94"/>
        <v/>
      </c>
      <c r="CT261" s="75" t="str">
        <f t="shared" si="95"/>
        <v/>
      </c>
      <c r="CU261" s="74" t="str">
        <f t="shared" si="96"/>
        <v/>
      </c>
      <c r="CV261" s="74" t="str">
        <f t="shared" si="97"/>
        <v/>
      </c>
      <c r="CW261" s="74" t="str">
        <f t="shared" si="102"/>
        <v/>
      </c>
      <c r="CX261" s="110"/>
      <c r="CZ261" s="75">
        <f t="shared" si="103"/>
        <v>0</v>
      </c>
      <c r="DB261" s="74">
        <f>IF(Taula4[[#This Row],[Codi del contracte]]&lt;&gt;"",IF(Taula4[[#This Row],[Codi del contracte]]&gt;199,IF(Taula4[[#This Row],[Codi del contracte]]&lt;300,1,0),0),0)</f>
        <v>0</v>
      </c>
      <c r="DC261" s="74">
        <f>IF(Taula4[[#This Row],[Codi del contracte]]&lt;&gt;"",IF(Taula4[[#This Row],[Codi del contracte]]&gt;499,IF(Taula4[[#This Row],[Codi del contracte]]&lt;600,1,0),0),0)</f>
        <v>0</v>
      </c>
      <c r="DD261" s="74">
        <f t="shared" si="98"/>
        <v>0</v>
      </c>
      <c r="DE261" s="74">
        <f>IF(Taula4[[#This Row],[% Jornada (no posar el símbol %)]]=100,IF(DD261=1,2,0),0)</f>
        <v>0</v>
      </c>
      <c r="DF261" s="74">
        <f>IF(Taula4[[#This Row],[Import anual sol·licitat (màxim 1.200,00€ per treballador)]]=1200,IF(DE261=2,3,0),0)</f>
        <v>0</v>
      </c>
      <c r="DG261" s="74">
        <f>IF(Taula4[[#This Row],[% Jornada (no posar el símbol %)]]&lt;100,IF(Taula4[[#This Row],[Import anual sol·licitat (màxim 1.200,00€ per treballador)]]=1200,4,0),0)</f>
        <v>0</v>
      </c>
      <c r="DH261" s="74">
        <f t="shared" si="104"/>
        <v>0</v>
      </c>
      <c r="DI261" s="74" t="str">
        <f t="shared" si="105"/>
        <v/>
      </c>
      <c r="DJ261" s="74" t="str">
        <f t="shared" si="106"/>
        <v/>
      </c>
      <c r="DK261" s="74" t="str">
        <f t="shared" si="107"/>
        <v/>
      </c>
    </row>
    <row r="262" spans="1:115" ht="13.5" customHeight="1">
      <c r="A262" s="30"/>
      <c r="B262" s="76">
        <v>256</v>
      </c>
      <c r="C262" s="5"/>
      <c r="D262" s="138"/>
      <c r="E262" s="134"/>
      <c r="F262" s="132"/>
      <c r="G262" s="132"/>
      <c r="H262" s="5"/>
      <c r="I262" s="137"/>
      <c r="J262" s="5"/>
      <c r="K262" s="133"/>
      <c r="L262" s="214"/>
      <c r="M262" s="268"/>
      <c r="N262" s="160" t="str">
        <f t="shared" si="81"/>
        <v/>
      </c>
      <c r="O262" s="109"/>
      <c r="P262" s="7"/>
      <c r="Q262" s="7"/>
      <c r="R262" s="7"/>
      <c r="S262" s="7"/>
      <c r="CA262" s="69">
        <f t="shared" si="99"/>
        <v>0</v>
      </c>
      <c r="CB262" s="69" t="str">
        <f t="shared" si="82"/>
        <v/>
      </c>
      <c r="CC262" s="69" t="str">
        <f t="shared" si="83"/>
        <v/>
      </c>
      <c r="CD262" s="69">
        <f t="shared" si="92"/>
        <v>0</v>
      </c>
      <c r="CE262" s="69">
        <f t="shared" si="84"/>
        <v>0</v>
      </c>
      <c r="CF262" s="70" t="str">
        <f t="shared" si="85"/>
        <v/>
      </c>
      <c r="CG262" s="71">
        <f t="shared" si="86"/>
        <v>0</v>
      </c>
      <c r="CH262" s="71">
        <f t="shared" si="87"/>
        <v>0</v>
      </c>
      <c r="CI262" s="71">
        <f t="shared" si="100"/>
        <v>0</v>
      </c>
      <c r="CJ262" s="69">
        <f t="shared" si="101"/>
        <v>0</v>
      </c>
      <c r="CN262" s="73" t="str">
        <f t="shared" si="88"/>
        <v/>
      </c>
      <c r="CO262" s="74" t="str">
        <f t="shared" si="89"/>
        <v/>
      </c>
      <c r="CP262" s="74" t="str">
        <f t="shared" si="93"/>
        <v/>
      </c>
      <c r="CQ262" s="118" t="str">
        <f t="shared" si="90"/>
        <v/>
      </c>
      <c r="CR262" s="118" t="str">
        <f t="shared" si="91"/>
        <v/>
      </c>
      <c r="CS262" s="75" t="str">
        <f t="shared" si="94"/>
        <v/>
      </c>
      <c r="CT262" s="75" t="str">
        <f t="shared" si="95"/>
        <v/>
      </c>
      <c r="CU262" s="74" t="str">
        <f t="shared" si="96"/>
        <v/>
      </c>
      <c r="CV262" s="74" t="str">
        <f t="shared" si="97"/>
        <v/>
      </c>
      <c r="CW262" s="74" t="str">
        <f t="shared" si="102"/>
        <v/>
      </c>
      <c r="CX262" s="110"/>
      <c r="CZ262" s="75">
        <f t="shared" si="103"/>
        <v>0</v>
      </c>
      <c r="DB262" s="74">
        <f>IF(Taula4[[#This Row],[Codi del contracte]]&lt;&gt;"",IF(Taula4[[#This Row],[Codi del contracte]]&gt;199,IF(Taula4[[#This Row],[Codi del contracte]]&lt;300,1,0),0),0)</f>
        <v>0</v>
      </c>
      <c r="DC262" s="74">
        <f>IF(Taula4[[#This Row],[Codi del contracte]]&lt;&gt;"",IF(Taula4[[#This Row],[Codi del contracte]]&gt;499,IF(Taula4[[#This Row],[Codi del contracte]]&lt;600,1,0),0),0)</f>
        <v>0</v>
      </c>
      <c r="DD262" s="74">
        <f t="shared" si="98"/>
        <v>0</v>
      </c>
      <c r="DE262" s="74">
        <f>IF(Taula4[[#This Row],[% Jornada (no posar el símbol %)]]=100,IF(DD262=1,2,0),0)</f>
        <v>0</v>
      </c>
      <c r="DF262" s="74">
        <f>IF(Taula4[[#This Row],[Import anual sol·licitat (màxim 1.200,00€ per treballador)]]=1200,IF(DE262=2,3,0),0)</f>
        <v>0</v>
      </c>
      <c r="DG262" s="74">
        <f>IF(Taula4[[#This Row],[% Jornada (no posar el símbol %)]]&lt;100,IF(Taula4[[#This Row],[Import anual sol·licitat (màxim 1.200,00€ per treballador)]]=1200,4,0),0)</f>
        <v>0</v>
      </c>
      <c r="DH262" s="74">
        <f t="shared" si="104"/>
        <v>0</v>
      </c>
      <c r="DI262" s="74" t="str">
        <f t="shared" si="105"/>
        <v/>
      </c>
      <c r="DJ262" s="74" t="str">
        <f t="shared" si="106"/>
        <v/>
      </c>
      <c r="DK262" s="74" t="str">
        <f t="shared" si="107"/>
        <v/>
      </c>
    </row>
    <row r="263" spans="1:115" ht="13.5" customHeight="1">
      <c r="A263" s="30"/>
      <c r="B263" s="76">
        <v>257</v>
      </c>
      <c r="C263" s="5"/>
      <c r="D263" s="138"/>
      <c r="E263" s="134"/>
      <c r="F263" s="132"/>
      <c r="G263" s="132"/>
      <c r="H263" s="5"/>
      <c r="I263" s="137"/>
      <c r="J263" s="5"/>
      <c r="K263" s="133"/>
      <c r="L263" s="214"/>
      <c r="M263" s="268"/>
      <c r="N263" s="160" t="str">
        <f t="shared" ref="N263:N326" si="108">IFERROR(CW263,"ERROR! NO RETALLAR I ENGANXAR DINS DEL FORMULARI")</f>
        <v/>
      </c>
      <c r="O263" s="109"/>
      <c r="P263" s="7"/>
      <c r="Q263" s="7"/>
      <c r="R263" s="7"/>
      <c r="S263" s="7"/>
      <c r="CA263" s="69">
        <f t="shared" si="99"/>
        <v>0</v>
      </c>
      <c r="CB263" s="69" t="str">
        <f t="shared" ref="CB263:CB326" si="109">IF(E263="Home",1,IF(E263="Dona",0,""))</f>
        <v/>
      </c>
      <c r="CC263" s="69" t="str">
        <f t="shared" ref="CC263:CC326" si="110">IF(E263="Dona",1,IF(E263="Home",0,""))</f>
        <v/>
      </c>
      <c r="CD263" s="69">
        <f t="shared" si="92"/>
        <v>0</v>
      </c>
      <c r="CE263" s="69">
        <f t="shared" ref="CE263:CE326" si="111">IF(J263&lt;&gt;"",IF(J263&lt;400,1,0),0)</f>
        <v>0</v>
      </c>
      <c r="CF263" s="70" t="str">
        <f t="shared" ref="CF263:CF326" si="112">IF(H263="F - Física",1,IF(H263="A - Sensorial Auditiva",1,IF(H263="V - Sensorial Visual",1,IF(H263="","",IF(H263="M - M. Mental",0,IF(H263="P - Psíquica",0,IF(H263="PC - Paràlisi Cerebral",0)))))))</f>
        <v/>
      </c>
      <c r="CG263" s="71">
        <f t="shared" ref="CG263:CG326" si="113">IF(CF263=0,IF(I263&lt;33,0,1),0)</f>
        <v>0</v>
      </c>
      <c r="CH263" s="71">
        <f t="shared" ref="CH263:CH326" si="114">IF(CF263=1,IF(I263&lt;65,0,1),0)</f>
        <v>0</v>
      </c>
      <c r="CI263" s="71">
        <f t="shared" si="100"/>
        <v>0</v>
      </c>
      <c r="CJ263" s="69">
        <f t="shared" si="101"/>
        <v>0</v>
      </c>
      <c r="CN263" s="73" t="str">
        <f t="shared" ref="CN263:CN326" si="115">IF(H263="","",IF(H263="M - M. Mental","",IF(H263="F - Física","",IF(H263="P - Psíquica","",IF(H263="PC - Paràlisi Cerebral","",IF(H263="A - Sensorial Auditiva","",IF(H263="V - Sensorial Visual","","1) Tipus de discapacitat: Fer servir llista desplegable")))))))</f>
        <v/>
      </c>
      <c r="CO263" s="74" t="str">
        <f t="shared" ref="CO263:CO326" si="116">IF(I263="","",IF(I263&gt;0,IF(H263="","2) Tipus de discapacitat: Manca seleccionar","")))</f>
        <v/>
      </c>
      <c r="CP263" s="74" t="str">
        <f t="shared" si="93"/>
        <v/>
      </c>
      <c r="CQ263" s="118" t="str">
        <f t="shared" ref="CQ263:CQ326" si="117">IF(CF263=0,IF(I263&lt;33,IF(I263&lt;&gt;"","4) M.Mental, Psíquica, P. Cerebral &lt;33% (No subvencionable)",""),""),"")</f>
        <v/>
      </c>
      <c r="CR263" s="118" t="str">
        <f t="shared" ref="CR263:CR326" si="118">IF(CF263=1,IF(I263&lt;65,IF(I263&lt;&gt;"","3) Físic ó Sensorial &lt; 65% (No és subvencionable)",""),""),"")</f>
        <v/>
      </c>
      <c r="CS263" s="75" t="str">
        <f t="shared" si="94"/>
        <v/>
      </c>
      <c r="CT263" s="75" t="str">
        <f t="shared" si="95"/>
        <v/>
      </c>
      <c r="CU263" s="74" t="str">
        <f t="shared" si="96"/>
        <v/>
      </c>
      <c r="CV263" s="74" t="str">
        <f t="shared" si="97"/>
        <v/>
      </c>
      <c r="CW263" s="74" t="str">
        <f t="shared" si="102"/>
        <v/>
      </c>
      <c r="CX263" s="110"/>
      <c r="CZ263" s="75">
        <f t="shared" si="103"/>
        <v>0</v>
      </c>
      <c r="DB263" s="74">
        <f>IF(Taula4[[#This Row],[Codi del contracte]]&lt;&gt;"",IF(Taula4[[#This Row],[Codi del contracte]]&gt;199,IF(Taula4[[#This Row],[Codi del contracte]]&lt;300,1,0),0),0)</f>
        <v>0</v>
      </c>
      <c r="DC263" s="74">
        <f>IF(Taula4[[#This Row],[Codi del contracte]]&lt;&gt;"",IF(Taula4[[#This Row],[Codi del contracte]]&gt;499,IF(Taula4[[#This Row],[Codi del contracte]]&lt;600,1,0),0),0)</f>
        <v>0</v>
      </c>
      <c r="DD263" s="74">
        <f t="shared" si="98"/>
        <v>0</v>
      </c>
      <c r="DE263" s="74">
        <f>IF(Taula4[[#This Row],[% Jornada (no posar el símbol %)]]=100,IF(DD263=1,2,0),0)</f>
        <v>0</v>
      </c>
      <c r="DF263" s="74">
        <f>IF(Taula4[[#This Row],[Import anual sol·licitat (màxim 1.200,00€ per treballador)]]=1200,IF(DE263=2,3,0),0)</f>
        <v>0</v>
      </c>
      <c r="DG263" s="74">
        <f>IF(Taula4[[#This Row],[% Jornada (no posar el símbol %)]]&lt;100,IF(Taula4[[#This Row],[Import anual sol·licitat (màxim 1.200,00€ per treballador)]]=1200,4,0),0)</f>
        <v>0</v>
      </c>
      <c r="DH263" s="74">
        <f t="shared" si="104"/>
        <v>0</v>
      </c>
      <c r="DI263" s="74" t="str">
        <f t="shared" si="105"/>
        <v/>
      </c>
      <c r="DJ263" s="74" t="str">
        <f t="shared" si="106"/>
        <v/>
      </c>
      <c r="DK263" s="74" t="str">
        <f t="shared" si="107"/>
        <v/>
      </c>
    </row>
    <row r="264" spans="1:115" ht="13.5" customHeight="1">
      <c r="A264" s="30"/>
      <c r="B264" s="76">
        <v>258</v>
      </c>
      <c r="C264" s="5"/>
      <c r="D264" s="138"/>
      <c r="E264" s="134"/>
      <c r="F264" s="132"/>
      <c r="G264" s="132"/>
      <c r="H264" s="5"/>
      <c r="I264" s="137"/>
      <c r="J264" s="5"/>
      <c r="K264" s="133"/>
      <c r="L264" s="214"/>
      <c r="M264" s="268"/>
      <c r="N264" s="160" t="str">
        <f t="shared" si="108"/>
        <v/>
      </c>
      <c r="O264" s="109"/>
      <c r="P264" s="7"/>
      <c r="Q264" s="7"/>
      <c r="R264" s="7"/>
      <c r="S264" s="7"/>
      <c r="CA264" s="69">
        <f t="shared" si="99"/>
        <v>0</v>
      </c>
      <c r="CB264" s="69" t="str">
        <f t="shared" si="109"/>
        <v/>
      </c>
      <c r="CC264" s="69" t="str">
        <f t="shared" si="110"/>
        <v/>
      </c>
      <c r="CD264" s="69">
        <f t="shared" ref="CD264:CD327" si="119">IF(CA264=1,IF(CC264=1,1,0),0)</f>
        <v>0</v>
      </c>
      <c r="CE264" s="69">
        <f t="shared" si="111"/>
        <v>0</v>
      </c>
      <c r="CF264" s="70" t="str">
        <f t="shared" si="112"/>
        <v/>
      </c>
      <c r="CG264" s="71">
        <f t="shared" si="113"/>
        <v>0</v>
      </c>
      <c r="CH264" s="71">
        <f t="shared" si="114"/>
        <v>0</v>
      </c>
      <c r="CI264" s="71">
        <f t="shared" si="100"/>
        <v>0</v>
      </c>
      <c r="CJ264" s="69">
        <f t="shared" si="101"/>
        <v>0</v>
      </c>
      <c r="CN264" s="73" t="str">
        <f t="shared" si="115"/>
        <v/>
      </c>
      <c r="CO264" s="74" t="str">
        <f t="shared" si="116"/>
        <v/>
      </c>
      <c r="CP264" s="74" t="str">
        <f t="shared" ref="CP264:CP327" si="120">IF(CN264&lt;&gt;"",CN264,IF(CO264&lt;&gt;"",CO264,""))</f>
        <v/>
      </c>
      <c r="CQ264" s="118" t="str">
        <f t="shared" si="117"/>
        <v/>
      </c>
      <c r="CR264" s="118" t="str">
        <f t="shared" si="118"/>
        <v/>
      </c>
      <c r="CS264" s="75" t="str">
        <f t="shared" ref="CS264:CS327" si="121">IF(CQ264&lt;&gt;"",CQ264,IF(CR264&lt;&gt;"",CR264,""))</f>
        <v/>
      </c>
      <c r="CT264" s="75" t="str">
        <f t="shared" ref="CT264:CT327" si="122">IF(CS264&lt;&gt;"",CS264,IF(CP264&lt;&gt;"",CP264,""))</f>
        <v/>
      </c>
      <c r="CU264" s="74" t="str">
        <f t="shared" ref="CU264:CU327" si="123">IF(E264&lt;&gt;"",IF(E264="Home","",IF(E264="Dona","","Sexe: Fer servir llista desplegable")),"")</f>
        <v/>
      </c>
      <c r="CV264" s="74" t="str">
        <f t="shared" ref="CV264:CV327" si="124">IF(CU264&lt;&gt;"",CU264,IF(CT264&lt;&gt;"",CT264,""))</f>
        <v/>
      </c>
      <c r="CW264" s="74" t="str">
        <f t="shared" si="102"/>
        <v/>
      </c>
      <c r="CX264" s="110"/>
      <c r="CZ264" s="75">
        <f t="shared" si="103"/>
        <v>0</v>
      </c>
      <c r="DB264" s="74">
        <f>IF(Taula4[[#This Row],[Codi del contracte]]&lt;&gt;"",IF(Taula4[[#This Row],[Codi del contracte]]&gt;199,IF(Taula4[[#This Row],[Codi del contracte]]&lt;300,1,0),0),0)</f>
        <v>0</v>
      </c>
      <c r="DC264" s="74">
        <f>IF(Taula4[[#This Row],[Codi del contracte]]&lt;&gt;"",IF(Taula4[[#This Row],[Codi del contracte]]&gt;499,IF(Taula4[[#This Row],[Codi del contracte]]&lt;600,1,0),0),0)</f>
        <v>0</v>
      </c>
      <c r="DD264" s="74">
        <f t="shared" ref="DD264:DD327" si="125">DB264+DC264</f>
        <v>0</v>
      </c>
      <c r="DE264" s="74">
        <f>IF(Taula4[[#This Row],[% Jornada (no posar el símbol %)]]=100,IF(DD264=1,2,0),0)</f>
        <v>0</v>
      </c>
      <c r="DF264" s="74">
        <f>IF(Taula4[[#This Row],[Import anual sol·licitat (màxim 1.200,00€ per treballador)]]=1200,IF(DE264=2,3,0),0)</f>
        <v>0</v>
      </c>
      <c r="DG264" s="74">
        <f>IF(Taula4[[#This Row],[% Jornada (no posar el símbol %)]]&lt;100,IF(Taula4[[#This Row],[Import anual sol·licitat (màxim 1.200,00€ per treballador)]]=1200,4,0),0)</f>
        <v>0</v>
      </c>
      <c r="DH264" s="74">
        <f t="shared" si="104"/>
        <v>0</v>
      </c>
      <c r="DI264" s="74" t="str">
        <f t="shared" si="105"/>
        <v/>
      </c>
      <c r="DJ264" s="74" t="str">
        <f t="shared" si="106"/>
        <v/>
      </c>
      <c r="DK264" s="74" t="str">
        <f t="shared" si="107"/>
        <v/>
      </c>
    </row>
    <row r="265" spans="1:115" ht="13.5" customHeight="1">
      <c r="A265" s="30"/>
      <c r="B265" s="76">
        <v>259</v>
      </c>
      <c r="C265" s="5"/>
      <c r="D265" s="138"/>
      <c r="E265" s="134"/>
      <c r="F265" s="132"/>
      <c r="G265" s="132"/>
      <c r="H265" s="5"/>
      <c r="I265" s="137"/>
      <c r="J265" s="5"/>
      <c r="K265" s="133"/>
      <c r="L265" s="214"/>
      <c r="M265" s="268"/>
      <c r="N265" s="160" t="str">
        <f t="shared" si="108"/>
        <v/>
      </c>
      <c r="O265" s="109"/>
      <c r="P265" s="7"/>
      <c r="Q265" s="7"/>
      <c r="R265" s="7"/>
      <c r="S265" s="7"/>
      <c r="CA265" s="69">
        <f t="shared" ref="CA265:CA328" si="126">CJ265</f>
        <v>0</v>
      </c>
      <c r="CB265" s="69" t="str">
        <f t="shared" si="109"/>
        <v/>
      </c>
      <c r="CC265" s="69" t="str">
        <f t="shared" si="110"/>
        <v/>
      </c>
      <c r="CD265" s="69">
        <f t="shared" si="119"/>
        <v>0</v>
      </c>
      <c r="CE265" s="69">
        <f t="shared" si="111"/>
        <v>0</v>
      </c>
      <c r="CF265" s="70" t="str">
        <f t="shared" si="112"/>
        <v/>
      </c>
      <c r="CG265" s="71">
        <f t="shared" si="113"/>
        <v>0</v>
      </c>
      <c r="CH265" s="71">
        <f t="shared" si="114"/>
        <v>0</v>
      </c>
      <c r="CI265" s="71">
        <f t="shared" ref="CI265:CI328" si="127">ROUND((CG265+CH265),2)</f>
        <v>0</v>
      </c>
      <c r="CJ265" s="69">
        <f t="shared" ref="CJ265:CJ328" si="128">IF(CI265=1,IF(C265&lt;&gt;"",1,0),0)</f>
        <v>0</v>
      </c>
      <c r="CN265" s="73" t="str">
        <f t="shared" si="115"/>
        <v/>
      </c>
      <c r="CO265" s="74" t="str">
        <f t="shared" si="116"/>
        <v/>
      </c>
      <c r="CP265" s="74" t="str">
        <f t="shared" si="120"/>
        <v/>
      </c>
      <c r="CQ265" s="118" t="str">
        <f t="shared" si="117"/>
        <v/>
      </c>
      <c r="CR265" s="118" t="str">
        <f t="shared" si="118"/>
        <v/>
      </c>
      <c r="CS265" s="75" t="str">
        <f t="shared" si="121"/>
        <v/>
      </c>
      <c r="CT265" s="75" t="str">
        <f t="shared" si="122"/>
        <v/>
      </c>
      <c r="CU265" s="74" t="str">
        <f t="shared" si="123"/>
        <v/>
      </c>
      <c r="CV265" s="74" t="str">
        <f t="shared" si="124"/>
        <v/>
      </c>
      <c r="CW265" s="74" t="str">
        <f t="shared" ref="CW265:CW328" si="129">IF(CV265&lt;&gt;"",CV265,IF(DK265&lt;&gt;"",DK265,""))</f>
        <v/>
      </c>
      <c r="CX265" s="110"/>
      <c r="CZ265" s="75">
        <f t="shared" ref="CZ265:CZ328" si="130">IF(CW265&lt;&gt;"",1,0)</f>
        <v>0</v>
      </c>
      <c r="DB265" s="74">
        <f>IF(Taula4[[#This Row],[Codi del contracte]]&lt;&gt;"",IF(Taula4[[#This Row],[Codi del contracte]]&gt;199,IF(Taula4[[#This Row],[Codi del contracte]]&lt;300,1,0),0),0)</f>
        <v>0</v>
      </c>
      <c r="DC265" s="74">
        <f>IF(Taula4[[#This Row],[Codi del contracte]]&lt;&gt;"",IF(Taula4[[#This Row],[Codi del contracte]]&gt;499,IF(Taula4[[#This Row],[Codi del contracte]]&lt;600,1,0),0),0)</f>
        <v>0</v>
      </c>
      <c r="DD265" s="74">
        <f t="shared" si="125"/>
        <v>0</v>
      </c>
      <c r="DE265" s="74">
        <f>IF(Taula4[[#This Row],[% Jornada (no posar el símbol %)]]=100,IF(DD265=1,2,0),0)</f>
        <v>0</v>
      </c>
      <c r="DF265" s="74">
        <f>IF(Taula4[[#This Row],[Import anual sol·licitat (màxim 1.200,00€ per treballador)]]=1200,IF(DE265=2,3,0),0)</f>
        <v>0</v>
      </c>
      <c r="DG265" s="74">
        <f>IF(Taula4[[#This Row],[% Jornada (no posar el símbol %)]]&lt;100,IF(Taula4[[#This Row],[Import anual sol·licitat (màxim 1.200,00€ per treballador)]]=1200,4,0),0)</f>
        <v>0</v>
      </c>
      <c r="DH265" s="74">
        <f t="shared" ref="DH265:DH328" si="131">DF265+DG265</f>
        <v>0</v>
      </c>
      <c r="DI265" s="74" t="str">
        <f t="shared" ref="DI265:DI328" si="132">IF(DF265=3,"6) Contracte Temps Parcial no compatible amb 100% Jornada","")</f>
        <v/>
      </c>
      <c r="DJ265" s="74" t="str">
        <f t="shared" ref="DJ265:DJ328" si="133">IF(DG265=4,"7) % Jornada inferior a 100% - Error Import","")</f>
        <v/>
      </c>
      <c r="DK265" s="74" t="str">
        <f t="shared" ref="DK265:DK328" si="134">IF(DI265&lt;&gt;"",DI265,IF(DJ265&lt;&gt;"",DJ265,""))</f>
        <v/>
      </c>
    </row>
    <row r="266" spans="1:115" ht="13.5" customHeight="1">
      <c r="A266" s="30"/>
      <c r="B266" s="76">
        <v>260</v>
      </c>
      <c r="C266" s="5"/>
      <c r="D266" s="138"/>
      <c r="E266" s="134"/>
      <c r="F266" s="132"/>
      <c r="G266" s="132"/>
      <c r="H266" s="5"/>
      <c r="I266" s="137"/>
      <c r="J266" s="5"/>
      <c r="K266" s="133"/>
      <c r="L266" s="214"/>
      <c r="M266" s="268"/>
      <c r="N266" s="160" t="str">
        <f t="shared" si="108"/>
        <v/>
      </c>
      <c r="O266" s="109"/>
      <c r="P266" s="7"/>
      <c r="Q266" s="7"/>
      <c r="R266" s="7"/>
      <c r="S266" s="7"/>
      <c r="CA266" s="69">
        <f t="shared" si="126"/>
        <v>0</v>
      </c>
      <c r="CB266" s="69" t="str">
        <f t="shared" si="109"/>
        <v/>
      </c>
      <c r="CC266" s="69" t="str">
        <f t="shared" si="110"/>
        <v/>
      </c>
      <c r="CD266" s="69">
        <f t="shared" si="119"/>
        <v>0</v>
      </c>
      <c r="CE266" s="69">
        <f t="shared" si="111"/>
        <v>0</v>
      </c>
      <c r="CF266" s="70" t="str">
        <f t="shared" si="112"/>
        <v/>
      </c>
      <c r="CG266" s="71">
        <f t="shared" si="113"/>
        <v>0</v>
      </c>
      <c r="CH266" s="71">
        <f t="shared" si="114"/>
        <v>0</v>
      </c>
      <c r="CI266" s="71">
        <f t="shared" si="127"/>
        <v>0</v>
      </c>
      <c r="CJ266" s="69">
        <f t="shared" si="128"/>
        <v>0</v>
      </c>
      <c r="CN266" s="73" t="str">
        <f t="shared" si="115"/>
        <v/>
      </c>
      <c r="CO266" s="74" t="str">
        <f t="shared" si="116"/>
        <v/>
      </c>
      <c r="CP266" s="74" t="str">
        <f t="shared" si="120"/>
        <v/>
      </c>
      <c r="CQ266" s="118" t="str">
        <f t="shared" si="117"/>
        <v/>
      </c>
      <c r="CR266" s="118" t="str">
        <f t="shared" si="118"/>
        <v/>
      </c>
      <c r="CS266" s="75" t="str">
        <f t="shared" si="121"/>
        <v/>
      </c>
      <c r="CT266" s="75" t="str">
        <f t="shared" si="122"/>
        <v/>
      </c>
      <c r="CU266" s="74" t="str">
        <f t="shared" si="123"/>
        <v/>
      </c>
      <c r="CV266" s="74" t="str">
        <f t="shared" si="124"/>
        <v/>
      </c>
      <c r="CW266" s="74" t="str">
        <f t="shared" si="129"/>
        <v/>
      </c>
      <c r="CX266" s="110"/>
      <c r="CZ266" s="75">
        <f t="shared" si="130"/>
        <v>0</v>
      </c>
      <c r="DB266" s="74">
        <f>IF(Taula4[[#This Row],[Codi del contracte]]&lt;&gt;"",IF(Taula4[[#This Row],[Codi del contracte]]&gt;199,IF(Taula4[[#This Row],[Codi del contracte]]&lt;300,1,0),0),0)</f>
        <v>0</v>
      </c>
      <c r="DC266" s="74">
        <f>IF(Taula4[[#This Row],[Codi del contracte]]&lt;&gt;"",IF(Taula4[[#This Row],[Codi del contracte]]&gt;499,IF(Taula4[[#This Row],[Codi del contracte]]&lt;600,1,0),0),0)</f>
        <v>0</v>
      </c>
      <c r="DD266" s="74">
        <f t="shared" si="125"/>
        <v>0</v>
      </c>
      <c r="DE266" s="74">
        <f>IF(Taula4[[#This Row],[% Jornada (no posar el símbol %)]]=100,IF(DD266=1,2,0),0)</f>
        <v>0</v>
      </c>
      <c r="DF266" s="74">
        <f>IF(Taula4[[#This Row],[Import anual sol·licitat (màxim 1.200,00€ per treballador)]]=1200,IF(DE266=2,3,0),0)</f>
        <v>0</v>
      </c>
      <c r="DG266" s="74">
        <f>IF(Taula4[[#This Row],[% Jornada (no posar el símbol %)]]&lt;100,IF(Taula4[[#This Row],[Import anual sol·licitat (màxim 1.200,00€ per treballador)]]=1200,4,0),0)</f>
        <v>0</v>
      </c>
      <c r="DH266" s="74">
        <f t="shared" si="131"/>
        <v>0</v>
      </c>
      <c r="DI266" s="74" t="str">
        <f t="shared" si="132"/>
        <v/>
      </c>
      <c r="DJ266" s="74" t="str">
        <f t="shared" si="133"/>
        <v/>
      </c>
      <c r="DK266" s="74" t="str">
        <f t="shared" si="134"/>
        <v/>
      </c>
    </row>
    <row r="267" spans="1:115" ht="13.5" customHeight="1">
      <c r="A267" s="30"/>
      <c r="B267" s="76">
        <v>261</v>
      </c>
      <c r="C267" s="5"/>
      <c r="D267" s="138"/>
      <c r="E267" s="134"/>
      <c r="F267" s="132"/>
      <c r="G267" s="132"/>
      <c r="H267" s="5"/>
      <c r="I267" s="137"/>
      <c r="J267" s="5"/>
      <c r="K267" s="133"/>
      <c r="L267" s="214"/>
      <c r="M267" s="268"/>
      <c r="N267" s="160" t="str">
        <f t="shared" si="108"/>
        <v/>
      </c>
      <c r="O267" s="109"/>
      <c r="P267" s="7"/>
      <c r="Q267" s="7"/>
      <c r="R267" s="7"/>
      <c r="S267" s="7"/>
      <c r="CA267" s="69">
        <f t="shared" si="126"/>
        <v>0</v>
      </c>
      <c r="CB267" s="69" t="str">
        <f t="shared" si="109"/>
        <v/>
      </c>
      <c r="CC267" s="69" t="str">
        <f t="shared" si="110"/>
        <v/>
      </c>
      <c r="CD267" s="69">
        <f t="shared" si="119"/>
        <v>0</v>
      </c>
      <c r="CE267" s="69">
        <f t="shared" si="111"/>
        <v>0</v>
      </c>
      <c r="CF267" s="70" t="str">
        <f t="shared" si="112"/>
        <v/>
      </c>
      <c r="CG267" s="71">
        <f t="shared" si="113"/>
        <v>0</v>
      </c>
      <c r="CH267" s="71">
        <f t="shared" si="114"/>
        <v>0</v>
      </c>
      <c r="CI267" s="71">
        <f t="shared" si="127"/>
        <v>0</v>
      </c>
      <c r="CJ267" s="69">
        <f t="shared" si="128"/>
        <v>0</v>
      </c>
      <c r="CN267" s="73" t="str">
        <f t="shared" si="115"/>
        <v/>
      </c>
      <c r="CO267" s="74" t="str">
        <f t="shared" si="116"/>
        <v/>
      </c>
      <c r="CP267" s="74" t="str">
        <f t="shared" si="120"/>
        <v/>
      </c>
      <c r="CQ267" s="118" t="str">
        <f t="shared" si="117"/>
        <v/>
      </c>
      <c r="CR267" s="118" t="str">
        <f t="shared" si="118"/>
        <v/>
      </c>
      <c r="CS267" s="75" t="str">
        <f t="shared" si="121"/>
        <v/>
      </c>
      <c r="CT267" s="75" t="str">
        <f t="shared" si="122"/>
        <v/>
      </c>
      <c r="CU267" s="74" t="str">
        <f t="shared" si="123"/>
        <v/>
      </c>
      <c r="CV267" s="74" t="str">
        <f t="shared" si="124"/>
        <v/>
      </c>
      <c r="CW267" s="74" t="str">
        <f t="shared" si="129"/>
        <v/>
      </c>
      <c r="CX267" s="110"/>
      <c r="CZ267" s="75">
        <f t="shared" si="130"/>
        <v>0</v>
      </c>
      <c r="DB267" s="74">
        <f>IF(Taula4[[#This Row],[Codi del contracte]]&lt;&gt;"",IF(Taula4[[#This Row],[Codi del contracte]]&gt;199,IF(Taula4[[#This Row],[Codi del contracte]]&lt;300,1,0),0),0)</f>
        <v>0</v>
      </c>
      <c r="DC267" s="74">
        <f>IF(Taula4[[#This Row],[Codi del contracte]]&lt;&gt;"",IF(Taula4[[#This Row],[Codi del contracte]]&gt;499,IF(Taula4[[#This Row],[Codi del contracte]]&lt;600,1,0),0),0)</f>
        <v>0</v>
      </c>
      <c r="DD267" s="74">
        <f t="shared" si="125"/>
        <v>0</v>
      </c>
      <c r="DE267" s="74">
        <f>IF(Taula4[[#This Row],[% Jornada (no posar el símbol %)]]=100,IF(DD267=1,2,0),0)</f>
        <v>0</v>
      </c>
      <c r="DF267" s="74">
        <f>IF(Taula4[[#This Row],[Import anual sol·licitat (màxim 1.200,00€ per treballador)]]=1200,IF(DE267=2,3,0),0)</f>
        <v>0</v>
      </c>
      <c r="DG267" s="74">
        <f>IF(Taula4[[#This Row],[% Jornada (no posar el símbol %)]]&lt;100,IF(Taula4[[#This Row],[Import anual sol·licitat (màxim 1.200,00€ per treballador)]]=1200,4,0),0)</f>
        <v>0</v>
      </c>
      <c r="DH267" s="74">
        <f t="shared" si="131"/>
        <v>0</v>
      </c>
      <c r="DI267" s="74" t="str">
        <f t="shared" si="132"/>
        <v/>
      </c>
      <c r="DJ267" s="74" t="str">
        <f t="shared" si="133"/>
        <v/>
      </c>
      <c r="DK267" s="74" t="str">
        <f t="shared" si="134"/>
        <v/>
      </c>
    </row>
    <row r="268" spans="1:115" ht="13.5" customHeight="1">
      <c r="A268" s="30"/>
      <c r="B268" s="76">
        <v>262</v>
      </c>
      <c r="C268" s="5"/>
      <c r="D268" s="138"/>
      <c r="E268" s="134"/>
      <c r="F268" s="132"/>
      <c r="G268" s="132"/>
      <c r="H268" s="5"/>
      <c r="I268" s="137"/>
      <c r="J268" s="5"/>
      <c r="K268" s="133"/>
      <c r="L268" s="214"/>
      <c r="M268" s="268"/>
      <c r="N268" s="160" t="str">
        <f t="shared" si="108"/>
        <v/>
      </c>
      <c r="O268" s="109"/>
      <c r="P268" s="7"/>
      <c r="Q268" s="7"/>
      <c r="R268" s="7"/>
      <c r="S268" s="7"/>
      <c r="CA268" s="69">
        <f t="shared" si="126"/>
        <v>0</v>
      </c>
      <c r="CB268" s="69" t="str">
        <f t="shared" si="109"/>
        <v/>
      </c>
      <c r="CC268" s="69" t="str">
        <f t="shared" si="110"/>
        <v/>
      </c>
      <c r="CD268" s="69">
        <f t="shared" si="119"/>
        <v>0</v>
      </c>
      <c r="CE268" s="69">
        <f t="shared" si="111"/>
        <v>0</v>
      </c>
      <c r="CF268" s="70" t="str">
        <f t="shared" si="112"/>
        <v/>
      </c>
      <c r="CG268" s="71">
        <f t="shared" si="113"/>
        <v>0</v>
      </c>
      <c r="CH268" s="71">
        <f t="shared" si="114"/>
        <v>0</v>
      </c>
      <c r="CI268" s="71">
        <f t="shared" si="127"/>
        <v>0</v>
      </c>
      <c r="CJ268" s="69">
        <f t="shared" si="128"/>
        <v>0</v>
      </c>
      <c r="CN268" s="73" t="str">
        <f t="shared" si="115"/>
        <v/>
      </c>
      <c r="CO268" s="74" t="str">
        <f t="shared" si="116"/>
        <v/>
      </c>
      <c r="CP268" s="74" t="str">
        <f t="shared" si="120"/>
        <v/>
      </c>
      <c r="CQ268" s="118" t="str">
        <f t="shared" si="117"/>
        <v/>
      </c>
      <c r="CR268" s="118" t="str">
        <f t="shared" si="118"/>
        <v/>
      </c>
      <c r="CS268" s="75" t="str">
        <f t="shared" si="121"/>
        <v/>
      </c>
      <c r="CT268" s="75" t="str">
        <f t="shared" si="122"/>
        <v/>
      </c>
      <c r="CU268" s="74" t="str">
        <f t="shared" si="123"/>
        <v/>
      </c>
      <c r="CV268" s="74" t="str">
        <f t="shared" si="124"/>
        <v/>
      </c>
      <c r="CW268" s="74" t="str">
        <f t="shared" si="129"/>
        <v/>
      </c>
      <c r="CX268" s="110"/>
      <c r="CZ268" s="75">
        <f t="shared" si="130"/>
        <v>0</v>
      </c>
      <c r="DB268" s="74">
        <f>IF(Taula4[[#This Row],[Codi del contracte]]&lt;&gt;"",IF(Taula4[[#This Row],[Codi del contracte]]&gt;199,IF(Taula4[[#This Row],[Codi del contracte]]&lt;300,1,0),0),0)</f>
        <v>0</v>
      </c>
      <c r="DC268" s="74">
        <f>IF(Taula4[[#This Row],[Codi del contracte]]&lt;&gt;"",IF(Taula4[[#This Row],[Codi del contracte]]&gt;499,IF(Taula4[[#This Row],[Codi del contracte]]&lt;600,1,0),0),0)</f>
        <v>0</v>
      </c>
      <c r="DD268" s="74">
        <f t="shared" si="125"/>
        <v>0</v>
      </c>
      <c r="DE268" s="74">
        <f>IF(Taula4[[#This Row],[% Jornada (no posar el símbol %)]]=100,IF(DD268=1,2,0),0)</f>
        <v>0</v>
      </c>
      <c r="DF268" s="74">
        <f>IF(Taula4[[#This Row],[Import anual sol·licitat (màxim 1.200,00€ per treballador)]]=1200,IF(DE268=2,3,0),0)</f>
        <v>0</v>
      </c>
      <c r="DG268" s="74">
        <f>IF(Taula4[[#This Row],[% Jornada (no posar el símbol %)]]&lt;100,IF(Taula4[[#This Row],[Import anual sol·licitat (màxim 1.200,00€ per treballador)]]=1200,4,0),0)</f>
        <v>0</v>
      </c>
      <c r="DH268" s="74">
        <f t="shared" si="131"/>
        <v>0</v>
      </c>
      <c r="DI268" s="74" t="str">
        <f t="shared" si="132"/>
        <v/>
      </c>
      <c r="DJ268" s="74" t="str">
        <f t="shared" si="133"/>
        <v/>
      </c>
      <c r="DK268" s="74" t="str">
        <f t="shared" si="134"/>
        <v/>
      </c>
    </row>
    <row r="269" spans="1:115" ht="13.5" customHeight="1">
      <c r="A269" s="30"/>
      <c r="B269" s="76">
        <v>263</v>
      </c>
      <c r="C269" s="5"/>
      <c r="D269" s="138"/>
      <c r="E269" s="134"/>
      <c r="F269" s="132"/>
      <c r="G269" s="132"/>
      <c r="H269" s="5"/>
      <c r="I269" s="137"/>
      <c r="J269" s="5"/>
      <c r="K269" s="133"/>
      <c r="L269" s="214"/>
      <c r="M269" s="268"/>
      <c r="N269" s="160" t="str">
        <f t="shared" si="108"/>
        <v/>
      </c>
      <c r="O269" s="109"/>
      <c r="P269" s="7"/>
      <c r="Q269" s="7"/>
      <c r="R269" s="7"/>
      <c r="S269" s="7"/>
      <c r="CA269" s="69">
        <f t="shared" si="126"/>
        <v>0</v>
      </c>
      <c r="CB269" s="69" t="str">
        <f t="shared" si="109"/>
        <v/>
      </c>
      <c r="CC269" s="69" t="str">
        <f t="shared" si="110"/>
        <v/>
      </c>
      <c r="CD269" s="69">
        <f t="shared" si="119"/>
        <v>0</v>
      </c>
      <c r="CE269" s="69">
        <f t="shared" si="111"/>
        <v>0</v>
      </c>
      <c r="CF269" s="70" t="str">
        <f t="shared" si="112"/>
        <v/>
      </c>
      <c r="CG269" s="71">
        <f t="shared" si="113"/>
        <v>0</v>
      </c>
      <c r="CH269" s="71">
        <f t="shared" si="114"/>
        <v>0</v>
      </c>
      <c r="CI269" s="71">
        <f t="shared" si="127"/>
        <v>0</v>
      </c>
      <c r="CJ269" s="69">
        <f t="shared" si="128"/>
        <v>0</v>
      </c>
      <c r="CN269" s="73" t="str">
        <f t="shared" si="115"/>
        <v/>
      </c>
      <c r="CO269" s="74" t="str">
        <f t="shared" si="116"/>
        <v/>
      </c>
      <c r="CP269" s="74" t="str">
        <f t="shared" si="120"/>
        <v/>
      </c>
      <c r="CQ269" s="118" t="str">
        <f t="shared" si="117"/>
        <v/>
      </c>
      <c r="CR269" s="118" t="str">
        <f t="shared" si="118"/>
        <v/>
      </c>
      <c r="CS269" s="75" t="str">
        <f t="shared" si="121"/>
        <v/>
      </c>
      <c r="CT269" s="75" t="str">
        <f t="shared" si="122"/>
        <v/>
      </c>
      <c r="CU269" s="74" t="str">
        <f t="shared" si="123"/>
        <v/>
      </c>
      <c r="CV269" s="74" t="str">
        <f t="shared" si="124"/>
        <v/>
      </c>
      <c r="CW269" s="74" t="str">
        <f t="shared" si="129"/>
        <v/>
      </c>
      <c r="CX269" s="110"/>
      <c r="CZ269" s="75">
        <f t="shared" si="130"/>
        <v>0</v>
      </c>
      <c r="DB269" s="74">
        <f>IF(Taula4[[#This Row],[Codi del contracte]]&lt;&gt;"",IF(Taula4[[#This Row],[Codi del contracte]]&gt;199,IF(Taula4[[#This Row],[Codi del contracte]]&lt;300,1,0),0),0)</f>
        <v>0</v>
      </c>
      <c r="DC269" s="74">
        <f>IF(Taula4[[#This Row],[Codi del contracte]]&lt;&gt;"",IF(Taula4[[#This Row],[Codi del contracte]]&gt;499,IF(Taula4[[#This Row],[Codi del contracte]]&lt;600,1,0),0),0)</f>
        <v>0</v>
      </c>
      <c r="DD269" s="74">
        <f t="shared" si="125"/>
        <v>0</v>
      </c>
      <c r="DE269" s="74">
        <f>IF(Taula4[[#This Row],[% Jornada (no posar el símbol %)]]=100,IF(DD269=1,2,0),0)</f>
        <v>0</v>
      </c>
      <c r="DF269" s="74">
        <f>IF(Taula4[[#This Row],[Import anual sol·licitat (màxim 1.200,00€ per treballador)]]=1200,IF(DE269=2,3,0),0)</f>
        <v>0</v>
      </c>
      <c r="DG269" s="74">
        <f>IF(Taula4[[#This Row],[% Jornada (no posar el símbol %)]]&lt;100,IF(Taula4[[#This Row],[Import anual sol·licitat (màxim 1.200,00€ per treballador)]]=1200,4,0),0)</f>
        <v>0</v>
      </c>
      <c r="DH269" s="74">
        <f t="shared" si="131"/>
        <v>0</v>
      </c>
      <c r="DI269" s="74" t="str">
        <f t="shared" si="132"/>
        <v/>
      </c>
      <c r="DJ269" s="74" t="str">
        <f t="shared" si="133"/>
        <v/>
      </c>
      <c r="DK269" s="74" t="str">
        <f t="shared" si="134"/>
        <v/>
      </c>
    </row>
    <row r="270" spans="1:115" ht="13.5" customHeight="1">
      <c r="A270" s="30"/>
      <c r="B270" s="76">
        <v>264</v>
      </c>
      <c r="C270" s="5"/>
      <c r="D270" s="138"/>
      <c r="E270" s="134"/>
      <c r="F270" s="132"/>
      <c r="G270" s="132"/>
      <c r="H270" s="5"/>
      <c r="I270" s="137"/>
      <c r="J270" s="5"/>
      <c r="K270" s="133"/>
      <c r="L270" s="214"/>
      <c r="M270" s="268"/>
      <c r="N270" s="160" t="str">
        <f t="shared" si="108"/>
        <v/>
      </c>
      <c r="O270" s="109"/>
      <c r="P270" s="7"/>
      <c r="Q270" s="7"/>
      <c r="R270" s="7"/>
      <c r="S270" s="7"/>
      <c r="CA270" s="69">
        <f t="shared" si="126"/>
        <v>0</v>
      </c>
      <c r="CB270" s="69" t="str">
        <f t="shared" si="109"/>
        <v/>
      </c>
      <c r="CC270" s="69" t="str">
        <f t="shared" si="110"/>
        <v/>
      </c>
      <c r="CD270" s="69">
        <f t="shared" si="119"/>
        <v>0</v>
      </c>
      <c r="CE270" s="69">
        <f t="shared" si="111"/>
        <v>0</v>
      </c>
      <c r="CF270" s="70" t="str">
        <f t="shared" si="112"/>
        <v/>
      </c>
      <c r="CG270" s="71">
        <f t="shared" si="113"/>
        <v>0</v>
      </c>
      <c r="CH270" s="71">
        <f t="shared" si="114"/>
        <v>0</v>
      </c>
      <c r="CI270" s="71">
        <f t="shared" si="127"/>
        <v>0</v>
      </c>
      <c r="CJ270" s="69">
        <f t="shared" si="128"/>
        <v>0</v>
      </c>
      <c r="CN270" s="73" t="str">
        <f t="shared" si="115"/>
        <v/>
      </c>
      <c r="CO270" s="74" t="str">
        <f t="shared" si="116"/>
        <v/>
      </c>
      <c r="CP270" s="74" t="str">
        <f t="shared" si="120"/>
        <v/>
      </c>
      <c r="CQ270" s="118" t="str">
        <f t="shared" si="117"/>
        <v/>
      </c>
      <c r="CR270" s="118" t="str">
        <f t="shared" si="118"/>
        <v/>
      </c>
      <c r="CS270" s="75" t="str">
        <f t="shared" si="121"/>
        <v/>
      </c>
      <c r="CT270" s="75" t="str">
        <f t="shared" si="122"/>
        <v/>
      </c>
      <c r="CU270" s="74" t="str">
        <f t="shared" si="123"/>
        <v/>
      </c>
      <c r="CV270" s="74" t="str">
        <f t="shared" si="124"/>
        <v/>
      </c>
      <c r="CW270" s="74" t="str">
        <f t="shared" si="129"/>
        <v/>
      </c>
      <c r="CX270" s="110"/>
      <c r="CZ270" s="75">
        <f t="shared" si="130"/>
        <v>0</v>
      </c>
      <c r="DB270" s="74">
        <f>IF(Taula4[[#This Row],[Codi del contracte]]&lt;&gt;"",IF(Taula4[[#This Row],[Codi del contracte]]&gt;199,IF(Taula4[[#This Row],[Codi del contracte]]&lt;300,1,0),0),0)</f>
        <v>0</v>
      </c>
      <c r="DC270" s="74">
        <f>IF(Taula4[[#This Row],[Codi del contracte]]&lt;&gt;"",IF(Taula4[[#This Row],[Codi del contracte]]&gt;499,IF(Taula4[[#This Row],[Codi del contracte]]&lt;600,1,0),0),0)</f>
        <v>0</v>
      </c>
      <c r="DD270" s="74">
        <f t="shared" si="125"/>
        <v>0</v>
      </c>
      <c r="DE270" s="74">
        <f>IF(Taula4[[#This Row],[% Jornada (no posar el símbol %)]]=100,IF(DD270=1,2,0),0)</f>
        <v>0</v>
      </c>
      <c r="DF270" s="74">
        <f>IF(Taula4[[#This Row],[Import anual sol·licitat (màxim 1.200,00€ per treballador)]]=1200,IF(DE270=2,3,0),0)</f>
        <v>0</v>
      </c>
      <c r="DG270" s="74">
        <f>IF(Taula4[[#This Row],[% Jornada (no posar el símbol %)]]&lt;100,IF(Taula4[[#This Row],[Import anual sol·licitat (màxim 1.200,00€ per treballador)]]=1200,4,0),0)</f>
        <v>0</v>
      </c>
      <c r="DH270" s="74">
        <f t="shared" si="131"/>
        <v>0</v>
      </c>
      <c r="DI270" s="74" t="str">
        <f t="shared" si="132"/>
        <v/>
      </c>
      <c r="DJ270" s="74" t="str">
        <f t="shared" si="133"/>
        <v/>
      </c>
      <c r="DK270" s="74" t="str">
        <f t="shared" si="134"/>
        <v/>
      </c>
    </row>
    <row r="271" spans="1:115" ht="13.5" customHeight="1">
      <c r="A271" s="30"/>
      <c r="B271" s="76">
        <v>265</v>
      </c>
      <c r="C271" s="5"/>
      <c r="D271" s="138"/>
      <c r="E271" s="134"/>
      <c r="F271" s="132"/>
      <c r="G271" s="132"/>
      <c r="H271" s="5"/>
      <c r="I271" s="137"/>
      <c r="J271" s="5"/>
      <c r="K271" s="133"/>
      <c r="L271" s="214"/>
      <c r="M271" s="268"/>
      <c r="N271" s="160" t="str">
        <f t="shared" si="108"/>
        <v/>
      </c>
      <c r="O271" s="109"/>
      <c r="P271" s="7"/>
      <c r="Q271" s="7"/>
      <c r="R271" s="7"/>
      <c r="S271" s="7"/>
      <c r="CA271" s="69">
        <f t="shared" si="126"/>
        <v>0</v>
      </c>
      <c r="CB271" s="69" t="str">
        <f t="shared" si="109"/>
        <v/>
      </c>
      <c r="CC271" s="69" t="str">
        <f t="shared" si="110"/>
        <v/>
      </c>
      <c r="CD271" s="69">
        <f t="shared" si="119"/>
        <v>0</v>
      </c>
      <c r="CE271" s="69">
        <f t="shared" si="111"/>
        <v>0</v>
      </c>
      <c r="CF271" s="70" t="str">
        <f t="shared" si="112"/>
        <v/>
      </c>
      <c r="CG271" s="71">
        <f t="shared" si="113"/>
        <v>0</v>
      </c>
      <c r="CH271" s="71">
        <f t="shared" si="114"/>
        <v>0</v>
      </c>
      <c r="CI271" s="71">
        <f t="shared" si="127"/>
        <v>0</v>
      </c>
      <c r="CJ271" s="69">
        <f t="shared" si="128"/>
        <v>0</v>
      </c>
      <c r="CN271" s="73" t="str">
        <f t="shared" si="115"/>
        <v/>
      </c>
      <c r="CO271" s="74" t="str">
        <f t="shared" si="116"/>
        <v/>
      </c>
      <c r="CP271" s="74" t="str">
        <f t="shared" si="120"/>
        <v/>
      </c>
      <c r="CQ271" s="118" t="str">
        <f t="shared" si="117"/>
        <v/>
      </c>
      <c r="CR271" s="118" t="str">
        <f t="shared" si="118"/>
        <v/>
      </c>
      <c r="CS271" s="75" t="str">
        <f t="shared" si="121"/>
        <v/>
      </c>
      <c r="CT271" s="75" t="str">
        <f t="shared" si="122"/>
        <v/>
      </c>
      <c r="CU271" s="74" t="str">
        <f t="shared" si="123"/>
        <v/>
      </c>
      <c r="CV271" s="74" t="str">
        <f t="shared" si="124"/>
        <v/>
      </c>
      <c r="CW271" s="74" t="str">
        <f t="shared" si="129"/>
        <v/>
      </c>
      <c r="CX271" s="110"/>
      <c r="CZ271" s="75">
        <f t="shared" si="130"/>
        <v>0</v>
      </c>
      <c r="DB271" s="74">
        <f>IF(Taula4[[#This Row],[Codi del contracte]]&lt;&gt;"",IF(Taula4[[#This Row],[Codi del contracte]]&gt;199,IF(Taula4[[#This Row],[Codi del contracte]]&lt;300,1,0),0),0)</f>
        <v>0</v>
      </c>
      <c r="DC271" s="74">
        <f>IF(Taula4[[#This Row],[Codi del contracte]]&lt;&gt;"",IF(Taula4[[#This Row],[Codi del contracte]]&gt;499,IF(Taula4[[#This Row],[Codi del contracte]]&lt;600,1,0),0),0)</f>
        <v>0</v>
      </c>
      <c r="DD271" s="74">
        <f t="shared" si="125"/>
        <v>0</v>
      </c>
      <c r="DE271" s="74">
        <f>IF(Taula4[[#This Row],[% Jornada (no posar el símbol %)]]=100,IF(DD271=1,2,0),0)</f>
        <v>0</v>
      </c>
      <c r="DF271" s="74">
        <f>IF(Taula4[[#This Row],[Import anual sol·licitat (màxim 1.200,00€ per treballador)]]=1200,IF(DE271=2,3,0),0)</f>
        <v>0</v>
      </c>
      <c r="DG271" s="74">
        <f>IF(Taula4[[#This Row],[% Jornada (no posar el símbol %)]]&lt;100,IF(Taula4[[#This Row],[Import anual sol·licitat (màxim 1.200,00€ per treballador)]]=1200,4,0),0)</f>
        <v>0</v>
      </c>
      <c r="DH271" s="74">
        <f t="shared" si="131"/>
        <v>0</v>
      </c>
      <c r="DI271" s="74" t="str">
        <f t="shared" si="132"/>
        <v/>
      </c>
      <c r="DJ271" s="74" t="str">
        <f t="shared" si="133"/>
        <v/>
      </c>
      <c r="DK271" s="74" t="str">
        <f t="shared" si="134"/>
        <v/>
      </c>
    </row>
    <row r="272" spans="1:115" ht="13.5" customHeight="1">
      <c r="A272" s="30"/>
      <c r="B272" s="76">
        <v>266</v>
      </c>
      <c r="C272" s="5"/>
      <c r="D272" s="138"/>
      <c r="E272" s="134"/>
      <c r="F272" s="132"/>
      <c r="G272" s="132"/>
      <c r="H272" s="5"/>
      <c r="I272" s="137"/>
      <c r="J272" s="5"/>
      <c r="K272" s="133"/>
      <c r="L272" s="214"/>
      <c r="M272" s="268"/>
      <c r="N272" s="160" t="str">
        <f t="shared" si="108"/>
        <v/>
      </c>
      <c r="O272" s="109"/>
      <c r="P272" s="7"/>
      <c r="Q272" s="7"/>
      <c r="R272" s="7"/>
      <c r="S272" s="7"/>
      <c r="CA272" s="69">
        <f t="shared" si="126"/>
        <v>0</v>
      </c>
      <c r="CB272" s="69" t="str">
        <f t="shared" si="109"/>
        <v/>
      </c>
      <c r="CC272" s="69" t="str">
        <f t="shared" si="110"/>
        <v/>
      </c>
      <c r="CD272" s="69">
        <f t="shared" si="119"/>
        <v>0</v>
      </c>
      <c r="CE272" s="69">
        <f t="shared" si="111"/>
        <v>0</v>
      </c>
      <c r="CF272" s="70" t="str">
        <f t="shared" si="112"/>
        <v/>
      </c>
      <c r="CG272" s="71">
        <f t="shared" si="113"/>
        <v>0</v>
      </c>
      <c r="CH272" s="71">
        <f t="shared" si="114"/>
        <v>0</v>
      </c>
      <c r="CI272" s="71">
        <f t="shared" si="127"/>
        <v>0</v>
      </c>
      <c r="CJ272" s="69">
        <f t="shared" si="128"/>
        <v>0</v>
      </c>
      <c r="CN272" s="73" t="str">
        <f t="shared" si="115"/>
        <v/>
      </c>
      <c r="CO272" s="74" t="str">
        <f t="shared" si="116"/>
        <v/>
      </c>
      <c r="CP272" s="74" t="str">
        <f t="shared" si="120"/>
        <v/>
      </c>
      <c r="CQ272" s="118" t="str">
        <f t="shared" si="117"/>
        <v/>
      </c>
      <c r="CR272" s="118" t="str">
        <f t="shared" si="118"/>
        <v/>
      </c>
      <c r="CS272" s="75" t="str">
        <f t="shared" si="121"/>
        <v/>
      </c>
      <c r="CT272" s="75" t="str">
        <f t="shared" si="122"/>
        <v/>
      </c>
      <c r="CU272" s="74" t="str">
        <f t="shared" si="123"/>
        <v/>
      </c>
      <c r="CV272" s="74" t="str">
        <f t="shared" si="124"/>
        <v/>
      </c>
      <c r="CW272" s="74" t="str">
        <f t="shared" si="129"/>
        <v/>
      </c>
      <c r="CX272" s="110"/>
      <c r="CZ272" s="75">
        <f t="shared" si="130"/>
        <v>0</v>
      </c>
      <c r="DB272" s="74">
        <f>IF(Taula4[[#This Row],[Codi del contracte]]&lt;&gt;"",IF(Taula4[[#This Row],[Codi del contracte]]&gt;199,IF(Taula4[[#This Row],[Codi del contracte]]&lt;300,1,0),0),0)</f>
        <v>0</v>
      </c>
      <c r="DC272" s="74">
        <f>IF(Taula4[[#This Row],[Codi del contracte]]&lt;&gt;"",IF(Taula4[[#This Row],[Codi del contracte]]&gt;499,IF(Taula4[[#This Row],[Codi del contracte]]&lt;600,1,0),0),0)</f>
        <v>0</v>
      </c>
      <c r="DD272" s="74">
        <f t="shared" si="125"/>
        <v>0</v>
      </c>
      <c r="DE272" s="74">
        <f>IF(Taula4[[#This Row],[% Jornada (no posar el símbol %)]]=100,IF(DD272=1,2,0),0)</f>
        <v>0</v>
      </c>
      <c r="DF272" s="74">
        <f>IF(Taula4[[#This Row],[Import anual sol·licitat (màxim 1.200,00€ per treballador)]]=1200,IF(DE272=2,3,0),0)</f>
        <v>0</v>
      </c>
      <c r="DG272" s="74">
        <f>IF(Taula4[[#This Row],[% Jornada (no posar el símbol %)]]&lt;100,IF(Taula4[[#This Row],[Import anual sol·licitat (màxim 1.200,00€ per treballador)]]=1200,4,0),0)</f>
        <v>0</v>
      </c>
      <c r="DH272" s="74">
        <f t="shared" si="131"/>
        <v>0</v>
      </c>
      <c r="DI272" s="74" t="str">
        <f t="shared" si="132"/>
        <v/>
      </c>
      <c r="DJ272" s="74" t="str">
        <f t="shared" si="133"/>
        <v/>
      </c>
      <c r="DK272" s="74" t="str">
        <f t="shared" si="134"/>
        <v/>
      </c>
    </row>
    <row r="273" spans="1:115" ht="13.5" customHeight="1">
      <c r="A273" s="30"/>
      <c r="B273" s="76">
        <v>267</v>
      </c>
      <c r="C273" s="5"/>
      <c r="D273" s="138"/>
      <c r="E273" s="134"/>
      <c r="F273" s="132"/>
      <c r="G273" s="132"/>
      <c r="H273" s="5"/>
      <c r="I273" s="137"/>
      <c r="J273" s="5"/>
      <c r="K273" s="133"/>
      <c r="L273" s="214"/>
      <c r="M273" s="268"/>
      <c r="N273" s="160" t="str">
        <f t="shared" si="108"/>
        <v/>
      </c>
      <c r="O273" s="109"/>
      <c r="P273" s="7"/>
      <c r="Q273" s="7"/>
      <c r="R273" s="7"/>
      <c r="S273" s="7"/>
      <c r="CA273" s="69">
        <f t="shared" si="126"/>
        <v>0</v>
      </c>
      <c r="CB273" s="69" t="str">
        <f t="shared" si="109"/>
        <v/>
      </c>
      <c r="CC273" s="69" t="str">
        <f t="shared" si="110"/>
        <v/>
      </c>
      <c r="CD273" s="69">
        <f t="shared" si="119"/>
        <v>0</v>
      </c>
      <c r="CE273" s="69">
        <f t="shared" si="111"/>
        <v>0</v>
      </c>
      <c r="CF273" s="70" t="str">
        <f t="shared" si="112"/>
        <v/>
      </c>
      <c r="CG273" s="71">
        <f t="shared" si="113"/>
        <v>0</v>
      </c>
      <c r="CH273" s="71">
        <f t="shared" si="114"/>
        <v>0</v>
      </c>
      <c r="CI273" s="71">
        <f t="shared" si="127"/>
        <v>0</v>
      </c>
      <c r="CJ273" s="69">
        <f t="shared" si="128"/>
        <v>0</v>
      </c>
      <c r="CN273" s="73" t="str">
        <f t="shared" si="115"/>
        <v/>
      </c>
      <c r="CO273" s="74" t="str">
        <f t="shared" si="116"/>
        <v/>
      </c>
      <c r="CP273" s="74" t="str">
        <f t="shared" si="120"/>
        <v/>
      </c>
      <c r="CQ273" s="118" t="str">
        <f t="shared" si="117"/>
        <v/>
      </c>
      <c r="CR273" s="118" t="str">
        <f t="shared" si="118"/>
        <v/>
      </c>
      <c r="CS273" s="75" t="str">
        <f t="shared" si="121"/>
        <v/>
      </c>
      <c r="CT273" s="75" t="str">
        <f t="shared" si="122"/>
        <v/>
      </c>
      <c r="CU273" s="74" t="str">
        <f t="shared" si="123"/>
        <v/>
      </c>
      <c r="CV273" s="74" t="str">
        <f t="shared" si="124"/>
        <v/>
      </c>
      <c r="CW273" s="74" t="str">
        <f t="shared" si="129"/>
        <v/>
      </c>
      <c r="CX273" s="110"/>
      <c r="CZ273" s="75">
        <f t="shared" si="130"/>
        <v>0</v>
      </c>
      <c r="DB273" s="74">
        <f>IF(Taula4[[#This Row],[Codi del contracte]]&lt;&gt;"",IF(Taula4[[#This Row],[Codi del contracte]]&gt;199,IF(Taula4[[#This Row],[Codi del contracte]]&lt;300,1,0),0),0)</f>
        <v>0</v>
      </c>
      <c r="DC273" s="74">
        <f>IF(Taula4[[#This Row],[Codi del contracte]]&lt;&gt;"",IF(Taula4[[#This Row],[Codi del contracte]]&gt;499,IF(Taula4[[#This Row],[Codi del contracte]]&lt;600,1,0),0),0)</f>
        <v>0</v>
      </c>
      <c r="DD273" s="74">
        <f t="shared" si="125"/>
        <v>0</v>
      </c>
      <c r="DE273" s="74">
        <f>IF(Taula4[[#This Row],[% Jornada (no posar el símbol %)]]=100,IF(DD273=1,2,0),0)</f>
        <v>0</v>
      </c>
      <c r="DF273" s="74">
        <f>IF(Taula4[[#This Row],[Import anual sol·licitat (màxim 1.200,00€ per treballador)]]=1200,IF(DE273=2,3,0),0)</f>
        <v>0</v>
      </c>
      <c r="DG273" s="74">
        <f>IF(Taula4[[#This Row],[% Jornada (no posar el símbol %)]]&lt;100,IF(Taula4[[#This Row],[Import anual sol·licitat (màxim 1.200,00€ per treballador)]]=1200,4,0),0)</f>
        <v>0</v>
      </c>
      <c r="DH273" s="74">
        <f t="shared" si="131"/>
        <v>0</v>
      </c>
      <c r="DI273" s="74" t="str">
        <f t="shared" si="132"/>
        <v/>
      </c>
      <c r="DJ273" s="74" t="str">
        <f t="shared" si="133"/>
        <v/>
      </c>
      <c r="DK273" s="74" t="str">
        <f t="shared" si="134"/>
        <v/>
      </c>
    </row>
    <row r="274" spans="1:115" ht="13.5" customHeight="1">
      <c r="A274" s="30"/>
      <c r="B274" s="76">
        <v>268</v>
      </c>
      <c r="C274" s="5"/>
      <c r="D274" s="138"/>
      <c r="E274" s="134"/>
      <c r="F274" s="132"/>
      <c r="G274" s="132"/>
      <c r="H274" s="5"/>
      <c r="I274" s="137"/>
      <c r="J274" s="5"/>
      <c r="K274" s="133"/>
      <c r="L274" s="214"/>
      <c r="M274" s="268"/>
      <c r="N274" s="160" t="str">
        <f t="shared" si="108"/>
        <v/>
      </c>
      <c r="O274" s="109"/>
      <c r="P274" s="7"/>
      <c r="Q274" s="7"/>
      <c r="R274" s="7"/>
      <c r="S274" s="7"/>
      <c r="CA274" s="69">
        <f t="shared" si="126"/>
        <v>0</v>
      </c>
      <c r="CB274" s="69" t="str">
        <f t="shared" si="109"/>
        <v/>
      </c>
      <c r="CC274" s="69" t="str">
        <f t="shared" si="110"/>
        <v/>
      </c>
      <c r="CD274" s="69">
        <f t="shared" si="119"/>
        <v>0</v>
      </c>
      <c r="CE274" s="69">
        <f t="shared" si="111"/>
        <v>0</v>
      </c>
      <c r="CF274" s="70" t="str">
        <f t="shared" si="112"/>
        <v/>
      </c>
      <c r="CG274" s="71">
        <f t="shared" si="113"/>
        <v>0</v>
      </c>
      <c r="CH274" s="71">
        <f t="shared" si="114"/>
        <v>0</v>
      </c>
      <c r="CI274" s="71">
        <f t="shared" si="127"/>
        <v>0</v>
      </c>
      <c r="CJ274" s="69">
        <f t="shared" si="128"/>
        <v>0</v>
      </c>
      <c r="CN274" s="73" t="str">
        <f t="shared" si="115"/>
        <v/>
      </c>
      <c r="CO274" s="74" t="str">
        <f t="shared" si="116"/>
        <v/>
      </c>
      <c r="CP274" s="74" t="str">
        <f t="shared" si="120"/>
        <v/>
      </c>
      <c r="CQ274" s="118" t="str">
        <f t="shared" si="117"/>
        <v/>
      </c>
      <c r="CR274" s="118" t="str">
        <f t="shared" si="118"/>
        <v/>
      </c>
      <c r="CS274" s="75" t="str">
        <f t="shared" si="121"/>
        <v/>
      </c>
      <c r="CT274" s="75" t="str">
        <f t="shared" si="122"/>
        <v/>
      </c>
      <c r="CU274" s="74" t="str">
        <f t="shared" si="123"/>
        <v/>
      </c>
      <c r="CV274" s="74" t="str">
        <f t="shared" si="124"/>
        <v/>
      </c>
      <c r="CW274" s="74" t="str">
        <f t="shared" si="129"/>
        <v/>
      </c>
      <c r="CX274" s="110"/>
      <c r="CZ274" s="75">
        <f t="shared" si="130"/>
        <v>0</v>
      </c>
      <c r="DB274" s="74">
        <f>IF(Taula4[[#This Row],[Codi del contracte]]&lt;&gt;"",IF(Taula4[[#This Row],[Codi del contracte]]&gt;199,IF(Taula4[[#This Row],[Codi del contracte]]&lt;300,1,0),0),0)</f>
        <v>0</v>
      </c>
      <c r="DC274" s="74">
        <f>IF(Taula4[[#This Row],[Codi del contracte]]&lt;&gt;"",IF(Taula4[[#This Row],[Codi del contracte]]&gt;499,IF(Taula4[[#This Row],[Codi del contracte]]&lt;600,1,0),0),0)</f>
        <v>0</v>
      </c>
      <c r="DD274" s="74">
        <f t="shared" si="125"/>
        <v>0</v>
      </c>
      <c r="DE274" s="74">
        <f>IF(Taula4[[#This Row],[% Jornada (no posar el símbol %)]]=100,IF(DD274=1,2,0),0)</f>
        <v>0</v>
      </c>
      <c r="DF274" s="74">
        <f>IF(Taula4[[#This Row],[Import anual sol·licitat (màxim 1.200,00€ per treballador)]]=1200,IF(DE274=2,3,0),0)</f>
        <v>0</v>
      </c>
      <c r="DG274" s="74">
        <f>IF(Taula4[[#This Row],[% Jornada (no posar el símbol %)]]&lt;100,IF(Taula4[[#This Row],[Import anual sol·licitat (màxim 1.200,00€ per treballador)]]=1200,4,0),0)</f>
        <v>0</v>
      </c>
      <c r="DH274" s="74">
        <f t="shared" si="131"/>
        <v>0</v>
      </c>
      <c r="DI274" s="74" t="str">
        <f t="shared" si="132"/>
        <v/>
      </c>
      <c r="DJ274" s="74" t="str">
        <f t="shared" si="133"/>
        <v/>
      </c>
      <c r="DK274" s="74" t="str">
        <f t="shared" si="134"/>
        <v/>
      </c>
    </row>
    <row r="275" spans="1:115" ht="13.5" customHeight="1">
      <c r="A275" s="30"/>
      <c r="B275" s="76">
        <v>269</v>
      </c>
      <c r="C275" s="5"/>
      <c r="D275" s="138"/>
      <c r="E275" s="134"/>
      <c r="F275" s="132"/>
      <c r="G275" s="132"/>
      <c r="H275" s="5"/>
      <c r="I275" s="137"/>
      <c r="J275" s="5"/>
      <c r="K275" s="133"/>
      <c r="L275" s="214"/>
      <c r="M275" s="268"/>
      <c r="N275" s="160" t="str">
        <f t="shared" si="108"/>
        <v/>
      </c>
      <c r="O275" s="109"/>
      <c r="P275" s="7"/>
      <c r="Q275" s="7"/>
      <c r="R275" s="7"/>
      <c r="S275" s="7"/>
      <c r="CA275" s="69">
        <f t="shared" si="126"/>
        <v>0</v>
      </c>
      <c r="CB275" s="69" t="str">
        <f t="shared" si="109"/>
        <v/>
      </c>
      <c r="CC275" s="69" t="str">
        <f t="shared" si="110"/>
        <v/>
      </c>
      <c r="CD275" s="69">
        <f t="shared" si="119"/>
        <v>0</v>
      </c>
      <c r="CE275" s="69">
        <f t="shared" si="111"/>
        <v>0</v>
      </c>
      <c r="CF275" s="70" t="str">
        <f t="shared" si="112"/>
        <v/>
      </c>
      <c r="CG275" s="71">
        <f t="shared" si="113"/>
        <v>0</v>
      </c>
      <c r="CH275" s="71">
        <f t="shared" si="114"/>
        <v>0</v>
      </c>
      <c r="CI275" s="71">
        <f t="shared" si="127"/>
        <v>0</v>
      </c>
      <c r="CJ275" s="69">
        <f t="shared" si="128"/>
        <v>0</v>
      </c>
      <c r="CN275" s="73" t="str">
        <f t="shared" si="115"/>
        <v/>
      </c>
      <c r="CO275" s="74" t="str">
        <f t="shared" si="116"/>
        <v/>
      </c>
      <c r="CP275" s="74" t="str">
        <f t="shared" si="120"/>
        <v/>
      </c>
      <c r="CQ275" s="118" t="str">
        <f t="shared" si="117"/>
        <v/>
      </c>
      <c r="CR275" s="118" t="str">
        <f t="shared" si="118"/>
        <v/>
      </c>
      <c r="CS275" s="75" t="str">
        <f t="shared" si="121"/>
        <v/>
      </c>
      <c r="CT275" s="75" t="str">
        <f t="shared" si="122"/>
        <v/>
      </c>
      <c r="CU275" s="74" t="str">
        <f t="shared" si="123"/>
        <v/>
      </c>
      <c r="CV275" s="74" t="str">
        <f t="shared" si="124"/>
        <v/>
      </c>
      <c r="CW275" s="74" t="str">
        <f t="shared" si="129"/>
        <v/>
      </c>
      <c r="CX275" s="110"/>
      <c r="CZ275" s="75">
        <f t="shared" si="130"/>
        <v>0</v>
      </c>
      <c r="DB275" s="74">
        <f>IF(Taula4[[#This Row],[Codi del contracte]]&lt;&gt;"",IF(Taula4[[#This Row],[Codi del contracte]]&gt;199,IF(Taula4[[#This Row],[Codi del contracte]]&lt;300,1,0),0),0)</f>
        <v>0</v>
      </c>
      <c r="DC275" s="74">
        <f>IF(Taula4[[#This Row],[Codi del contracte]]&lt;&gt;"",IF(Taula4[[#This Row],[Codi del contracte]]&gt;499,IF(Taula4[[#This Row],[Codi del contracte]]&lt;600,1,0),0),0)</f>
        <v>0</v>
      </c>
      <c r="DD275" s="74">
        <f t="shared" si="125"/>
        <v>0</v>
      </c>
      <c r="DE275" s="74">
        <f>IF(Taula4[[#This Row],[% Jornada (no posar el símbol %)]]=100,IF(DD275=1,2,0),0)</f>
        <v>0</v>
      </c>
      <c r="DF275" s="74">
        <f>IF(Taula4[[#This Row],[Import anual sol·licitat (màxim 1.200,00€ per treballador)]]=1200,IF(DE275=2,3,0),0)</f>
        <v>0</v>
      </c>
      <c r="DG275" s="74">
        <f>IF(Taula4[[#This Row],[% Jornada (no posar el símbol %)]]&lt;100,IF(Taula4[[#This Row],[Import anual sol·licitat (màxim 1.200,00€ per treballador)]]=1200,4,0),0)</f>
        <v>0</v>
      </c>
      <c r="DH275" s="74">
        <f t="shared" si="131"/>
        <v>0</v>
      </c>
      <c r="DI275" s="74" t="str">
        <f t="shared" si="132"/>
        <v/>
      </c>
      <c r="DJ275" s="74" t="str">
        <f t="shared" si="133"/>
        <v/>
      </c>
      <c r="DK275" s="74" t="str">
        <f t="shared" si="134"/>
        <v/>
      </c>
    </row>
    <row r="276" spans="1:115" ht="13.5" customHeight="1">
      <c r="A276" s="30"/>
      <c r="B276" s="76">
        <v>270</v>
      </c>
      <c r="C276" s="5"/>
      <c r="D276" s="138"/>
      <c r="E276" s="134"/>
      <c r="F276" s="132"/>
      <c r="G276" s="132"/>
      <c r="H276" s="5"/>
      <c r="I276" s="137"/>
      <c r="J276" s="5"/>
      <c r="K276" s="133"/>
      <c r="L276" s="214"/>
      <c r="M276" s="268"/>
      <c r="N276" s="160" t="str">
        <f t="shared" si="108"/>
        <v/>
      </c>
      <c r="O276" s="109"/>
      <c r="P276" s="7"/>
      <c r="Q276" s="7"/>
      <c r="R276" s="7"/>
      <c r="S276" s="7"/>
      <c r="CA276" s="69">
        <f t="shared" si="126"/>
        <v>0</v>
      </c>
      <c r="CB276" s="69" t="str">
        <f t="shared" si="109"/>
        <v/>
      </c>
      <c r="CC276" s="69" t="str">
        <f t="shared" si="110"/>
        <v/>
      </c>
      <c r="CD276" s="69">
        <f t="shared" si="119"/>
        <v>0</v>
      </c>
      <c r="CE276" s="69">
        <f t="shared" si="111"/>
        <v>0</v>
      </c>
      <c r="CF276" s="70" t="str">
        <f t="shared" si="112"/>
        <v/>
      </c>
      <c r="CG276" s="71">
        <f t="shared" si="113"/>
        <v>0</v>
      </c>
      <c r="CH276" s="71">
        <f t="shared" si="114"/>
        <v>0</v>
      </c>
      <c r="CI276" s="71">
        <f t="shared" si="127"/>
        <v>0</v>
      </c>
      <c r="CJ276" s="69">
        <f t="shared" si="128"/>
        <v>0</v>
      </c>
      <c r="CN276" s="73" t="str">
        <f t="shared" si="115"/>
        <v/>
      </c>
      <c r="CO276" s="74" t="str">
        <f t="shared" si="116"/>
        <v/>
      </c>
      <c r="CP276" s="74" t="str">
        <f t="shared" si="120"/>
        <v/>
      </c>
      <c r="CQ276" s="118" t="str">
        <f t="shared" si="117"/>
        <v/>
      </c>
      <c r="CR276" s="118" t="str">
        <f t="shared" si="118"/>
        <v/>
      </c>
      <c r="CS276" s="75" t="str">
        <f t="shared" si="121"/>
        <v/>
      </c>
      <c r="CT276" s="75" t="str">
        <f t="shared" si="122"/>
        <v/>
      </c>
      <c r="CU276" s="74" t="str">
        <f t="shared" si="123"/>
        <v/>
      </c>
      <c r="CV276" s="74" t="str">
        <f t="shared" si="124"/>
        <v/>
      </c>
      <c r="CW276" s="74" t="str">
        <f t="shared" si="129"/>
        <v/>
      </c>
      <c r="CX276" s="110"/>
      <c r="CZ276" s="75">
        <f t="shared" si="130"/>
        <v>0</v>
      </c>
      <c r="DB276" s="74">
        <f>IF(Taula4[[#This Row],[Codi del contracte]]&lt;&gt;"",IF(Taula4[[#This Row],[Codi del contracte]]&gt;199,IF(Taula4[[#This Row],[Codi del contracte]]&lt;300,1,0),0),0)</f>
        <v>0</v>
      </c>
      <c r="DC276" s="74">
        <f>IF(Taula4[[#This Row],[Codi del contracte]]&lt;&gt;"",IF(Taula4[[#This Row],[Codi del contracte]]&gt;499,IF(Taula4[[#This Row],[Codi del contracte]]&lt;600,1,0),0),0)</f>
        <v>0</v>
      </c>
      <c r="DD276" s="74">
        <f t="shared" si="125"/>
        <v>0</v>
      </c>
      <c r="DE276" s="74">
        <f>IF(Taula4[[#This Row],[% Jornada (no posar el símbol %)]]=100,IF(DD276=1,2,0),0)</f>
        <v>0</v>
      </c>
      <c r="DF276" s="74">
        <f>IF(Taula4[[#This Row],[Import anual sol·licitat (màxim 1.200,00€ per treballador)]]=1200,IF(DE276=2,3,0),0)</f>
        <v>0</v>
      </c>
      <c r="DG276" s="74">
        <f>IF(Taula4[[#This Row],[% Jornada (no posar el símbol %)]]&lt;100,IF(Taula4[[#This Row],[Import anual sol·licitat (màxim 1.200,00€ per treballador)]]=1200,4,0),0)</f>
        <v>0</v>
      </c>
      <c r="DH276" s="74">
        <f t="shared" si="131"/>
        <v>0</v>
      </c>
      <c r="DI276" s="74" t="str">
        <f t="shared" si="132"/>
        <v/>
      </c>
      <c r="DJ276" s="74" t="str">
        <f t="shared" si="133"/>
        <v/>
      </c>
      <c r="DK276" s="74" t="str">
        <f t="shared" si="134"/>
        <v/>
      </c>
    </row>
    <row r="277" spans="1:115" ht="13.5" customHeight="1">
      <c r="A277" s="30"/>
      <c r="B277" s="76">
        <v>271</v>
      </c>
      <c r="C277" s="5"/>
      <c r="D277" s="138"/>
      <c r="E277" s="134"/>
      <c r="F277" s="132"/>
      <c r="G277" s="132"/>
      <c r="H277" s="5"/>
      <c r="I277" s="137"/>
      <c r="J277" s="5"/>
      <c r="K277" s="133"/>
      <c r="L277" s="214"/>
      <c r="M277" s="268"/>
      <c r="N277" s="160" t="str">
        <f t="shared" si="108"/>
        <v/>
      </c>
      <c r="O277" s="109"/>
      <c r="P277" s="7"/>
      <c r="Q277" s="7"/>
      <c r="R277" s="7"/>
      <c r="S277" s="7"/>
      <c r="CA277" s="69">
        <f t="shared" si="126"/>
        <v>0</v>
      </c>
      <c r="CB277" s="69" t="str">
        <f t="shared" si="109"/>
        <v/>
      </c>
      <c r="CC277" s="69" t="str">
        <f t="shared" si="110"/>
        <v/>
      </c>
      <c r="CD277" s="69">
        <f t="shared" si="119"/>
        <v>0</v>
      </c>
      <c r="CE277" s="69">
        <f t="shared" si="111"/>
        <v>0</v>
      </c>
      <c r="CF277" s="70" t="str">
        <f t="shared" si="112"/>
        <v/>
      </c>
      <c r="CG277" s="71">
        <f t="shared" si="113"/>
        <v>0</v>
      </c>
      <c r="CH277" s="71">
        <f t="shared" si="114"/>
        <v>0</v>
      </c>
      <c r="CI277" s="71">
        <f t="shared" si="127"/>
        <v>0</v>
      </c>
      <c r="CJ277" s="69">
        <f t="shared" si="128"/>
        <v>0</v>
      </c>
      <c r="CN277" s="73" t="str">
        <f t="shared" si="115"/>
        <v/>
      </c>
      <c r="CO277" s="74" t="str">
        <f t="shared" si="116"/>
        <v/>
      </c>
      <c r="CP277" s="74" t="str">
        <f t="shared" si="120"/>
        <v/>
      </c>
      <c r="CQ277" s="118" t="str">
        <f t="shared" si="117"/>
        <v/>
      </c>
      <c r="CR277" s="118" t="str">
        <f t="shared" si="118"/>
        <v/>
      </c>
      <c r="CS277" s="75" t="str">
        <f t="shared" si="121"/>
        <v/>
      </c>
      <c r="CT277" s="75" t="str">
        <f t="shared" si="122"/>
        <v/>
      </c>
      <c r="CU277" s="74" t="str">
        <f t="shared" si="123"/>
        <v/>
      </c>
      <c r="CV277" s="74" t="str">
        <f t="shared" si="124"/>
        <v/>
      </c>
      <c r="CW277" s="74" t="str">
        <f t="shared" si="129"/>
        <v/>
      </c>
      <c r="CX277" s="110"/>
      <c r="CZ277" s="75">
        <f t="shared" si="130"/>
        <v>0</v>
      </c>
      <c r="DB277" s="74">
        <f>IF(Taula4[[#This Row],[Codi del contracte]]&lt;&gt;"",IF(Taula4[[#This Row],[Codi del contracte]]&gt;199,IF(Taula4[[#This Row],[Codi del contracte]]&lt;300,1,0),0),0)</f>
        <v>0</v>
      </c>
      <c r="DC277" s="74">
        <f>IF(Taula4[[#This Row],[Codi del contracte]]&lt;&gt;"",IF(Taula4[[#This Row],[Codi del contracte]]&gt;499,IF(Taula4[[#This Row],[Codi del contracte]]&lt;600,1,0),0),0)</f>
        <v>0</v>
      </c>
      <c r="DD277" s="74">
        <f t="shared" si="125"/>
        <v>0</v>
      </c>
      <c r="DE277" s="74">
        <f>IF(Taula4[[#This Row],[% Jornada (no posar el símbol %)]]=100,IF(DD277=1,2,0),0)</f>
        <v>0</v>
      </c>
      <c r="DF277" s="74">
        <f>IF(Taula4[[#This Row],[Import anual sol·licitat (màxim 1.200,00€ per treballador)]]=1200,IF(DE277=2,3,0),0)</f>
        <v>0</v>
      </c>
      <c r="DG277" s="74">
        <f>IF(Taula4[[#This Row],[% Jornada (no posar el símbol %)]]&lt;100,IF(Taula4[[#This Row],[Import anual sol·licitat (màxim 1.200,00€ per treballador)]]=1200,4,0),0)</f>
        <v>0</v>
      </c>
      <c r="DH277" s="74">
        <f t="shared" si="131"/>
        <v>0</v>
      </c>
      <c r="DI277" s="74" t="str">
        <f t="shared" si="132"/>
        <v/>
      </c>
      <c r="DJ277" s="74" t="str">
        <f t="shared" si="133"/>
        <v/>
      </c>
      <c r="DK277" s="74" t="str">
        <f t="shared" si="134"/>
        <v/>
      </c>
    </row>
    <row r="278" spans="1:115" ht="13.5" customHeight="1">
      <c r="A278" s="30"/>
      <c r="B278" s="76">
        <v>272</v>
      </c>
      <c r="C278" s="5"/>
      <c r="D278" s="138"/>
      <c r="E278" s="134"/>
      <c r="F278" s="132"/>
      <c r="G278" s="132"/>
      <c r="H278" s="5"/>
      <c r="I278" s="137"/>
      <c r="J278" s="5"/>
      <c r="K278" s="133"/>
      <c r="L278" s="214"/>
      <c r="M278" s="268"/>
      <c r="N278" s="160" t="str">
        <f t="shared" si="108"/>
        <v/>
      </c>
      <c r="O278" s="109"/>
      <c r="P278" s="7"/>
      <c r="Q278" s="7"/>
      <c r="R278" s="7"/>
      <c r="S278" s="7"/>
      <c r="CA278" s="69">
        <f t="shared" si="126"/>
        <v>0</v>
      </c>
      <c r="CB278" s="69" t="str">
        <f t="shared" si="109"/>
        <v/>
      </c>
      <c r="CC278" s="69" t="str">
        <f t="shared" si="110"/>
        <v/>
      </c>
      <c r="CD278" s="69">
        <f t="shared" si="119"/>
        <v>0</v>
      </c>
      <c r="CE278" s="69">
        <f t="shared" si="111"/>
        <v>0</v>
      </c>
      <c r="CF278" s="70" t="str">
        <f t="shared" si="112"/>
        <v/>
      </c>
      <c r="CG278" s="71">
        <f t="shared" si="113"/>
        <v>0</v>
      </c>
      <c r="CH278" s="71">
        <f t="shared" si="114"/>
        <v>0</v>
      </c>
      <c r="CI278" s="71">
        <f t="shared" si="127"/>
        <v>0</v>
      </c>
      <c r="CJ278" s="69">
        <f t="shared" si="128"/>
        <v>0</v>
      </c>
      <c r="CN278" s="73" t="str">
        <f t="shared" si="115"/>
        <v/>
      </c>
      <c r="CO278" s="74" t="str">
        <f t="shared" si="116"/>
        <v/>
      </c>
      <c r="CP278" s="74" t="str">
        <f t="shared" si="120"/>
        <v/>
      </c>
      <c r="CQ278" s="118" t="str">
        <f t="shared" si="117"/>
        <v/>
      </c>
      <c r="CR278" s="118" t="str">
        <f t="shared" si="118"/>
        <v/>
      </c>
      <c r="CS278" s="75" t="str">
        <f t="shared" si="121"/>
        <v/>
      </c>
      <c r="CT278" s="75" t="str">
        <f t="shared" si="122"/>
        <v/>
      </c>
      <c r="CU278" s="74" t="str">
        <f t="shared" si="123"/>
        <v/>
      </c>
      <c r="CV278" s="74" t="str">
        <f t="shared" si="124"/>
        <v/>
      </c>
      <c r="CW278" s="74" t="str">
        <f t="shared" si="129"/>
        <v/>
      </c>
      <c r="CX278" s="110"/>
      <c r="CZ278" s="75">
        <f t="shared" si="130"/>
        <v>0</v>
      </c>
      <c r="DB278" s="74">
        <f>IF(Taula4[[#This Row],[Codi del contracte]]&lt;&gt;"",IF(Taula4[[#This Row],[Codi del contracte]]&gt;199,IF(Taula4[[#This Row],[Codi del contracte]]&lt;300,1,0),0),0)</f>
        <v>0</v>
      </c>
      <c r="DC278" s="74">
        <f>IF(Taula4[[#This Row],[Codi del contracte]]&lt;&gt;"",IF(Taula4[[#This Row],[Codi del contracte]]&gt;499,IF(Taula4[[#This Row],[Codi del contracte]]&lt;600,1,0),0),0)</f>
        <v>0</v>
      </c>
      <c r="DD278" s="74">
        <f t="shared" si="125"/>
        <v>0</v>
      </c>
      <c r="DE278" s="74">
        <f>IF(Taula4[[#This Row],[% Jornada (no posar el símbol %)]]=100,IF(DD278=1,2,0),0)</f>
        <v>0</v>
      </c>
      <c r="DF278" s="74">
        <f>IF(Taula4[[#This Row],[Import anual sol·licitat (màxim 1.200,00€ per treballador)]]=1200,IF(DE278=2,3,0),0)</f>
        <v>0</v>
      </c>
      <c r="DG278" s="74">
        <f>IF(Taula4[[#This Row],[% Jornada (no posar el símbol %)]]&lt;100,IF(Taula4[[#This Row],[Import anual sol·licitat (màxim 1.200,00€ per treballador)]]=1200,4,0),0)</f>
        <v>0</v>
      </c>
      <c r="DH278" s="74">
        <f t="shared" si="131"/>
        <v>0</v>
      </c>
      <c r="DI278" s="74" t="str">
        <f t="shared" si="132"/>
        <v/>
      </c>
      <c r="DJ278" s="74" t="str">
        <f t="shared" si="133"/>
        <v/>
      </c>
      <c r="DK278" s="74" t="str">
        <f t="shared" si="134"/>
        <v/>
      </c>
    </row>
    <row r="279" spans="1:115" ht="13.5" customHeight="1">
      <c r="A279" s="30"/>
      <c r="B279" s="76">
        <v>273</v>
      </c>
      <c r="C279" s="5"/>
      <c r="D279" s="138"/>
      <c r="E279" s="134"/>
      <c r="F279" s="132"/>
      <c r="G279" s="132"/>
      <c r="H279" s="5"/>
      <c r="I279" s="137"/>
      <c r="J279" s="5"/>
      <c r="K279" s="133"/>
      <c r="L279" s="214"/>
      <c r="M279" s="268"/>
      <c r="N279" s="160" t="str">
        <f t="shared" si="108"/>
        <v/>
      </c>
      <c r="O279" s="109"/>
      <c r="P279" s="7"/>
      <c r="Q279" s="7"/>
      <c r="R279" s="7"/>
      <c r="S279" s="7"/>
      <c r="CA279" s="69">
        <f t="shared" si="126"/>
        <v>0</v>
      </c>
      <c r="CB279" s="69" t="str">
        <f t="shared" si="109"/>
        <v/>
      </c>
      <c r="CC279" s="69" t="str">
        <f t="shared" si="110"/>
        <v/>
      </c>
      <c r="CD279" s="69">
        <f t="shared" si="119"/>
        <v>0</v>
      </c>
      <c r="CE279" s="69">
        <f t="shared" si="111"/>
        <v>0</v>
      </c>
      <c r="CF279" s="70" t="str">
        <f t="shared" si="112"/>
        <v/>
      </c>
      <c r="CG279" s="71">
        <f t="shared" si="113"/>
        <v>0</v>
      </c>
      <c r="CH279" s="71">
        <f t="shared" si="114"/>
        <v>0</v>
      </c>
      <c r="CI279" s="71">
        <f t="shared" si="127"/>
        <v>0</v>
      </c>
      <c r="CJ279" s="69">
        <f t="shared" si="128"/>
        <v>0</v>
      </c>
      <c r="CN279" s="73" t="str">
        <f t="shared" si="115"/>
        <v/>
      </c>
      <c r="CO279" s="74" t="str">
        <f t="shared" si="116"/>
        <v/>
      </c>
      <c r="CP279" s="74" t="str">
        <f t="shared" si="120"/>
        <v/>
      </c>
      <c r="CQ279" s="118" t="str">
        <f t="shared" si="117"/>
        <v/>
      </c>
      <c r="CR279" s="118" t="str">
        <f t="shared" si="118"/>
        <v/>
      </c>
      <c r="CS279" s="75" t="str">
        <f t="shared" si="121"/>
        <v/>
      </c>
      <c r="CT279" s="75" t="str">
        <f t="shared" si="122"/>
        <v/>
      </c>
      <c r="CU279" s="74" t="str">
        <f t="shared" si="123"/>
        <v/>
      </c>
      <c r="CV279" s="74" t="str">
        <f t="shared" si="124"/>
        <v/>
      </c>
      <c r="CW279" s="74" t="str">
        <f t="shared" si="129"/>
        <v/>
      </c>
      <c r="CX279" s="110"/>
      <c r="CZ279" s="75">
        <f t="shared" si="130"/>
        <v>0</v>
      </c>
      <c r="DB279" s="74">
        <f>IF(Taula4[[#This Row],[Codi del contracte]]&lt;&gt;"",IF(Taula4[[#This Row],[Codi del contracte]]&gt;199,IF(Taula4[[#This Row],[Codi del contracte]]&lt;300,1,0),0),0)</f>
        <v>0</v>
      </c>
      <c r="DC279" s="74">
        <f>IF(Taula4[[#This Row],[Codi del contracte]]&lt;&gt;"",IF(Taula4[[#This Row],[Codi del contracte]]&gt;499,IF(Taula4[[#This Row],[Codi del contracte]]&lt;600,1,0),0),0)</f>
        <v>0</v>
      </c>
      <c r="DD279" s="74">
        <f t="shared" si="125"/>
        <v>0</v>
      </c>
      <c r="DE279" s="74">
        <f>IF(Taula4[[#This Row],[% Jornada (no posar el símbol %)]]=100,IF(DD279=1,2,0),0)</f>
        <v>0</v>
      </c>
      <c r="DF279" s="74">
        <f>IF(Taula4[[#This Row],[Import anual sol·licitat (màxim 1.200,00€ per treballador)]]=1200,IF(DE279=2,3,0),0)</f>
        <v>0</v>
      </c>
      <c r="DG279" s="74">
        <f>IF(Taula4[[#This Row],[% Jornada (no posar el símbol %)]]&lt;100,IF(Taula4[[#This Row],[Import anual sol·licitat (màxim 1.200,00€ per treballador)]]=1200,4,0),0)</f>
        <v>0</v>
      </c>
      <c r="DH279" s="74">
        <f t="shared" si="131"/>
        <v>0</v>
      </c>
      <c r="DI279" s="74" t="str">
        <f t="shared" si="132"/>
        <v/>
      </c>
      <c r="DJ279" s="74" t="str">
        <f t="shared" si="133"/>
        <v/>
      </c>
      <c r="DK279" s="74" t="str">
        <f t="shared" si="134"/>
        <v/>
      </c>
    </row>
    <row r="280" spans="1:115" ht="13.5" customHeight="1">
      <c r="A280" s="30"/>
      <c r="B280" s="76">
        <v>274</v>
      </c>
      <c r="C280" s="5"/>
      <c r="D280" s="138"/>
      <c r="E280" s="134"/>
      <c r="F280" s="132"/>
      <c r="G280" s="132"/>
      <c r="H280" s="5"/>
      <c r="I280" s="137"/>
      <c r="J280" s="5"/>
      <c r="K280" s="133"/>
      <c r="L280" s="214"/>
      <c r="M280" s="268"/>
      <c r="N280" s="160" t="str">
        <f t="shared" si="108"/>
        <v/>
      </c>
      <c r="O280" s="109"/>
      <c r="P280" s="7"/>
      <c r="Q280" s="7"/>
      <c r="R280" s="7"/>
      <c r="S280" s="7"/>
      <c r="CA280" s="69">
        <f t="shared" si="126"/>
        <v>0</v>
      </c>
      <c r="CB280" s="69" t="str">
        <f t="shared" si="109"/>
        <v/>
      </c>
      <c r="CC280" s="69" t="str">
        <f t="shared" si="110"/>
        <v/>
      </c>
      <c r="CD280" s="69">
        <f t="shared" si="119"/>
        <v>0</v>
      </c>
      <c r="CE280" s="69">
        <f t="shared" si="111"/>
        <v>0</v>
      </c>
      <c r="CF280" s="70" t="str">
        <f t="shared" si="112"/>
        <v/>
      </c>
      <c r="CG280" s="71">
        <f t="shared" si="113"/>
        <v>0</v>
      </c>
      <c r="CH280" s="71">
        <f t="shared" si="114"/>
        <v>0</v>
      </c>
      <c r="CI280" s="71">
        <f t="shared" si="127"/>
        <v>0</v>
      </c>
      <c r="CJ280" s="69">
        <f t="shared" si="128"/>
        <v>0</v>
      </c>
      <c r="CN280" s="73" t="str">
        <f t="shared" si="115"/>
        <v/>
      </c>
      <c r="CO280" s="74" t="str">
        <f t="shared" si="116"/>
        <v/>
      </c>
      <c r="CP280" s="74" t="str">
        <f t="shared" si="120"/>
        <v/>
      </c>
      <c r="CQ280" s="118" t="str">
        <f t="shared" si="117"/>
        <v/>
      </c>
      <c r="CR280" s="118" t="str">
        <f t="shared" si="118"/>
        <v/>
      </c>
      <c r="CS280" s="75" t="str">
        <f t="shared" si="121"/>
        <v/>
      </c>
      <c r="CT280" s="75" t="str">
        <f t="shared" si="122"/>
        <v/>
      </c>
      <c r="CU280" s="74" t="str">
        <f t="shared" si="123"/>
        <v/>
      </c>
      <c r="CV280" s="74" t="str">
        <f t="shared" si="124"/>
        <v/>
      </c>
      <c r="CW280" s="74" t="str">
        <f t="shared" si="129"/>
        <v/>
      </c>
      <c r="CX280" s="110"/>
      <c r="CZ280" s="75">
        <f t="shared" si="130"/>
        <v>0</v>
      </c>
      <c r="DB280" s="74">
        <f>IF(Taula4[[#This Row],[Codi del contracte]]&lt;&gt;"",IF(Taula4[[#This Row],[Codi del contracte]]&gt;199,IF(Taula4[[#This Row],[Codi del contracte]]&lt;300,1,0),0),0)</f>
        <v>0</v>
      </c>
      <c r="DC280" s="74">
        <f>IF(Taula4[[#This Row],[Codi del contracte]]&lt;&gt;"",IF(Taula4[[#This Row],[Codi del contracte]]&gt;499,IF(Taula4[[#This Row],[Codi del contracte]]&lt;600,1,0),0),0)</f>
        <v>0</v>
      </c>
      <c r="DD280" s="74">
        <f t="shared" si="125"/>
        <v>0</v>
      </c>
      <c r="DE280" s="74">
        <f>IF(Taula4[[#This Row],[% Jornada (no posar el símbol %)]]=100,IF(DD280=1,2,0),0)</f>
        <v>0</v>
      </c>
      <c r="DF280" s="74">
        <f>IF(Taula4[[#This Row],[Import anual sol·licitat (màxim 1.200,00€ per treballador)]]=1200,IF(DE280=2,3,0),0)</f>
        <v>0</v>
      </c>
      <c r="DG280" s="74">
        <f>IF(Taula4[[#This Row],[% Jornada (no posar el símbol %)]]&lt;100,IF(Taula4[[#This Row],[Import anual sol·licitat (màxim 1.200,00€ per treballador)]]=1200,4,0),0)</f>
        <v>0</v>
      </c>
      <c r="DH280" s="74">
        <f t="shared" si="131"/>
        <v>0</v>
      </c>
      <c r="DI280" s="74" t="str">
        <f t="shared" si="132"/>
        <v/>
      </c>
      <c r="DJ280" s="74" t="str">
        <f t="shared" si="133"/>
        <v/>
      </c>
      <c r="DK280" s="74" t="str">
        <f t="shared" si="134"/>
        <v/>
      </c>
    </row>
    <row r="281" spans="1:115" ht="13.5" customHeight="1">
      <c r="A281" s="30"/>
      <c r="B281" s="76">
        <v>275</v>
      </c>
      <c r="C281" s="5"/>
      <c r="D281" s="138"/>
      <c r="E281" s="134"/>
      <c r="F281" s="132"/>
      <c r="G281" s="132"/>
      <c r="H281" s="5"/>
      <c r="I281" s="137"/>
      <c r="J281" s="5"/>
      <c r="K281" s="133"/>
      <c r="L281" s="214"/>
      <c r="M281" s="268"/>
      <c r="N281" s="160" t="str">
        <f t="shared" si="108"/>
        <v/>
      </c>
      <c r="O281" s="109"/>
      <c r="P281" s="7"/>
      <c r="Q281" s="7"/>
      <c r="R281" s="7"/>
      <c r="S281" s="7"/>
      <c r="CA281" s="69">
        <f t="shared" si="126"/>
        <v>0</v>
      </c>
      <c r="CB281" s="69" t="str">
        <f t="shared" si="109"/>
        <v/>
      </c>
      <c r="CC281" s="69" t="str">
        <f t="shared" si="110"/>
        <v/>
      </c>
      <c r="CD281" s="69">
        <f t="shared" si="119"/>
        <v>0</v>
      </c>
      <c r="CE281" s="69">
        <f t="shared" si="111"/>
        <v>0</v>
      </c>
      <c r="CF281" s="70" t="str">
        <f t="shared" si="112"/>
        <v/>
      </c>
      <c r="CG281" s="71">
        <f t="shared" si="113"/>
        <v>0</v>
      </c>
      <c r="CH281" s="71">
        <f t="shared" si="114"/>
        <v>0</v>
      </c>
      <c r="CI281" s="71">
        <f t="shared" si="127"/>
        <v>0</v>
      </c>
      <c r="CJ281" s="69">
        <f t="shared" si="128"/>
        <v>0</v>
      </c>
      <c r="CN281" s="73" t="str">
        <f t="shared" si="115"/>
        <v/>
      </c>
      <c r="CO281" s="74" t="str">
        <f t="shared" si="116"/>
        <v/>
      </c>
      <c r="CP281" s="74" t="str">
        <f t="shared" si="120"/>
        <v/>
      </c>
      <c r="CQ281" s="118" t="str">
        <f t="shared" si="117"/>
        <v/>
      </c>
      <c r="CR281" s="118" t="str">
        <f t="shared" si="118"/>
        <v/>
      </c>
      <c r="CS281" s="75" t="str">
        <f t="shared" si="121"/>
        <v/>
      </c>
      <c r="CT281" s="75" t="str">
        <f t="shared" si="122"/>
        <v/>
      </c>
      <c r="CU281" s="74" t="str">
        <f t="shared" si="123"/>
        <v/>
      </c>
      <c r="CV281" s="74" t="str">
        <f t="shared" si="124"/>
        <v/>
      </c>
      <c r="CW281" s="74" t="str">
        <f t="shared" si="129"/>
        <v/>
      </c>
      <c r="CX281" s="110"/>
      <c r="CZ281" s="75">
        <f t="shared" si="130"/>
        <v>0</v>
      </c>
      <c r="DB281" s="74">
        <f>IF(Taula4[[#This Row],[Codi del contracte]]&lt;&gt;"",IF(Taula4[[#This Row],[Codi del contracte]]&gt;199,IF(Taula4[[#This Row],[Codi del contracte]]&lt;300,1,0),0),0)</f>
        <v>0</v>
      </c>
      <c r="DC281" s="74">
        <f>IF(Taula4[[#This Row],[Codi del contracte]]&lt;&gt;"",IF(Taula4[[#This Row],[Codi del contracte]]&gt;499,IF(Taula4[[#This Row],[Codi del contracte]]&lt;600,1,0),0),0)</f>
        <v>0</v>
      </c>
      <c r="DD281" s="74">
        <f t="shared" si="125"/>
        <v>0</v>
      </c>
      <c r="DE281" s="74">
        <f>IF(Taula4[[#This Row],[% Jornada (no posar el símbol %)]]=100,IF(DD281=1,2,0),0)</f>
        <v>0</v>
      </c>
      <c r="DF281" s="74">
        <f>IF(Taula4[[#This Row],[Import anual sol·licitat (màxim 1.200,00€ per treballador)]]=1200,IF(DE281=2,3,0),0)</f>
        <v>0</v>
      </c>
      <c r="DG281" s="74">
        <f>IF(Taula4[[#This Row],[% Jornada (no posar el símbol %)]]&lt;100,IF(Taula4[[#This Row],[Import anual sol·licitat (màxim 1.200,00€ per treballador)]]=1200,4,0),0)</f>
        <v>0</v>
      </c>
      <c r="DH281" s="74">
        <f t="shared" si="131"/>
        <v>0</v>
      </c>
      <c r="DI281" s="74" t="str">
        <f t="shared" si="132"/>
        <v/>
      </c>
      <c r="DJ281" s="74" t="str">
        <f t="shared" si="133"/>
        <v/>
      </c>
      <c r="DK281" s="74" t="str">
        <f t="shared" si="134"/>
        <v/>
      </c>
    </row>
    <row r="282" spans="1:115" ht="13.5" customHeight="1">
      <c r="A282" s="30"/>
      <c r="B282" s="76">
        <v>276</v>
      </c>
      <c r="C282" s="5"/>
      <c r="D282" s="138"/>
      <c r="E282" s="134"/>
      <c r="F282" s="132"/>
      <c r="G282" s="132"/>
      <c r="H282" s="5"/>
      <c r="I282" s="137"/>
      <c r="J282" s="5"/>
      <c r="K282" s="133"/>
      <c r="L282" s="214"/>
      <c r="M282" s="268"/>
      <c r="N282" s="160" t="str">
        <f t="shared" si="108"/>
        <v/>
      </c>
      <c r="O282" s="109"/>
      <c r="P282" s="7"/>
      <c r="Q282" s="7"/>
      <c r="R282" s="7"/>
      <c r="S282" s="7"/>
      <c r="CA282" s="69">
        <f t="shared" si="126"/>
        <v>0</v>
      </c>
      <c r="CB282" s="69" t="str">
        <f t="shared" si="109"/>
        <v/>
      </c>
      <c r="CC282" s="69" t="str">
        <f t="shared" si="110"/>
        <v/>
      </c>
      <c r="CD282" s="69">
        <f t="shared" si="119"/>
        <v>0</v>
      </c>
      <c r="CE282" s="69">
        <f t="shared" si="111"/>
        <v>0</v>
      </c>
      <c r="CF282" s="70" t="str">
        <f t="shared" si="112"/>
        <v/>
      </c>
      <c r="CG282" s="71">
        <f t="shared" si="113"/>
        <v>0</v>
      </c>
      <c r="CH282" s="71">
        <f t="shared" si="114"/>
        <v>0</v>
      </c>
      <c r="CI282" s="71">
        <f t="shared" si="127"/>
        <v>0</v>
      </c>
      <c r="CJ282" s="69">
        <f t="shared" si="128"/>
        <v>0</v>
      </c>
      <c r="CN282" s="73" t="str">
        <f t="shared" si="115"/>
        <v/>
      </c>
      <c r="CO282" s="74" t="str">
        <f t="shared" si="116"/>
        <v/>
      </c>
      <c r="CP282" s="74" t="str">
        <f t="shared" si="120"/>
        <v/>
      </c>
      <c r="CQ282" s="118" t="str">
        <f t="shared" si="117"/>
        <v/>
      </c>
      <c r="CR282" s="118" t="str">
        <f t="shared" si="118"/>
        <v/>
      </c>
      <c r="CS282" s="75" t="str">
        <f t="shared" si="121"/>
        <v/>
      </c>
      <c r="CT282" s="75" t="str">
        <f t="shared" si="122"/>
        <v/>
      </c>
      <c r="CU282" s="74" t="str">
        <f t="shared" si="123"/>
        <v/>
      </c>
      <c r="CV282" s="74" t="str">
        <f t="shared" si="124"/>
        <v/>
      </c>
      <c r="CW282" s="74" t="str">
        <f t="shared" si="129"/>
        <v/>
      </c>
      <c r="CX282" s="110"/>
      <c r="CZ282" s="75">
        <f t="shared" si="130"/>
        <v>0</v>
      </c>
      <c r="DB282" s="74">
        <f>IF(Taula4[[#This Row],[Codi del contracte]]&lt;&gt;"",IF(Taula4[[#This Row],[Codi del contracte]]&gt;199,IF(Taula4[[#This Row],[Codi del contracte]]&lt;300,1,0),0),0)</f>
        <v>0</v>
      </c>
      <c r="DC282" s="74">
        <f>IF(Taula4[[#This Row],[Codi del contracte]]&lt;&gt;"",IF(Taula4[[#This Row],[Codi del contracte]]&gt;499,IF(Taula4[[#This Row],[Codi del contracte]]&lt;600,1,0),0),0)</f>
        <v>0</v>
      </c>
      <c r="DD282" s="74">
        <f t="shared" si="125"/>
        <v>0</v>
      </c>
      <c r="DE282" s="74">
        <f>IF(Taula4[[#This Row],[% Jornada (no posar el símbol %)]]=100,IF(DD282=1,2,0),0)</f>
        <v>0</v>
      </c>
      <c r="DF282" s="74">
        <f>IF(Taula4[[#This Row],[Import anual sol·licitat (màxim 1.200,00€ per treballador)]]=1200,IF(DE282=2,3,0),0)</f>
        <v>0</v>
      </c>
      <c r="DG282" s="74">
        <f>IF(Taula4[[#This Row],[% Jornada (no posar el símbol %)]]&lt;100,IF(Taula4[[#This Row],[Import anual sol·licitat (màxim 1.200,00€ per treballador)]]=1200,4,0),0)</f>
        <v>0</v>
      </c>
      <c r="DH282" s="74">
        <f t="shared" si="131"/>
        <v>0</v>
      </c>
      <c r="DI282" s="74" t="str">
        <f t="shared" si="132"/>
        <v/>
      </c>
      <c r="DJ282" s="74" t="str">
        <f t="shared" si="133"/>
        <v/>
      </c>
      <c r="DK282" s="74" t="str">
        <f t="shared" si="134"/>
        <v/>
      </c>
    </row>
    <row r="283" spans="1:115" ht="13.5" customHeight="1">
      <c r="A283" s="30"/>
      <c r="B283" s="76">
        <v>277</v>
      </c>
      <c r="C283" s="5"/>
      <c r="D283" s="138"/>
      <c r="E283" s="134"/>
      <c r="F283" s="132"/>
      <c r="G283" s="132"/>
      <c r="H283" s="5"/>
      <c r="I283" s="137"/>
      <c r="J283" s="5"/>
      <c r="K283" s="133"/>
      <c r="L283" s="214"/>
      <c r="M283" s="268"/>
      <c r="N283" s="160" t="str">
        <f t="shared" si="108"/>
        <v/>
      </c>
      <c r="O283" s="109"/>
      <c r="P283" s="7"/>
      <c r="Q283" s="7"/>
      <c r="R283" s="7"/>
      <c r="S283" s="7"/>
      <c r="CA283" s="69">
        <f t="shared" si="126"/>
        <v>0</v>
      </c>
      <c r="CB283" s="69" t="str">
        <f t="shared" si="109"/>
        <v/>
      </c>
      <c r="CC283" s="69" t="str">
        <f t="shared" si="110"/>
        <v/>
      </c>
      <c r="CD283" s="69">
        <f t="shared" si="119"/>
        <v>0</v>
      </c>
      <c r="CE283" s="69">
        <f t="shared" si="111"/>
        <v>0</v>
      </c>
      <c r="CF283" s="70" t="str">
        <f t="shared" si="112"/>
        <v/>
      </c>
      <c r="CG283" s="71">
        <f t="shared" si="113"/>
        <v>0</v>
      </c>
      <c r="CH283" s="71">
        <f t="shared" si="114"/>
        <v>0</v>
      </c>
      <c r="CI283" s="71">
        <f t="shared" si="127"/>
        <v>0</v>
      </c>
      <c r="CJ283" s="69">
        <f t="shared" si="128"/>
        <v>0</v>
      </c>
      <c r="CN283" s="73" t="str">
        <f t="shared" si="115"/>
        <v/>
      </c>
      <c r="CO283" s="74" t="str">
        <f t="shared" si="116"/>
        <v/>
      </c>
      <c r="CP283" s="74" t="str">
        <f t="shared" si="120"/>
        <v/>
      </c>
      <c r="CQ283" s="118" t="str">
        <f t="shared" si="117"/>
        <v/>
      </c>
      <c r="CR283" s="118" t="str">
        <f t="shared" si="118"/>
        <v/>
      </c>
      <c r="CS283" s="75" t="str">
        <f t="shared" si="121"/>
        <v/>
      </c>
      <c r="CT283" s="75" t="str">
        <f t="shared" si="122"/>
        <v/>
      </c>
      <c r="CU283" s="74" t="str">
        <f t="shared" si="123"/>
        <v/>
      </c>
      <c r="CV283" s="74" t="str">
        <f t="shared" si="124"/>
        <v/>
      </c>
      <c r="CW283" s="74" t="str">
        <f t="shared" si="129"/>
        <v/>
      </c>
      <c r="CX283" s="110"/>
      <c r="CZ283" s="75">
        <f t="shared" si="130"/>
        <v>0</v>
      </c>
      <c r="DB283" s="74">
        <f>IF(Taula4[[#This Row],[Codi del contracte]]&lt;&gt;"",IF(Taula4[[#This Row],[Codi del contracte]]&gt;199,IF(Taula4[[#This Row],[Codi del contracte]]&lt;300,1,0),0),0)</f>
        <v>0</v>
      </c>
      <c r="DC283" s="74">
        <f>IF(Taula4[[#This Row],[Codi del contracte]]&lt;&gt;"",IF(Taula4[[#This Row],[Codi del contracte]]&gt;499,IF(Taula4[[#This Row],[Codi del contracte]]&lt;600,1,0),0),0)</f>
        <v>0</v>
      </c>
      <c r="DD283" s="74">
        <f t="shared" si="125"/>
        <v>0</v>
      </c>
      <c r="DE283" s="74">
        <f>IF(Taula4[[#This Row],[% Jornada (no posar el símbol %)]]=100,IF(DD283=1,2,0),0)</f>
        <v>0</v>
      </c>
      <c r="DF283" s="74">
        <f>IF(Taula4[[#This Row],[Import anual sol·licitat (màxim 1.200,00€ per treballador)]]=1200,IF(DE283=2,3,0),0)</f>
        <v>0</v>
      </c>
      <c r="DG283" s="74">
        <f>IF(Taula4[[#This Row],[% Jornada (no posar el símbol %)]]&lt;100,IF(Taula4[[#This Row],[Import anual sol·licitat (màxim 1.200,00€ per treballador)]]=1200,4,0),0)</f>
        <v>0</v>
      </c>
      <c r="DH283" s="74">
        <f t="shared" si="131"/>
        <v>0</v>
      </c>
      <c r="DI283" s="74" t="str">
        <f t="shared" si="132"/>
        <v/>
      </c>
      <c r="DJ283" s="74" t="str">
        <f t="shared" si="133"/>
        <v/>
      </c>
      <c r="DK283" s="74" t="str">
        <f t="shared" si="134"/>
        <v/>
      </c>
    </row>
    <row r="284" spans="1:115" ht="13.5" customHeight="1">
      <c r="A284" s="30"/>
      <c r="B284" s="76">
        <v>278</v>
      </c>
      <c r="C284" s="5"/>
      <c r="D284" s="138"/>
      <c r="E284" s="134"/>
      <c r="F284" s="132"/>
      <c r="G284" s="132"/>
      <c r="H284" s="5"/>
      <c r="I284" s="137"/>
      <c r="J284" s="5"/>
      <c r="K284" s="133"/>
      <c r="L284" s="214"/>
      <c r="M284" s="268"/>
      <c r="N284" s="160" t="str">
        <f t="shared" si="108"/>
        <v/>
      </c>
      <c r="O284" s="109"/>
      <c r="P284" s="7"/>
      <c r="Q284" s="7"/>
      <c r="R284" s="7"/>
      <c r="S284" s="7"/>
      <c r="CA284" s="69">
        <f t="shared" si="126"/>
        <v>0</v>
      </c>
      <c r="CB284" s="69" t="str">
        <f t="shared" si="109"/>
        <v/>
      </c>
      <c r="CC284" s="69" t="str">
        <f t="shared" si="110"/>
        <v/>
      </c>
      <c r="CD284" s="69">
        <f t="shared" si="119"/>
        <v>0</v>
      </c>
      <c r="CE284" s="69">
        <f t="shared" si="111"/>
        <v>0</v>
      </c>
      <c r="CF284" s="70" t="str">
        <f t="shared" si="112"/>
        <v/>
      </c>
      <c r="CG284" s="71">
        <f t="shared" si="113"/>
        <v>0</v>
      </c>
      <c r="CH284" s="71">
        <f t="shared" si="114"/>
        <v>0</v>
      </c>
      <c r="CI284" s="71">
        <f t="shared" si="127"/>
        <v>0</v>
      </c>
      <c r="CJ284" s="69">
        <f t="shared" si="128"/>
        <v>0</v>
      </c>
      <c r="CN284" s="73" t="str">
        <f t="shared" si="115"/>
        <v/>
      </c>
      <c r="CO284" s="74" t="str">
        <f t="shared" si="116"/>
        <v/>
      </c>
      <c r="CP284" s="74" t="str">
        <f t="shared" si="120"/>
        <v/>
      </c>
      <c r="CQ284" s="118" t="str">
        <f t="shared" si="117"/>
        <v/>
      </c>
      <c r="CR284" s="118" t="str">
        <f t="shared" si="118"/>
        <v/>
      </c>
      <c r="CS284" s="75" t="str">
        <f t="shared" si="121"/>
        <v/>
      </c>
      <c r="CT284" s="75" t="str">
        <f t="shared" si="122"/>
        <v/>
      </c>
      <c r="CU284" s="74" t="str">
        <f t="shared" si="123"/>
        <v/>
      </c>
      <c r="CV284" s="74" t="str">
        <f t="shared" si="124"/>
        <v/>
      </c>
      <c r="CW284" s="74" t="str">
        <f t="shared" si="129"/>
        <v/>
      </c>
      <c r="CX284" s="110"/>
      <c r="CZ284" s="75">
        <f t="shared" si="130"/>
        <v>0</v>
      </c>
      <c r="DB284" s="74">
        <f>IF(Taula4[[#This Row],[Codi del contracte]]&lt;&gt;"",IF(Taula4[[#This Row],[Codi del contracte]]&gt;199,IF(Taula4[[#This Row],[Codi del contracte]]&lt;300,1,0),0),0)</f>
        <v>0</v>
      </c>
      <c r="DC284" s="74">
        <f>IF(Taula4[[#This Row],[Codi del contracte]]&lt;&gt;"",IF(Taula4[[#This Row],[Codi del contracte]]&gt;499,IF(Taula4[[#This Row],[Codi del contracte]]&lt;600,1,0),0),0)</f>
        <v>0</v>
      </c>
      <c r="DD284" s="74">
        <f t="shared" si="125"/>
        <v>0</v>
      </c>
      <c r="DE284" s="74">
        <f>IF(Taula4[[#This Row],[% Jornada (no posar el símbol %)]]=100,IF(DD284=1,2,0),0)</f>
        <v>0</v>
      </c>
      <c r="DF284" s="74">
        <f>IF(Taula4[[#This Row],[Import anual sol·licitat (màxim 1.200,00€ per treballador)]]=1200,IF(DE284=2,3,0),0)</f>
        <v>0</v>
      </c>
      <c r="DG284" s="74">
        <f>IF(Taula4[[#This Row],[% Jornada (no posar el símbol %)]]&lt;100,IF(Taula4[[#This Row],[Import anual sol·licitat (màxim 1.200,00€ per treballador)]]=1200,4,0),0)</f>
        <v>0</v>
      </c>
      <c r="DH284" s="74">
        <f t="shared" si="131"/>
        <v>0</v>
      </c>
      <c r="DI284" s="74" t="str">
        <f t="shared" si="132"/>
        <v/>
      </c>
      <c r="DJ284" s="74" t="str">
        <f t="shared" si="133"/>
        <v/>
      </c>
      <c r="DK284" s="74" t="str">
        <f t="shared" si="134"/>
        <v/>
      </c>
    </row>
    <row r="285" spans="1:115" ht="13.5" customHeight="1">
      <c r="A285" s="30"/>
      <c r="B285" s="76">
        <v>279</v>
      </c>
      <c r="C285" s="5"/>
      <c r="D285" s="138"/>
      <c r="E285" s="134"/>
      <c r="F285" s="132"/>
      <c r="G285" s="132"/>
      <c r="H285" s="5"/>
      <c r="I285" s="137"/>
      <c r="J285" s="5"/>
      <c r="K285" s="133"/>
      <c r="L285" s="214"/>
      <c r="M285" s="268"/>
      <c r="N285" s="160" t="str">
        <f t="shared" si="108"/>
        <v/>
      </c>
      <c r="O285" s="109"/>
      <c r="P285" s="7"/>
      <c r="Q285" s="7"/>
      <c r="R285" s="7"/>
      <c r="S285" s="7"/>
      <c r="CA285" s="69">
        <f t="shared" si="126"/>
        <v>0</v>
      </c>
      <c r="CB285" s="69" t="str">
        <f t="shared" si="109"/>
        <v/>
      </c>
      <c r="CC285" s="69" t="str">
        <f t="shared" si="110"/>
        <v/>
      </c>
      <c r="CD285" s="69">
        <f t="shared" si="119"/>
        <v>0</v>
      </c>
      <c r="CE285" s="69">
        <f t="shared" si="111"/>
        <v>0</v>
      </c>
      <c r="CF285" s="70" t="str">
        <f t="shared" si="112"/>
        <v/>
      </c>
      <c r="CG285" s="71">
        <f t="shared" si="113"/>
        <v>0</v>
      </c>
      <c r="CH285" s="71">
        <f t="shared" si="114"/>
        <v>0</v>
      </c>
      <c r="CI285" s="71">
        <f t="shared" si="127"/>
        <v>0</v>
      </c>
      <c r="CJ285" s="69">
        <f t="shared" si="128"/>
        <v>0</v>
      </c>
      <c r="CN285" s="73" t="str">
        <f t="shared" si="115"/>
        <v/>
      </c>
      <c r="CO285" s="74" t="str">
        <f t="shared" si="116"/>
        <v/>
      </c>
      <c r="CP285" s="74" t="str">
        <f t="shared" si="120"/>
        <v/>
      </c>
      <c r="CQ285" s="118" t="str">
        <f t="shared" si="117"/>
        <v/>
      </c>
      <c r="CR285" s="118" t="str">
        <f t="shared" si="118"/>
        <v/>
      </c>
      <c r="CS285" s="75" t="str">
        <f t="shared" si="121"/>
        <v/>
      </c>
      <c r="CT285" s="75" t="str">
        <f t="shared" si="122"/>
        <v/>
      </c>
      <c r="CU285" s="74" t="str">
        <f t="shared" si="123"/>
        <v/>
      </c>
      <c r="CV285" s="74" t="str">
        <f t="shared" si="124"/>
        <v/>
      </c>
      <c r="CW285" s="74" t="str">
        <f t="shared" si="129"/>
        <v/>
      </c>
      <c r="CX285" s="110"/>
      <c r="CZ285" s="75">
        <f t="shared" si="130"/>
        <v>0</v>
      </c>
      <c r="DB285" s="74">
        <f>IF(Taula4[[#This Row],[Codi del contracte]]&lt;&gt;"",IF(Taula4[[#This Row],[Codi del contracte]]&gt;199,IF(Taula4[[#This Row],[Codi del contracte]]&lt;300,1,0),0),0)</f>
        <v>0</v>
      </c>
      <c r="DC285" s="74">
        <f>IF(Taula4[[#This Row],[Codi del contracte]]&lt;&gt;"",IF(Taula4[[#This Row],[Codi del contracte]]&gt;499,IF(Taula4[[#This Row],[Codi del contracte]]&lt;600,1,0),0),0)</f>
        <v>0</v>
      </c>
      <c r="DD285" s="74">
        <f t="shared" si="125"/>
        <v>0</v>
      </c>
      <c r="DE285" s="74">
        <f>IF(Taula4[[#This Row],[% Jornada (no posar el símbol %)]]=100,IF(DD285=1,2,0),0)</f>
        <v>0</v>
      </c>
      <c r="DF285" s="74">
        <f>IF(Taula4[[#This Row],[Import anual sol·licitat (màxim 1.200,00€ per treballador)]]=1200,IF(DE285=2,3,0),0)</f>
        <v>0</v>
      </c>
      <c r="DG285" s="74">
        <f>IF(Taula4[[#This Row],[% Jornada (no posar el símbol %)]]&lt;100,IF(Taula4[[#This Row],[Import anual sol·licitat (màxim 1.200,00€ per treballador)]]=1200,4,0),0)</f>
        <v>0</v>
      </c>
      <c r="DH285" s="74">
        <f t="shared" si="131"/>
        <v>0</v>
      </c>
      <c r="DI285" s="74" t="str">
        <f t="shared" si="132"/>
        <v/>
      </c>
      <c r="DJ285" s="74" t="str">
        <f t="shared" si="133"/>
        <v/>
      </c>
      <c r="DK285" s="74" t="str">
        <f t="shared" si="134"/>
        <v/>
      </c>
    </row>
    <row r="286" spans="1:115" ht="13.5" customHeight="1">
      <c r="A286" s="30"/>
      <c r="B286" s="76">
        <v>280</v>
      </c>
      <c r="C286" s="5"/>
      <c r="D286" s="138"/>
      <c r="E286" s="134"/>
      <c r="F286" s="132"/>
      <c r="G286" s="132"/>
      <c r="H286" s="5"/>
      <c r="I286" s="137"/>
      <c r="J286" s="5"/>
      <c r="K286" s="133"/>
      <c r="L286" s="214"/>
      <c r="M286" s="268"/>
      <c r="N286" s="160" t="str">
        <f t="shared" si="108"/>
        <v/>
      </c>
      <c r="O286" s="109"/>
      <c r="P286" s="7"/>
      <c r="Q286" s="7"/>
      <c r="R286" s="7"/>
      <c r="S286" s="7"/>
      <c r="CA286" s="69">
        <f t="shared" si="126"/>
        <v>0</v>
      </c>
      <c r="CB286" s="69" t="str">
        <f t="shared" si="109"/>
        <v/>
      </c>
      <c r="CC286" s="69" t="str">
        <f t="shared" si="110"/>
        <v/>
      </c>
      <c r="CD286" s="69">
        <f t="shared" si="119"/>
        <v>0</v>
      </c>
      <c r="CE286" s="69">
        <f t="shared" si="111"/>
        <v>0</v>
      </c>
      <c r="CF286" s="70" t="str">
        <f t="shared" si="112"/>
        <v/>
      </c>
      <c r="CG286" s="71">
        <f t="shared" si="113"/>
        <v>0</v>
      </c>
      <c r="CH286" s="71">
        <f t="shared" si="114"/>
        <v>0</v>
      </c>
      <c r="CI286" s="71">
        <f t="shared" si="127"/>
        <v>0</v>
      </c>
      <c r="CJ286" s="69">
        <f t="shared" si="128"/>
        <v>0</v>
      </c>
      <c r="CN286" s="73" t="str">
        <f t="shared" si="115"/>
        <v/>
      </c>
      <c r="CO286" s="74" t="str">
        <f t="shared" si="116"/>
        <v/>
      </c>
      <c r="CP286" s="74" t="str">
        <f t="shared" si="120"/>
        <v/>
      </c>
      <c r="CQ286" s="118" t="str">
        <f t="shared" si="117"/>
        <v/>
      </c>
      <c r="CR286" s="118" t="str">
        <f t="shared" si="118"/>
        <v/>
      </c>
      <c r="CS286" s="75" t="str">
        <f t="shared" si="121"/>
        <v/>
      </c>
      <c r="CT286" s="75" t="str">
        <f t="shared" si="122"/>
        <v/>
      </c>
      <c r="CU286" s="74" t="str">
        <f t="shared" si="123"/>
        <v/>
      </c>
      <c r="CV286" s="74" t="str">
        <f t="shared" si="124"/>
        <v/>
      </c>
      <c r="CW286" s="74" t="str">
        <f t="shared" si="129"/>
        <v/>
      </c>
      <c r="CX286" s="110"/>
      <c r="CZ286" s="75">
        <f t="shared" si="130"/>
        <v>0</v>
      </c>
      <c r="DB286" s="74">
        <f>IF(Taula4[[#This Row],[Codi del contracte]]&lt;&gt;"",IF(Taula4[[#This Row],[Codi del contracte]]&gt;199,IF(Taula4[[#This Row],[Codi del contracte]]&lt;300,1,0),0),0)</f>
        <v>0</v>
      </c>
      <c r="DC286" s="74">
        <f>IF(Taula4[[#This Row],[Codi del contracte]]&lt;&gt;"",IF(Taula4[[#This Row],[Codi del contracte]]&gt;499,IF(Taula4[[#This Row],[Codi del contracte]]&lt;600,1,0),0),0)</f>
        <v>0</v>
      </c>
      <c r="DD286" s="74">
        <f t="shared" si="125"/>
        <v>0</v>
      </c>
      <c r="DE286" s="74">
        <f>IF(Taula4[[#This Row],[% Jornada (no posar el símbol %)]]=100,IF(DD286=1,2,0),0)</f>
        <v>0</v>
      </c>
      <c r="DF286" s="74">
        <f>IF(Taula4[[#This Row],[Import anual sol·licitat (màxim 1.200,00€ per treballador)]]=1200,IF(DE286=2,3,0),0)</f>
        <v>0</v>
      </c>
      <c r="DG286" s="74">
        <f>IF(Taula4[[#This Row],[% Jornada (no posar el símbol %)]]&lt;100,IF(Taula4[[#This Row],[Import anual sol·licitat (màxim 1.200,00€ per treballador)]]=1200,4,0),0)</f>
        <v>0</v>
      </c>
      <c r="DH286" s="74">
        <f t="shared" si="131"/>
        <v>0</v>
      </c>
      <c r="DI286" s="74" t="str">
        <f t="shared" si="132"/>
        <v/>
      </c>
      <c r="DJ286" s="74" t="str">
        <f t="shared" si="133"/>
        <v/>
      </c>
      <c r="DK286" s="74" t="str">
        <f t="shared" si="134"/>
        <v/>
      </c>
    </row>
    <row r="287" spans="1:115" ht="13.5" customHeight="1">
      <c r="A287" s="30"/>
      <c r="B287" s="76">
        <v>281</v>
      </c>
      <c r="C287" s="5"/>
      <c r="D287" s="138"/>
      <c r="E287" s="134"/>
      <c r="F287" s="132"/>
      <c r="G287" s="132"/>
      <c r="H287" s="5"/>
      <c r="I287" s="137"/>
      <c r="J287" s="5"/>
      <c r="K287" s="133"/>
      <c r="L287" s="214"/>
      <c r="M287" s="268"/>
      <c r="N287" s="160" t="str">
        <f t="shared" si="108"/>
        <v/>
      </c>
      <c r="O287" s="109"/>
      <c r="P287" s="7"/>
      <c r="Q287" s="7"/>
      <c r="R287" s="7"/>
      <c r="S287" s="7"/>
      <c r="CA287" s="69">
        <f t="shared" si="126"/>
        <v>0</v>
      </c>
      <c r="CB287" s="69" t="str">
        <f t="shared" si="109"/>
        <v/>
      </c>
      <c r="CC287" s="69" t="str">
        <f t="shared" si="110"/>
        <v/>
      </c>
      <c r="CD287" s="69">
        <f t="shared" si="119"/>
        <v>0</v>
      </c>
      <c r="CE287" s="69">
        <f t="shared" si="111"/>
        <v>0</v>
      </c>
      <c r="CF287" s="70" t="str">
        <f t="shared" si="112"/>
        <v/>
      </c>
      <c r="CG287" s="71">
        <f t="shared" si="113"/>
        <v>0</v>
      </c>
      <c r="CH287" s="71">
        <f t="shared" si="114"/>
        <v>0</v>
      </c>
      <c r="CI287" s="71">
        <f t="shared" si="127"/>
        <v>0</v>
      </c>
      <c r="CJ287" s="69">
        <f t="shared" si="128"/>
        <v>0</v>
      </c>
      <c r="CN287" s="73" t="str">
        <f t="shared" si="115"/>
        <v/>
      </c>
      <c r="CO287" s="74" t="str">
        <f t="shared" si="116"/>
        <v/>
      </c>
      <c r="CP287" s="74" t="str">
        <f t="shared" si="120"/>
        <v/>
      </c>
      <c r="CQ287" s="118" t="str">
        <f t="shared" si="117"/>
        <v/>
      </c>
      <c r="CR287" s="118" t="str">
        <f t="shared" si="118"/>
        <v/>
      </c>
      <c r="CS287" s="75" t="str">
        <f t="shared" si="121"/>
        <v/>
      </c>
      <c r="CT287" s="75" t="str">
        <f t="shared" si="122"/>
        <v/>
      </c>
      <c r="CU287" s="74" t="str">
        <f t="shared" si="123"/>
        <v/>
      </c>
      <c r="CV287" s="74" t="str">
        <f t="shared" si="124"/>
        <v/>
      </c>
      <c r="CW287" s="74" t="str">
        <f t="shared" si="129"/>
        <v/>
      </c>
      <c r="CX287" s="110"/>
      <c r="CZ287" s="75">
        <f t="shared" si="130"/>
        <v>0</v>
      </c>
      <c r="DB287" s="74">
        <f>IF(Taula4[[#This Row],[Codi del contracte]]&lt;&gt;"",IF(Taula4[[#This Row],[Codi del contracte]]&gt;199,IF(Taula4[[#This Row],[Codi del contracte]]&lt;300,1,0),0),0)</f>
        <v>0</v>
      </c>
      <c r="DC287" s="74">
        <f>IF(Taula4[[#This Row],[Codi del contracte]]&lt;&gt;"",IF(Taula4[[#This Row],[Codi del contracte]]&gt;499,IF(Taula4[[#This Row],[Codi del contracte]]&lt;600,1,0),0),0)</f>
        <v>0</v>
      </c>
      <c r="DD287" s="74">
        <f t="shared" si="125"/>
        <v>0</v>
      </c>
      <c r="DE287" s="74">
        <f>IF(Taula4[[#This Row],[% Jornada (no posar el símbol %)]]=100,IF(DD287=1,2,0),0)</f>
        <v>0</v>
      </c>
      <c r="DF287" s="74">
        <f>IF(Taula4[[#This Row],[Import anual sol·licitat (màxim 1.200,00€ per treballador)]]=1200,IF(DE287=2,3,0),0)</f>
        <v>0</v>
      </c>
      <c r="DG287" s="74">
        <f>IF(Taula4[[#This Row],[% Jornada (no posar el símbol %)]]&lt;100,IF(Taula4[[#This Row],[Import anual sol·licitat (màxim 1.200,00€ per treballador)]]=1200,4,0),0)</f>
        <v>0</v>
      </c>
      <c r="DH287" s="74">
        <f t="shared" si="131"/>
        <v>0</v>
      </c>
      <c r="DI287" s="74" t="str">
        <f t="shared" si="132"/>
        <v/>
      </c>
      <c r="DJ287" s="74" t="str">
        <f t="shared" si="133"/>
        <v/>
      </c>
      <c r="DK287" s="74" t="str">
        <f t="shared" si="134"/>
        <v/>
      </c>
    </row>
    <row r="288" spans="1:115" ht="13.5" customHeight="1">
      <c r="A288" s="30"/>
      <c r="B288" s="76">
        <v>282</v>
      </c>
      <c r="C288" s="5"/>
      <c r="D288" s="138"/>
      <c r="E288" s="134"/>
      <c r="F288" s="132"/>
      <c r="G288" s="132"/>
      <c r="H288" s="5"/>
      <c r="I288" s="137"/>
      <c r="J288" s="5"/>
      <c r="K288" s="133"/>
      <c r="L288" s="214"/>
      <c r="M288" s="268"/>
      <c r="N288" s="160" t="str">
        <f t="shared" si="108"/>
        <v/>
      </c>
      <c r="O288" s="109"/>
      <c r="P288" s="7"/>
      <c r="Q288" s="7"/>
      <c r="R288" s="7"/>
      <c r="S288" s="7"/>
      <c r="CA288" s="69">
        <f t="shared" si="126"/>
        <v>0</v>
      </c>
      <c r="CB288" s="69" t="str">
        <f t="shared" si="109"/>
        <v/>
      </c>
      <c r="CC288" s="69" t="str">
        <f t="shared" si="110"/>
        <v/>
      </c>
      <c r="CD288" s="69">
        <f t="shared" si="119"/>
        <v>0</v>
      </c>
      <c r="CE288" s="69">
        <f t="shared" si="111"/>
        <v>0</v>
      </c>
      <c r="CF288" s="70" t="str">
        <f t="shared" si="112"/>
        <v/>
      </c>
      <c r="CG288" s="71">
        <f t="shared" si="113"/>
        <v>0</v>
      </c>
      <c r="CH288" s="71">
        <f t="shared" si="114"/>
        <v>0</v>
      </c>
      <c r="CI288" s="71">
        <f t="shared" si="127"/>
        <v>0</v>
      </c>
      <c r="CJ288" s="69">
        <f t="shared" si="128"/>
        <v>0</v>
      </c>
      <c r="CN288" s="73" t="str">
        <f t="shared" si="115"/>
        <v/>
      </c>
      <c r="CO288" s="74" t="str">
        <f t="shared" si="116"/>
        <v/>
      </c>
      <c r="CP288" s="74" t="str">
        <f t="shared" si="120"/>
        <v/>
      </c>
      <c r="CQ288" s="118" t="str">
        <f t="shared" si="117"/>
        <v/>
      </c>
      <c r="CR288" s="118" t="str">
        <f t="shared" si="118"/>
        <v/>
      </c>
      <c r="CS288" s="75" t="str">
        <f t="shared" si="121"/>
        <v/>
      </c>
      <c r="CT288" s="75" t="str">
        <f t="shared" si="122"/>
        <v/>
      </c>
      <c r="CU288" s="74" t="str">
        <f t="shared" si="123"/>
        <v/>
      </c>
      <c r="CV288" s="74" t="str">
        <f t="shared" si="124"/>
        <v/>
      </c>
      <c r="CW288" s="74" t="str">
        <f t="shared" si="129"/>
        <v/>
      </c>
      <c r="CX288" s="110"/>
      <c r="CZ288" s="75">
        <f t="shared" si="130"/>
        <v>0</v>
      </c>
      <c r="DB288" s="74">
        <f>IF(Taula4[[#This Row],[Codi del contracte]]&lt;&gt;"",IF(Taula4[[#This Row],[Codi del contracte]]&gt;199,IF(Taula4[[#This Row],[Codi del contracte]]&lt;300,1,0),0),0)</f>
        <v>0</v>
      </c>
      <c r="DC288" s="74">
        <f>IF(Taula4[[#This Row],[Codi del contracte]]&lt;&gt;"",IF(Taula4[[#This Row],[Codi del contracte]]&gt;499,IF(Taula4[[#This Row],[Codi del contracte]]&lt;600,1,0),0),0)</f>
        <v>0</v>
      </c>
      <c r="DD288" s="74">
        <f t="shared" si="125"/>
        <v>0</v>
      </c>
      <c r="DE288" s="74">
        <f>IF(Taula4[[#This Row],[% Jornada (no posar el símbol %)]]=100,IF(DD288=1,2,0),0)</f>
        <v>0</v>
      </c>
      <c r="DF288" s="74">
        <f>IF(Taula4[[#This Row],[Import anual sol·licitat (màxim 1.200,00€ per treballador)]]=1200,IF(DE288=2,3,0),0)</f>
        <v>0</v>
      </c>
      <c r="DG288" s="74">
        <f>IF(Taula4[[#This Row],[% Jornada (no posar el símbol %)]]&lt;100,IF(Taula4[[#This Row],[Import anual sol·licitat (màxim 1.200,00€ per treballador)]]=1200,4,0),0)</f>
        <v>0</v>
      </c>
      <c r="DH288" s="74">
        <f t="shared" si="131"/>
        <v>0</v>
      </c>
      <c r="DI288" s="74" t="str">
        <f t="shared" si="132"/>
        <v/>
      </c>
      <c r="DJ288" s="74" t="str">
        <f t="shared" si="133"/>
        <v/>
      </c>
      <c r="DK288" s="74" t="str">
        <f t="shared" si="134"/>
        <v/>
      </c>
    </row>
    <row r="289" spans="1:115" ht="13.5" customHeight="1">
      <c r="A289" s="30"/>
      <c r="B289" s="76">
        <v>283</v>
      </c>
      <c r="C289" s="5"/>
      <c r="D289" s="138"/>
      <c r="E289" s="134"/>
      <c r="F289" s="132"/>
      <c r="G289" s="132"/>
      <c r="H289" s="5"/>
      <c r="I289" s="137"/>
      <c r="J289" s="5"/>
      <c r="K289" s="133"/>
      <c r="L289" s="214"/>
      <c r="M289" s="268"/>
      <c r="N289" s="160" t="str">
        <f t="shared" si="108"/>
        <v/>
      </c>
      <c r="O289" s="109"/>
      <c r="P289" s="7"/>
      <c r="Q289" s="7"/>
      <c r="R289" s="7"/>
      <c r="S289" s="7"/>
      <c r="CA289" s="69">
        <f t="shared" si="126"/>
        <v>0</v>
      </c>
      <c r="CB289" s="69" t="str">
        <f t="shared" si="109"/>
        <v/>
      </c>
      <c r="CC289" s="69" t="str">
        <f t="shared" si="110"/>
        <v/>
      </c>
      <c r="CD289" s="69">
        <f t="shared" si="119"/>
        <v>0</v>
      </c>
      <c r="CE289" s="69">
        <f t="shared" si="111"/>
        <v>0</v>
      </c>
      <c r="CF289" s="70" t="str">
        <f t="shared" si="112"/>
        <v/>
      </c>
      <c r="CG289" s="71">
        <f t="shared" si="113"/>
        <v>0</v>
      </c>
      <c r="CH289" s="71">
        <f t="shared" si="114"/>
        <v>0</v>
      </c>
      <c r="CI289" s="71">
        <f t="shared" si="127"/>
        <v>0</v>
      </c>
      <c r="CJ289" s="69">
        <f t="shared" si="128"/>
        <v>0</v>
      </c>
      <c r="CN289" s="73" t="str">
        <f t="shared" si="115"/>
        <v/>
      </c>
      <c r="CO289" s="74" t="str">
        <f t="shared" si="116"/>
        <v/>
      </c>
      <c r="CP289" s="74" t="str">
        <f t="shared" si="120"/>
        <v/>
      </c>
      <c r="CQ289" s="118" t="str">
        <f t="shared" si="117"/>
        <v/>
      </c>
      <c r="CR289" s="118" t="str">
        <f t="shared" si="118"/>
        <v/>
      </c>
      <c r="CS289" s="75" t="str">
        <f t="shared" si="121"/>
        <v/>
      </c>
      <c r="CT289" s="75" t="str">
        <f t="shared" si="122"/>
        <v/>
      </c>
      <c r="CU289" s="74" t="str">
        <f t="shared" si="123"/>
        <v/>
      </c>
      <c r="CV289" s="74" t="str">
        <f t="shared" si="124"/>
        <v/>
      </c>
      <c r="CW289" s="74" t="str">
        <f t="shared" si="129"/>
        <v/>
      </c>
      <c r="CX289" s="110"/>
      <c r="CZ289" s="75">
        <f t="shared" si="130"/>
        <v>0</v>
      </c>
      <c r="DB289" s="74">
        <f>IF(Taula4[[#This Row],[Codi del contracte]]&lt;&gt;"",IF(Taula4[[#This Row],[Codi del contracte]]&gt;199,IF(Taula4[[#This Row],[Codi del contracte]]&lt;300,1,0),0),0)</f>
        <v>0</v>
      </c>
      <c r="DC289" s="74">
        <f>IF(Taula4[[#This Row],[Codi del contracte]]&lt;&gt;"",IF(Taula4[[#This Row],[Codi del contracte]]&gt;499,IF(Taula4[[#This Row],[Codi del contracte]]&lt;600,1,0),0),0)</f>
        <v>0</v>
      </c>
      <c r="DD289" s="74">
        <f t="shared" si="125"/>
        <v>0</v>
      </c>
      <c r="DE289" s="74">
        <f>IF(Taula4[[#This Row],[% Jornada (no posar el símbol %)]]=100,IF(DD289=1,2,0),0)</f>
        <v>0</v>
      </c>
      <c r="DF289" s="74">
        <f>IF(Taula4[[#This Row],[Import anual sol·licitat (màxim 1.200,00€ per treballador)]]=1200,IF(DE289=2,3,0),0)</f>
        <v>0</v>
      </c>
      <c r="DG289" s="74">
        <f>IF(Taula4[[#This Row],[% Jornada (no posar el símbol %)]]&lt;100,IF(Taula4[[#This Row],[Import anual sol·licitat (màxim 1.200,00€ per treballador)]]=1200,4,0),0)</f>
        <v>0</v>
      </c>
      <c r="DH289" s="74">
        <f t="shared" si="131"/>
        <v>0</v>
      </c>
      <c r="DI289" s="74" t="str">
        <f t="shared" si="132"/>
        <v/>
      </c>
      <c r="DJ289" s="74" t="str">
        <f t="shared" si="133"/>
        <v/>
      </c>
      <c r="DK289" s="74" t="str">
        <f t="shared" si="134"/>
        <v/>
      </c>
    </row>
    <row r="290" spans="1:115" ht="13.5" customHeight="1">
      <c r="A290" s="30"/>
      <c r="B290" s="76">
        <v>284</v>
      </c>
      <c r="C290" s="5"/>
      <c r="D290" s="138"/>
      <c r="E290" s="134"/>
      <c r="F290" s="132"/>
      <c r="G290" s="132"/>
      <c r="H290" s="5"/>
      <c r="I290" s="137"/>
      <c r="J290" s="5"/>
      <c r="K290" s="133"/>
      <c r="L290" s="214"/>
      <c r="M290" s="268"/>
      <c r="N290" s="160" t="str">
        <f t="shared" si="108"/>
        <v/>
      </c>
      <c r="O290" s="109"/>
      <c r="P290" s="7"/>
      <c r="Q290" s="7"/>
      <c r="R290" s="7"/>
      <c r="S290" s="7"/>
      <c r="CA290" s="69">
        <f t="shared" si="126"/>
        <v>0</v>
      </c>
      <c r="CB290" s="69" t="str">
        <f t="shared" si="109"/>
        <v/>
      </c>
      <c r="CC290" s="69" t="str">
        <f t="shared" si="110"/>
        <v/>
      </c>
      <c r="CD290" s="69">
        <f t="shared" si="119"/>
        <v>0</v>
      </c>
      <c r="CE290" s="69">
        <f t="shared" si="111"/>
        <v>0</v>
      </c>
      <c r="CF290" s="70" t="str">
        <f t="shared" si="112"/>
        <v/>
      </c>
      <c r="CG290" s="71">
        <f t="shared" si="113"/>
        <v>0</v>
      </c>
      <c r="CH290" s="71">
        <f t="shared" si="114"/>
        <v>0</v>
      </c>
      <c r="CI290" s="71">
        <f t="shared" si="127"/>
        <v>0</v>
      </c>
      <c r="CJ290" s="69">
        <f t="shared" si="128"/>
        <v>0</v>
      </c>
      <c r="CN290" s="73" t="str">
        <f t="shared" si="115"/>
        <v/>
      </c>
      <c r="CO290" s="74" t="str">
        <f t="shared" si="116"/>
        <v/>
      </c>
      <c r="CP290" s="74" t="str">
        <f t="shared" si="120"/>
        <v/>
      </c>
      <c r="CQ290" s="118" t="str">
        <f t="shared" si="117"/>
        <v/>
      </c>
      <c r="CR290" s="118" t="str">
        <f t="shared" si="118"/>
        <v/>
      </c>
      <c r="CS290" s="75" t="str">
        <f t="shared" si="121"/>
        <v/>
      </c>
      <c r="CT290" s="75" t="str">
        <f t="shared" si="122"/>
        <v/>
      </c>
      <c r="CU290" s="74" t="str">
        <f t="shared" si="123"/>
        <v/>
      </c>
      <c r="CV290" s="74" t="str">
        <f t="shared" si="124"/>
        <v/>
      </c>
      <c r="CW290" s="74" t="str">
        <f t="shared" si="129"/>
        <v/>
      </c>
      <c r="CX290" s="110"/>
      <c r="CZ290" s="75">
        <f t="shared" si="130"/>
        <v>0</v>
      </c>
      <c r="DB290" s="74">
        <f>IF(Taula4[[#This Row],[Codi del contracte]]&lt;&gt;"",IF(Taula4[[#This Row],[Codi del contracte]]&gt;199,IF(Taula4[[#This Row],[Codi del contracte]]&lt;300,1,0),0),0)</f>
        <v>0</v>
      </c>
      <c r="DC290" s="74">
        <f>IF(Taula4[[#This Row],[Codi del contracte]]&lt;&gt;"",IF(Taula4[[#This Row],[Codi del contracte]]&gt;499,IF(Taula4[[#This Row],[Codi del contracte]]&lt;600,1,0),0),0)</f>
        <v>0</v>
      </c>
      <c r="DD290" s="74">
        <f t="shared" si="125"/>
        <v>0</v>
      </c>
      <c r="DE290" s="74">
        <f>IF(Taula4[[#This Row],[% Jornada (no posar el símbol %)]]=100,IF(DD290=1,2,0),0)</f>
        <v>0</v>
      </c>
      <c r="DF290" s="74">
        <f>IF(Taula4[[#This Row],[Import anual sol·licitat (màxim 1.200,00€ per treballador)]]=1200,IF(DE290=2,3,0),0)</f>
        <v>0</v>
      </c>
      <c r="DG290" s="74">
        <f>IF(Taula4[[#This Row],[% Jornada (no posar el símbol %)]]&lt;100,IF(Taula4[[#This Row],[Import anual sol·licitat (màxim 1.200,00€ per treballador)]]=1200,4,0),0)</f>
        <v>0</v>
      </c>
      <c r="DH290" s="74">
        <f t="shared" si="131"/>
        <v>0</v>
      </c>
      <c r="DI290" s="74" t="str">
        <f t="shared" si="132"/>
        <v/>
      </c>
      <c r="DJ290" s="74" t="str">
        <f t="shared" si="133"/>
        <v/>
      </c>
      <c r="DK290" s="74" t="str">
        <f t="shared" si="134"/>
        <v/>
      </c>
    </row>
    <row r="291" spans="1:115" ht="13.5" customHeight="1">
      <c r="A291" s="30"/>
      <c r="B291" s="76">
        <v>285</v>
      </c>
      <c r="C291" s="5"/>
      <c r="D291" s="138"/>
      <c r="E291" s="134"/>
      <c r="F291" s="132"/>
      <c r="G291" s="132"/>
      <c r="H291" s="5"/>
      <c r="I291" s="137"/>
      <c r="J291" s="5"/>
      <c r="K291" s="133"/>
      <c r="L291" s="214"/>
      <c r="M291" s="268"/>
      <c r="N291" s="160" t="str">
        <f t="shared" si="108"/>
        <v/>
      </c>
      <c r="O291" s="109"/>
      <c r="P291" s="7"/>
      <c r="Q291" s="7"/>
      <c r="R291" s="7"/>
      <c r="S291" s="7"/>
      <c r="CA291" s="69">
        <f t="shared" si="126"/>
        <v>0</v>
      </c>
      <c r="CB291" s="69" t="str">
        <f t="shared" si="109"/>
        <v/>
      </c>
      <c r="CC291" s="69" t="str">
        <f t="shared" si="110"/>
        <v/>
      </c>
      <c r="CD291" s="69">
        <f t="shared" si="119"/>
        <v>0</v>
      </c>
      <c r="CE291" s="69">
        <f t="shared" si="111"/>
        <v>0</v>
      </c>
      <c r="CF291" s="70" t="str">
        <f t="shared" si="112"/>
        <v/>
      </c>
      <c r="CG291" s="71">
        <f t="shared" si="113"/>
        <v>0</v>
      </c>
      <c r="CH291" s="71">
        <f t="shared" si="114"/>
        <v>0</v>
      </c>
      <c r="CI291" s="71">
        <f t="shared" si="127"/>
        <v>0</v>
      </c>
      <c r="CJ291" s="69">
        <f t="shared" si="128"/>
        <v>0</v>
      </c>
      <c r="CN291" s="73" t="str">
        <f t="shared" si="115"/>
        <v/>
      </c>
      <c r="CO291" s="74" t="str">
        <f t="shared" si="116"/>
        <v/>
      </c>
      <c r="CP291" s="74" t="str">
        <f t="shared" si="120"/>
        <v/>
      </c>
      <c r="CQ291" s="118" t="str">
        <f t="shared" si="117"/>
        <v/>
      </c>
      <c r="CR291" s="118" t="str">
        <f t="shared" si="118"/>
        <v/>
      </c>
      <c r="CS291" s="75" t="str">
        <f t="shared" si="121"/>
        <v/>
      </c>
      <c r="CT291" s="75" t="str">
        <f t="shared" si="122"/>
        <v/>
      </c>
      <c r="CU291" s="74" t="str">
        <f t="shared" si="123"/>
        <v/>
      </c>
      <c r="CV291" s="74" t="str">
        <f t="shared" si="124"/>
        <v/>
      </c>
      <c r="CW291" s="74" t="str">
        <f t="shared" si="129"/>
        <v/>
      </c>
      <c r="CX291" s="110"/>
      <c r="CZ291" s="75">
        <f t="shared" si="130"/>
        <v>0</v>
      </c>
      <c r="DB291" s="74">
        <f>IF(Taula4[[#This Row],[Codi del contracte]]&lt;&gt;"",IF(Taula4[[#This Row],[Codi del contracte]]&gt;199,IF(Taula4[[#This Row],[Codi del contracte]]&lt;300,1,0),0),0)</f>
        <v>0</v>
      </c>
      <c r="DC291" s="74">
        <f>IF(Taula4[[#This Row],[Codi del contracte]]&lt;&gt;"",IF(Taula4[[#This Row],[Codi del contracte]]&gt;499,IF(Taula4[[#This Row],[Codi del contracte]]&lt;600,1,0),0),0)</f>
        <v>0</v>
      </c>
      <c r="DD291" s="74">
        <f t="shared" si="125"/>
        <v>0</v>
      </c>
      <c r="DE291" s="74">
        <f>IF(Taula4[[#This Row],[% Jornada (no posar el símbol %)]]=100,IF(DD291=1,2,0),0)</f>
        <v>0</v>
      </c>
      <c r="DF291" s="74">
        <f>IF(Taula4[[#This Row],[Import anual sol·licitat (màxim 1.200,00€ per treballador)]]=1200,IF(DE291=2,3,0),0)</f>
        <v>0</v>
      </c>
      <c r="DG291" s="74">
        <f>IF(Taula4[[#This Row],[% Jornada (no posar el símbol %)]]&lt;100,IF(Taula4[[#This Row],[Import anual sol·licitat (màxim 1.200,00€ per treballador)]]=1200,4,0),0)</f>
        <v>0</v>
      </c>
      <c r="DH291" s="74">
        <f t="shared" si="131"/>
        <v>0</v>
      </c>
      <c r="DI291" s="74" t="str">
        <f t="shared" si="132"/>
        <v/>
      </c>
      <c r="DJ291" s="74" t="str">
        <f t="shared" si="133"/>
        <v/>
      </c>
      <c r="DK291" s="74" t="str">
        <f t="shared" si="134"/>
        <v/>
      </c>
    </row>
    <row r="292" spans="1:115" ht="13.5" customHeight="1">
      <c r="A292" s="30"/>
      <c r="B292" s="76">
        <v>286</v>
      </c>
      <c r="C292" s="5"/>
      <c r="D292" s="138"/>
      <c r="E292" s="134"/>
      <c r="F292" s="132"/>
      <c r="G292" s="132"/>
      <c r="H292" s="5"/>
      <c r="I292" s="137"/>
      <c r="J292" s="5"/>
      <c r="K292" s="133"/>
      <c r="L292" s="214"/>
      <c r="M292" s="268"/>
      <c r="N292" s="160" t="str">
        <f t="shared" si="108"/>
        <v/>
      </c>
      <c r="O292" s="109"/>
      <c r="P292" s="7"/>
      <c r="Q292" s="7"/>
      <c r="R292" s="7"/>
      <c r="S292" s="7"/>
      <c r="CA292" s="69">
        <f t="shared" si="126"/>
        <v>0</v>
      </c>
      <c r="CB292" s="69" t="str">
        <f t="shared" si="109"/>
        <v/>
      </c>
      <c r="CC292" s="69" t="str">
        <f t="shared" si="110"/>
        <v/>
      </c>
      <c r="CD292" s="69">
        <f t="shared" si="119"/>
        <v>0</v>
      </c>
      <c r="CE292" s="69">
        <f t="shared" si="111"/>
        <v>0</v>
      </c>
      <c r="CF292" s="70" t="str">
        <f t="shared" si="112"/>
        <v/>
      </c>
      <c r="CG292" s="71">
        <f t="shared" si="113"/>
        <v>0</v>
      </c>
      <c r="CH292" s="71">
        <f t="shared" si="114"/>
        <v>0</v>
      </c>
      <c r="CI292" s="71">
        <f t="shared" si="127"/>
        <v>0</v>
      </c>
      <c r="CJ292" s="69">
        <f t="shared" si="128"/>
        <v>0</v>
      </c>
      <c r="CN292" s="73" t="str">
        <f t="shared" si="115"/>
        <v/>
      </c>
      <c r="CO292" s="74" t="str">
        <f t="shared" si="116"/>
        <v/>
      </c>
      <c r="CP292" s="74" t="str">
        <f t="shared" si="120"/>
        <v/>
      </c>
      <c r="CQ292" s="118" t="str">
        <f t="shared" si="117"/>
        <v/>
      </c>
      <c r="CR292" s="118" t="str">
        <f t="shared" si="118"/>
        <v/>
      </c>
      <c r="CS292" s="75" t="str">
        <f t="shared" si="121"/>
        <v/>
      </c>
      <c r="CT292" s="75" t="str">
        <f t="shared" si="122"/>
        <v/>
      </c>
      <c r="CU292" s="74" t="str">
        <f t="shared" si="123"/>
        <v/>
      </c>
      <c r="CV292" s="74" t="str">
        <f t="shared" si="124"/>
        <v/>
      </c>
      <c r="CW292" s="74" t="str">
        <f t="shared" si="129"/>
        <v/>
      </c>
      <c r="CX292" s="110"/>
      <c r="CZ292" s="75">
        <f t="shared" si="130"/>
        <v>0</v>
      </c>
      <c r="DB292" s="74">
        <f>IF(Taula4[[#This Row],[Codi del contracte]]&lt;&gt;"",IF(Taula4[[#This Row],[Codi del contracte]]&gt;199,IF(Taula4[[#This Row],[Codi del contracte]]&lt;300,1,0),0),0)</f>
        <v>0</v>
      </c>
      <c r="DC292" s="74">
        <f>IF(Taula4[[#This Row],[Codi del contracte]]&lt;&gt;"",IF(Taula4[[#This Row],[Codi del contracte]]&gt;499,IF(Taula4[[#This Row],[Codi del contracte]]&lt;600,1,0),0),0)</f>
        <v>0</v>
      </c>
      <c r="DD292" s="74">
        <f t="shared" si="125"/>
        <v>0</v>
      </c>
      <c r="DE292" s="74">
        <f>IF(Taula4[[#This Row],[% Jornada (no posar el símbol %)]]=100,IF(DD292=1,2,0),0)</f>
        <v>0</v>
      </c>
      <c r="DF292" s="74">
        <f>IF(Taula4[[#This Row],[Import anual sol·licitat (màxim 1.200,00€ per treballador)]]=1200,IF(DE292=2,3,0),0)</f>
        <v>0</v>
      </c>
      <c r="DG292" s="74">
        <f>IF(Taula4[[#This Row],[% Jornada (no posar el símbol %)]]&lt;100,IF(Taula4[[#This Row],[Import anual sol·licitat (màxim 1.200,00€ per treballador)]]=1200,4,0),0)</f>
        <v>0</v>
      </c>
      <c r="DH292" s="74">
        <f t="shared" si="131"/>
        <v>0</v>
      </c>
      <c r="DI292" s="74" t="str">
        <f t="shared" si="132"/>
        <v/>
      </c>
      <c r="DJ292" s="74" t="str">
        <f t="shared" si="133"/>
        <v/>
      </c>
      <c r="DK292" s="74" t="str">
        <f t="shared" si="134"/>
        <v/>
      </c>
    </row>
    <row r="293" spans="1:115" ht="13.5" customHeight="1">
      <c r="A293" s="30"/>
      <c r="B293" s="76">
        <v>287</v>
      </c>
      <c r="C293" s="5"/>
      <c r="D293" s="138"/>
      <c r="E293" s="134"/>
      <c r="F293" s="132"/>
      <c r="G293" s="132"/>
      <c r="H293" s="5"/>
      <c r="I293" s="137"/>
      <c r="J293" s="5"/>
      <c r="K293" s="133"/>
      <c r="L293" s="214"/>
      <c r="M293" s="268"/>
      <c r="N293" s="160" t="str">
        <f t="shared" si="108"/>
        <v/>
      </c>
      <c r="O293" s="109"/>
      <c r="P293" s="7"/>
      <c r="Q293" s="7"/>
      <c r="R293" s="7"/>
      <c r="S293" s="7"/>
      <c r="CA293" s="69">
        <f t="shared" si="126"/>
        <v>0</v>
      </c>
      <c r="CB293" s="69" t="str">
        <f t="shared" si="109"/>
        <v/>
      </c>
      <c r="CC293" s="69" t="str">
        <f t="shared" si="110"/>
        <v/>
      </c>
      <c r="CD293" s="69">
        <f t="shared" si="119"/>
        <v>0</v>
      </c>
      <c r="CE293" s="69">
        <f t="shared" si="111"/>
        <v>0</v>
      </c>
      <c r="CF293" s="70" t="str">
        <f t="shared" si="112"/>
        <v/>
      </c>
      <c r="CG293" s="71">
        <f t="shared" si="113"/>
        <v>0</v>
      </c>
      <c r="CH293" s="71">
        <f t="shared" si="114"/>
        <v>0</v>
      </c>
      <c r="CI293" s="71">
        <f t="shared" si="127"/>
        <v>0</v>
      </c>
      <c r="CJ293" s="69">
        <f t="shared" si="128"/>
        <v>0</v>
      </c>
      <c r="CN293" s="73" t="str">
        <f t="shared" si="115"/>
        <v/>
      </c>
      <c r="CO293" s="74" t="str">
        <f t="shared" si="116"/>
        <v/>
      </c>
      <c r="CP293" s="74" t="str">
        <f t="shared" si="120"/>
        <v/>
      </c>
      <c r="CQ293" s="118" t="str">
        <f t="shared" si="117"/>
        <v/>
      </c>
      <c r="CR293" s="118" t="str">
        <f t="shared" si="118"/>
        <v/>
      </c>
      <c r="CS293" s="75" t="str">
        <f t="shared" si="121"/>
        <v/>
      </c>
      <c r="CT293" s="75" t="str">
        <f t="shared" si="122"/>
        <v/>
      </c>
      <c r="CU293" s="74" t="str">
        <f t="shared" si="123"/>
        <v/>
      </c>
      <c r="CV293" s="74" t="str">
        <f t="shared" si="124"/>
        <v/>
      </c>
      <c r="CW293" s="74" t="str">
        <f t="shared" si="129"/>
        <v/>
      </c>
      <c r="CX293" s="110"/>
      <c r="CZ293" s="75">
        <f t="shared" si="130"/>
        <v>0</v>
      </c>
      <c r="DB293" s="74">
        <f>IF(Taula4[[#This Row],[Codi del contracte]]&lt;&gt;"",IF(Taula4[[#This Row],[Codi del contracte]]&gt;199,IF(Taula4[[#This Row],[Codi del contracte]]&lt;300,1,0),0),0)</f>
        <v>0</v>
      </c>
      <c r="DC293" s="74">
        <f>IF(Taula4[[#This Row],[Codi del contracte]]&lt;&gt;"",IF(Taula4[[#This Row],[Codi del contracte]]&gt;499,IF(Taula4[[#This Row],[Codi del contracte]]&lt;600,1,0),0),0)</f>
        <v>0</v>
      </c>
      <c r="DD293" s="74">
        <f t="shared" si="125"/>
        <v>0</v>
      </c>
      <c r="DE293" s="74">
        <f>IF(Taula4[[#This Row],[% Jornada (no posar el símbol %)]]=100,IF(DD293=1,2,0),0)</f>
        <v>0</v>
      </c>
      <c r="DF293" s="74">
        <f>IF(Taula4[[#This Row],[Import anual sol·licitat (màxim 1.200,00€ per treballador)]]=1200,IF(DE293=2,3,0),0)</f>
        <v>0</v>
      </c>
      <c r="DG293" s="74">
        <f>IF(Taula4[[#This Row],[% Jornada (no posar el símbol %)]]&lt;100,IF(Taula4[[#This Row],[Import anual sol·licitat (màxim 1.200,00€ per treballador)]]=1200,4,0),0)</f>
        <v>0</v>
      </c>
      <c r="DH293" s="74">
        <f t="shared" si="131"/>
        <v>0</v>
      </c>
      <c r="DI293" s="74" t="str">
        <f t="shared" si="132"/>
        <v/>
      </c>
      <c r="DJ293" s="74" t="str">
        <f t="shared" si="133"/>
        <v/>
      </c>
      <c r="DK293" s="74" t="str">
        <f t="shared" si="134"/>
        <v/>
      </c>
    </row>
    <row r="294" spans="1:115" ht="13.5" customHeight="1">
      <c r="A294" s="30"/>
      <c r="B294" s="76">
        <v>288</v>
      </c>
      <c r="C294" s="5"/>
      <c r="D294" s="138"/>
      <c r="E294" s="134"/>
      <c r="F294" s="132"/>
      <c r="G294" s="132"/>
      <c r="H294" s="5"/>
      <c r="I294" s="137"/>
      <c r="J294" s="5"/>
      <c r="K294" s="133"/>
      <c r="L294" s="214"/>
      <c r="M294" s="268"/>
      <c r="N294" s="160" t="str">
        <f t="shared" si="108"/>
        <v/>
      </c>
      <c r="O294" s="109"/>
      <c r="P294" s="7"/>
      <c r="Q294" s="7"/>
      <c r="R294" s="7"/>
      <c r="S294" s="7"/>
      <c r="CA294" s="69">
        <f t="shared" si="126"/>
        <v>0</v>
      </c>
      <c r="CB294" s="69" t="str">
        <f t="shared" si="109"/>
        <v/>
      </c>
      <c r="CC294" s="69" t="str">
        <f t="shared" si="110"/>
        <v/>
      </c>
      <c r="CD294" s="69">
        <f t="shared" si="119"/>
        <v>0</v>
      </c>
      <c r="CE294" s="69">
        <f t="shared" si="111"/>
        <v>0</v>
      </c>
      <c r="CF294" s="70" t="str">
        <f t="shared" si="112"/>
        <v/>
      </c>
      <c r="CG294" s="71">
        <f t="shared" si="113"/>
        <v>0</v>
      </c>
      <c r="CH294" s="71">
        <f t="shared" si="114"/>
        <v>0</v>
      </c>
      <c r="CI294" s="71">
        <f t="shared" si="127"/>
        <v>0</v>
      </c>
      <c r="CJ294" s="69">
        <f t="shared" si="128"/>
        <v>0</v>
      </c>
      <c r="CN294" s="73" t="str">
        <f t="shared" si="115"/>
        <v/>
      </c>
      <c r="CO294" s="74" t="str">
        <f t="shared" si="116"/>
        <v/>
      </c>
      <c r="CP294" s="74" t="str">
        <f t="shared" si="120"/>
        <v/>
      </c>
      <c r="CQ294" s="118" t="str">
        <f t="shared" si="117"/>
        <v/>
      </c>
      <c r="CR294" s="118" t="str">
        <f t="shared" si="118"/>
        <v/>
      </c>
      <c r="CS294" s="75" t="str">
        <f t="shared" si="121"/>
        <v/>
      </c>
      <c r="CT294" s="75" t="str">
        <f t="shared" si="122"/>
        <v/>
      </c>
      <c r="CU294" s="74" t="str">
        <f t="shared" si="123"/>
        <v/>
      </c>
      <c r="CV294" s="74" t="str">
        <f t="shared" si="124"/>
        <v/>
      </c>
      <c r="CW294" s="74" t="str">
        <f t="shared" si="129"/>
        <v/>
      </c>
      <c r="CX294" s="110"/>
      <c r="CZ294" s="75">
        <f t="shared" si="130"/>
        <v>0</v>
      </c>
      <c r="DB294" s="74">
        <f>IF(Taula4[[#This Row],[Codi del contracte]]&lt;&gt;"",IF(Taula4[[#This Row],[Codi del contracte]]&gt;199,IF(Taula4[[#This Row],[Codi del contracte]]&lt;300,1,0),0),0)</f>
        <v>0</v>
      </c>
      <c r="DC294" s="74">
        <f>IF(Taula4[[#This Row],[Codi del contracte]]&lt;&gt;"",IF(Taula4[[#This Row],[Codi del contracte]]&gt;499,IF(Taula4[[#This Row],[Codi del contracte]]&lt;600,1,0),0),0)</f>
        <v>0</v>
      </c>
      <c r="DD294" s="74">
        <f t="shared" si="125"/>
        <v>0</v>
      </c>
      <c r="DE294" s="74">
        <f>IF(Taula4[[#This Row],[% Jornada (no posar el símbol %)]]=100,IF(DD294=1,2,0),0)</f>
        <v>0</v>
      </c>
      <c r="DF294" s="74">
        <f>IF(Taula4[[#This Row],[Import anual sol·licitat (màxim 1.200,00€ per treballador)]]=1200,IF(DE294=2,3,0),0)</f>
        <v>0</v>
      </c>
      <c r="DG294" s="74">
        <f>IF(Taula4[[#This Row],[% Jornada (no posar el símbol %)]]&lt;100,IF(Taula4[[#This Row],[Import anual sol·licitat (màxim 1.200,00€ per treballador)]]=1200,4,0),0)</f>
        <v>0</v>
      </c>
      <c r="DH294" s="74">
        <f t="shared" si="131"/>
        <v>0</v>
      </c>
      <c r="DI294" s="74" t="str">
        <f t="shared" si="132"/>
        <v/>
      </c>
      <c r="DJ294" s="74" t="str">
        <f t="shared" si="133"/>
        <v/>
      </c>
      <c r="DK294" s="74" t="str">
        <f t="shared" si="134"/>
        <v/>
      </c>
    </row>
    <row r="295" spans="1:115" ht="13.5" customHeight="1">
      <c r="A295" s="30"/>
      <c r="B295" s="76">
        <v>289</v>
      </c>
      <c r="C295" s="5"/>
      <c r="D295" s="138"/>
      <c r="E295" s="134"/>
      <c r="F295" s="132"/>
      <c r="G295" s="132"/>
      <c r="H295" s="5"/>
      <c r="I295" s="137"/>
      <c r="J295" s="5"/>
      <c r="K295" s="133"/>
      <c r="L295" s="214"/>
      <c r="M295" s="268"/>
      <c r="N295" s="160" t="str">
        <f t="shared" si="108"/>
        <v/>
      </c>
      <c r="O295" s="109"/>
      <c r="P295" s="7"/>
      <c r="Q295" s="7"/>
      <c r="R295" s="7"/>
      <c r="S295" s="7"/>
      <c r="CA295" s="69">
        <f t="shared" si="126"/>
        <v>0</v>
      </c>
      <c r="CB295" s="69" t="str">
        <f t="shared" si="109"/>
        <v/>
      </c>
      <c r="CC295" s="69" t="str">
        <f t="shared" si="110"/>
        <v/>
      </c>
      <c r="CD295" s="69">
        <f t="shared" si="119"/>
        <v>0</v>
      </c>
      <c r="CE295" s="69">
        <f t="shared" si="111"/>
        <v>0</v>
      </c>
      <c r="CF295" s="70" t="str">
        <f t="shared" si="112"/>
        <v/>
      </c>
      <c r="CG295" s="71">
        <f t="shared" si="113"/>
        <v>0</v>
      </c>
      <c r="CH295" s="71">
        <f t="shared" si="114"/>
        <v>0</v>
      </c>
      <c r="CI295" s="71">
        <f t="shared" si="127"/>
        <v>0</v>
      </c>
      <c r="CJ295" s="69">
        <f t="shared" si="128"/>
        <v>0</v>
      </c>
      <c r="CN295" s="73" t="str">
        <f t="shared" si="115"/>
        <v/>
      </c>
      <c r="CO295" s="74" t="str">
        <f t="shared" si="116"/>
        <v/>
      </c>
      <c r="CP295" s="74" t="str">
        <f t="shared" si="120"/>
        <v/>
      </c>
      <c r="CQ295" s="118" t="str">
        <f t="shared" si="117"/>
        <v/>
      </c>
      <c r="CR295" s="118" t="str">
        <f t="shared" si="118"/>
        <v/>
      </c>
      <c r="CS295" s="75" t="str">
        <f t="shared" si="121"/>
        <v/>
      </c>
      <c r="CT295" s="75" t="str">
        <f t="shared" si="122"/>
        <v/>
      </c>
      <c r="CU295" s="74" t="str">
        <f t="shared" si="123"/>
        <v/>
      </c>
      <c r="CV295" s="74" t="str">
        <f t="shared" si="124"/>
        <v/>
      </c>
      <c r="CW295" s="74" t="str">
        <f t="shared" si="129"/>
        <v/>
      </c>
      <c r="CX295" s="110"/>
      <c r="CZ295" s="75">
        <f t="shared" si="130"/>
        <v>0</v>
      </c>
      <c r="DB295" s="74">
        <f>IF(Taula4[[#This Row],[Codi del contracte]]&lt;&gt;"",IF(Taula4[[#This Row],[Codi del contracte]]&gt;199,IF(Taula4[[#This Row],[Codi del contracte]]&lt;300,1,0),0),0)</f>
        <v>0</v>
      </c>
      <c r="DC295" s="74">
        <f>IF(Taula4[[#This Row],[Codi del contracte]]&lt;&gt;"",IF(Taula4[[#This Row],[Codi del contracte]]&gt;499,IF(Taula4[[#This Row],[Codi del contracte]]&lt;600,1,0),0),0)</f>
        <v>0</v>
      </c>
      <c r="DD295" s="74">
        <f t="shared" si="125"/>
        <v>0</v>
      </c>
      <c r="DE295" s="74">
        <f>IF(Taula4[[#This Row],[% Jornada (no posar el símbol %)]]=100,IF(DD295=1,2,0),0)</f>
        <v>0</v>
      </c>
      <c r="DF295" s="74">
        <f>IF(Taula4[[#This Row],[Import anual sol·licitat (màxim 1.200,00€ per treballador)]]=1200,IF(DE295=2,3,0),0)</f>
        <v>0</v>
      </c>
      <c r="DG295" s="74">
        <f>IF(Taula4[[#This Row],[% Jornada (no posar el símbol %)]]&lt;100,IF(Taula4[[#This Row],[Import anual sol·licitat (màxim 1.200,00€ per treballador)]]=1200,4,0),0)</f>
        <v>0</v>
      </c>
      <c r="DH295" s="74">
        <f t="shared" si="131"/>
        <v>0</v>
      </c>
      <c r="DI295" s="74" t="str">
        <f t="shared" si="132"/>
        <v/>
      </c>
      <c r="DJ295" s="74" t="str">
        <f t="shared" si="133"/>
        <v/>
      </c>
      <c r="DK295" s="74" t="str">
        <f t="shared" si="134"/>
        <v/>
      </c>
    </row>
    <row r="296" spans="1:115" ht="13.5" customHeight="1">
      <c r="A296" s="30"/>
      <c r="B296" s="76">
        <v>290</v>
      </c>
      <c r="C296" s="5"/>
      <c r="D296" s="138"/>
      <c r="E296" s="134"/>
      <c r="F296" s="132"/>
      <c r="G296" s="132"/>
      <c r="H296" s="5"/>
      <c r="I296" s="137"/>
      <c r="J296" s="5"/>
      <c r="K296" s="133"/>
      <c r="L296" s="214"/>
      <c r="M296" s="268"/>
      <c r="N296" s="160" t="str">
        <f t="shared" si="108"/>
        <v/>
      </c>
      <c r="O296" s="109"/>
      <c r="P296" s="7"/>
      <c r="Q296" s="7"/>
      <c r="R296" s="7"/>
      <c r="S296" s="7"/>
      <c r="CA296" s="69">
        <f t="shared" si="126"/>
        <v>0</v>
      </c>
      <c r="CB296" s="69" t="str">
        <f t="shared" si="109"/>
        <v/>
      </c>
      <c r="CC296" s="69" t="str">
        <f t="shared" si="110"/>
        <v/>
      </c>
      <c r="CD296" s="69">
        <f t="shared" si="119"/>
        <v>0</v>
      </c>
      <c r="CE296" s="69">
        <f t="shared" si="111"/>
        <v>0</v>
      </c>
      <c r="CF296" s="70" t="str">
        <f t="shared" si="112"/>
        <v/>
      </c>
      <c r="CG296" s="71">
        <f t="shared" si="113"/>
        <v>0</v>
      </c>
      <c r="CH296" s="71">
        <f t="shared" si="114"/>
        <v>0</v>
      </c>
      <c r="CI296" s="71">
        <f t="shared" si="127"/>
        <v>0</v>
      </c>
      <c r="CJ296" s="69">
        <f t="shared" si="128"/>
        <v>0</v>
      </c>
      <c r="CN296" s="73" t="str">
        <f t="shared" si="115"/>
        <v/>
      </c>
      <c r="CO296" s="74" t="str">
        <f t="shared" si="116"/>
        <v/>
      </c>
      <c r="CP296" s="74" t="str">
        <f t="shared" si="120"/>
        <v/>
      </c>
      <c r="CQ296" s="118" t="str">
        <f t="shared" si="117"/>
        <v/>
      </c>
      <c r="CR296" s="118" t="str">
        <f t="shared" si="118"/>
        <v/>
      </c>
      <c r="CS296" s="75" t="str">
        <f t="shared" si="121"/>
        <v/>
      </c>
      <c r="CT296" s="75" t="str">
        <f t="shared" si="122"/>
        <v/>
      </c>
      <c r="CU296" s="74" t="str">
        <f t="shared" si="123"/>
        <v/>
      </c>
      <c r="CV296" s="74" t="str">
        <f t="shared" si="124"/>
        <v/>
      </c>
      <c r="CW296" s="74" t="str">
        <f t="shared" si="129"/>
        <v/>
      </c>
      <c r="CX296" s="110"/>
      <c r="CZ296" s="75">
        <f t="shared" si="130"/>
        <v>0</v>
      </c>
      <c r="DB296" s="74">
        <f>IF(Taula4[[#This Row],[Codi del contracte]]&lt;&gt;"",IF(Taula4[[#This Row],[Codi del contracte]]&gt;199,IF(Taula4[[#This Row],[Codi del contracte]]&lt;300,1,0),0),0)</f>
        <v>0</v>
      </c>
      <c r="DC296" s="74">
        <f>IF(Taula4[[#This Row],[Codi del contracte]]&lt;&gt;"",IF(Taula4[[#This Row],[Codi del contracte]]&gt;499,IF(Taula4[[#This Row],[Codi del contracte]]&lt;600,1,0),0),0)</f>
        <v>0</v>
      </c>
      <c r="DD296" s="74">
        <f t="shared" si="125"/>
        <v>0</v>
      </c>
      <c r="DE296" s="74">
        <f>IF(Taula4[[#This Row],[% Jornada (no posar el símbol %)]]=100,IF(DD296=1,2,0),0)</f>
        <v>0</v>
      </c>
      <c r="DF296" s="74">
        <f>IF(Taula4[[#This Row],[Import anual sol·licitat (màxim 1.200,00€ per treballador)]]=1200,IF(DE296=2,3,0),0)</f>
        <v>0</v>
      </c>
      <c r="DG296" s="74">
        <f>IF(Taula4[[#This Row],[% Jornada (no posar el símbol %)]]&lt;100,IF(Taula4[[#This Row],[Import anual sol·licitat (màxim 1.200,00€ per treballador)]]=1200,4,0),0)</f>
        <v>0</v>
      </c>
      <c r="DH296" s="74">
        <f t="shared" si="131"/>
        <v>0</v>
      </c>
      <c r="DI296" s="74" t="str">
        <f t="shared" si="132"/>
        <v/>
      </c>
      <c r="DJ296" s="74" t="str">
        <f t="shared" si="133"/>
        <v/>
      </c>
      <c r="DK296" s="74" t="str">
        <f t="shared" si="134"/>
        <v/>
      </c>
    </row>
    <row r="297" spans="1:115" ht="13.5" customHeight="1">
      <c r="A297" s="30"/>
      <c r="B297" s="76">
        <v>291</v>
      </c>
      <c r="C297" s="5"/>
      <c r="D297" s="138"/>
      <c r="E297" s="134"/>
      <c r="F297" s="132"/>
      <c r="G297" s="132"/>
      <c r="H297" s="5"/>
      <c r="I297" s="137"/>
      <c r="J297" s="5"/>
      <c r="K297" s="133"/>
      <c r="L297" s="214"/>
      <c r="M297" s="268"/>
      <c r="N297" s="160" t="str">
        <f t="shared" si="108"/>
        <v/>
      </c>
      <c r="O297" s="109"/>
      <c r="P297" s="7"/>
      <c r="Q297" s="7"/>
      <c r="R297" s="7"/>
      <c r="S297" s="7"/>
      <c r="CA297" s="69">
        <f t="shared" si="126"/>
        <v>0</v>
      </c>
      <c r="CB297" s="69" t="str">
        <f t="shared" si="109"/>
        <v/>
      </c>
      <c r="CC297" s="69" t="str">
        <f t="shared" si="110"/>
        <v/>
      </c>
      <c r="CD297" s="69">
        <f t="shared" si="119"/>
        <v>0</v>
      </c>
      <c r="CE297" s="69">
        <f t="shared" si="111"/>
        <v>0</v>
      </c>
      <c r="CF297" s="70" t="str">
        <f t="shared" si="112"/>
        <v/>
      </c>
      <c r="CG297" s="71">
        <f t="shared" si="113"/>
        <v>0</v>
      </c>
      <c r="CH297" s="71">
        <f t="shared" si="114"/>
        <v>0</v>
      </c>
      <c r="CI297" s="71">
        <f t="shared" si="127"/>
        <v>0</v>
      </c>
      <c r="CJ297" s="69">
        <f t="shared" si="128"/>
        <v>0</v>
      </c>
      <c r="CN297" s="73" t="str">
        <f t="shared" si="115"/>
        <v/>
      </c>
      <c r="CO297" s="74" t="str">
        <f t="shared" si="116"/>
        <v/>
      </c>
      <c r="CP297" s="74" t="str">
        <f t="shared" si="120"/>
        <v/>
      </c>
      <c r="CQ297" s="118" t="str">
        <f t="shared" si="117"/>
        <v/>
      </c>
      <c r="CR297" s="118" t="str">
        <f t="shared" si="118"/>
        <v/>
      </c>
      <c r="CS297" s="75" t="str">
        <f t="shared" si="121"/>
        <v/>
      </c>
      <c r="CT297" s="75" t="str">
        <f t="shared" si="122"/>
        <v/>
      </c>
      <c r="CU297" s="74" t="str">
        <f t="shared" si="123"/>
        <v/>
      </c>
      <c r="CV297" s="74" t="str">
        <f t="shared" si="124"/>
        <v/>
      </c>
      <c r="CW297" s="74" t="str">
        <f t="shared" si="129"/>
        <v/>
      </c>
      <c r="CX297" s="110"/>
      <c r="CZ297" s="75">
        <f t="shared" si="130"/>
        <v>0</v>
      </c>
      <c r="DB297" s="74">
        <f>IF(Taula4[[#This Row],[Codi del contracte]]&lt;&gt;"",IF(Taula4[[#This Row],[Codi del contracte]]&gt;199,IF(Taula4[[#This Row],[Codi del contracte]]&lt;300,1,0),0),0)</f>
        <v>0</v>
      </c>
      <c r="DC297" s="74">
        <f>IF(Taula4[[#This Row],[Codi del contracte]]&lt;&gt;"",IF(Taula4[[#This Row],[Codi del contracte]]&gt;499,IF(Taula4[[#This Row],[Codi del contracte]]&lt;600,1,0),0),0)</f>
        <v>0</v>
      </c>
      <c r="DD297" s="74">
        <f t="shared" si="125"/>
        <v>0</v>
      </c>
      <c r="DE297" s="74">
        <f>IF(Taula4[[#This Row],[% Jornada (no posar el símbol %)]]=100,IF(DD297=1,2,0),0)</f>
        <v>0</v>
      </c>
      <c r="DF297" s="74">
        <f>IF(Taula4[[#This Row],[Import anual sol·licitat (màxim 1.200,00€ per treballador)]]=1200,IF(DE297=2,3,0),0)</f>
        <v>0</v>
      </c>
      <c r="DG297" s="74">
        <f>IF(Taula4[[#This Row],[% Jornada (no posar el símbol %)]]&lt;100,IF(Taula4[[#This Row],[Import anual sol·licitat (màxim 1.200,00€ per treballador)]]=1200,4,0),0)</f>
        <v>0</v>
      </c>
      <c r="DH297" s="74">
        <f t="shared" si="131"/>
        <v>0</v>
      </c>
      <c r="DI297" s="74" t="str">
        <f t="shared" si="132"/>
        <v/>
      </c>
      <c r="DJ297" s="74" t="str">
        <f t="shared" si="133"/>
        <v/>
      </c>
      <c r="DK297" s="74" t="str">
        <f t="shared" si="134"/>
        <v/>
      </c>
    </row>
    <row r="298" spans="1:115" ht="13.5" customHeight="1">
      <c r="A298" s="30"/>
      <c r="B298" s="76">
        <v>292</v>
      </c>
      <c r="C298" s="5"/>
      <c r="D298" s="138"/>
      <c r="E298" s="134"/>
      <c r="F298" s="132"/>
      <c r="G298" s="132"/>
      <c r="H298" s="5"/>
      <c r="I298" s="137"/>
      <c r="J298" s="5"/>
      <c r="K298" s="133"/>
      <c r="L298" s="214"/>
      <c r="M298" s="268"/>
      <c r="N298" s="160" t="str">
        <f t="shared" si="108"/>
        <v/>
      </c>
      <c r="O298" s="109"/>
      <c r="P298" s="7"/>
      <c r="Q298" s="7"/>
      <c r="R298" s="7"/>
      <c r="S298" s="7"/>
      <c r="CA298" s="69">
        <f t="shared" si="126"/>
        <v>0</v>
      </c>
      <c r="CB298" s="69" t="str">
        <f t="shared" si="109"/>
        <v/>
      </c>
      <c r="CC298" s="69" t="str">
        <f t="shared" si="110"/>
        <v/>
      </c>
      <c r="CD298" s="69">
        <f t="shared" si="119"/>
        <v>0</v>
      </c>
      <c r="CE298" s="69">
        <f t="shared" si="111"/>
        <v>0</v>
      </c>
      <c r="CF298" s="70" t="str">
        <f t="shared" si="112"/>
        <v/>
      </c>
      <c r="CG298" s="71">
        <f t="shared" si="113"/>
        <v>0</v>
      </c>
      <c r="CH298" s="71">
        <f t="shared" si="114"/>
        <v>0</v>
      </c>
      <c r="CI298" s="71">
        <f t="shared" si="127"/>
        <v>0</v>
      </c>
      <c r="CJ298" s="69">
        <f t="shared" si="128"/>
        <v>0</v>
      </c>
      <c r="CN298" s="73" t="str">
        <f t="shared" si="115"/>
        <v/>
      </c>
      <c r="CO298" s="74" t="str">
        <f t="shared" si="116"/>
        <v/>
      </c>
      <c r="CP298" s="74" t="str">
        <f t="shared" si="120"/>
        <v/>
      </c>
      <c r="CQ298" s="118" t="str">
        <f t="shared" si="117"/>
        <v/>
      </c>
      <c r="CR298" s="118" t="str">
        <f t="shared" si="118"/>
        <v/>
      </c>
      <c r="CS298" s="75" t="str">
        <f t="shared" si="121"/>
        <v/>
      </c>
      <c r="CT298" s="75" t="str">
        <f t="shared" si="122"/>
        <v/>
      </c>
      <c r="CU298" s="74" t="str">
        <f t="shared" si="123"/>
        <v/>
      </c>
      <c r="CV298" s="74" t="str">
        <f t="shared" si="124"/>
        <v/>
      </c>
      <c r="CW298" s="74" t="str">
        <f t="shared" si="129"/>
        <v/>
      </c>
      <c r="CX298" s="110"/>
      <c r="CZ298" s="75">
        <f t="shared" si="130"/>
        <v>0</v>
      </c>
      <c r="DB298" s="74">
        <f>IF(Taula4[[#This Row],[Codi del contracte]]&lt;&gt;"",IF(Taula4[[#This Row],[Codi del contracte]]&gt;199,IF(Taula4[[#This Row],[Codi del contracte]]&lt;300,1,0),0),0)</f>
        <v>0</v>
      </c>
      <c r="DC298" s="74">
        <f>IF(Taula4[[#This Row],[Codi del contracte]]&lt;&gt;"",IF(Taula4[[#This Row],[Codi del contracte]]&gt;499,IF(Taula4[[#This Row],[Codi del contracte]]&lt;600,1,0),0),0)</f>
        <v>0</v>
      </c>
      <c r="DD298" s="74">
        <f t="shared" si="125"/>
        <v>0</v>
      </c>
      <c r="DE298" s="74">
        <f>IF(Taula4[[#This Row],[% Jornada (no posar el símbol %)]]=100,IF(DD298=1,2,0),0)</f>
        <v>0</v>
      </c>
      <c r="DF298" s="74">
        <f>IF(Taula4[[#This Row],[Import anual sol·licitat (màxim 1.200,00€ per treballador)]]=1200,IF(DE298=2,3,0),0)</f>
        <v>0</v>
      </c>
      <c r="DG298" s="74">
        <f>IF(Taula4[[#This Row],[% Jornada (no posar el símbol %)]]&lt;100,IF(Taula4[[#This Row],[Import anual sol·licitat (màxim 1.200,00€ per treballador)]]=1200,4,0),0)</f>
        <v>0</v>
      </c>
      <c r="DH298" s="74">
        <f t="shared" si="131"/>
        <v>0</v>
      </c>
      <c r="DI298" s="74" t="str">
        <f t="shared" si="132"/>
        <v/>
      </c>
      <c r="DJ298" s="74" t="str">
        <f t="shared" si="133"/>
        <v/>
      </c>
      <c r="DK298" s="74" t="str">
        <f t="shared" si="134"/>
        <v/>
      </c>
    </row>
    <row r="299" spans="1:115" ht="13.5" customHeight="1">
      <c r="A299" s="30"/>
      <c r="B299" s="76">
        <v>293</v>
      </c>
      <c r="C299" s="5"/>
      <c r="D299" s="138"/>
      <c r="E299" s="134"/>
      <c r="F299" s="132"/>
      <c r="G299" s="132"/>
      <c r="H299" s="5"/>
      <c r="I299" s="137"/>
      <c r="J299" s="5"/>
      <c r="K299" s="133"/>
      <c r="L299" s="214"/>
      <c r="M299" s="268"/>
      <c r="N299" s="160" t="str">
        <f t="shared" si="108"/>
        <v/>
      </c>
      <c r="O299" s="109"/>
      <c r="P299" s="7"/>
      <c r="Q299" s="7"/>
      <c r="R299" s="7"/>
      <c r="S299" s="7"/>
      <c r="CA299" s="69">
        <f t="shared" si="126"/>
        <v>0</v>
      </c>
      <c r="CB299" s="69" t="str">
        <f t="shared" si="109"/>
        <v/>
      </c>
      <c r="CC299" s="69" t="str">
        <f t="shared" si="110"/>
        <v/>
      </c>
      <c r="CD299" s="69">
        <f t="shared" si="119"/>
        <v>0</v>
      </c>
      <c r="CE299" s="69">
        <f t="shared" si="111"/>
        <v>0</v>
      </c>
      <c r="CF299" s="70" t="str">
        <f t="shared" si="112"/>
        <v/>
      </c>
      <c r="CG299" s="71">
        <f t="shared" si="113"/>
        <v>0</v>
      </c>
      <c r="CH299" s="71">
        <f t="shared" si="114"/>
        <v>0</v>
      </c>
      <c r="CI299" s="71">
        <f t="shared" si="127"/>
        <v>0</v>
      </c>
      <c r="CJ299" s="69">
        <f t="shared" si="128"/>
        <v>0</v>
      </c>
      <c r="CN299" s="73" t="str">
        <f t="shared" si="115"/>
        <v/>
      </c>
      <c r="CO299" s="74" t="str">
        <f t="shared" si="116"/>
        <v/>
      </c>
      <c r="CP299" s="74" t="str">
        <f t="shared" si="120"/>
        <v/>
      </c>
      <c r="CQ299" s="118" t="str">
        <f t="shared" si="117"/>
        <v/>
      </c>
      <c r="CR299" s="118" t="str">
        <f t="shared" si="118"/>
        <v/>
      </c>
      <c r="CS299" s="75" t="str">
        <f t="shared" si="121"/>
        <v/>
      </c>
      <c r="CT299" s="75" t="str">
        <f t="shared" si="122"/>
        <v/>
      </c>
      <c r="CU299" s="74" t="str">
        <f t="shared" si="123"/>
        <v/>
      </c>
      <c r="CV299" s="74" t="str">
        <f t="shared" si="124"/>
        <v/>
      </c>
      <c r="CW299" s="74" t="str">
        <f t="shared" si="129"/>
        <v/>
      </c>
      <c r="CX299" s="110"/>
      <c r="CZ299" s="75">
        <f t="shared" si="130"/>
        <v>0</v>
      </c>
      <c r="DB299" s="74">
        <f>IF(Taula4[[#This Row],[Codi del contracte]]&lt;&gt;"",IF(Taula4[[#This Row],[Codi del contracte]]&gt;199,IF(Taula4[[#This Row],[Codi del contracte]]&lt;300,1,0),0),0)</f>
        <v>0</v>
      </c>
      <c r="DC299" s="74">
        <f>IF(Taula4[[#This Row],[Codi del contracte]]&lt;&gt;"",IF(Taula4[[#This Row],[Codi del contracte]]&gt;499,IF(Taula4[[#This Row],[Codi del contracte]]&lt;600,1,0),0),0)</f>
        <v>0</v>
      </c>
      <c r="DD299" s="74">
        <f t="shared" si="125"/>
        <v>0</v>
      </c>
      <c r="DE299" s="74">
        <f>IF(Taula4[[#This Row],[% Jornada (no posar el símbol %)]]=100,IF(DD299=1,2,0),0)</f>
        <v>0</v>
      </c>
      <c r="DF299" s="74">
        <f>IF(Taula4[[#This Row],[Import anual sol·licitat (màxim 1.200,00€ per treballador)]]=1200,IF(DE299=2,3,0),0)</f>
        <v>0</v>
      </c>
      <c r="DG299" s="74">
        <f>IF(Taula4[[#This Row],[% Jornada (no posar el símbol %)]]&lt;100,IF(Taula4[[#This Row],[Import anual sol·licitat (màxim 1.200,00€ per treballador)]]=1200,4,0),0)</f>
        <v>0</v>
      </c>
      <c r="DH299" s="74">
        <f t="shared" si="131"/>
        <v>0</v>
      </c>
      <c r="DI299" s="74" t="str">
        <f t="shared" si="132"/>
        <v/>
      </c>
      <c r="DJ299" s="74" t="str">
        <f t="shared" si="133"/>
        <v/>
      </c>
      <c r="DK299" s="74" t="str">
        <f t="shared" si="134"/>
        <v/>
      </c>
    </row>
    <row r="300" spans="1:115" ht="13.5" customHeight="1">
      <c r="A300" s="30"/>
      <c r="B300" s="76">
        <v>294</v>
      </c>
      <c r="C300" s="5"/>
      <c r="D300" s="138"/>
      <c r="E300" s="134"/>
      <c r="F300" s="132"/>
      <c r="G300" s="132"/>
      <c r="H300" s="5"/>
      <c r="I300" s="137"/>
      <c r="J300" s="5"/>
      <c r="K300" s="133"/>
      <c r="L300" s="214"/>
      <c r="M300" s="268"/>
      <c r="N300" s="160" t="str">
        <f t="shared" si="108"/>
        <v/>
      </c>
      <c r="O300" s="108"/>
      <c r="P300" s="7"/>
      <c r="Q300" s="7"/>
      <c r="R300" s="7"/>
      <c r="S300" s="7"/>
      <c r="CA300" s="69">
        <f t="shared" si="126"/>
        <v>0</v>
      </c>
      <c r="CB300" s="69" t="str">
        <f t="shared" si="109"/>
        <v/>
      </c>
      <c r="CC300" s="69" t="str">
        <f t="shared" si="110"/>
        <v/>
      </c>
      <c r="CD300" s="69">
        <f t="shared" si="119"/>
        <v>0</v>
      </c>
      <c r="CE300" s="69">
        <f t="shared" si="111"/>
        <v>0</v>
      </c>
      <c r="CF300" s="70" t="str">
        <f t="shared" si="112"/>
        <v/>
      </c>
      <c r="CG300" s="71">
        <f t="shared" si="113"/>
        <v>0</v>
      </c>
      <c r="CH300" s="71">
        <f t="shared" si="114"/>
        <v>0</v>
      </c>
      <c r="CI300" s="71">
        <f t="shared" si="127"/>
        <v>0</v>
      </c>
      <c r="CJ300" s="69">
        <f t="shared" si="128"/>
        <v>0</v>
      </c>
      <c r="CN300" s="73" t="str">
        <f t="shared" si="115"/>
        <v/>
      </c>
      <c r="CO300" s="74" t="str">
        <f t="shared" si="116"/>
        <v/>
      </c>
      <c r="CP300" s="74" t="str">
        <f t="shared" si="120"/>
        <v/>
      </c>
      <c r="CQ300" s="118" t="str">
        <f t="shared" si="117"/>
        <v/>
      </c>
      <c r="CR300" s="118" t="str">
        <f t="shared" si="118"/>
        <v/>
      </c>
      <c r="CS300" s="75" t="str">
        <f t="shared" si="121"/>
        <v/>
      </c>
      <c r="CT300" s="75" t="str">
        <f t="shared" si="122"/>
        <v/>
      </c>
      <c r="CU300" s="74" t="str">
        <f t="shared" si="123"/>
        <v/>
      </c>
      <c r="CV300" s="74" t="str">
        <f t="shared" si="124"/>
        <v/>
      </c>
      <c r="CW300" s="74" t="str">
        <f t="shared" si="129"/>
        <v/>
      </c>
      <c r="CX300" s="110"/>
      <c r="CZ300" s="75">
        <f t="shared" si="130"/>
        <v>0</v>
      </c>
      <c r="DB300" s="74">
        <f>IF(Taula4[[#This Row],[Codi del contracte]]&lt;&gt;"",IF(Taula4[[#This Row],[Codi del contracte]]&gt;199,IF(Taula4[[#This Row],[Codi del contracte]]&lt;300,1,0),0),0)</f>
        <v>0</v>
      </c>
      <c r="DC300" s="74">
        <f>IF(Taula4[[#This Row],[Codi del contracte]]&lt;&gt;"",IF(Taula4[[#This Row],[Codi del contracte]]&gt;499,IF(Taula4[[#This Row],[Codi del contracte]]&lt;600,1,0),0),0)</f>
        <v>0</v>
      </c>
      <c r="DD300" s="74">
        <f t="shared" si="125"/>
        <v>0</v>
      </c>
      <c r="DE300" s="74">
        <f>IF(Taula4[[#This Row],[% Jornada (no posar el símbol %)]]=100,IF(DD300=1,2,0),0)</f>
        <v>0</v>
      </c>
      <c r="DF300" s="74">
        <f>IF(Taula4[[#This Row],[Import anual sol·licitat (màxim 1.200,00€ per treballador)]]=1200,IF(DE300=2,3,0),0)</f>
        <v>0</v>
      </c>
      <c r="DG300" s="74">
        <f>IF(Taula4[[#This Row],[% Jornada (no posar el símbol %)]]&lt;100,IF(Taula4[[#This Row],[Import anual sol·licitat (màxim 1.200,00€ per treballador)]]=1200,4,0),0)</f>
        <v>0</v>
      </c>
      <c r="DH300" s="74">
        <f t="shared" si="131"/>
        <v>0</v>
      </c>
      <c r="DI300" s="74" t="str">
        <f t="shared" si="132"/>
        <v/>
      </c>
      <c r="DJ300" s="74" t="str">
        <f t="shared" si="133"/>
        <v/>
      </c>
      <c r="DK300" s="74" t="str">
        <f t="shared" si="134"/>
        <v/>
      </c>
    </row>
    <row r="301" spans="1:115" ht="13.5" customHeight="1">
      <c r="A301" s="30"/>
      <c r="B301" s="76">
        <v>295</v>
      </c>
      <c r="C301" s="5"/>
      <c r="D301" s="138"/>
      <c r="E301" s="134"/>
      <c r="F301" s="132"/>
      <c r="G301" s="132"/>
      <c r="H301" s="5"/>
      <c r="I301" s="137"/>
      <c r="J301" s="5"/>
      <c r="K301" s="133"/>
      <c r="L301" s="214"/>
      <c r="M301" s="268"/>
      <c r="N301" s="160" t="str">
        <f t="shared" si="108"/>
        <v/>
      </c>
      <c r="O301" s="108"/>
      <c r="P301" s="7"/>
      <c r="Q301" s="7"/>
      <c r="R301" s="7"/>
      <c r="S301" s="7"/>
      <c r="CA301" s="69">
        <f t="shared" si="126"/>
        <v>0</v>
      </c>
      <c r="CB301" s="69" t="str">
        <f t="shared" si="109"/>
        <v/>
      </c>
      <c r="CC301" s="69" t="str">
        <f t="shared" si="110"/>
        <v/>
      </c>
      <c r="CD301" s="69">
        <f t="shared" si="119"/>
        <v>0</v>
      </c>
      <c r="CE301" s="69">
        <f t="shared" si="111"/>
        <v>0</v>
      </c>
      <c r="CF301" s="70" t="str">
        <f t="shared" si="112"/>
        <v/>
      </c>
      <c r="CG301" s="71">
        <f t="shared" si="113"/>
        <v>0</v>
      </c>
      <c r="CH301" s="71">
        <f t="shared" si="114"/>
        <v>0</v>
      </c>
      <c r="CI301" s="71">
        <f t="shared" si="127"/>
        <v>0</v>
      </c>
      <c r="CJ301" s="69">
        <f t="shared" si="128"/>
        <v>0</v>
      </c>
      <c r="CN301" s="73" t="str">
        <f t="shared" si="115"/>
        <v/>
      </c>
      <c r="CO301" s="74" t="str">
        <f t="shared" si="116"/>
        <v/>
      </c>
      <c r="CP301" s="74" t="str">
        <f t="shared" si="120"/>
        <v/>
      </c>
      <c r="CQ301" s="118" t="str">
        <f t="shared" si="117"/>
        <v/>
      </c>
      <c r="CR301" s="118" t="str">
        <f t="shared" si="118"/>
        <v/>
      </c>
      <c r="CS301" s="75" t="str">
        <f t="shared" si="121"/>
        <v/>
      </c>
      <c r="CT301" s="75" t="str">
        <f t="shared" si="122"/>
        <v/>
      </c>
      <c r="CU301" s="74" t="str">
        <f t="shared" si="123"/>
        <v/>
      </c>
      <c r="CV301" s="74" t="str">
        <f t="shared" si="124"/>
        <v/>
      </c>
      <c r="CW301" s="74" t="str">
        <f t="shared" si="129"/>
        <v/>
      </c>
      <c r="CX301" s="110"/>
      <c r="CZ301" s="75">
        <f t="shared" si="130"/>
        <v>0</v>
      </c>
      <c r="DB301" s="74">
        <f>IF(Taula4[[#This Row],[Codi del contracte]]&lt;&gt;"",IF(Taula4[[#This Row],[Codi del contracte]]&gt;199,IF(Taula4[[#This Row],[Codi del contracte]]&lt;300,1,0),0),0)</f>
        <v>0</v>
      </c>
      <c r="DC301" s="74">
        <f>IF(Taula4[[#This Row],[Codi del contracte]]&lt;&gt;"",IF(Taula4[[#This Row],[Codi del contracte]]&gt;499,IF(Taula4[[#This Row],[Codi del contracte]]&lt;600,1,0),0),0)</f>
        <v>0</v>
      </c>
      <c r="DD301" s="74">
        <f t="shared" si="125"/>
        <v>0</v>
      </c>
      <c r="DE301" s="74">
        <f>IF(Taula4[[#This Row],[% Jornada (no posar el símbol %)]]=100,IF(DD301=1,2,0),0)</f>
        <v>0</v>
      </c>
      <c r="DF301" s="74">
        <f>IF(Taula4[[#This Row],[Import anual sol·licitat (màxim 1.200,00€ per treballador)]]=1200,IF(DE301=2,3,0),0)</f>
        <v>0</v>
      </c>
      <c r="DG301" s="74">
        <f>IF(Taula4[[#This Row],[% Jornada (no posar el símbol %)]]&lt;100,IF(Taula4[[#This Row],[Import anual sol·licitat (màxim 1.200,00€ per treballador)]]=1200,4,0),0)</f>
        <v>0</v>
      </c>
      <c r="DH301" s="74">
        <f t="shared" si="131"/>
        <v>0</v>
      </c>
      <c r="DI301" s="74" t="str">
        <f t="shared" si="132"/>
        <v/>
      </c>
      <c r="DJ301" s="74" t="str">
        <f t="shared" si="133"/>
        <v/>
      </c>
      <c r="DK301" s="74" t="str">
        <f t="shared" si="134"/>
        <v/>
      </c>
    </row>
    <row r="302" spans="1:115" ht="13.5" customHeight="1">
      <c r="A302" s="30"/>
      <c r="B302" s="76">
        <v>296</v>
      </c>
      <c r="C302" s="5"/>
      <c r="D302" s="138"/>
      <c r="E302" s="134"/>
      <c r="F302" s="132"/>
      <c r="G302" s="132"/>
      <c r="H302" s="5"/>
      <c r="I302" s="137"/>
      <c r="J302" s="5"/>
      <c r="K302" s="133"/>
      <c r="L302" s="214"/>
      <c r="M302" s="268"/>
      <c r="N302" s="160" t="str">
        <f t="shared" si="108"/>
        <v/>
      </c>
      <c r="O302" s="108"/>
      <c r="P302" s="7"/>
      <c r="Q302" s="7"/>
      <c r="R302" s="7"/>
      <c r="S302" s="7"/>
      <c r="CA302" s="69">
        <f t="shared" si="126"/>
        <v>0</v>
      </c>
      <c r="CB302" s="69" t="str">
        <f t="shared" si="109"/>
        <v/>
      </c>
      <c r="CC302" s="69" t="str">
        <f t="shared" si="110"/>
        <v/>
      </c>
      <c r="CD302" s="69">
        <f t="shared" si="119"/>
        <v>0</v>
      </c>
      <c r="CE302" s="69">
        <f t="shared" si="111"/>
        <v>0</v>
      </c>
      <c r="CF302" s="70" t="str">
        <f t="shared" si="112"/>
        <v/>
      </c>
      <c r="CG302" s="71">
        <f t="shared" si="113"/>
        <v>0</v>
      </c>
      <c r="CH302" s="71">
        <f t="shared" si="114"/>
        <v>0</v>
      </c>
      <c r="CI302" s="71">
        <f t="shared" si="127"/>
        <v>0</v>
      </c>
      <c r="CJ302" s="69">
        <f t="shared" si="128"/>
        <v>0</v>
      </c>
      <c r="CN302" s="73" t="str">
        <f t="shared" si="115"/>
        <v/>
      </c>
      <c r="CO302" s="74" t="str">
        <f t="shared" si="116"/>
        <v/>
      </c>
      <c r="CP302" s="74" t="str">
        <f t="shared" si="120"/>
        <v/>
      </c>
      <c r="CQ302" s="118" t="str">
        <f t="shared" si="117"/>
        <v/>
      </c>
      <c r="CR302" s="118" t="str">
        <f t="shared" si="118"/>
        <v/>
      </c>
      <c r="CS302" s="75" t="str">
        <f t="shared" si="121"/>
        <v/>
      </c>
      <c r="CT302" s="75" t="str">
        <f t="shared" si="122"/>
        <v/>
      </c>
      <c r="CU302" s="74" t="str">
        <f t="shared" si="123"/>
        <v/>
      </c>
      <c r="CV302" s="74" t="str">
        <f t="shared" si="124"/>
        <v/>
      </c>
      <c r="CW302" s="74" t="str">
        <f t="shared" si="129"/>
        <v/>
      </c>
      <c r="CX302" s="110"/>
      <c r="CZ302" s="75">
        <f t="shared" si="130"/>
        <v>0</v>
      </c>
      <c r="DB302" s="74">
        <f>IF(Taula4[[#This Row],[Codi del contracte]]&lt;&gt;"",IF(Taula4[[#This Row],[Codi del contracte]]&gt;199,IF(Taula4[[#This Row],[Codi del contracte]]&lt;300,1,0),0),0)</f>
        <v>0</v>
      </c>
      <c r="DC302" s="74">
        <f>IF(Taula4[[#This Row],[Codi del contracte]]&lt;&gt;"",IF(Taula4[[#This Row],[Codi del contracte]]&gt;499,IF(Taula4[[#This Row],[Codi del contracte]]&lt;600,1,0),0),0)</f>
        <v>0</v>
      </c>
      <c r="DD302" s="74">
        <f t="shared" si="125"/>
        <v>0</v>
      </c>
      <c r="DE302" s="74">
        <f>IF(Taula4[[#This Row],[% Jornada (no posar el símbol %)]]=100,IF(DD302=1,2,0),0)</f>
        <v>0</v>
      </c>
      <c r="DF302" s="74">
        <f>IF(Taula4[[#This Row],[Import anual sol·licitat (màxim 1.200,00€ per treballador)]]=1200,IF(DE302=2,3,0),0)</f>
        <v>0</v>
      </c>
      <c r="DG302" s="74">
        <f>IF(Taula4[[#This Row],[% Jornada (no posar el símbol %)]]&lt;100,IF(Taula4[[#This Row],[Import anual sol·licitat (màxim 1.200,00€ per treballador)]]=1200,4,0),0)</f>
        <v>0</v>
      </c>
      <c r="DH302" s="74">
        <f t="shared" si="131"/>
        <v>0</v>
      </c>
      <c r="DI302" s="74" t="str">
        <f t="shared" si="132"/>
        <v/>
      </c>
      <c r="DJ302" s="74" t="str">
        <f t="shared" si="133"/>
        <v/>
      </c>
      <c r="DK302" s="74" t="str">
        <f t="shared" si="134"/>
        <v/>
      </c>
    </row>
    <row r="303" spans="1:115" ht="13.5" customHeight="1">
      <c r="A303" s="30"/>
      <c r="B303" s="76">
        <v>297</v>
      </c>
      <c r="C303" s="5"/>
      <c r="D303" s="138"/>
      <c r="E303" s="134"/>
      <c r="F303" s="132"/>
      <c r="G303" s="132"/>
      <c r="H303" s="5"/>
      <c r="I303" s="137"/>
      <c r="J303" s="5"/>
      <c r="K303" s="133"/>
      <c r="L303" s="214"/>
      <c r="M303" s="268"/>
      <c r="N303" s="160" t="str">
        <f t="shared" si="108"/>
        <v/>
      </c>
      <c r="O303" s="108"/>
      <c r="P303" s="7"/>
      <c r="Q303" s="7"/>
      <c r="R303" s="7"/>
      <c r="S303" s="7"/>
      <c r="CA303" s="69">
        <f t="shared" si="126"/>
        <v>0</v>
      </c>
      <c r="CB303" s="69" t="str">
        <f t="shared" si="109"/>
        <v/>
      </c>
      <c r="CC303" s="69" t="str">
        <f t="shared" si="110"/>
        <v/>
      </c>
      <c r="CD303" s="69">
        <f t="shared" si="119"/>
        <v>0</v>
      </c>
      <c r="CE303" s="69">
        <f t="shared" si="111"/>
        <v>0</v>
      </c>
      <c r="CF303" s="70" t="str">
        <f t="shared" si="112"/>
        <v/>
      </c>
      <c r="CG303" s="71">
        <f t="shared" si="113"/>
        <v>0</v>
      </c>
      <c r="CH303" s="71">
        <f t="shared" si="114"/>
        <v>0</v>
      </c>
      <c r="CI303" s="71">
        <f t="shared" si="127"/>
        <v>0</v>
      </c>
      <c r="CJ303" s="69">
        <f t="shared" si="128"/>
        <v>0</v>
      </c>
      <c r="CN303" s="73" t="str">
        <f t="shared" si="115"/>
        <v/>
      </c>
      <c r="CO303" s="74" t="str">
        <f t="shared" si="116"/>
        <v/>
      </c>
      <c r="CP303" s="74" t="str">
        <f t="shared" si="120"/>
        <v/>
      </c>
      <c r="CQ303" s="118" t="str">
        <f t="shared" si="117"/>
        <v/>
      </c>
      <c r="CR303" s="118" t="str">
        <f t="shared" si="118"/>
        <v/>
      </c>
      <c r="CS303" s="75" t="str">
        <f t="shared" si="121"/>
        <v/>
      </c>
      <c r="CT303" s="75" t="str">
        <f t="shared" si="122"/>
        <v/>
      </c>
      <c r="CU303" s="74" t="str">
        <f t="shared" si="123"/>
        <v/>
      </c>
      <c r="CV303" s="74" t="str">
        <f t="shared" si="124"/>
        <v/>
      </c>
      <c r="CW303" s="74" t="str">
        <f t="shared" si="129"/>
        <v/>
      </c>
      <c r="CX303" s="110"/>
      <c r="CZ303" s="75">
        <f t="shared" si="130"/>
        <v>0</v>
      </c>
      <c r="DB303" s="74">
        <f>IF(Taula4[[#This Row],[Codi del contracte]]&lt;&gt;"",IF(Taula4[[#This Row],[Codi del contracte]]&gt;199,IF(Taula4[[#This Row],[Codi del contracte]]&lt;300,1,0),0),0)</f>
        <v>0</v>
      </c>
      <c r="DC303" s="74">
        <f>IF(Taula4[[#This Row],[Codi del contracte]]&lt;&gt;"",IF(Taula4[[#This Row],[Codi del contracte]]&gt;499,IF(Taula4[[#This Row],[Codi del contracte]]&lt;600,1,0),0),0)</f>
        <v>0</v>
      </c>
      <c r="DD303" s="74">
        <f t="shared" si="125"/>
        <v>0</v>
      </c>
      <c r="DE303" s="74">
        <f>IF(Taula4[[#This Row],[% Jornada (no posar el símbol %)]]=100,IF(DD303=1,2,0),0)</f>
        <v>0</v>
      </c>
      <c r="DF303" s="74">
        <f>IF(Taula4[[#This Row],[Import anual sol·licitat (màxim 1.200,00€ per treballador)]]=1200,IF(DE303=2,3,0),0)</f>
        <v>0</v>
      </c>
      <c r="DG303" s="74">
        <f>IF(Taula4[[#This Row],[% Jornada (no posar el símbol %)]]&lt;100,IF(Taula4[[#This Row],[Import anual sol·licitat (màxim 1.200,00€ per treballador)]]=1200,4,0),0)</f>
        <v>0</v>
      </c>
      <c r="DH303" s="74">
        <f t="shared" si="131"/>
        <v>0</v>
      </c>
      <c r="DI303" s="74" t="str">
        <f t="shared" si="132"/>
        <v/>
      </c>
      <c r="DJ303" s="74" t="str">
        <f t="shared" si="133"/>
        <v/>
      </c>
      <c r="DK303" s="74" t="str">
        <f t="shared" si="134"/>
        <v/>
      </c>
    </row>
    <row r="304" spans="1:115" ht="13.5" customHeight="1">
      <c r="A304" s="30"/>
      <c r="B304" s="76">
        <v>298</v>
      </c>
      <c r="C304" s="5"/>
      <c r="D304" s="138"/>
      <c r="E304" s="134"/>
      <c r="F304" s="132"/>
      <c r="G304" s="132"/>
      <c r="H304" s="5"/>
      <c r="I304" s="137"/>
      <c r="J304" s="5"/>
      <c r="K304" s="133"/>
      <c r="L304" s="214"/>
      <c r="M304" s="268"/>
      <c r="N304" s="160" t="str">
        <f t="shared" si="108"/>
        <v/>
      </c>
      <c r="O304" s="108"/>
      <c r="P304" s="7"/>
      <c r="Q304" s="7"/>
      <c r="R304" s="7"/>
      <c r="S304" s="7"/>
      <c r="CA304" s="69">
        <f t="shared" si="126"/>
        <v>0</v>
      </c>
      <c r="CB304" s="69" t="str">
        <f t="shared" si="109"/>
        <v/>
      </c>
      <c r="CC304" s="69" t="str">
        <f t="shared" si="110"/>
        <v/>
      </c>
      <c r="CD304" s="69">
        <f t="shared" si="119"/>
        <v>0</v>
      </c>
      <c r="CE304" s="69">
        <f t="shared" si="111"/>
        <v>0</v>
      </c>
      <c r="CF304" s="70" t="str">
        <f t="shared" si="112"/>
        <v/>
      </c>
      <c r="CG304" s="71">
        <f t="shared" si="113"/>
        <v>0</v>
      </c>
      <c r="CH304" s="71">
        <f t="shared" si="114"/>
        <v>0</v>
      </c>
      <c r="CI304" s="71">
        <f t="shared" si="127"/>
        <v>0</v>
      </c>
      <c r="CJ304" s="69">
        <f t="shared" si="128"/>
        <v>0</v>
      </c>
      <c r="CN304" s="73" t="str">
        <f t="shared" si="115"/>
        <v/>
      </c>
      <c r="CO304" s="74" t="str">
        <f t="shared" si="116"/>
        <v/>
      </c>
      <c r="CP304" s="74" t="str">
        <f t="shared" si="120"/>
        <v/>
      </c>
      <c r="CQ304" s="118" t="str">
        <f t="shared" si="117"/>
        <v/>
      </c>
      <c r="CR304" s="118" t="str">
        <f t="shared" si="118"/>
        <v/>
      </c>
      <c r="CS304" s="75" t="str">
        <f t="shared" si="121"/>
        <v/>
      </c>
      <c r="CT304" s="75" t="str">
        <f t="shared" si="122"/>
        <v/>
      </c>
      <c r="CU304" s="74" t="str">
        <f t="shared" si="123"/>
        <v/>
      </c>
      <c r="CV304" s="74" t="str">
        <f t="shared" si="124"/>
        <v/>
      </c>
      <c r="CW304" s="74" t="str">
        <f t="shared" si="129"/>
        <v/>
      </c>
      <c r="CX304" s="110"/>
      <c r="CZ304" s="75">
        <f t="shared" si="130"/>
        <v>0</v>
      </c>
      <c r="DB304" s="74">
        <f>IF(Taula4[[#This Row],[Codi del contracte]]&lt;&gt;"",IF(Taula4[[#This Row],[Codi del contracte]]&gt;199,IF(Taula4[[#This Row],[Codi del contracte]]&lt;300,1,0),0),0)</f>
        <v>0</v>
      </c>
      <c r="DC304" s="74">
        <f>IF(Taula4[[#This Row],[Codi del contracte]]&lt;&gt;"",IF(Taula4[[#This Row],[Codi del contracte]]&gt;499,IF(Taula4[[#This Row],[Codi del contracte]]&lt;600,1,0),0),0)</f>
        <v>0</v>
      </c>
      <c r="DD304" s="74">
        <f t="shared" si="125"/>
        <v>0</v>
      </c>
      <c r="DE304" s="74">
        <f>IF(Taula4[[#This Row],[% Jornada (no posar el símbol %)]]=100,IF(DD304=1,2,0),0)</f>
        <v>0</v>
      </c>
      <c r="DF304" s="74">
        <f>IF(Taula4[[#This Row],[Import anual sol·licitat (màxim 1.200,00€ per treballador)]]=1200,IF(DE304=2,3,0),0)</f>
        <v>0</v>
      </c>
      <c r="DG304" s="74">
        <f>IF(Taula4[[#This Row],[% Jornada (no posar el símbol %)]]&lt;100,IF(Taula4[[#This Row],[Import anual sol·licitat (màxim 1.200,00€ per treballador)]]=1200,4,0),0)</f>
        <v>0</v>
      </c>
      <c r="DH304" s="74">
        <f t="shared" si="131"/>
        <v>0</v>
      </c>
      <c r="DI304" s="74" t="str">
        <f t="shared" si="132"/>
        <v/>
      </c>
      <c r="DJ304" s="74" t="str">
        <f t="shared" si="133"/>
        <v/>
      </c>
      <c r="DK304" s="74" t="str">
        <f t="shared" si="134"/>
        <v/>
      </c>
    </row>
    <row r="305" spans="1:115" ht="13.5" customHeight="1">
      <c r="A305" s="30"/>
      <c r="B305" s="76">
        <v>299</v>
      </c>
      <c r="C305" s="5"/>
      <c r="D305" s="138"/>
      <c r="E305" s="134"/>
      <c r="F305" s="132"/>
      <c r="G305" s="132"/>
      <c r="H305" s="5"/>
      <c r="I305" s="137"/>
      <c r="J305" s="5"/>
      <c r="K305" s="133"/>
      <c r="L305" s="214"/>
      <c r="M305" s="268"/>
      <c r="N305" s="160" t="str">
        <f t="shared" si="108"/>
        <v/>
      </c>
      <c r="O305" s="108"/>
      <c r="P305" s="7"/>
      <c r="Q305" s="7"/>
      <c r="R305" s="7"/>
      <c r="S305" s="7"/>
      <c r="CA305" s="69">
        <f t="shared" si="126"/>
        <v>0</v>
      </c>
      <c r="CB305" s="69" t="str">
        <f t="shared" si="109"/>
        <v/>
      </c>
      <c r="CC305" s="69" t="str">
        <f t="shared" si="110"/>
        <v/>
      </c>
      <c r="CD305" s="69">
        <f t="shared" si="119"/>
        <v>0</v>
      </c>
      <c r="CE305" s="69">
        <f t="shared" si="111"/>
        <v>0</v>
      </c>
      <c r="CF305" s="70" t="str">
        <f t="shared" si="112"/>
        <v/>
      </c>
      <c r="CG305" s="71">
        <f t="shared" si="113"/>
        <v>0</v>
      </c>
      <c r="CH305" s="71">
        <f t="shared" si="114"/>
        <v>0</v>
      </c>
      <c r="CI305" s="71">
        <f t="shared" si="127"/>
        <v>0</v>
      </c>
      <c r="CJ305" s="69">
        <f t="shared" si="128"/>
        <v>0</v>
      </c>
      <c r="CN305" s="73" t="str">
        <f t="shared" si="115"/>
        <v/>
      </c>
      <c r="CO305" s="74" t="str">
        <f t="shared" si="116"/>
        <v/>
      </c>
      <c r="CP305" s="74" t="str">
        <f t="shared" si="120"/>
        <v/>
      </c>
      <c r="CQ305" s="118" t="str">
        <f t="shared" si="117"/>
        <v/>
      </c>
      <c r="CR305" s="118" t="str">
        <f t="shared" si="118"/>
        <v/>
      </c>
      <c r="CS305" s="75" t="str">
        <f t="shared" si="121"/>
        <v/>
      </c>
      <c r="CT305" s="75" t="str">
        <f t="shared" si="122"/>
        <v/>
      </c>
      <c r="CU305" s="74" t="str">
        <f t="shared" si="123"/>
        <v/>
      </c>
      <c r="CV305" s="74" t="str">
        <f t="shared" si="124"/>
        <v/>
      </c>
      <c r="CW305" s="74" t="str">
        <f t="shared" si="129"/>
        <v/>
      </c>
      <c r="CX305" s="110"/>
      <c r="CZ305" s="75">
        <f t="shared" si="130"/>
        <v>0</v>
      </c>
      <c r="DB305" s="74">
        <f>IF(Taula4[[#This Row],[Codi del contracte]]&lt;&gt;"",IF(Taula4[[#This Row],[Codi del contracte]]&gt;199,IF(Taula4[[#This Row],[Codi del contracte]]&lt;300,1,0),0),0)</f>
        <v>0</v>
      </c>
      <c r="DC305" s="74">
        <f>IF(Taula4[[#This Row],[Codi del contracte]]&lt;&gt;"",IF(Taula4[[#This Row],[Codi del contracte]]&gt;499,IF(Taula4[[#This Row],[Codi del contracte]]&lt;600,1,0),0),0)</f>
        <v>0</v>
      </c>
      <c r="DD305" s="74">
        <f t="shared" si="125"/>
        <v>0</v>
      </c>
      <c r="DE305" s="74">
        <f>IF(Taula4[[#This Row],[% Jornada (no posar el símbol %)]]=100,IF(DD305=1,2,0),0)</f>
        <v>0</v>
      </c>
      <c r="DF305" s="74">
        <f>IF(Taula4[[#This Row],[Import anual sol·licitat (màxim 1.200,00€ per treballador)]]=1200,IF(DE305=2,3,0),0)</f>
        <v>0</v>
      </c>
      <c r="DG305" s="74">
        <f>IF(Taula4[[#This Row],[% Jornada (no posar el símbol %)]]&lt;100,IF(Taula4[[#This Row],[Import anual sol·licitat (màxim 1.200,00€ per treballador)]]=1200,4,0),0)</f>
        <v>0</v>
      </c>
      <c r="DH305" s="74">
        <f t="shared" si="131"/>
        <v>0</v>
      </c>
      <c r="DI305" s="74" t="str">
        <f t="shared" si="132"/>
        <v/>
      </c>
      <c r="DJ305" s="74" t="str">
        <f t="shared" si="133"/>
        <v/>
      </c>
      <c r="DK305" s="74" t="str">
        <f t="shared" si="134"/>
        <v/>
      </c>
    </row>
    <row r="306" spans="1:115" ht="13.5" customHeight="1">
      <c r="A306" s="30"/>
      <c r="B306" s="76">
        <v>300</v>
      </c>
      <c r="C306" s="5"/>
      <c r="D306" s="138"/>
      <c r="E306" s="134"/>
      <c r="F306" s="132"/>
      <c r="G306" s="132"/>
      <c r="H306" s="5"/>
      <c r="I306" s="137"/>
      <c r="J306" s="5"/>
      <c r="K306" s="133"/>
      <c r="L306" s="214"/>
      <c r="M306" s="268"/>
      <c r="N306" s="160" t="str">
        <f t="shared" si="108"/>
        <v/>
      </c>
      <c r="O306" s="109"/>
      <c r="P306" s="7"/>
      <c r="Q306" s="7"/>
      <c r="R306" s="7"/>
      <c r="S306" s="7"/>
      <c r="CA306" s="69">
        <f t="shared" si="126"/>
        <v>0</v>
      </c>
      <c r="CB306" s="69" t="str">
        <f t="shared" si="109"/>
        <v/>
      </c>
      <c r="CC306" s="69" t="str">
        <f t="shared" si="110"/>
        <v/>
      </c>
      <c r="CD306" s="69">
        <f t="shared" si="119"/>
        <v>0</v>
      </c>
      <c r="CE306" s="69">
        <f t="shared" si="111"/>
        <v>0</v>
      </c>
      <c r="CF306" s="70" t="str">
        <f t="shared" si="112"/>
        <v/>
      </c>
      <c r="CG306" s="71">
        <f t="shared" si="113"/>
        <v>0</v>
      </c>
      <c r="CH306" s="71">
        <f t="shared" si="114"/>
        <v>0</v>
      </c>
      <c r="CI306" s="71">
        <f t="shared" si="127"/>
        <v>0</v>
      </c>
      <c r="CJ306" s="69">
        <f t="shared" si="128"/>
        <v>0</v>
      </c>
      <c r="CN306" s="73" t="str">
        <f t="shared" si="115"/>
        <v/>
      </c>
      <c r="CO306" s="74" t="str">
        <f t="shared" si="116"/>
        <v/>
      </c>
      <c r="CP306" s="74" t="str">
        <f t="shared" si="120"/>
        <v/>
      </c>
      <c r="CQ306" s="118" t="str">
        <f t="shared" si="117"/>
        <v/>
      </c>
      <c r="CR306" s="118" t="str">
        <f t="shared" si="118"/>
        <v/>
      </c>
      <c r="CS306" s="75" t="str">
        <f t="shared" si="121"/>
        <v/>
      </c>
      <c r="CT306" s="75" t="str">
        <f t="shared" si="122"/>
        <v/>
      </c>
      <c r="CU306" s="74" t="str">
        <f t="shared" si="123"/>
        <v/>
      </c>
      <c r="CV306" s="74" t="str">
        <f t="shared" si="124"/>
        <v/>
      </c>
      <c r="CW306" s="74" t="str">
        <f t="shared" si="129"/>
        <v/>
      </c>
      <c r="CX306" s="110"/>
      <c r="CZ306" s="75">
        <f t="shared" si="130"/>
        <v>0</v>
      </c>
      <c r="DB306" s="74">
        <f>IF(Taula4[[#This Row],[Codi del contracte]]&lt;&gt;"",IF(Taula4[[#This Row],[Codi del contracte]]&gt;199,IF(Taula4[[#This Row],[Codi del contracte]]&lt;300,1,0),0),0)</f>
        <v>0</v>
      </c>
      <c r="DC306" s="74">
        <f>IF(Taula4[[#This Row],[Codi del contracte]]&lt;&gt;"",IF(Taula4[[#This Row],[Codi del contracte]]&gt;499,IF(Taula4[[#This Row],[Codi del contracte]]&lt;600,1,0),0),0)</f>
        <v>0</v>
      </c>
      <c r="DD306" s="74">
        <f t="shared" si="125"/>
        <v>0</v>
      </c>
      <c r="DE306" s="74">
        <f>IF(Taula4[[#This Row],[% Jornada (no posar el símbol %)]]=100,IF(DD306=1,2,0),0)</f>
        <v>0</v>
      </c>
      <c r="DF306" s="74">
        <f>IF(Taula4[[#This Row],[Import anual sol·licitat (màxim 1.200,00€ per treballador)]]=1200,IF(DE306=2,3,0),0)</f>
        <v>0</v>
      </c>
      <c r="DG306" s="74">
        <f>IF(Taula4[[#This Row],[% Jornada (no posar el símbol %)]]&lt;100,IF(Taula4[[#This Row],[Import anual sol·licitat (màxim 1.200,00€ per treballador)]]=1200,4,0),0)</f>
        <v>0</v>
      </c>
      <c r="DH306" s="74">
        <f t="shared" si="131"/>
        <v>0</v>
      </c>
      <c r="DI306" s="74" t="str">
        <f t="shared" si="132"/>
        <v/>
      </c>
      <c r="DJ306" s="74" t="str">
        <f t="shared" si="133"/>
        <v/>
      </c>
      <c r="DK306" s="74" t="str">
        <f t="shared" si="134"/>
        <v/>
      </c>
    </row>
    <row r="307" spans="1:115" ht="13.5" customHeight="1">
      <c r="A307" s="30"/>
      <c r="B307" s="76">
        <v>301</v>
      </c>
      <c r="C307" s="5"/>
      <c r="D307" s="138"/>
      <c r="E307" s="134"/>
      <c r="F307" s="132"/>
      <c r="G307" s="132"/>
      <c r="H307" s="5"/>
      <c r="I307" s="137"/>
      <c r="J307" s="5"/>
      <c r="K307" s="133"/>
      <c r="L307" s="214"/>
      <c r="M307" s="268"/>
      <c r="N307" s="160" t="str">
        <f t="shared" si="108"/>
        <v/>
      </c>
      <c r="O307" s="109"/>
      <c r="P307" s="7"/>
      <c r="Q307" s="7"/>
      <c r="R307" s="7"/>
      <c r="S307" s="7"/>
      <c r="CA307" s="69">
        <f t="shared" si="126"/>
        <v>0</v>
      </c>
      <c r="CB307" s="69" t="str">
        <f t="shared" si="109"/>
        <v/>
      </c>
      <c r="CC307" s="69" t="str">
        <f t="shared" si="110"/>
        <v/>
      </c>
      <c r="CD307" s="69">
        <f t="shared" si="119"/>
        <v>0</v>
      </c>
      <c r="CE307" s="69">
        <f t="shared" si="111"/>
        <v>0</v>
      </c>
      <c r="CF307" s="70" t="str">
        <f t="shared" si="112"/>
        <v/>
      </c>
      <c r="CG307" s="71">
        <f t="shared" si="113"/>
        <v>0</v>
      </c>
      <c r="CH307" s="71">
        <f t="shared" si="114"/>
        <v>0</v>
      </c>
      <c r="CI307" s="71">
        <f t="shared" si="127"/>
        <v>0</v>
      </c>
      <c r="CJ307" s="69">
        <f t="shared" si="128"/>
        <v>0</v>
      </c>
      <c r="CN307" s="73" t="str">
        <f t="shared" si="115"/>
        <v/>
      </c>
      <c r="CO307" s="74" t="str">
        <f t="shared" si="116"/>
        <v/>
      </c>
      <c r="CP307" s="74" t="str">
        <f t="shared" si="120"/>
        <v/>
      </c>
      <c r="CQ307" s="118" t="str">
        <f t="shared" si="117"/>
        <v/>
      </c>
      <c r="CR307" s="118" t="str">
        <f t="shared" si="118"/>
        <v/>
      </c>
      <c r="CS307" s="75" t="str">
        <f t="shared" si="121"/>
        <v/>
      </c>
      <c r="CT307" s="75" t="str">
        <f t="shared" si="122"/>
        <v/>
      </c>
      <c r="CU307" s="74" t="str">
        <f t="shared" si="123"/>
        <v/>
      </c>
      <c r="CV307" s="74" t="str">
        <f t="shared" si="124"/>
        <v/>
      </c>
      <c r="CW307" s="74" t="str">
        <f t="shared" si="129"/>
        <v/>
      </c>
      <c r="CX307" s="110"/>
      <c r="CZ307" s="75">
        <f t="shared" si="130"/>
        <v>0</v>
      </c>
      <c r="DB307" s="74">
        <f>IF(Taula4[[#This Row],[Codi del contracte]]&lt;&gt;"",IF(Taula4[[#This Row],[Codi del contracte]]&gt;199,IF(Taula4[[#This Row],[Codi del contracte]]&lt;300,1,0),0),0)</f>
        <v>0</v>
      </c>
      <c r="DC307" s="74">
        <f>IF(Taula4[[#This Row],[Codi del contracte]]&lt;&gt;"",IF(Taula4[[#This Row],[Codi del contracte]]&gt;499,IF(Taula4[[#This Row],[Codi del contracte]]&lt;600,1,0),0),0)</f>
        <v>0</v>
      </c>
      <c r="DD307" s="74">
        <f t="shared" si="125"/>
        <v>0</v>
      </c>
      <c r="DE307" s="74">
        <f>IF(Taula4[[#This Row],[% Jornada (no posar el símbol %)]]=100,IF(DD307=1,2,0),0)</f>
        <v>0</v>
      </c>
      <c r="DF307" s="74">
        <f>IF(Taula4[[#This Row],[Import anual sol·licitat (màxim 1.200,00€ per treballador)]]=1200,IF(DE307=2,3,0),0)</f>
        <v>0</v>
      </c>
      <c r="DG307" s="74">
        <f>IF(Taula4[[#This Row],[% Jornada (no posar el símbol %)]]&lt;100,IF(Taula4[[#This Row],[Import anual sol·licitat (màxim 1.200,00€ per treballador)]]=1200,4,0),0)</f>
        <v>0</v>
      </c>
      <c r="DH307" s="74">
        <f t="shared" si="131"/>
        <v>0</v>
      </c>
      <c r="DI307" s="74" t="str">
        <f t="shared" si="132"/>
        <v/>
      </c>
      <c r="DJ307" s="74" t="str">
        <f t="shared" si="133"/>
        <v/>
      </c>
      <c r="DK307" s="74" t="str">
        <f t="shared" si="134"/>
        <v/>
      </c>
    </row>
    <row r="308" spans="1:115" ht="13.5" customHeight="1">
      <c r="A308" s="30"/>
      <c r="B308" s="76">
        <v>302</v>
      </c>
      <c r="C308" s="5"/>
      <c r="D308" s="138"/>
      <c r="E308" s="134"/>
      <c r="F308" s="132"/>
      <c r="G308" s="132"/>
      <c r="H308" s="5"/>
      <c r="I308" s="137"/>
      <c r="J308" s="5"/>
      <c r="K308" s="133"/>
      <c r="L308" s="214"/>
      <c r="M308" s="268"/>
      <c r="N308" s="160" t="str">
        <f t="shared" si="108"/>
        <v/>
      </c>
      <c r="O308" s="109"/>
      <c r="P308" s="7"/>
      <c r="Q308" s="7"/>
      <c r="R308" s="7"/>
      <c r="S308" s="7"/>
      <c r="CA308" s="69">
        <f t="shared" si="126"/>
        <v>0</v>
      </c>
      <c r="CB308" s="69" t="str">
        <f t="shared" si="109"/>
        <v/>
      </c>
      <c r="CC308" s="69" t="str">
        <f t="shared" si="110"/>
        <v/>
      </c>
      <c r="CD308" s="69">
        <f t="shared" si="119"/>
        <v>0</v>
      </c>
      <c r="CE308" s="69">
        <f t="shared" si="111"/>
        <v>0</v>
      </c>
      <c r="CF308" s="70" t="str">
        <f t="shared" si="112"/>
        <v/>
      </c>
      <c r="CG308" s="71">
        <f t="shared" si="113"/>
        <v>0</v>
      </c>
      <c r="CH308" s="71">
        <f t="shared" si="114"/>
        <v>0</v>
      </c>
      <c r="CI308" s="71">
        <f t="shared" si="127"/>
        <v>0</v>
      </c>
      <c r="CJ308" s="69">
        <f t="shared" si="128"/>
        <v>0</v>
      </c>
      <c r="CN308" s="73" t="str">
        <f t="shared" si="115"/>
        <v/>
      </c>
      <c r="CO308" s="74" t="str">
        <f t="shared" si="116"/>
        <v/>
      </c>
      <c r="CP308" s="74" t="str">
        <f t="shared" si="120"/>
        <v/>
      </c>
      <c r="CQ308" s="118" t="str">
        <f t="shared" si="117"/>
        <v/>
      </c>
      <c r="CR308" s="118" t="str">
        <f t="shared" si="118"/>
        <v/>
      </c>
      <c r="CS308" s="75" t="str">
        <f t="shared" si="121"/>
        <v/>
      </c>
      <c r="CT308" s="75" t="str">
        <f t="shared" si="122"/>
        <v/>
      </c>
      <c r="CU308" s="74" t="str">
        <f t="shared" si="123"/>
        <v/>
      </c>
      <c r="CV308" s="74" t="str">
        <f t="shared" si="124"/>
        <v/>
      </c>
      <c r="CW308" s="74" t="str">
        <f t="shared" si="129"/>
        <v/>
      </c>
      <c r="CX308" s="110"/>
      <c r="CZ308" s="75">
        <f t="shared" si="130"/>
        <v>0</v>
      </c>
      <c r="DB308" s="74">
        <f>IF(Taula4[[#This Row],[Codi del contracte]]&lt;&gt;"",IF(Taula4[[#This Row],[Codi del contracte]]&gt;199,IF(Taula4[[#This Row],[Codi del contracte]]&lt;300,1,0),0),0)</f>
        <v>0</v>
      </c>
      <c r="DC308" s="74">
        <f>IF(Taula4[[#This Row],[Codi del contracte]]&lt;&gt;"",IF(Taula4[[#This Row],[Codi del contracte]]&gt;499,IF(Taula4[[#This Row],[Codi del contracte]]&lt;600,1,0),0),0)</f>
        <v>0</v>
      </c>
      <c r="DD308" s="74">
        <f t="shared" si="125"/>
        <v>0</v>
      </c>
      <c r="DE308" s="74">
        <f>IF(Taula4[[#This Row],[% Jornada (no posar el símbol %)]]=100,IF(DD308=1,2,0),0)</f>
        <v>0</v>
      </c>
      <c r="DF308" s="74">
        <f>IF(Taula4[[#This Row],[Import anual sol·licitat (màxim 1.200,00€ per treballador)]]=1200,IF(DE308=2,3,0),0)</f>
        <v>0</v>
      </c>
      <c r="DG308" s="74">
        <f>IF(Taula4[[#This Row],[% Jornada (no posar el símbol %)]]&lt;100,IF(Taula4[[#This Row],[Import anual sol·licitat (màxim 1.200,00€ per treballador)]]=1200,4,0),0)</f>
        <v>0</v>
      </c>
      <c r="DH308" s="74">
        <f t="shared" si="131"/>
        <v>0</v>
      </c>
      <c r="DI308" s="74" t="str">
        <f t="shared" si="132"/>
        <v/>
      </c>
      <c r="DJ308" s="74" t="str">
        <f t="shared" si="133"/>
        <v/>
      </c>
      <c r="DK308" s="74" t="str">
        <f t="shared" si="134"/>
        <v/>
      </c>
    </row>
    <row r="309" spans="1:115" ht="13.5" customHeight="1">
      <c r="A309" s="30"/>
      <c r="B309" s="76">
        <v>303</v>
      </c>
      <c r="C309" s="5"/>
      <c r="D309" s="138"/>
      <c r="E309" s="134"/>
      <c r="F309" s="132"/>
      <c r="G309" s="132"/>
      <c r="H309" s="5"/>
      <c r="I309" s="137"/>
      <c r="J309" s="5"/>
      <c r="K309" s="133"/>
      <c r="L309" s="214"/>
      <c r="M309" s="268"/>
      <c r="N309" s="160" t="str">
        <f t="shared" si="108"/>
        <v/>
      </c>
      <c r="O309" s="109"/>
      <c r="P309" s="7"/>
      <c r="Q309" s="7"/>
      <c r="R309" s="7"/>
      <c r="S309" s="7"/>
      <c r="CA309" s="69">
        <f t="shared" si="126"/>
        <v>0</v>
      </c>
      <c r="CB309" s="69" t="str">
        <f t="shared" si="109"/>
        <v/>
      </c>
      <c r="CC309" s="69" t="str">
        <f t="shared" si="110"/>
        <v/>
      </c>
      <c r="CD309" s="69">
        <f t="shared" si="119"/>
        <v>0</v>
      </c>
      <c r="CE309" s="69">
        <f t="shared" si="111"/>
        <v>0</v>
      </c>
      <c r="CF309" s="70" t="str">
        <f t="shared" si="112"/>
        <v/>
      </c>
      <c r="CG309" s="71">
        <f t="shared" si="113"/>
        <v>0</v>
      </c>
      <c r="CH309" s="71">
        <f t="shared" si="114"/>
        <v>0</v>
      </c>
      <c r="CI309" s="71">
        <f t="shared" si="127"/>
        <v>0</v>
      </c>
      <c r="CJ309" s="69">
        <f t="shared" si="128"/>
        <v>0</v>
      </c>
      <c r="CN309" s="73" t="str">
        <f t="shared" si="115"/>
        <v/>
      </c>
      <c r="CO309" s="74" t="str">
        <f t="shared" si="116"/>
        <v/>
      </c>
      <c r="CP309" s="74" t="str">
        <f t="shared" si="120"/>
        <v/>
      </c>
      <c r="CQ309" s="118" t="str">
        <f t="shared" si="117"/>
        <v/>
      </c>
      <c r="CR309" s="118" t="str">
        <f t="shared" si="118"/>
        <v/>
      </c>
      <c r="CS309" s="75" t="str">
        <f t="shared" si="121"/>
        <v/>
      </c>
      <c r="CT309" s="75" t="str">
        <f t="shared" si="122"/>
        <v/>
      </c>
      <c r="CU309" s="74" t="str">
        <f t="shared" si="123"/>
        <v/>
      </c>
      <c r="CV309" s="74" t="str">
        <f t="shared" si="124"/>
        <v/>
      </c>
      <c r="CW309" s="74" t="str">
        <f t="shared" si="129"/>
        <v/>
      </c>
      <c r="CX309" s="110"/>
      <c r="CZ309" s="75">
        <f t="shared" si="130"/>
        <v>0</v>
      </c>
      <c r="DB309" s="74">
        <f>IF(Taula4[[#This Row],[Codi del contracte]]&lt;&gt;"",IF(Taula4[[#This Row],[Codi del contracte]]&gt;199,IF(Taula4[[#This Row],[Codi del contracte]]&lt;300,1,0),0),0)</f>
        <v>0</v>
      </c>
      <c r="DC309" s="74">
        <f>IF(Taula4[[#This Row],[Codi del contracte]]&lt;&gt;"",IF(Taula4[[#This Row],[Codi del contracte]]&gt;499,IF(Taula4[[#This Row],[Codi del contracte]]&lt;600,1,0),0),0)</f>
        <v>0</v>
      </c>
      <c r="DD309" s="74">
        <f t="shared" si="125"/>
        <v>0</v>
      </c>
      <c r="DE309" s="74">
        <f>IF(Taula4[[#This Row],[% Jornada (no posar el símbol %)]]=100,IF(DD309=1,2,0),0)</f>
        <v>0</v>
      </c>
      <c r="DF309" s="74">
        <f>IF(Taula4[[#This Row],[Import anual sol·licitat (màxim 1.200,00€ per treballador)]]=1200,IF(DE309=2,3,0),0)</f>
        <v>0</v>
      </c>
      <c r="DG309" s="74">
        <f>IF(Taula4[[#This Row],[% Jornada (no posar el símbol %)]]&lt;100,IF(Taula4[[#This Row],[Import anual sol·licitat (màxim 1.200,00€ per treballador)]]=1200,4,0),0)</f>
        <v>0</v>
      </c>
      <c r="DH309" s="74">
        <f t="shared" si="131"/>
        <v>0</v>
      </c>
      <c r="DI309" s="74" t="str">
        <f t="shared" si="132"/>
        <v/>
      </c>
      <c r="DJ309" s="74" t="str">
        <f t="shared" si="133"/>
        <v/>
      </c>
      <c r="DK309" s="74" t="str">
        <f t="shared" si="134"/>
        <v/>
      </c>
    </row>
    <row r="310" spans="1:115" ht="13.5" customHeight="1">
      <c r="A310" s="30"/>
      <c r="B310" s="76">
        <v>304</v>
      </c>
      <c r="C310" s="5"/>
      <c r="D310" s="138"/>
      <c r="E310" s="134"/>
      <c r="F310" s="132"/>
      <c r="G310" s="132"/>
      <c r="H310" s="5"/>
      <c r="I310" s="137"/>
      <c r="J310" s="5"/>
      <c r="K310" s="133"/>
      <c r="L310" s="214"/>
      <c r="M310" s="268"/>
      <c r="N310" s="160" t="str">
        <f t="shared" si="108"/>
        <v/>
      </c>
      <c r="O310" s="109"/>
      <c r="P310" s="7"/>
      <c r="Q310" s="7"/>
      <c r="R310" s="7"/>
      <c r="S310" s="7"/>
      <c r="CA310" s="69">
        <f t="shared" si="126"/>
        <v>0</v>
      </c>
      <c r="CB310" s="69" t="str">
        <f t="shared" si="109"/>
        <v/>
      </c>
      <c r="CC310" s="69" t="str">
        <f t="shared" si="110"/>
        <v/>
      </c>
      <c r="CD310" s="69">
        <f t="shared" si="119"/>
        <v>0</v>
      </c>
      <c r="CE310" s="69">
        <f t="shared" si="111"/>
        <v>0</v>
      </c>
      <c r="CF310" s="70" t="str">
        <f t="shared" si="112"/>
        <v/>
      </c>
      <c r="CG310" s="71">
        <f t="shared" si="113"/>
        <v>0</v>
      </c>
      <c r="CH310" s="71">
        <f t="shared" si="114"/>
        <v>0</v>
      </c>
      <c r="CI310" s="71">
        <f t="shared" si="127"/>
        <v>0</v>
      </c>
      <c r="CJ310" s="69">
        <f t="shared" si="128"/>
        <v>0</v>
      </c>
      <c r="CN310" s="73" t="str">
        <f t="shared" si="115"/>
        <v/>
      </c>
      <c r="CO310" s="74" t="str">
        <f t="shared" si="116"/>
        <v/>
      </c>
      <c r="CP310" s="74" t="str">
        <f t="shared" si="120"/>
        <v/>
      </c>
      <c r="CQ310" s="118" t="str">
        <f t="shared" si="117"/>
        <v/>
      </c>
      <c r="CR310" s="118" t="str">
        <f t="shared" si="118"/>
        <v/>
      </c>
      <c r="CS310" s="75" t="str">
        <f t="shared" si="121"/>
        <v/>
      </c>
      <c r="CT310" s="75" t="str">
        <f t="shared" si="122"/>
        <v/>
      </c>
      <c r="CU310" s="74" t="str">
        <f t="shared" si="123"/>
        <v/>
      </c>
      <c r="CV310" s="74" t="str">
        <f t="shared" si="124"/>
        <v/>
      </c>
      <c r="CW310" s="74" t="str">
        <f t="shared" si="129"/>
        <v/>
      </c>
      <c r="CX310" s="110"/>
      <c r="CZ310" s="75">
        <f t="shared" si="130"/>
        <v>0</v>
      </c>
      <c r="DB310" s="74">
        <f>IF(Taula4[[#This Row],[Codi del contracte]]&lt;&gt;"",IF(Taula4[[#This Row],[Codi del contracte]]&gt;199,IF(Taula4[[#This Row],[Codi del contracte]]&lt;300,1,0),0),0)</f>
        <v>0</v>
      </c>
      <c r="DC310" s="74">
        <f>IF(Taula4[[#This Row],[Codi del contracte]]&lt;&gt;"",IF(Taula4[[#This Row],[Codi del contracte]]&gt;499,IF(Taula4[[#This Row],[Codi del contracte]]&lt;600,1,0),0),0)</f>
        <v>0</v>
      </c>
      <c r="DD310" s="74">
        <f t="shared" si="125"/>
        <v>0</v>
      </c>
      <c r="DE310" s="74">
        <f>IF(Taula4[[#This Row],[% Jornada (no posar el símbol %)]]=100,IF(DD310=1,2,0),0)</f>
        <v>0</v>
      </c>
      <c r="DF310" s="74">
        <f>IF(Taula4[[#This Row],[Import anual sol·licitat (màxim 1.200,00€ per treballador)]]=1200,IF(DE310=2,3,0),0)</f>
        <v>0</v>
      </c>
      <c r="DG310" s="74">
        <f>IF(Taula4[[#This Row],[% Jornada (no posar el símbol %)]]&lt;100,IF(Taula4[[#This Row],[Import anual sol·licitat (màxim 1.200,00€ per treballador)]]=1200,4,0),0)</f>
        <v>0</v>
      </c>
      <c r="DH310" s="74">
        <f t="shared" si="131"/>
        <v>0</v>
      </c>
      <c r="DI310" s="74" t="str">
        <f t="shared" si="132"/>
        <v/>
      </c>
      <c r="DJ310" s="74" t="str">
        <f t="shared" si="133"/>
        <v/>
      </c>
      <c r="DK310" s="74" t="str">
        <f t="shared" si="134"/>
        <v/>
      </c>
    </row>
    <row r="311" spans="1:115" ht="13.5" customHeight="1">
      <c r="A311" s="30"/>
      <c r="B311" s="76">
        <v>305</v>
      </c>
      <c r="C311" s="5"/>
      <c r="D311" s="138"/>
      <c r="E311" s="134"/>
      <c r="F311" s="132"/>
      <c r="G311" s="132"/>
      <c r="H311" s="5"/>
      <c r="I311" s="137"/>
      <c r="J311" s="5"/>
      <c r="K311" s="133"/>
      <c r="L311" s="214"/>
      <c r="M311" s="268"/>
      <c r="N311" s="160" t="str">
        <f t="shared" si="108"/>
        <v/>
      </c>
      <c r="O311" s="109"/>
      <c r="P311" s="7"/>
      <c r="Q311" s="7"/>
      <c r="R311" s="7"/>
      <c r="S311" s="7"/>
      <c r="CA311" s="69">
        <f t="shared" si="126"/>
        <v>0</v>
      </c>
      <c r="CB311" s="69" t="str">
        <f t="shared" si="109"/>
        <v/>
      </c>
      <c r="CC311" s="69" t="str">
        <f t="shared" si="110"/>
        <v/>
      </c>
      <c r="CD311" s="69">
        <f t="shared" si="119"/>
        <v>0</v>
      </c>
      <c r="CE311" s="69">
        <f t="shared" si="111"/>
        <v>0</v>
      </c>
      <c r="CF311" s="70" t="str">
        <f t="shared" si="112"/>
        <v/>
      </c>
      <c r="CG311" s="71">
        <f t="shared" si="113"/>
        <v>0</v>
      </c>
      <c r="CH311" s="71">
        <f t="shared" si="114"/>
        <v>0</v>
      </c>
      <c r="CI311" s="71">
        <f t="shared" si="127"/>
        <v>0</v>
      </c>
      <c r="CJ311" s="69">
        <f t="shared" si="128"/>
        <v>0</v>
      </c>
      <c r="CN311" s="73" t="str">
        <f t="shared" si="115"/>
        <v/>
      </c>
      <c r="CO311" s="74" t="str">
        <f t="shared" si="116"/>
        <v/>
      </c>
      <c r="CP311" s="74" t="str">
        <f t="shared" si="120"/>
        <v/>
      </c>
      <c r="CQ311" s="118" t="str">
        <f t="shared" si="117"/>
        <v/>
      </c>
      <c r="CR311" s="118" t="str">
        <f t="shared" si="118"/>
        <v/>
      </c>
      <c r="CS311" s="75" t="str">
        <f t="shared" si="121"/>
        <v/>
      </c>
      <c r="CT311" s="75" t="str">
        <f t="shared" si="122"/>
        <v/>
      </c>
      <c r="CU311" s="74" t="str">
        <f t="shared" si="123"/>
        <v/>
      </c>
      <c r="CV311" s="74" t="str">
        <f t="shared" si="124"/>
        <v/>
      </c>
      <c r="CW311" s="74" t="str">
        <f t="shared" si="129"/>
        <v/>
      </c>
      <c r="CX311" s="110"/>
      <c r="CZ311" s="75">
        <f t="shared" si="130"/>
        <v>0</v>
      </c>
      <c r="DB311" s="74">
        <f>IF(Taula4[[#This Row],[Codi del contracte]]&lt;&gt;"",IF(Taula4[[#This Row],[Codi del contracte]]&gt;199,IF(Taula4[[#This Row],[Codi del contracte]]&lt;300,1,0),0),0)</f>
        <v>0</v>
      </c>
      <c r="DC311" s="74">
        <f>IF(Taula4[[#This Row],[Codi del contracte]]&lt;&gt;"",IF(Taula4[[#This Row],[Codi del contracte]]&gt;499,IF(Taula4[[#This Row],[Codi del contracte]]&lt;600,1,0),0),0)</f>
        <v>0</v>
      </c>
      <c r="DD311" s="74">
        <f t="shared" si="125"/>
        <v>0</v>
      </c>
      <c r="DE311" s="74">
        <f>IF(Taula4[[#This Row],[% Jornada (no posar el símbol %)]]=100,IF(DD311=1,2,0),0)</f>
        <v>0</v>
      </c>
      <c r="DF311" s="74">
        <f>IF(Taula4[[#This Row],[Import anual sol·licitat (màxim 1.200,00€ per treballador)]]=1200,IF(DE311=2,3,0),0)</f>
        <v>0</v>
      </c>
      <c r="DG311" s="74">
        <f>IF(Taula4[[#This Row],[% Jornada (no posar el símbol %)]]&lt;100,IF(Taula4[[#This Row],[Import anual sol·licitat (màxim 1.200,00€ per treballador)]]=1200,4,0),0)</f>
        <v>0</v>
      </c>
      <c r="DH311" s="74">
        <f t="shared" si="131"/>
        <v>0</v>
      </c>
      <c r="DI311" s="74" t="str">
        <f t="shared" si="132"/>
        <v/>
      </c>
      <c r="DJ311" s="74" t="str">
        <f t="shared" si="133"/>
        <v/>
      </c>
      <c r="DK311" s="74" t="str">
        <f t="shared" si="134"/>
        <v/>
      </c>
    </row>
    <row r="312" spans="1:115" ht="13.5" customHeight="1">
      <c r="A312" s="30"/>
      <c r="B312" s="76">
        <v>306</v>
      </c>
      <c r="C312" s="5"/>
      <c r="D312" s="138"/>
      <c r="E312" s="134"/>
      <c r="F312" s="132"/>
      <c r="G312" s="132"/>
      <c r="H312" s="5"/>
      <c r="I312" s="137"/>
      <c r="J312" s="5"/>
      <c r="K312" s="133"/>
      <c r="L312" s="214"/>
      <c r="M312" s="268"/>
      <c r="N312" s="160" t="str">
        <f t="shared" si="108"/>
        <v/>
      </c>
      <c r="O312" s="109"/>
      <c r="P312" s="7"/>
      <c r="Q312" s="7"/>
      <c r="R312" s="7"/>
      <c r="S312" s="7"/>
      <c r="CA312" s="69">
        <f t="shared" si="126"/>
        <v>0</v>
      </c>
      <c r="CB312" s="69" t="str">
        <f t="shared" si="109"/>
        <v/>
      </c>
      <c r="CC312" s="69" t="str">
        <f t="shared" si="110"/>
        <v/>
      </c>
      <c r="CD312" s="69">
        <f t="shared" si="119"/>
        <v>0</v>
      </c>
      <c r="CE312" s="69">
        <f t="shared" si="111"/>
        <v>0</v>
      </c>
      <c r="CF312" s="70" t="str">
        <f t="shared" si="112"/>
        <v/>
      </c>
      <c r="CG312" s="71">
        <f t="shared" si="113"/>
        <v>0</v>
      </c>
      <c r="CH312" s="71">
        <f t="shared" si="114"/>
        <v>0</v>
      </c>
      <c r="CI312" s="71">
        <f t="shared" si="127"/>
        <v>0</v>
      </c>
      <c r="CJ312" s="69">
        <f t="shared" si="128"/>
        <v>0</v>
      </c>
      <c r="CN312" s="73" t="str">
        <f t="shared" si="115"/>
        <v/>
      </c>
      <c r="CO312" s="74" t="str">
        <f t="shared" si="116"/>
        <v/>
      </c>
      <c r="CP312" s="74" t="str">
        <f t="shared" si="120"/>
        <v/>
      </c>
      <c r="CQ312" s="118" t="str">
        <f t="shared" si="117"/>
        <v/>
      </c>
      <c r="CR312" s="118" t="str">
        <f t="shared" si="118"/>
        <v/>
      </c>
      <c r="CS312" s="75" t="str">
        <f t="shared" si="121"/>
        <v/>
      </c>
      <c r="CT312" s="75" t="str">
        <f t="shared" si="122"/>
        <v/>
      </c>
      <c r="CU312" s="74" t="str">
        <f t="shared" si="123"/>
        <v/>
      </c>
      <c r="CV312" s="74" t="str">
        <f t="shared" si="124"/>
        <v/>
      </c>
      <c r="CW312" s="74" t="str">
        <f t="shared" si="129"/>
        <v/>
      </c>
      <c r="CX312" s="110"/>
      <c r="CZ312" s="75">
        <f t="shared" si="130"/>
        <v>0</v>
      </c>
      <c r="DB312" s="74">
        <f>IF(Taula4[[#This Row],[Codi del contracte]]&lt;&gt;"",IF(Taula4[[#This Row],[Codi del contracte]]&gt;199,IF(Taula4[[#This Row],[Codi del contracte]]&lt;300,1,0),0),0)</f>
        <v>0</v>
      </c>
      <c r="DC312" s="74">
        <f>IF(Taula4[[#This Row],[Codi del contracte]]&lt;&gt;"",IF(Taula4[[#This Row],[Codi del contracte]]&gt;499,IF(Taula4[[#This Row],[Codi del contracte]]&lt;600,1,0),0),0)</f>
        <v>0</v>
      </c>
      <c r="DD312" s="74">
        <f t="shared" si="125"/>
        <v>0</v>
      </c>
      <c r="DE312" s="74">
        <f>IF(Taula4[[#This Row],[% Jornada (no posar el símbol %)]]=100,IF(DD312=1,2,0),0)</f>
        <v>0</v>
      </c>
      <c r="DF312" s="74">
        <f>IF(Taula4[[#This Row],[Import anual sol·licitat (màxim 1.200,00€ per treballador)]]=1200,IF(DE312=2,3,0),0)</f>
        <v>0</v>
      </c>
      <c r="DG312" s="74">
        <f>IF(Taula4[[#This Row],[% Jornada (no posar el símbol %)]]&lt;100,IF(Taula4[[#This Row],[Import anual sol·licitat (màxim 1.200,00€ per treballador)]]=1200,4,0),0)</f>
        <v>0</v>
      </c>
      <c r="DH312" s="74">
        <f t="shared" si="131"/>
        <v>0</v>
      </c>
      <c r="DI312" s="74" t="str">
        <f t="shared" si="132"/>
        <v/>
      </c>
      <c r="DJ312" s="74" t="str">
        <f t="shared" si="133"/>
        <v/>
      </c>
      <c r="DK312" s="74" t="str">
        <f t="shared" si="134"/>
        <v/>
      </c>
    </row>
    <row r="313" spans="1:115" ht="13.5" customHeight="1">
      <c r="A313" s="30"/>
      <c r="B313" s="76">
        <v>307</v>
      </c>
      <c r="C313" s="5"/>
      <c r="D313" s="138"/>
      <c r="E313" s="134"/>
      <c r="F313" s="132"/>
      <c r="G313" s="132"/>
      <c r="H313" s="5"/>
      <c r="I313" s="137"/>
      <c r="J313" s="5"/>
      <c r="K313" s="133"/>
      <c r="L313" s="214"/>
      <c r="M313" s="268"/>
      <c r="N313" s="160" t="str">
        <f t="shared" si="108"/>
        <v/>
      </c>
      <c r="O313" s="109"/>
      <c r="P313" s="7"/>
      <c r="Q313" s="7"/>
      <c r="R313" s="7"/>
      <c r="S313" s="7"/>
      <c r="CA313" s="69">
        <f t="shared" si="126"/>
        <v>0</v>
      </c>
      <c r="CB313" s="69" t="str">
        <f t="shared" si="109"/>
        <v/>
      </c>
      <c r="CC313" s="69" t="str">
        <f t="shared" si="110"/>
        <v/>
      </c>
      <c r="CD313" s="69">
        <f t="shared" si="119"/>
        <v>0</v>
      </c>
      <c r="CE313" s="69">
        <f t="shared" si="111"/>
        <v>0</v>
      </c>
      <c r="CF313" s="70" t="str">
        <f t="shared" si="112"/>
        <v/>
      </c>
      <c r="CG313" s="71">
        <f t="shared" si="113"/>
        <v>0</v>
      </c>
      <c r="CH313" s="71">
        <f t="shared" si="114"/>
        <v>0</v>
      </c>
      <c r="CI313" s="71">
        <f t="shared" si="127"/>
        <v>0</v>
      </c>
      <c r="CJ313" s="69">
        <f t="shared" si="128"/>
        <v>0</v>
      </c>
      <c r="CN313" s="73" t="str">
        <f t="shared" si="115"/>
        <v/>
      </c>
      <c r="CO313" s="74" t="str">
        <f t="shared" si="116"/>
        <v/>
      </c>
      <c r="CP313" s="74" t="str">
        <f t="shared" si="120"/>
        <v/>
      </c>
      <c r="CQ313" s="118" t="str">
        <f t="shared" si="117"/>
        <v/>
      </c>
      <c r="CR313" s="118" t="str">
        <f t="shared" si="118"/>
        <v/>
      </c>
      <c r="CS313" s="75" t="str">
        <f t="shared" si="121"/>
        <v/>
      </c>
      <c r="CT313" s="75" t="str">
        <f t="shared" si="122"/>
        <v/>
      </c>
      <c r="CU313" s="74" t="str">
        <f t="shared" si="123"/>
        <v/>
      </c>
      <c r="CV313" s="74" t="str">
        <f t="shared" si="124"/>
        <v/>
      </c>
      <c r="CW313" s="74" t="str">
        <f t="shared" si="129"/>
        <v/>
      </c>
      <c r="CX313" s="110"/>
      <c r="CZ313" s="75">
        <f t="shared" si="130"/>
        <v>0</v>
      </c>
      <c r="DB313" s="74">
        <f>IF(Taula4[[#This Row],[Codi del contracte]]&lt;&gt;"",IF(Taula4[[#This Row],[Codi del contracte]]&gt;199,IF(Taula4[[#This Row],[Codi del contracte]]&lt;300,1,0),0),0)</f>
        <v>0</v>
      </c>
      <c r="DC313" s="74">
        <f>IF(Taula4[[#This Row],[Codi del contracte]]&lt;&gt;"",IF(Taula4[[#This Row],[Codi del contracte]]&gt;499,IF(Taula4[[#This Row],[Codi del contracte]]&lt;600,1,0),0),0)</f>
        <v>0</v>
      </c>
      <c r="DD313" s="74">
        <f t="shared" si="125"/>
        <v>0</v>
      </c>
      <c r="DE313" s="74">
        <f>IF(Taula4[[#This Row],[% Jornada (no posar el símbol %)]]=100,IF(DD313=1,2,0),0)</f>
        <v>0</v>
      </c>
      <c r="DF313" s="74">
        <f>IF(Taula4[[#This Row],[Import anual sol·licitat (màxim 1.200,00€ per treballador)]]=1200,IF(DE313=2,3,0),0)</f>
        <v>0</v>
      </c>
      <c r="DG313" s="74">
        <f>IF(Taula4[[#This Row],[% Jornada (no posar el símbol %)]]&lt;100,IF(Taula4[[#This Row],[Import anual sol·licitat (màxim 1.200,00€ per treballador)]]=1200,4,0),0)</f>
        <v>0</v>
      </c>
      <c r="DH313" s="74">
        <f t="shared" si="131"/>
        <v>0</v>
      </c>
      <c r="DI313" s="74" t="str">
        <f t="shared" si="132"/>
        <v/>
      </c>
      <c r="DJ313" s="74" t="str">
        <f t="shared" si="133"/>
        <v/>
      </c>
      <c r="DK313" s="74" t="str">
        <f t="shared" si="134"/>
        <v/>
      </c>
    </row>
    <row r="314" spans="1:115" ht="13.5" customHeight="1">
      <c r="A314" s="30"/>
      <c r="B314" s="76">
        <v>308</v>
      </c>
      <c r="C314" s="5"/>
      <c r="D314" s="138"/>
      <c r="E314" s="134"/>
      <c r="F314" s="132"/>
      <c r="G314" s="132"/>
      <c r="H314" s="5"/>
      <c r="I314" s="137"/>
      <c r="J314" s="5"/>
      <c r="K314" s="133"/>
      <c r="L314" s="214"/>
      <c r="M314" s="268"/>
      <c r="N314" s="160" t="str">
        <f t="shared" si="108"/>
        <v/>
      </c>
      <c r="O314" s="109"/>
      <c r="P314" s="7"/>
      <c r="Q314" s="7"/>
      <c r="R314" s="7"/>
      <c r="S314" s="7"/>
      <c r="CA314" s="69">
        <f t="shared" si="126"/>
        <v>0</v>
      </c>
      <c r="CB314" s="69" t="str">
        <f t="shared" si="109"/>
        <v/>
      </c>
      <c r="CC314" s="69" t="str">
        <f t="shared" si="110"/>
        <v/>
      </c>
      <c r="CD314" s="69">
        <f t="shared" si="119"/>
        <v>0</v>
      </c>
      <c r="CE314" s="69">
        <f t="shared" si="111"/>
        <v>0</v>
      </c>
      <c r="CF314" s="70" t="str">
        <f t="shared" si="112"/>
        <v/>
      </c>
      <c r="CG314" s="71">
        <f t="shared" si="113"/>
        <v>0</v>
      </c>
      <c r="CH314" s="71">
        <f t="shared" si="114"/>
        <v>0</v>
      </c>
      <c r="CI314" s="71">
        <f t="shared" si="127"/>
        <v>0</v>
      </c>
      <c r="CJ314" s="69">
        <f t="shared" si="128"/>
        <v>0</v>
      </c>
      <c r="CN314" s="73" t="str">
        <f t="shared" si="115"/>
        <v/>
      </c>
      <c r="CO314" s="74" t="str">
        <f t="shared" si="116"/>
        <v/>
      </c>
      <c r="CP314" s="74" t="str">
        <f t="shared" si="120"/>
        <v/>
      </c>
      <c r="CQ314" s="118" t="str">
        <f t="shared" si="117"/>
        <v/>
      </c>
      <c r="CR314" s="118" t="str">
        <f t="shared" si="118"/>
        <v/>
      </c>
      <c r="CS314" s="75" t="str">
        <f t="shared" si="121"/>
        <v/>
      </c>
      <c r="CT314" s="75" t="str">
        <f t="shared" si="122"/>
        <v/>
      </c>
      <c r="CU314" s="74" t="str">
        <f t="shared" si="123"/>
        <v/>
      </c>
      <c r="CV314" s="74" t="str">
        <f t="shared" si="124"/>
        <v/>
      </c>
      <c r="CW314" s="74" t="str">
        <f t="shared" si="129"/>
        <v/>
      </c>
      <c r="CX314" s="110"/>
      <c r="CZ314" s="75">
        <f t="shared" si="130"/>
        <v>0</v>
      </c>
      <c r="DB314" s="74">
        <f>IF(Taula4[[#This Row],[Codi del contracte]]&lt;&gt;"",IF(Taula4[[#This Row],[Codi del contracte]]&gt;199,IF(Taula4[[#This Row],[Codi del contracte]]&lt;300,1,0),0),0)</f>
        <v>0</v>
      </c>
      <c r="DC314" s="74">
        <f>IF(Taula4[[#This Row],[Codi del contracte]]&lt;&gt;"",IF(Taula4[[#This Row],[Codi del contracte]]&gt;499,IF(Taula4[[#This Row],[Codi del contracte]]&lt;600,1,0),0),0)</f>
        <v>0</v>
      </c>
      <c r="DD314" s="74">
        <f t="shared" si="125"/>
        <v>0</v>
      </c>
      <c r="DE314" s="74">
        <f>IF(Taula4[[#This Row],[% Jornada (no posar el símbol %)]]=100,IF(DD314=1,2,0),0)</f>
        <v>0</v>
      </c>
      <c r="DF314" s="74">
        <f>IF(Taula4[[#This Row],[Import anual sol·licitat (màxim 1.200,00€ per treballador)]]=1200,IF(DE314=2,3,0),0)</f>
        <v>0</v>
      </c>
      <c r="DG314" s="74">
        <f>IF(Taula4[[#This Row],[% Jornada (no posar el símbol %)]]&lt;100,IF(Taula4[[#This Row],[Import anual sol·licitat (màxim 1.200,00€ per treballador)]]=1200,4,0),0)</f>
        <v>0</v>
      </c>
      <c r="DH314" s="74">
        <f t="shared" si="131"/>
        <v>0</v>
      </c>
      <c r="DI314" s="74" t="str">
        <f t="shared" si="132"/>
        <v/>
      </c>
      <c r="DJ314" s="74" t="str">
        <f t="shared" si="133"/>
        <v/>
      </c>
      <c r="DK314" s="74" t="str">
        <f t="shared" si="134"/>
        <v/>
      </c>
    </row>
    <row r="315" spans="1:115" ht="13.5" customHeight="1">
      <c r="A315" s="30"/>
      <c r="B315" s="76">
        <v>309</v>
      </c>
      <c r="C315" s="5"/>
      <c r="D315" s="138"/>
      <c r="E315" s="134"/>
      <c r="F315" s="132"/>
      <c r="G315" s="132"/>
      <c r="H315" s="5"/>
      <c r="I315" s="137"/>
      <c r="J315" s="5"/>
      <c r="K315" s="133"/>
      <c r="L315" s="214"/>
      <c r="M315" s="268"/>
      <c r="N315" s="160" t="str">
        <f t="shared" si="108"/>
        <v/>
      </c>
      <c r="O315" s="109"/>
      <c r="P315" s="7"/>
      <c r="Q315" s="7"/>
      <c r="R315" s="7"/>
      <c r="S315" s="7"/>
      <c r="CA315" s="69">
        <f t="shared" si="126"/>
        <v>0</v>
      </c>
      <c r="CB315" s="69" t="str">
        <f t="shared" si="109"/>
        <v/>
      </c>
      <c r="CC315" s="69" t="str">
        <f t="shared" si="110"/>
        <v/>
      </c>
      <c r="CD315" s="69">
        <f t="shared" si="119"/>
        <v>0</v>
      </c>
      <c r="CE315" s="69">
        <f t="shared" si="111"/>
        <v>0</v>
      </c>
      <c r="CF315" s="70" t="str">
        <f t="shared" si="112"/>
        <v/>
      </c>
      <c r="CG315" s="71">
        <f t="shared" si="113"/>
        <v>0</v>
      </c>
      <c r="CH315" s="71">
        <f t="shared" si="114"/>
        <v>0</v>
      </c>
      <c r="CI315" s="71">
        <f t="shared" si="127"/>
        <v>0</v>
      </c>
      <c r="CJ315" s="69">
        <f t="shared" si="128"/>
        <v>0</v>
      </c>
      <c r="CN315" s="73" t="str">
        <f t="shared" si="115"/>
        <v/>
      </c>
      <c r="CO315" s="74" t="str">
        <f t="shared" si="116"/>
        <v/>
      </c>
      <c r="CP315" s="74" t="str">
        <f t="shared" si="120"/>
        <v/>
      </c>
      <c r="CQ315" s="118" t="str">
        <f t="shared" si="117"/>
        <v/>
      </c>
      <c r="CR315" s="118" t="str">
        <f t="shared" si="118"/>
        <v/>
      </c>
      <c r="CS315" s="75" t="str">
        <f t="shared" si="121"/>
        <v/>
      </c>
      <c r="CT315" s="75" t="str">
        <f t="shared" si="122"/>
        <v/>
      </c>
      <c r="CU315" s="74" t="str">
        <f t="shared" si="123"/>
        <v/>
      </c>
      <c r="CV315" s="74" t="str">
        <f t="shared" si="124"/>
        <v/>
      </c>
      <c r="CW315" s="74" t="str">
        <f t="shared" si="129"/>
        <v/>
      </c>
      <c r="CX315" s="110"/>
      <c r="CZ315" s="75">
        <f t="shared" si="130"/>
        <v>0</v>
      </c>
      <c r="DB315" s="74">
        <f>IF(Taula4[[#This Row],[Codi del contracte]]&lt;&gt;"",IF(Taula4[[#This Row],[Codi del contracte]]&gt;199,IF(Taula4[[#This Row],[Codi del contracte]]&lt;300,1,0),0),0)</f>
        <v>0</v>
      </c>
      <c r="DC315" s="74">
        <f>IF(Taula4[[#This Row],[Codi del contracte]]&lt;&gt;"",IF(Taula4[[#This Row],[Codi del contracte]]&gt;499,IF(Taula4[[#This Row],[Codi del contracte]]&lt;600,1,0),0),0)</f>
        <v>0</v>
      </c>
      <c r="DD315" s="74">
        <f t="shared" si="125"/>
        <v>0</v>
      </c>
      <c r="DE315" s="74">
        <f>IF(Taula4[[#This Row],[% Jornada (no posar el símbol %)]]=100,IF(DD315=1,2,0),0)</f>
        <v>0</v>
      </c>
      <c r="DF315" s="74">
        <f>IF(Taula4[[#This Row],[Import anual sol·licitat (màxim 1.200,00€ per treballador)]]=1200,IF(DE315=2,3,0),0)</f>
        <v>0</v>
      </c>
      <c r="DG315" s="74">
        <f>IF(Taula4[[#This Row],[% Jornada (no posar el símbol %)]]&lt;100,IF(Taula4[[#This Row],[Import anual sol·licitat (màxim 1.200,00€ per treballador)]]=1200,4,0),0)</f>
        <v>0</v>
      </c>
      <c r="DH315" s="74">
        <f t="shared" si="131"/>
        <v>0</v>
      </c>
      <c r="DI315" s="74" t="str">
        <f t="shared" si="132"/>
        <v/>
      </c>
      <c r="DJ315" s="74" t="str">
        <f t="shared" si="133"/>
        <v/>
      </c>
      <c r="DK315" s="74" t="str">
        <f t="shared" si="134"/>
        <v/>
      </c>
    </row>
    <row r="316" spans="1:115" ht="13.5" customHeight="1">
      <c r="A316" s="30"/>
      <c r="B316" s="76">
        <v>310</v>
      </c>
      <c r="C316" s="5"/>
      <c r="D316" s="138"/>
      <c r="E316" s="134"/>
      <c r="F316" s="132"/>
      <c r="G316" s="132"/>
      <c r="H316" s="5"/>
      <c r="I316" s="137"/>
      <c r="J316" s="5"/>
      <c r="K316" s="133"/>
      <c r="L316" s="214"/>
      <c r="M316" s="268"/>
      <c r="N316" s="160" t="str">
        <f t="shared" si="108"/>
        <v/>
      </c>
      <c r="O316" s="109"/>
      <c r="P316" s="7"/>
      <c r="Q316" s="7"/>
      <c r="R316" s="7"/>
      <c r="S316" s="7"/>
      <c r="CA316" s="69">
        <f t="shared" si="126"/>
        <v>0</v>
      </c>
      <c r="CB316" s="69" t="str">
        <f t="shared" si="109"/>
        <v/>
      </c>
      <c r="CC316" s="69" t="str">
        <f t="shared" si="110"/>
        <v/>
      </c>
      <c r="CD316" s="69">
        <f t="shared" si="119"/>
        <v>0</v>
      </c>
      <c r="CE316" s="69">
        <f t="shared" si="111"/>
        <v>0</v>
      </c>
      <c r="CF316" s="70" t="str">
        <f t="shared" si="112"/>
        <v/>
      </c>
      <c r="CG316" s="71">
        <f t="shared" si="113"/>
        <v>0</v>
      </c>
      <c r="CH316" s="71">
        <f t="shared" si="114"/>
        <v>0</v>
      </c>
      <c r="CI316" s="71">
        <f t="shared" si="127"/>
        <v>0</v>
      </c>
      <c r="CJ316" s="69">
        <f t="shared" si="128"/>
        <v>0</v>
      </c>
      <c r="CN316" s="73" t="str">
        <f t="shared" si="115"/>
        <v/>
      </c>
      <c r="CO316" s="74" t="str">
        <f t="shared" si="116"/>
        <v/>
      </c>
      <c r="CP316" s="74" t="str">
        <f t="shared" si="120"/>
        <v/>
      </c>
      <c r="CQ316" s="118" t="str">
        <f t="shared" si="117"/>
        <v/>
      </c>
      <c r="CR316" s="118" t="str">
        <f t="shared" si="118"/>
        <v/>
      </c>
      <c r="CS316" s="75" t="str">
        <f t="shared" si="121"/>
        <v/>
      </c>
      <c r="CT316" s="75" t="str">
        <f t="shared" si="122"/>
        <v/>
      </c>
      <c r="CU316" s="74" t="str">
        <f t="shared" si="123"/>
        <v/>
      </c>
      <c r="CV316" s="74" t="str">
        <f t="shared" si="124"/>
        <v/>
      </c>
      <c r="CW316" s="74" t="str">
        <f t="shared" si="129"/>
        <v/>
      </c>
      <c r="CX316" s="110"/>
      <c r="CZ316" s="75">
        <f t="shared" si="130"/>
        <v>0</v>
      </c>
      <c r="DB316" s="74">
        <f>IF(Taula4[[#This Row],[Codi del contracte]]&lt;&gt;"",IF(Taula4[[#This Row],[Codi del contracte]]&gt;199,IF(Taula4[[#This Row],[Codi del contracte]]&lt;300,1,0),0),0)</f>
        <v>0</v>
      </c>
      <c r="DC316" s="74">
        <f>IF(Taula4[[#This Row],[Codi del contracte]]&lt;&gt;"",IF(Taula4[[#This Row],[Codi del contracte]]&gt;499,IF(Taula4[[#This Row],[Codi del contracte]]&lt;600,1,0),0),0)</f>
        <v>0</v>
      </c>
      <c r="DD316" s="74">
        <f t="shared" si="125"/>
        <v>0</v>
      </c>
      <c r="DE316" s="74">
        <f>IF(Taula4[[#This Row],[% Jornada (no posar el símbol %)]]=100,IF(DD316=1,2,0),0)</f>
        <v>0</v>
      </c>
      <c r="DF316" s="74">
        <f>IF(Taula4[[#This Row],[Import anual sol·licitat (màxim 1.200,00€ per treballador)]]=1200,IF(DE316=2,3,0),0)</f>
        <v>0</v>
      </c>
      <c r="DG316" s="74">
        <f>IF(Taula4[[#This Row],[% Jornada (no posar el símbol %)]]&lt;100,IF(Taula4[[#This Row],[Import anual sol·licitat (màxim 1.200,00€ per treballador)]]=1200,4,0),0)</f>
        <v>0</v>
      </c>
      <c r="DH316" s="74">
        <f t="shared" si="131"/>
        <v>0</v>
      </c>
      <c r="DI316" s="74" t="str">
        <f t="shared" si="132"/>
        <v/>
      </c>
      <c r="DJ316" s="74" t="str">
        <f t="shared" si="133"/>
        <v/>
      </c>
      <c r="DK316" s="74" t="str">
        <f t="shared" si="134"/>
        <v/>
      </c>
    </row>
    <row r="317" spans="1:115" ht="13.5" customHeight="1">
      <c r="A317" s="30"/>
      <c r="B317" s="76">
        <v>311</v>
      </c>
      <c r="C317" s="5"/>
      <c r="D317" s="138"/>
      <c r="E317" s="134"/>
      <c r="F317" s="132"/>
      <c r="G317" s="132"/>
      <c r="H317" s="5"/>
      <c r="I317" s="137"/>
      <c r="J317" s="5"/>
      <c r="K317" s="133"/>
      <c r="L317" s="214"/>
      <c r="M317" s="268"/>
      <c r="N317" s="160" t="str">
        <f t="shared" si="108"/>
        <v/>
      </c>
      <c r="O317" s="109"/>
      <c r="P317" s="7"/>
      <c r="Q317" s="7"/>
      <c r="R317" s="7"/>
      <c r="S317" s="7"/>
      <c r="CA317" s="69">
        <f t="shared" si="126"/>
        <v>0</v>
      </c>
      <c r="CB317" s="69" t="str">
        <f t="shared" si="109"/>
        <v/>
      </c>
      <c r="CC317" s="69" t="str">
        <f t="shared" si="110"/>
        <v/>
      </c>
      <c r="CD317" s="69">
        <f t="shared" si="119"/>
        <v>0</v>
      </c>
      <c r="CE317" s="69">
        <f t="shared" si="111"/>
        <v>0</v>
      </c>
      <c r="CF317" s="70" t="str">
        <f t="shared" si="112"/>
        <v/>
      </c>
      <c r="CG317" s="71">
        <f t="shared" si="113"/>
        <v>0</v>
      </c>
      <c r="CH317" s="71">
        <f t="shared" si="114"/>
        <v>0</v>
      </c>
      <c r="CI317" s="71">
        <f t="shared" si="127"/>
        <v>0</v>
      </c>
      <c r="CJ317" s="69">
        <f t="shared" si="128"/>
        <v>0</v>
      </c>
      <c r="CN317" s="73" t="str">
        <f t="shared" si="115"/>
        <v/>
      </c>
      <c r="CO317" s="74" t="str">
        <f t="shared" si="116"/>
        <v/>
      </c>
      <c r="CP317" s="74" t="str">
        <f t="shared" si="120"/>
        <v/>
      </c>
      <c r="CQ317" s="118" t="str">
        <f t="shared" si="117"/>
        <v/>
      </c>
      <c r="CR317" s="118" t="str">
        <f t="shared" si="118"/>
        <v/>
      </c>
      <c r="CS317" s="75" t="str">
        <f t="shared" si="121"/>
        <v/>
      </c>
      <c r="CT317" s="75" t="str">
        <f t="shared" si="122"/>
        <v/>
      </c>
      <c r="CU317" s="74" t="str">
        <f t="shared" si="123"/>
        <v/>
      </c>
      <c r="CV317" s="74" t="str">
        <f t="shared" si="124"/>
        <v/>
      </c>
      <c r="CW317" s="74" t="str">
        <f t="shared" si="129"/>
        <v/>
      </c>
      <c r="CX317" s="110"/>
      <c r="CZ317" s="75">
        <f t="shared" si="130"/>
        <v>0</v>
      </c>
      <c r="DB317" s="74">
        <f>IF(Taula4[[#This Row],[Codi del contracte]]&lt;&gt;"",IF(Taula4[[#This Row],[Codi del contracte]]&gt;199,IF(Taula4[[#This Row],[Codi del contracte]]&lt;300,1,0),0),0)</f>
        <v>0</v>
      </c>
      <c r="DC317" s="74">
        <f>IF(Taula4[[#This Row],[Codi del contracte]]&lt;&gt;"",IF(Taula4[[#This Row],[Codi del contracte]]&gt;499,IF(Taula4[[#This Row],[Codi del contracte]]&lt;600,1,0),0),0)</f>
        <v>0</v>
      </c>
      <c r="DD317" s="74">
        <f t="shared" si="125"/>
        <v>0</v>
      </c>
      <c r="DE317" s="74">
        <f>IF(Taula4[[#This Row],[% Jornada (no posar el símbol %)]]=100,IF(DD317=1,2,0),0)</f>
        <v>0</v>
      </c>
      <c r="DF317" s="74">
        <f>IF(Taula4[[#This Row],[Import anual sol·licitat (màxim 1.200,00€ per treballador)]]=1200,IF(DE317=2,3,0),0)</f>
        <v>0</v>
      </c>
      <c r="DG317" s="74">
        <f>IF(Taula4[[#This Row],[% Jornada (no posar el símbol %)]]&lt;100,IF(Taula4[[#This Row],[Import anual sol·licitat (màxim 1.200,00€ per treballador)]]=1200,4,0),0)</f>
        <v>0</v>
      </c>
      <c r="DH317" s="74">
        <f t="shared" si="131"/>
        <v>0</v>
      </c>
      <c r="DI317" s="74" t="str">
        <f t="shared" si="132"/>
        <v/>
      </c>
      <c r="DJ317" s="74" t="str">
        <f t="shared" si="133"/>
        <v/>
      </c>
      <c r="DK317" s="74" t="str">
        <f t="shared" si="134"/>
        <v/>
      </c>
    </row>
    <row r="318" spans="1:115" ht="13.5" customHeight="1">
      <c r="A318" s="30"/>
      <c r="B318" s="76">
        <v>312</v>
      </c>
      <c r="C318" s="5"/>
      <c r="D318" s="138"/>
      <c r="E318" s="134"/>
      <c r="F318" s="132"/>
      <c r="G318" s="132"/>
      <c r="H318" s="5"/>
      <c r="I318" s="137"/>
      <c r="J318" s="5"/>
      <c r="K318" s="133"/>
      <c r="L318" s="214"/>
      <c r="M318" s="268"/>
      <c r="N318" s="160" t="str">
        <f t="shared" si="108"/>
        <v/>
      </c>
      <c r="O318" s="109"/>
      <c r="P318" s="7"/>
      <c r="Q318" s="7"/>
      <c r="R318" s="7"/>
      <c r="S318" s="7"/>
      <c r="CA318" s="69">
        <f t="shared" si="126"/>
        <v>0</v>
      </c>
      <c r="CB318" s="69" t="str">
        <f t="shared" si="109"/>
        <v/>
      </c>
      <c r="CC318" s="69" t="str">
        <f t="shared" si="110"/>
        <v/>
      </c>
      <c r="CD318" s="69">
        <f t="shared" si="119"/>
        <v>0</v>
      </c>
      <c r="CE318" s="69">
        <f t="shared" si="111"/>
        <v>0</v>
      </c>
      <c r="CF318" s="70" t="str">
        <f t="shared" si="112"/>
        <v/>
      </c>
      <c r="CG318" s="71">
        <f t="shared" si="113"/>
        <v>0</v>
      </c>
      <c r="CH318" s="71">
        <f t="shared" si="114"/>
        <v>0</v>
      </c>
      <c r="CI318" s="71">
        <f t="shared" si="127"/>
        <v>0</v>
      </c>
      <c r="CJ318" s="69">
        <f t="shared" si="128"/>
        <v>0</v>
      </c>
      <c r="CN318" s="73" t="str">
        <f t="shared" si="115"/>
        <v/>
      </c>
      <c r="CO318" s="74" t="str">
        <f t="shared" si="116"/>
        <v/>
      </c>
      <c r="CP318" s="74" t="str">
        <f t="shared" si="120"/>
        <v/>
      </c>
      <c r="CQ318" s="118" t="str">
        <f t="shared" si="117"/>
        <v/>
      </c>
      <c r="CR318" s="118" t="str">
        <f t="shared" si="118"/>
        <v/>
      </c>
      <c r="CS318" s="75" t="str">
        <f t="shared" si="121"/>
        <v/>
      </c>
      <c r="CT318" s="75" t="str">
        <f t="shared" si="122"/>
        <v/>
      </c>
      <c r="CU318" s="74" t="str">
        <f t="shared" si="123"/>
        <v/>
      </c>
      <c r="CV318" s="74" t="str">
        <f t="shared" si="124"/>
        <v/>
      </c>
      <c r="CW318" s="74" t="str">
        <f t="shared" si="129"/>
        <v/>
      </c>
      <c r="CX318" s="110"/>
      <c r="CZ318" s="75">
        <f t="shared" si="130"/>
        <v>0</v>
      </c>
      <c r="DB318" s="74">
        <f>IF(Taula4[[#This Row],[Codi del contracte]]&lt;&gt;"",IF(Taula4[[#This Row],[Codi del contracte]]&gt;199,IF(Taula4[[#This Row],[Codi del contracte]]&lt;300,1,0),0),0)</f>
        <v>0</v>
      </c>
      <c r="DC318" s="74">
        <f>IF(Taula4[[#This Row],[Codi del contracte]]&lt;&gt;"",IF(Taula4[[#This Row],[Codi del contracte]]&gt;499,IF(Taula4[[#This Row],[Codi del contracte]]&lt;600,1,0),0),0)</f>
        <v>0</v>
      </c>
      <c r="DD318" s="74">
        <f t="shared" si="125"/>
        <v>0</v>
      </c>
      <c r="DE318" s="74">
        <f>IF(Taula4[[#This Row],[% Jornada (no posar el símbol %)]]=100,IF(DD318=1,2,0),0)</f>
        <v>0</v>
      </c>
      <c r="DF318" s="74">
        <f>IF(Taula4[[#This Row],[Import anual sol·licitat (màxim 1.200,00€ per treballador)]]=1200,IF(DE318=2,3,0),0)</f>
        <v>0</v>
      </c>
      <c r="DG318" s="74">
        <f>IF(Taula4[[#This Row],[% Jornada (no posar el símbol %)]]&lt;100,IF(Taula4[[#This Row],[Import anual sol·licitat (màxim 1.200,00€ per treballador)]]=1200,4,0),0)</f>
        <v>0</v>
      </c>
      <c r="DH318" s="74">
        <f t="shared" si="131"/>
        <v>0</v>
      </c>
      <c r="DI318" s="74" t="str">
        <f t="shared" si="132"/>
        <v/>
      </c>
      <c r="DJ318" s="74" t="str">
        <f t="shared" si="133"/>
        <v/>
      </c>
      <c r="DK318" s="74" t="str">
        <f t="shared" si="134"/>
        <v/>
      </c>
    </row>
    <row r="319" spans="1:115" ht="13.5" customHeight="1">
      <c r="A319" s="30"/>
      <c r="B319" s="76">
        <v>313</v>
      </c>
      <c r="C319" s="5"/>
      <c r="D319" s="138"/>
      <c r="E319" s="134"/>
      <c r="F319" s="132"/>
      <c r="G319" s="132"/>
      <c r="H319" s="5"/>
      <c r="I319" s="137"/>
      <c r="J319" s="5"/>
      <c r="K319" s="133"/>
      <c r="L319" s="214"/>
      <c r="M319" s="268"/>
      <c r="N319" s="160" t="str">
        <f t="shared" si="108"/>
        <v/>
      </c>
      <c r="O319" s="109"/>
      <c r="P319" s="7"/>
      <c r="Q319" s="7"/>
      <c r="R319" s="7"/>
      <c r="S319" s="7"/>
      <c r="CA319" s="69">
        <f t="shared" si="126"/>
        <v>0</v>
      </c>
      <c r="CB319" s="69" t="str">
        <f t="shared" si="109"/>
        <v/>
      </c>
      <c r="CC319" s="69" t="str">
        <f t="shared" si="110"/>
        <v/>
      </c>
      <c r="CD319" s="69">
        <f t="shared" si="119"/>
        <v>0</v>
      </c>
      <c r="CE319" s="69">
        <f t="shared" si="111"/>
        <v>0</v>
      </c>
      <c r="CF319" s="70" t="str">
        <f t="shared" si="112"/>
        <v/>
      </c>
      <c r="CG319" s="71">
        <f t="shared" si="113"/>
        <v>0</v>
      </c>
      <c r="CH319" s="71">
        <f t="shared" si="114"/>
        <v>0</v>
      </c>
      <c r="CI319" s="71">
        <f t="shared" si="127"/>
        <v>0</v>
      </c>
      <c r="CJ319" s="69">
        <f t="shared" si="128"/>
        <v>0</v>
      </c>
      <c r="CN319" s="73" t="str">
        <f t="shared" si="115"/>
        <v/>
      </c>
      <c r="CO319" s="74" t="str">
        <f t="shared" si="116"/>
        <v/>
      </c>
      <c r="CP319" s="74" t="str">
        <f t="shared" si="120"/>
        <v/>
      </c>
      <c r="CQ319" s="118" t="str">
        <f t="shared" si="117"/>
        <v/>
      </c>
      <c r="CR319" s="118" t="str">
        <f t="shared" si="118"/>
        <v/>
      </c>
      <c r="CS319" s="75" t="str">
        <f t="shared" si="121"/>
        <v/>
      </c>
      <c r="CT319" s="75" t="str">
        <f t="shared" si="122"/>
        <v/>
      </c>
      <c r="CU319" s="74" t="str">
        <f t="shared" si="123"/>
        <v/>
      </c>
      <c r="CV319" s="74" t="str">
        <f t="shared" si="124"/>
        <v/>
      </c>
      <c r="CW319" s="74" t="str">
        <f t="shared" si="129"/>
        <v/>
      </c>
      <c r="CX319" s="110"/>
      <c r="CZ319" s="75">
        <f t="shared" si="130"/>
        <v>0</v>
      </c>
      <c r="DB319" s="74">
        <f>IF(Taula4[[#This Row],[Codi del contracte]]&lt;&gt;"",IF(Taula4[[#This Row],[Codi del contracte]]&gt;199,IF(Taula4[[#This Row],[Codi del contracte]]&lt;300,1,0),0),0)</f>
        <v>0</v>
      </c>
      <c r="DC319" s="74">
        <f>IF(Taula4[[#This Row],[Codi del contracte]]&lt;&gt;"",IF(Taula4[[#This Row],[Codi del contracte]]&gt;499,IF(Taula4[[#This Row],[Codi del contracte]]&lt;600,1,0),0),0)</f>
        <v>0</v>
      </c>
      <c r="DD319" s="74">
        <f t="shared" si="125"/>
        <v>0</v>
      </c>
      <c r="DE319" s="74">
        <f>IF(Taula4[[#This Row],[% Jornada (no posar el símbol %)]]=100,IF(DD319=1,2,0),0)</f>
        <v>0</v>
      </c>
      <c r="DF319" s="74">
        <f>IF(Taula4[[#This Row],[Import anual sol·licitat (màxim 1.200,00€ per treballador)]]=1200,IF(DE319=2,3,0),0)</f>
        <v>0</v>
      </c>
      <c r="DG319" s="74">
        <f>IF(Taula4[[#This Row],[% Jornada (no posar el símbol %)]]&lt;100,IF(Taula4[[#This Row],[Import anual sol·licitat (màxim 1.200,00€ per treballador)]]=1200,4,0),0)</f>
        <v>0</v>
      </c>
      <c r="DH319" s="74">
        <f t="shared" si="131"/>
        <v>0</v>
      </c>
      <c r="DI319" s="74" t="str">
        <f t="shared" si="132"/>
        <v/>
      </c>
      <c r="DJ319" s="74" t="str">
        <f t="shared" si="133"/>
        <v/>
      </c>
      <c r="DK319" s="74" t="str">
        <f t="shared" si="134"/>
        <v/>
      </c>
    </row>
    <row r="320" spans="1:115" ht="13.5" customHeight="1">
      <c r="A320" s="30"/>
      <c r="B320" s="76">
        <v>314</v>
      </c>
      <c r="C320" s="5"/>
      <c r="D320" s="138"/>
      <c r="E320" s="134"/>
      <c r="F320" s="132"/>
      <c r="G320" s="132"/>
      <c r="H320" s="5"/>
      <c r="I320" s="137"/>
      <c r="J320" s="5"/>
      <c r="K320" s="133"/>
      <c r="L320" s="214"/>
      <c r="M320" s="268"/>
      <c r="N320" s="160" t="str">
        <f t="shared" si="108"/>
        <v/>
      </c>
      <c r="O320" s="109"/>
      <c r="P320" s="7"/>
      <c r="Q320" s="7"/>
      <c r="R320" s="7"/>
      <c r="S320" s="7"/>
      <c r="CA320" s="69">
        <f t="shared" si="126"/>
        <v>0</v>
      </c>
      <c r="CB320" s="69" t="str">
        <f t="shared" si="109"/>
        <v/>
      </c>
      <c r="CC320" s="69" t="str">
        <f t="shared" si="110"/>
        <v/>
      </c>
      <c r="CD320" s="69">
        <f t="shared" si="119"/>
        <v>0</v>
      </c>
      <c r="CE320" s="69">
        <f t="shared" si="111"/>
        <v>0</v>
      </c>
      <c r="CF320" s="70" t="str">
        <f t="shared" si="112"/>
        <v/>
      </c>
      <c r="CG320" s="71">
        <f t="shared" si="113"/>
        <v>0</v>
      </c>
      <c r="CH320" s="71">
        <f t="shared" si="114"/>
        <v>0</v>
      </c>
      <c r="CI320" s="71">
        <f t="shared" si="127"/>
        <v>0</v>
      </c>
      <c r="CJ320" s="69">
        <f t="shared" si="128"/>
        <v>0</v>
      </c>
      <c r="CN320" s="73" t="str">
        <f t="shared" si="115"/>
        <v/>
      </c>
      <c r="CO320" s="74" t="str">
        <f t="shared" si="116"/>
        <v/>
      </c>
      <c r="CP320" s="74" t="str">
        <f t="shared" si="120"/>
        <v/>
      </c>
      <c r="CQ320" s="118" t="str">
        <f t="shared" si="117"/>
        <v/>
      </c>
      <c r="CR320" s="118" t="str">
        <f t="shared" si="118"/>
        <v/>
      </c>
      <c r="CS320" s="75" t="str">
        <f t="shared" si="121"/>
        <v/>
      </c>
      <c r="CT320" s="75" t="str">
        <f t="shared" si="122"/>
        <v/>
      </c>
      <c r="CU320" s="74" t="str">
        <f t="shared" si="123"/>
        <v/>
      </c>
      <c r="CV320" s="74" t="str">
        <f t="shared" si="124"/>
        <v/>
      </c>
      <c r="CW320" s="74" t="str">
        <f t="shared" si="129"/>
        <v/>
      </c>
      <c r="CX320" s="110"/>
      <c r="CZ320" s="75">
        <f t="shared" si="130"/>
        <v>0</v>
      </c>
      <c r="DB320" s="74">
        <f>IF(Taula4[[#This Row],[Codi del contracte]]&lt;&gt;"",IF(Taula4[[#This Row],[Codi del contracte]]&gt;199,IF(Taula4[[#This Row],[Codi del contracte]]&lt;300,1,0),0),0)</f>
        <v>0</v>
      </c>
      <c r="DC320" s="74">
        <f>IF(Taula4[[#This Row],[Codi del contracte]]&lt;&gt;"",IF(Taula4[[#This Row],[Codi del contracte]]&gt;499,IF(Taula4[[#This Row],[Codi del contracte]]&lt;600,1,0),0),0)</f>
        <v>0</v>
      </c>
      <c r="DD320" s="74">
        <f t="shared" si="125"/>
        <v>0</v>
      </c>
      <c r="DE320" s="74">
        <f>IF(Taula4[[#This Row],[% Jornada (no posar el símbol %)]]=100,IF(DD320=1,2,0),0)</f>
        <v>0</v>
      </c>
      <c r="DF320" s="74">
        <f>IF(Taula4[[#This Row],[Import anual sol·licitat (màxim 1.200,00€ per treballador)]]=1200,IF(DE320=2,3,0),0)</f>
        <v>0</v>
      </c>
      <c r="DG320" s="74">
        <f>IF(Taula4[[#This Row],[% Jornada (no posar el símbol %)]]&lt;100,IF(Taula4[[#This Row],[Import anual sol·licitat (màxim 1.200,00€ per treballador)]]=1200,4,0),0)</f>
        <v>0</v>
      </c>
      <c r="DH320" s="74">
        <f t="shared" si="131"/>
        <v>0</v>
      </c>
      <c r="DI320" s="74" t="str">
        <f t="shared" si="132"/>
        <v/>
      </c>
      <c r="DJ320" s="74" t="str">
        <f t="shared" si="133"/>
        <v/>
      </c>
      <c r="DK320" s="74" t="str">
        <f t="shared" si="134"/>
        <v/>
      </c>
    </row>
    <row r="321" spans="1:115" ht="13.5" customHeight="1">
      <c r="A321" s="30"/>
      <c r="B321" s="76">
        <v>315</v>
      </c>
      <c r="C321" s="5"/>
      <c r="D321" s="138"/>
      <c r="E321" s="134"/>
      <c r="F321" s="132"/>
      <c r="G321" s="132"/>
      <c r="H321" s="5"/>
      <c r="I321" s="137"/>
      <c r="J321" s="5"/>
      <c r="K321" s="133"/>
      <c r="L321" s="214"/>
      <c r="M321" s="268"/>
      <c r="N321" s="160" t="str">
        <f t="shared" si="108"/>
        <v/>
      </c>
      <c r="O321" s="109"/>
      <c r="P321" s="7"/>
      <c r="Q321" s="7"/>
      <c r="R321" s="7"/>
      <c r="S321" s="7"/>
      <c r="CA321" s="69">
        <f t="shared" si="126"/>
        <v>0</v>
      </c>
      <c r="CB321" s="69" t="str">
        <f t="shared" si="109"/>
        <v/>
      </c>
      <c r="CC321" s="69" t="str">
        <f t="shared" si="110"/>
        <v/>
      </c>
      <c r="CD321" s="69">
        <f t="shared" si="119"/>
        <v>0</v>
      </c>
      <c r="CE321" s="69">
        <f t="shared" si="111"/>
        <v>0</v>
      </c>
      <c r="CF321" s="70" t="str">
        <f t="shared" si="112"/>
        <v/>
      </c>
      <c r="CG321" s="71">
        <f t="shared" si="113"/>
        <v>0</v>
      </c>
      <c r="CH321" s="71">
        <f t="shared" si="114"/>
        <v>0</v>
      </c>
      <c r="CI321" s="71">
        <f t="shared" si="127"/>
        <v>0</v>
      </c>
      <c r="CJ321" s="69">
        <f t="shared" si="128"/>
        <v>0</v>
      </c>
      <c r="CN321" s="73" t="str">
        <f t="shared" si="115"/>
        <v/>
      </c>
      <c r="CO321" s="74" t="str">
        <f t="shared" si="116"/>
        <v/>
      </c>
      <c r="CP321" s="74" t="str">
        <f t="shared" si="120"/>
        <v/>
      </c>
      <c r="CQ321" s="118" t="str">
        <f t="shared" si="117"/>
        <v/>
      </c>
      <c r="CR321" s="118" t="str">
        <f t="shared" si="118"/>
        <v/>
      </c>
      <c r="CS321" s="75" t="str">
        <f t="shared" si="121"/>
        <v/>
      </c>
      <c r="CT321" s="75" t="str">
        <f t="shared" si="122"/>
        <v/>
      </c>
      <c r="CU321" s="74" t="str">
        <f t="shared" si="123"/>
        <v/>
      </c>
      <c r="CV321" s="74" t="str">
        <f t="shared" si="124"/>
        <v/>
      </c>
      <c r="CW321" s="74" t="str">
        <f t="shared" si="129"/>
        <v/>
      </c>
      <c r="CX321" s="110"/>
      <c r="CZ321" s="75">
        <f t="shared" si="130"/>
        <v>0</v>
      </c>
      <c r="DB321" s="74">
        <f>IF(Taula4[[#This Row],[Codi del contracte]]&lt;&gt;"",IF(Taula4[[#This Row],[Codi del contracte]]&gt;199,IF(Taula4[[#This Row],[Codi del contracte]]&lt;300,1,0),0),0)</f>
        <v>0</v>
      </c>
      <c r="DC321" s="74">
        <f>IF(Taula4[[#This Row],[Codi del contracte]]&lt;&gt;"",IF(Taula4[[#This Row],[Codi del contracte]]&gt;499,IF(Taula4[[#This Row],[Codi del contracte]]&lt;600,1,0),0),0)</f>
        <v>0</v>
      </c>
      <c r="DD321" s="74">
        <f t="shared" si="125"/>
        <v>0</v>
      </c>
      <c r="DE321" s="74">
        <f>IF(Taula4[[#This Row],[% Jornada (no posar el símbol %)]]=100,IF(DD321=1,2,0),0)</f>
        <v>0</v>
      </c>
      <c r="DF321" s="74">
        <f>IF(Taula4[[#This Row],[Import anual sol·licitat (màxim 1.200,00€ per treballador)]]=1200,IF(DE321=2,3,0),0)</f>
        <v>0</v>
      </c>
      <c r="DG321" s="74">
        <f>IF(Taula4[[#This Row],[% Jornada (no posar el símbol %)]]&lt;100,IF(Taula4[[#This Row],[Import anual sol·licitat (màxim 1.200,00€ per treballador)]]=1200,4,0),0)</f>
        <v>0</v>
      </c>
      <c r="DH321" s="74">
        <f t="shared" si="131"/>
        <v>0</v>
      </c>
      <c r="DI321" s="74" t="str">
        <f t="shared" si="132"/>
        <v/>
      </c>
      <c r="DJ321" s="74" t="str">
        <f t="shared" si="133"/>
        <v/>
      </c>
      <c r="DK321" s="74" t="str">
        <f t="shared" si="134"/>
        <v/>
      </c>
    </row>
    <row r="322" spans="1:115" ht="13.5" customHeight="1">
      <c r="A322" s="30"/>
      <c r="B322" s="76">
        <v>316</v>
      </c>
      <c r="C322" s="5"/>
      <c r="D322" s="138"/>
      <c r="E322" s="134"/>
      <c r="F322" s="132"/>
      <c r="G322" s="132"/>
      <c r="H322" s="5"/>
      <c r="I322" s="137"/>
      <c r="J322" s="5"/>
      <c r="K322" s="133"/>
      <c r="L322" s="214"/>
      <c r="M322" s="268"/>
      <c r="N322" s="160" t="str">
        <f t="shared" si="108"/>
        <v/>
      </c>
      <c r="O322" s="109"/>
      <c r="P322" s="7"/>
      <c r="Q322" s="7"/>
      <c r="R322" s="7"/>
      <c r="S322" s="7"/>
      <c r="CA322" s="69">
        <f t="shared" si="126"/>
        <v>0</v>
      </c>
      <c r="CB322" s="69" t="str">
        <f t="shared" si="109"/>
        <v/>
      </c>
      <c r="CC322" s="69" t="str">
        <f t="shared" si="110"/>
        <v/>
      </c>
      <c r="CD322" s="69">
        <f t="shared" si="119"/>
        <v>0</v>
      </c>
      <c r="CE322" s="69">
        <f t="shared" si="111"/>
        <v>0</v>
      </c>
      <c r="CF322" s="70" t="str">
        <f t="shared" si="112"/>
        <v/>
      </c>
      <c r="CG322" s="71">
        <f t="shared" si="113"/>
        <v>0</v>
      </c>
      <c r="CH322" s="71">
        <f t="shared" si="114"/>
        <v>0</v>
      </c>
      <c r="CI322" s="71">
        <f t="shared" si="127"/>
        <v>0</v>
      </c>
      <c r="CJ322" s="69">
        <f t="shared" si="128"/>
        <v>0</v>
      </c>
      <c r="CN322" s="73" t="str">
        <f t="shared" si="115"/>
        <v/>
      </c>
      <c r="CO322" s="74" t="str">
        <f t="shared" si="116"/>
        <v/>
      </c>
      <c r="CP322" s="74" t="str">
        <f t="shared" si="120"/>
        <v/>
      </c>
      <c r="CQ322" s="118" t="str">
        <f t="shared" si="117"/>
        <v/>
      </c>
      <c r="CR322" s="118" t="str">
        <f t="shared" si="118"/>
        <v/>
      </c>
      <c r="CS322" s="75" t="str">
        <f t="shared" si="121"/>
        <v/>
      </c>
      <c r="CT322" s="75" t="str">
        <f t="shared" si="122"/>
        <v/>
      </c>
      <c r="CU322" s="74" t="str">
        <f t="shared" si="123"/>
        <v/>
      </c>
      <c r="CV322" s="74" t="str">
        <f t="shared" si="124"/>
        <v/>
      </c>
      <c r="CW322" s="74" t="str">
        <f t="shared" si="129"/>
        <v/>
      </c>
      <c r="CX322" s="110"/>
      <c r="CZ322" s="75">
        <f t="shared" si="130"/>
        <v>0</v>
      </c>
      <c r="DB322" s="74">
        <f>IF(Taula4[[#This Row],[Codi del contracte]]&lt;&gt;"",IF(Taula4[[#This Row],[Codi del contracte]]&gt;199,IF(Taula4[[#This Row],[Codi del contracte]]&lt;300,1,0),0),0)</f>
        <v>0</v>
      </c>
      <c r="DC322" s="74">
        <f>IF(Taula4[[#This Row],[Codi del contracte]]&lt;&gt;"",IF(Taula4[[#This Row],[Codi del contracte]]&gt;499,IF(Taula4[[#This Row],[Codi del contracte]]&lt;600,1,0),0),0)</f>
        <v>0</v>
      </c>
      <c r="DD322" s="74">
        <f t="shared" si="125"/>
        <v>0</v>
      </c>
      <c r="DE322" s="74">
        <f>IF(Taula4[[#This Row],[% Jornada (no posar el símbol %)]]=100,IF(DD322=1,2,0),0)</f>
        <v>0</v>
      </c>
      <c r="DF322" s="74">
        <f>IF(Taula4[[#This Row],[Import anual sol·licitat (màxim 1.200,00€ per treballador)]]=1200,IF(DE322=2,3,0),0)</f>
        <v>0</v>
      </c>
      <c r="DG322" s="74">
        <f>IF(Taula4[[#This Row],[% Jornada (no posar el símbol %)]]&lt;100,IF(Taula4[[#This Row],[Import anual sol·licitat (màxim 1.200,00€ per treballador)]]=1200,4,0),0)</f>
        <v>0</v>
      </c>
      <c r="DH322" s="74">
        <f t="shared" si="131"/>
        <v>0</v>
      </c>
      <c r="DI322" s="74" t="str">
        <f t="shared" si="132"/>
        <v/>
      </c>
      <c r="DJ322" s="74" t="str">
        <f t="shared" si="133"/>
        <v/>
      </c>
      <c r="DK322" s="74" t="str">
        <f t="shared" si="134"/>
        <v/>
      </c>
    </row>
    <row r="323" spans="1:115" ht="13.5" customHeight="1">
      <c r="A323" s="30"/>
      <c r="B323" s="76">
        <v>317</v>
      </c>
      <c r="C323" s="5"/>
      <c r="D323" s="138"/>
      <c r="E323" s="134"/>
      <c r="F323" s="132"/>
      <c r="G323" s="132"/>
      <c r="H323" s="5"/>
      <c r="I323" s="137"/>
      <c r="J323" s="5"/>
      <c r="K323" s="133"/>
      <c r="L323" s="214"/>
      <c r="M323" s="268"/>
      <c r="N323" s="160" t="str">
        <f t="shared" si="108"/>
        <v/>
      </c>
      <c r="O323" s="109"/>
      <c r="P323" s="7"/>
      <c r="Q323" s="7"/>
      <c r="R323" s="7"/>
      <c r="S323" s="7"/>
      <c r="CA323" s="69">
        <f t="shared" si="126"/>
        <v>0</v>
      </c>
      <c r="CB323" s="69" t="str">
        <f t="shared" si="109"/>
        <v/>
      </c>
      <c r="CC323" s="69" t="str">
        <f t="shared" si="110"/>
        <v/>
      </c>
      <c r="CD323" s="69">
        <f t="shared" si="119"/>
        <v>0</v>
      </c>
      <c r="CE323" s="69">
        <f t="shared" si="111"/>
        <v>0</v>
      </c>
      <c r="CF323" s="70" t="str">
        <f t="shared" si="112"/>
        <v/>
      </c>
      <c r="CG323" s="71">
        <f t="shared" si="113"/>
        <v>0</v>
      </c>
      <c r="CH323" s="71">
        <f t="shared" si="114"/>
        <v>0</v>
      </c>
      <c r="CI323" s="71">
        <f t="shared" si="127"/>
        <v>0</v>
      </c>
      <c r="CJ323" s="69">
        <f t="shared" si="128"/>
        <v>0</v>
      </c>
      <c r="CN323" s="73" t="str">
        <f t="shared" si="115"/>
        <v/>
      </c>
      <c r="CO323" s="74" t="str">
        <f t="shared" si="116"/>
        <v/>
      </c>
      <c r="CP323" s="74" t="str">
        <f t="shared" si="120"/>
        <v/>
      </c>
      <c r="CQ323" s="118" t="str">
        <f t="shared" si="117"/>
        <v/>
      </c>
      <c r="CR323" s="118" t="str">
        <f t="shared" si="118"/>
        <v/>
      </c>
      <c r="CS323" s="75" t="str">
        <f t="shared" si="121"/>
        <v/>
      </c>
      <c r="CT323" s="75" t="str">
        <f t="shared" si="122"/>
        <v/>
      </c>
      <c r="CU323" s="74" t="str">
        <f t="shared" si="123"/>
        <v/>
      </c>
      <c r="CV323" s="74" t="str">
        <f t="shared" si="124"/>
        <v/>
      </c>
      <c r="CW323" s="74" t="str">
        <f t="shared" si="129"/>
        <v/>
      </c>
      <c r="CX323" s="110"/>
      <c r="CZ323" s="75">
        <f t="shared" si="130"/>
        <v>0</v>
      </c>
      <c r="DB323" s="74">
        <f>IF(Taula4[[#This Row],[Codi del contracte]]&lt;&gt;"",IF(Taula4[[#This Row],[Codi del contracte]]&gt;199,IF(Taula4[[#This Row],[Codi del contracte]]&lt;300,1,0),0),0)</f>
        <v>0</v>
      </c>
      <c r="DC323" s="74">
        <f>IF(Taula4[[#This Row],[Codi del contracte]]&lt;&gt;"",IF(Taula4[[#This Row],[Codi del contracte]]&gt;499,IF(Taula4[[#This Row],[Codi del contracte]]&lt;600,1,0),0),0)</f>
        <v>0</v>
      </c>
      <c r="DD323" s="74">
        <f t="shared" si="125"/>
        <v>0</v>
      </c>
      <c r="DE323" s="74">
        <f>IF(Taula4[[#This Row],[% Jornada (no posar el símbol %)]]=100,IF(DD323=1,2,0),0)</f>
        <v>0</v>
      </c>
      <c r="DF323" s="74">
        <f>IF(Taula4[[#This Row],[Import anual sol·licitat (màxim 1.200,00€ per treballador)]]=1200,IF(DE323=2,3,0),0)</f>
        <v>0</v>
      </c>
      <c r="DG323" s="74">
        <f>IF(Taula4[[#This Row],[% Jornada (no posar el símbol %)]]&lt;100,IF(Taula4[[#This Row],[Import anual sol·licitat (màxim 1.200,00€ per treballador)]]=1200,4,0),0)</f>
        <v>0</v>
      </c>
      <c r="DH323" s="74">
        <f t="shared" si="131"/>
        <v>0</v>
      </c>
      <c r="DI323" s="74" t="str">
        <f t="shared" si="132"/>
        <v/>
      </c>
      <c r="DJ323" s="74" t="str">
        <f t="shared" si="133"/>
        <v/>
      </c>
      <c r="DK323" s="74" t="str">
        <f t="shared" si="134"/>
        <v/>
      </c>
    </row>
    <row r="324" spans="1:115" ht="13.5" customHeight="1">
      <c r="A324" s="30"/>
      <c r="B324" s="76">
        <v>318</v>
      </c>
      <c r="C324" s="5"/>
      <c r="D324" s="138"/>
      <c r="E324" s="134"/>
      <c r="F324" s="132"/>
      <c r="G324" s="132"/>
      <c r="H324" s="5"/>
      <c r="I324" s="137"/>
      <c r="J324" s="5"/>
      <c r="K324" s="133"/>
      <c r="L324" s="214"/>
      <c r="M324" s="268"/>
      <c r="N324" s="160" t="str">
        <f t="shared" si="108"/>
        <v/>
      </c>
      <c r="O324" s="109"/>
      <c r="P324" s="7"/>
      <c r="Q324" s="7"/>
      <c r="R324" s="7"/>
      <c r="S324" s="7"/>
      <c r="CA324" s="69">
        <f t="shared" si="126"/>
        <v>0</v>
      </c>
      <c r="CB324" s="69" t="str">
        <f t="shared" si="109"/>
        <v/>
      </c>
      <c r="CC324" s="69" t="str">
        <f t="shared" si="110"/>
        <v/>
      </c>
      <c r="CD324" s="69">
        <f t="shared" si="119"/>
        <v>0</v>
      </c>
      <c r="CE324" s="69">
        <f t="shared" si="111"/>
        <v>0</v>
      </c>
      <c r="CF324" s="70" t="str">
        <f t="shared" si="112"/>
        <v/>
      </c>
      <c r="CG324" s="71">
        <f t="shared" si="113"/>
        <v>0</v>
      </c>
      <c r="CH324" s="71">
        <f t="shared" si="114"/>
        <v>0</v>
      </c>
      <c r="CI324" s="71">
        <f t="shared" si="127"/>
        <v>0</v>
      </c>
      <c r="CJ324" s="69">
        <f t="shared" si="128"/>
        <v>0</v>
      </c>
      <c r="CN324" s="73" t="str">
        <f t="shared" si="115"/>
        <v/>
      </c>
      <c r="CO324" s="74" t="str">
        <f t="shared" si="116"/>
        <v/>
      </c>
      <c r="CP324" s="74" t="str">
        <f t="shared" si="120"/>
        <v/>
      </c>
      <c r="CQ324" s="118" t="str">
        <f t="shared" si="117"/>
        <v/>
      </c>
      <c r="CR324" s="118" t="str">
        <f t="shared" si="118"/>
        <v/>
      </c>
      <c r="CS324" s="75" t="str">
        <f t="shared" si="121"/>
        <v/>
      </c>
      <c r="CT324" s="75" t="str">
        <f t="shared" si="122"/>
        <v/>
      </c>
      <c r="CU324" s="74" t="str">
        <f t="shared" si="123"/>
        <v/>
      </c>
      <c r="CV324" s="74" t="str">
        <f t="shared" si="124"/>
        <v/>
      </c>
      <c r="CW324" s="74" t="str">
        <f t="shared" si="129"/>
        <v/>
      </c>
      <c r="CX324" s="110"/>
      <c r="CZ324" s="75">
        <f t="shared" si="130"/>
        <v>0</v>
      </c>
      <c r="DB324" s="74">
        <f>IF(Taula4[[#This Row],[Codi del contracte]]&lt;&gt;"",IF(Taula4[[#This Row],[Codi del contracte]]&gt;199,IF(Taula4[[#This Row],[Codi del contracte]]&lt;300,1,0),0),0)</f>
        <v>0</v>
      </c>
      <c r="DC324" s="74">
        <f>IF(Taula4[[#This Row],[Codi del contracte]]&lt;&gt;"",IF(Taula4[[#This Row],[Codi del contracte]]&gt;499,IF(Taula4[[#This Row],[Codi del contracte]]&lt;600,1,0),0),0)</f>
        <v>0</v>
      </c>
      <c r="DD324" s="74">
        <f t="shared" si="125"/>
        <v>0</v>
      </c>
      <c r="DE324" s="74">
        <f>IF(Taula4[[#This Row],[% Jornada (no posar el símbol %)]]=100,IF(DD324=1,2,0),0)</f>
        <v>0</v>
      </c>
      <c r="DF324" s="74">
        <f>IF(Taula4[[#This Row],[Import anual sol·licitat (màxim 1.200,00€ per treballador)]]=1200,IF(DE324=2,3,0),0)</f>
        <v>0</v>
      </c>
      <c r="DG324" s="74">
        <f>IF(Taula4[[#This Row],[% Jornada (no posar el símbol %)]]&lt;100,IF(Taula4[[#This Row],[Import anual sol·licitat (màxim 1.200,00€ per treballador)]]=1200,4,0),0)</f>
        <v>0</v>
      </c>
      <c r="DH324" s="74">
        <f t="shared" si="131"/>
        <v>0</v>
      </c>
      <c r="DI324" s="74" t="str">
        <f t="shared" si="132"/>
        <v/>
      </c>
      <c r="DJ324" s="74" t="str">
        <f t="shared" si="133"/>
        <v/>
      </c>
      <c r="DK324" s="74" t="str">
        <f t="shared" si="134"/>
        <v/>
      </c>
    </row>
    <row r="325" spans="1:115" ht="13.5" customHeight="1">
      <c r="A325" s="30"/>
      <c r="B325" s="76">
        <v>319</v>
      </c>
      <c r="C325" s="5"/>
      <c r="D325" s="138"/>
      <c r="E325" s="134"/>
      <c r="F325" s="132"/>
      <c r="G325" s="132"/>
      <c r="H325" s="5"/>
      <c r="I325" s="137"/>
      <c r="J325" s="5"/>
      <c r="K325" s="133"/>
      <c r="L325" s="214"/>
      <c r="M325" s="268"/>
      <c r="N325" s="160" t="str">
        <f t="shared" si="108"/>
        <v/>
      </c>
      <c r="O325" s="109"/>
      <c r="P325" s="7"/>
      <c r="Q325" s="7"/>
      <c r="R325" s="7"/>
      <c r="S325" s="7"/>
      <c r="CA325" s="69">
        <f t="shared" si="126"/>
        <v>0</v>
      </c>
      <c r="CB325" s="69" t="str">
        <f t="shared" si="109"/>
        <v/>
      </c>
      <c r="CC325" s="69" t="str">
        <f t="shared" si="110"/>
        <v/>
      </c>
      <c r="CD325" s="69">
        <f t="shared" si="119"/>
        <v>0</v>
      </c>
      <c r="CE325" s="69">
        <f t="shared" si="111"/>
        <v>0</v>
      </c>
      <c r="CF325" s="70" t="str">
        <f t="shared" si="112"/>
        <v/>
      </c>
      <c r="CG325" s="71">
        <f t="shared" si="113"/>
        <v>0</v>
      </c>
      <c r="CH325" s="71">
        <f t="shared" si="114"/>
        <v>0</v>
      </c>
      <c r="CI325" s="71">
        <f t="shared" si="127"/>
        <v>0</v>
      </c>
      <c r="CJ325" s="69">
        <f t="shared" si="128"/>
        <v>0</v>
      </c>
      <c r="CN325" s="73" t="str">
        <f t="shared" si="115"/>
        <v/>
      </c>
      <c r="CO325" s="74" t="str">
        <f t="shared" si="116"/>
        <v/>
      </c>
      <c r="CP325" s="74" t="str">
        <f t="shared" si="120"/>
        <v/>
      </c>
      <c r="CQ325" s="118" t="str">
        <f t="shared" si="117"/>
        <v/>
      </c>
      <c r="CR325" s="118" t="str">
        <f t="shared" si="118"/>
        <v/>
      </c>
      <c r="CS325" s="75" t="str">
        <f t="shared" si="121"/>
        <v/>
      </c>
      <c r="CT325" s="75" t="str">
        <f t="shared" si="122"/>
        <v/>
      </c>
      <c r="CU325" s="74" t="str">
        <f t="shared" si="123"/>
        <v/>
      </c>
      <c r="CV325" s="74" t="str">
        <f t="shared" si="124"/>
        <v/>
      </c>
      <c r="CW325" s="74" t="str">
        <f t="shared" si="129"/>
        <v/>
      </c>
      <c r="CX325" s="110"/>
      <c r="CZ325" s="75">
        <f t="shared" si="130"/>
        <v>0</v>
      </c>
      <c r="DB325" s="74">
        <f>IF(Taula4[[#This Row],[Codi del contracte]]&lt;&gt;"",IF(Taula4[[#This Row],[Codi del contracte]]&gt;199,IF(Taula4[[#This Row],[Codi del contracte]]&lt;300,1,0),0),0)</f>
        <v>0</v>
      </c>
      <c r="DC325" s="74">
        <f>IF(Taula4[[#This Row],[Codi del contracte]]&lt;&gt;"",IF(Taula4[[#This Row],[Codi del contracte]]&gt;499,IF(Taula4[[#This Row],[Codi del contracte]]&lt;600,1,0),0),0)</f>
        <v>0</v>
      </c>
      <c r="DD325" s="74">
        <f t="shared" si="125"/>
        <v>0</v>
      </c>
      <c r="DE325" s="74">
        <f>IF(Taula4[[#This Row],[% Jornada (no posar el símbol %)]]=100,IF(DD325=1,2,0),0)</f>
        <v>0</v>
      </c>
      <c r="DF325" s="74">
        <f>IF(Taula4[[#This Row],[Import anual sol·licitat (màxim 1.200,00€ per treballador)]]=1200,IF(DE325=2,3,0),0)</f>
        <v>0</v>
      </c>
      <c r="DG325" s="74">
        <f>IF(Taula4[[#This Row],[% Jornada (no posar el símbol %)]]&lt;100,IF(Taula4[[#This Row],[Import anual sol·licitat (màxim 1.200,00€ per treballador)]]=1200,4,0),0)</f>
        <v>0</v>
      </c>
      <c r="DH325" s="74">
        <f t="shared" si="131"/>
        <v>0</v>
      </c>
      <c r="DI325" s="74" t="str">
        <f t="shared" si="132"/>
        <v/>
      </c>
      <c r="DJ325" s="74" t="str">
        <f t="shared" si="133"/>
        <v/>
      </c>
      <c r="DK325" s="74" t="str">
        <f t="shared" si="134"/>
        <v/>
      </c>
    </row>
    <row r="326" spans="1:115" ht="13.5" customHeight="1">
      <c r="A326" s="30"/>
      <c r="B326" s="76">
        <v>320</v>
      </c>
      <c r="C326" s="5"/>
      <c r="D326" s="138"/>
      <c r="E326" s="134"/>
      <c r="F326" s="132"/>
      <c r="G326" s="132"/>
      <c r="H326" s="5"/>
      <c r="I326" s="137"/>
      <c r="J326" s="5"/>
      <c r="K326" s="133"/>
      <c r="L326" s="214"/>
      <c r="M326" s="268"/>
      <c r="N326" s="160" t="str">
        <f t="shared" si="108"/>
        <v/>
      </c>
      <c r="O326" s="109"/>
      <c r="P326" s="7"/>
      <c r="Q326" s="7"/>
      <c r="R326" s="7"/>
      <c r="S326" s="7"/>
      <c r="CA326" s="69">
        <f t="shared" si="126"/>
        <v>0</v>
      </c>
      <c r="CB326" s="69" t="str">
        <f t="shared" si="109"/>
        <v/>
      </c>
      <c r="CC326" s="69" t="str">
        <f t="shared" si="110"/>
        <v/>
      </c>
      <c r="CD326" s="69">
        <f t="shared" si="119"/>
        <v>0</v>
      </c>
      <c r="CE326" s="69">
        <f t="shared" si="111"/>
        <v>0</v>
      </c>
      <c r="CF326" s="70" t="str">
        <f t="shared" si="112"/>
        <v/>
      </c>
      <c r="CG326" s="71">
        <f t="shared" si="113"/>
        <v>0</v>
      </c>
      <c r="CH326" s="71">
        <f t="shared" si="114"/>
        <v>0</v>
      </c>
      <c r="CI326" s="71">
        <f t="shared" si="127"/>
        <v>0</v>
      </c>
      <c r="CJ326" s="69">
        <f t="shared" si="128"/>
        <v>0</v>
      </c>
      <c r="CN326" s="73" t="str">
        <f t="shared" si="115"/>
        <v/>
      </c>
      <c r="CO326" s="74" t="str">
        <f t="shared" si="116"/>
        <v/>
      </c>
      <c r="CP326" s="74" t="str">
        <f t="shared" si="120"/>
        <v/>
      </c>
      <c r="CQ326" s="118" t="str">
        <f t="shared" si="117"/>
        <v/>
      </c>
      <c r="CR326" s="118" t="str">
        <f t="shared" si="118"/>
        <v/>
      </c>
      <c r="CS326" s="75" t="str">
        <f t="shared" si="121"/>
        <v/>
      </c>
      <c r="CT326" s="75" t="str">
        <f t="shared" si="122"/>
        <v/>
      </c>
      <c r="CU326" s="74" t="str">
        <f t="shared" si="123"/>
        <v/>
      </c>
      <c r="CV326" s="74" t="str">
        <f t="shared" si="124"/>
        <v/>
      </c>
      <c r="CW326" s="74" t="str">
        <f t="shared" si="129"/>
        <v/>
      </c>
      <c r="CX326" s="110"/>
      <c r="CZ326" s="75">
        <f t="shared" si="130"/>
        <v>0</v>
      </c>
      <c r="DB326" s="74">
        <f>IF(Taula4[[#This Row],[Codi del contracte]]&lt;&gt;"",IF(Taula4[[#This Row],[Codi del contracte]]&gt;199,IF(Taula4[[#This Row],[Codi del contracte]]&lt;300,1,0),0),0)</f>
        <v>0</v>
      </c>
      <c r="DC326" s="74">
        <f>IF(Taula4[[#This Row],[Codi del contracte]]&lt;&gt;"",IF(Taula4[[#This Row],[Codi del contracte]]&gt;499,IF(Taula4[[#This Row],[Codi del contracte]]&lt;600,1,0),0),0)</f>
        <v>0</v>
      </c>
      <c r="DD326" s="74">
        <f t="shared" si="125"/>
        <v>0</v>
      </c>
      <c r="DE326" s="74">
        <f>IF(Taula4[[#This Row],[% Jornada (no posar el símbol %)]]=100,IF(DD326=1,2,0),0)</f>
        <v>0</v>
      </c>
      <c r="DF326" s="74">
        <f>IF(Taula4[[#This Row],[Import anual sol·licitat (màxim 1.200,00€ per treballador)]]=1200,IF(DE326=2,3,0),0)</f>
        <v>0</v>
      </c>
      <c r="DG326" s="74">
        <f>IF(Taula4[[#This Row],[% Jornada (no posar el símbol %)]]&lt;100,IF(Taula4[[#This Row],[Import anual sol·licitat (màxim 1.200,00€ per treballador)]]=1200,4,0),0)</f>
        <v>0</v>
      </c>
      <c r="DH326" s="74">
        <f t="shared" si="131"/>
        <v>0</v>
      </c>
      <c r="DI326" s="74" t="str">
        <f t="shared" si="132"/>
        <v/>
      </c>
      <c r="DJ326" s="74" t="str">
        <f t="shared" si="133"/>
        <v/>
      </c>
      <c r="DK326" s="74" t="str">
        <f t="shared" si="134"/>
        <v/>
      </c>
    </row>
    <row r="327" spans="1:115" ht="13.5" customHeight="1">
      <c r="A327" s="30"/>
      <c r="B327" s="76">
        <v>321</v>
      </c>
      <c r="C327" s="5"/>
      <c r="D327" s="138"/>
      <c r="E327" s="134"/>
      <c r="F327" s="132"/>
      <c r="G327" s="132"/>
      <c r="H327" s="5"/>
      <c r="I327" s="137"/>
      <c r="J327" s="5"/>
      <c r="K327" s="133"/>
      <c r="L327" s="214"/>
      <c r="M327" s="268"/>
      <c r="N327" s="160" t="str">
        <f t="shared" ref="N327:N390" si="135">IFERROR(CW327,"ERROR! NO RETALLAR I ENGANXAR DINS DEL FORMULARI")</f>
        <v/>
      </c>
      <c r="O327" s="109"/>
      <c r="P327" s="7"/>
      <c r="Q327" s="7"/>
      <c r="R327" s="7"/>
      <c r="S327" s="7"/>
      <c r="CA327" s="69">
        <f t="shared" si="126"/>
        <v>0</v>
      </c>
      <c r="CB327" s="69" t="str">
        <f t="shared" ref="CB327:CB390" si="136">IF(E327="Home",1,IF(E327="Dona",0,""))</f>
        <v/>
      </c>
      <c r="CC327" s="69" t="str">
        <f t="shared" ref="CC327:CC390" si="137">IF(E327="Dona",1,IF(E327="Home",0,""))</f>
        <v/>
      </c>
      <c r="CD327" s="69">
        <f t="shared" si="119"/>
        <v>0</v>
      </c>
      <c r="CE327" s="69">
        <f t="shared" ref="CE327:CE390" si="138">IF(J327&lt;&gt;"",IF(J327&lt;400,1,0),0)</f>
        <v>0</v>
      </c>
      <c r="CF327" s="70" t="str">
        <f t="shared" ref="CF327:CF390" si="139">IF(H327="F - Física",1,IF(H327="A - Sensorial Auditiva",1,IF(H327="V - Sensorial Visual",1,IF(H327="","",IF(H327="M - M. Mental",0,IF(H327="P - Psíquica",0,IF(H327="PC - Paràlisi Cerebral",0)))))))</f>
        <v/>
      </c>
      <c r="CG327" s="71">
        <f t="shared" ref="CG327:CG390" si="140">IF(CF327=0,IF(I327&lt;33,0,1),0)</f>
        <v>0</v>
      </c>
      <c r="CH327" s="71">
        <f t="shared" ref="CH327:CH390" si="141">IF(CF327=1,IF(I327&lt;65,0,1),0)</f>
        <v>0</v>
      </c>
      <c r="CI327" s="71">
        <f t="shared" si="127"/>
        <v>0</v>
      </c>
      <c r="CJ327" s="69">
        <f t="shared" si="128"/>
        <v>0</v>
      </c>
      <c r="CN327" s="73" t="str">
        <f t="shared" ref="CN327:CN390" si="142">IF(H327="","",IF(H327="M - M. Mental","",IF(H327="F - Física","",IF(H327="P - Psíquica","",IF(H327="PC - Paràlisi Cerebral","",IF(H327="A - Sensorial Auditiva","",IF(H327="V - Sensorial Visual","","1) Tipus de discapacitat: Fer servir llista desplegable")))))))</f>
        <v/>
      </c>
      <c r="CO327" s="74" t="str">
        <f t="shared" ref="CO327:CO390" si="143">IF(I327="","",IF(I327&gt;0,IF(H327="","2) Tipus de discapacitat: Manca seleccionar","")))</f>
        <v/>
      </c>
      <c r="CP327" s="74" t="str">
        <f t="shared" si="120"/>
        <v/>
      </c>
      <c r="CQ327" s="118" t="str">
        <f t="shared" ref="CQ327:CQ390" si="144">IF(CF327=0,IF(I327&lt;33,IF(I327&lt;&gt;"","4) M.Mental, Psíquica, P. Cerebral &lt;33% (No subvencionable)",""),""),"")</f>
        <v/>
      </c>
      <c r="CR327" s="118" t="str">
        <f t="shared" ref="CR327:CR390" si="145">IF(CF327=1,IF(I327&lt;65,IF(I327&lt;&gt;"","3) Físic ó Sensorial &lt; 65% (No és subvencionable)",""),""),"")</f>
        <v/>
      </c>
      <c r="CS327" s="75" t="str">
        <f t="shared" si="121"/>
        <v/>
      </c>
      <c r="CT327" s="75" t="str">
        <f t="shared" si="122"/>
        <v/>
      </c>
      <c r="CU327" s="74" t="str">
        <f t="shared" si="123"/>
        <v/>
      </c>
      <c r="CV327" s="74" t="str">
        <f t="shared" si="124"/>
        <v/>
      </c>
      <c r="CW327" s="74" t="str">
        <f t="shared" si="129"/>
        <v/>
      </c>
      <c r="CX327" s="110"/>
      <c r="CZ327" s="75">
        <f t="shared" si="130"/>
        <v>0</v>
      </c>
      <c r="DB327" s="74">
        <f>IF(Taula4[[#This Row],[Codi del contracte]]&lt;&gt;"",IF(Taula4[[#This Row],[Codi del contracte]]&gt;199,IF(Taula4[[#This Row],[Codi del contracte]]&lt;300,1,0),0),0)</f>
        <v>0</v>
      </c>
      <c r="DC327" s="74">
        <f>IF(Taula4[[#This Row],[Codi del contracte]]&lt;&gt;"",IF(Taula4[[#This Row],[Codi del contracte]]&gt;499,IF(Taula4[[#This Row],[Codi del contracte]]&lt;600,1,0),0),0)</f>
        <v>0</v>
      </c>
      <c r="DD327" s="74">
        <f t="shared" si="125"/>
        <v>0</v>
      </c>
      <c r="DE327" s="74">
        <f>IF(Taula4[[#This Row],[% Jornada (no posar el símbol %)]]=100,IF(DD327=1,2,0),0)</f>
        <v>0</v>
      </c>
      <c r="DF327" s="74">
        <f>IF(Taula4[[#This Row],[Import anual sol·licitat (màxim 1.200,00€ per treballador)]]=1200,IF(DE327=2,3,0),0)</f>
        <v>0</v>
      </c>
      <c r="DG327" s="74">
        <f>IF(Taula4[[#This Row],[% Jornada (no posar el símbol %)]]&lt;100,IF(Taula4[[#This Row],[Import anual sol·licitat (màxim 1.200,00€ per treballador)]]=1200,4,0),0)</f>
        <v>0</v>
      </c>
      <c r="DH327" s="74">
        <f t="shared" si="131"/>
        <v>0</v>
      </c>
      <c r="DI327" s="74" t="str">
        <f t="shared" si="132"/>
        <v/>
      </c>
      <c r="DJ327" s="74" t="str">
        <f t="shared" si="133"/>
        <v/>
      </c>
      <c r="DK327" s="74" t="str">
        <f t="shared" si="134"/>
        <v/>
      </c>
    </row>
    <row r="328" spans="1:115" ht="13.5" customHeight="1">
      <c r="A328" s="30"/>
      <c r="B328" s="76">
        <v>322</v>
      </c>
      <c r="C328" s="5"/>
      <c r="D328" s="138"/>
      <c r="E328" s="134"/>
      <c r="F328" s="132"/>
      <c r="G328" s="132"/>
      <c r="H328" s="5"/>
      <c r="I328" s="137"/>
      <c r="J328" s="5"/>
      <c r="K328" s="133"/>
      <c r="L328" s="214"/>
      <c r="M328" s="268"/>
      <c r="N328" s="160" t="str">
        <f t="shared" si="135"/>
        <v/>
      </c>
      <c r="O328" s="109"/>
      <c r="P328" s="7"/>
      <c r="Q328" s="7"/>
      <c r="R328" s="7"/>
      <c r="S328" s="7"/>
      <c r="CA328" s="69">
        <f t="shared" si="126"/>
        <v>0</v>
      </c>
      <c r="CB328" s="69" t="str">
        <f t="shared" si="136"/>
        <v/>
      </c>
      <c r="CC328" s="69" t="str">
        <f t="shared" si="137"/>
        <v/>
      </c>
      <c r="CD328" s="69">
        <f t="shared" ref="CD328:CD391" si="146">IF(CA328=1,IF(CC328=1,1,0),0)</f>
        <v>0</v>
      </c>
      <c r="CE328" s="69">
        <f t="shared" si="138"/>
        <v>0</v>
      </c>
      <c r="CF328" s="70" t="str">
        <f t="shared" si="139"/>
        <v/>
      </c>
      <c r="CG328" s="71">
        <f t="shared" si="140"/>
        <v>0</v>
      </c>
      <c r="CH328" s="71">
        <f t="shared" si="141"/>
        <v>0</v>
      </c>
      <c r="CI328" s="71">
        <f t="shared" si="127"/>
        <v>0</v>
      </c>
      <c r="CJ328" s="69">
        <f t="shared" si="128"/>
        <v>0</v>
      </c>
      <c r="CN328" s="73" t="str">
        <f t="shared" si="142"/>
        <v/>
      </c>
      <c r="CO328" s="74" t="str">
        <f t="shared" si="143"/>
        <v/>
      </c>
      <c r="CP328" s="74" t="str">
        <f t="shared" ref="CP328:CP391" si="147">IF(CN328&lt;&gt;"",CN328,IF(CO328&lt;&gt;"",CO328,""))</f>
        <v/>
      </c>
      <c r="CQ328" s="118" t="str">
        <f t="shared" si="144"/>
        <v/>
      </c>
      <c r="CR328" s="118" t="str">
        <f t="shared" si="145"/>
        <v/>
      </c>
      <c r="CS328" s="75" t="str">
        <f t="shared" ref="CS328:CS391" si="148">IF(CQ328&lt;&gt;"",CQ328,IF(CR328&lt;&gt;"",CR328,""))</f>
        <v/>
      </c>
      <c r="CT328" s="75" t="str">
        <f t="shared" ref="CT328:CT391" si="149">IF(CS328&lt;&gt;"",CS328,IF(CP328&lt;&gt;"",CP328,""))</f>
        <v/>
      </c>
      <c r="CU328" s="74" t="str">
        <f t="shared" ref="CU328:CU391" si="150">IF(E328&lt;&gt;"",IF(E328="Home","",IF(E328="Dona","","Sexe: Fer servir llista desplegable")),"")</f>
        <v/>
      </c>
      <c r="CV328" s="74" t="str">
        <f t="shared" ref="CV328:CV391" si="151">IF(CU328&lt;&gt;"",CU328,IF(CT328&lt;&gt;"",CT328,""))</f>
        <v/>
      </c>
      <c r="CW328" s="74" t="str">
        <f t="shared" si="129"/>
        <v/>
      </c>
      <c r="CX328" s="110"/>
      <c r="CZ328" s="75">
        <f t="shared" si="130"/>
        <v>0</v>
      </c>
      <c r="DB328" s="74">
        <f>IF(Taula4[[#This Row],[Codi del contracte]]&lt;&gt;"",IF(Taula4[[#This Row],[Codi del contracte]]&gt;199,IF(Taula4[[#This Row],[Codi del contracte]]&lt;300,1,0),0),0)</f>
        <v>0</v>
      </c>
      <c r="DC328" s="74">
        <f>IF(Taula4[[#This Row],[Codi del contracte]]&lt;&gt;"",IF(Taula4[[#This Row],[Codi del contracte]]&gt;499,IF(Taula4[[#This Row],[Codi del contracte]]&lt;600,1,0),0),0)</f>
        <v>0</v>
      </c>
      <c r="DD328" s="74">
        <f t="shared" ref="DD328:DD391" si="152">DB328+DC328</f>
        <v>0</v>
      </c>
      <c r="DE328" s="74">
        <f>IF(Taula4[[#This Row],[% Jornada (no posar el símbol %)]]=100,IF(DD328=1,2,0),0)</f>
        <v>0</v>
      </c>
      <c r="DF328" s="74">
        <f>IF(Taula4[[#This Row],[Import anual sol·licitat (màxim 1.200,00€ per treballador)]]=1200,IF(DE328=2,3,0),0)</f>
        <v>0</v>
      </c>
      <c r="DG328" s="74">
        <f>IF(Taula4[[#This Row],[% Jornada (no posar el símbol %)]]&lt;100,IF(Taula4[[#This Row],[Import anual sol·licitat (màxim 1.200,00€ per treballador)]]=1200,4,0),0)</f>
        <v>0</v>
      </c>
      <c r="DH328" s="74">
        <f t="shared" si="131"/>
        <v>0</v>
      </c>
      <c r="DI328" s="74" t="str">
        <f t="shared" si="132"/>
        <v/>
      </c>
      <c r="DJ328" s="74" t="str">
        <f t="shared" si="133"/>
        <v/>
      </c>
      <c r="DK328" s="74" t="str">
        <f t="shared" si="134"/>
        <v/>
      </c>
    </row>
    <row r="329" spans="1:115" ht="13.5" customHeight="1">
      <c r="A329" s="30"/>
      <c r="B329" s="76">
        <v>323</v>
      </c>
      <c r="C329" s="5"/>
      <c r="D329" s="138"/>
      <c r="E329" s="134"/>
      <c r="F329" s="132"/>
      <c r="G329" s="132"/>
      <c r="H329" s="5"/>
      <c r="I329" s="137"/>
      <c r="J329" s="5"/>
      <c r="K329" s="133"/>
      <c r="L329" s="214"/>
      <c r="M329" s="268"/>
      <c r="N329" s="160" t="str">
        <f t="shared" si="135"/>
        <v/>
      </c>
      <c r="O329" s="109"/>
      <c r="P329" s="7"/>
      <c r="Q329" s="7"/>
      <c r="R329" s="7"/>
      <c r="S329" s="7"/>
      <c r="CA329" s="69">
        <f t="shared" ref="CA329:CA392" si="153">CJ329</f>
        <v>0</v>
      </c>
      <c r="CB329" s="69" t="str">
        <f t="shared" si="136"/>
        <v/>
      </c>
      <c r="CC329" s="69" t="str">
        <f t="shared" si="137"/>
        <v/>
      </c>
      <c r="CD329" s="69">
        <f t="shared" si="146"/>
        <v>0</v>
      </c>
      <c r="CE329" s="69">
        <f t="shared" si="138"/>
        <v>0</v>
      </c>
      <c r="CF329" s="70" t="str">
        <f t="shared" si="139"/>
        <v/>
      </c>
      <c r="CG329" s="71">
        <f t="shared" si="140"/>
        <v>0</v>
      </c>
      <c r="CH329" s="71">
        <f t="shared" si="141"/>
        <v>0</v>
      </c>
      <c r="CI329" s="71">
        <f t="shared" ref="CI329:CI392" si="154">ROUND((CG329+CH329),2)</f>
        <v>0</v>
      </c>
      <c r="CJ329" s="69">
        <f t="shared" ref="CJ329:CJ392" si="155">IF(CI329=1,IF(C329&lt;&gt;"",1,0),0)</f>
        <v>0</v>
      </c>
      <c r="CN329" s="73" t="str">
        <f t="shared" si="142"/>
        <v/>
      </c>
      <c r="CO329" s="74" t="str">
        <f t="shared" si="143"/>
        <v/>
      </c>
      <c r="CP329" s="74" t="str">
        <f t="shared" si="147"/>
        <v/>
      </c>
      <c r="CQ329" s="118" t="str">
        <f t="shared" si="144"/>
        <v/>
      </c>
      <c r="CR329" s="118" t="str">
        <f t="shared" si="145"/>
        <v/>
      </c>
      <c r="CS329" s="75" t="str">
        <f t="shared" si="148"/>
        <v/>
      </c>
      <c r="CT329" s="75" t="str">
        <f t="shared" si="149"/>
        <v/>
      </c>
      <c r="CU329" s="74" t="str">
        <f t="shared" si="150"/>
        <v/>
      </c>
      <c r="CV329" s="74" t="str">
        <f t="shared" si="151"/>
        <v/>
      </c>
      <c r="CW329" s="74" t="str">
        <f t="shared" ref="CW329:CW392" si="156">IF(CV329&lt;&gt;"",CV329,IF(DK329&lt;&gt;"",DK329,""))</f>
        <v/>
      </c>
      <c r="CX329" s="110"/>
      <c r="CZ329" s="75">
        <f t="shared" ref="CZ329:CZ392" si="157">IF(CW329&lt;&gt;"",1,0)</f>
        <v>0</v>
      </c>
      <c r="DB329" s="74">
        <f>IF(Taula4[[#This Row],[Codi del contracte]]&lt;&gt;"",IF(Taula4[[#This Row],[Codi del contracte]]&gt;199,IF(Taula4[[#This Row],[Codi del contracte]]&lt;300,1,0),0),0)</f>
        <v>0</v>
      </c>
      <c r="DC329" s="74">
        <f>IF(Taula4[[#This Row],[Codi del contracte]]&lt;&gt;"",IF(Taula4[[#This Row],[Codi del contracte]]&gt;499,IF(Taula4[[#This Row],[Codi del contracte]]&lt;600,1,0),0),0)</f>
        <v>0</v>
      </c>
      <c r="DD329" s="74">
        <f t="shared" si="152"/>
        <v>0</v>
      </c>
      <c r="DE329" s="74">
        <f>IF(Taula4[[#This Row],[% Jornada (no posar el símbol %)]]=100,IF(DD329=1,2,0),0)</f>
        <v>0</v>
      </c>
      <c r="DF329" s="74">
        <f>IF(Taula4[[#This Row],[Import anual sol·licitat (màxim 1.200,00€ per treballador)]]=1200,IF(DE329=2,3,0),0)</f>
        <v>0</v>
      </c>
      <c r="DG329" s="74">
        <f>IF(Taula4[[#This Row],[% Jornada (no posar el símbol %)]]&lt;100,IF(Taula4[[#This Row],[Import anual sol·licitat (màxim 1.200,00€ per treballador)]]=1200,4,0),0)</f>
        <v>0</v>
      </c>
      <c r="DH329" s="74">
        <f t="shared" ref="DH329:DH392" si="158">DF329+DG329</f>
        <v>0</v>
      </c>
      <c r="DI329" s="74" t="str">
        <f t="shared" ref="DI329:DI392" si="159">IF(DF329=3,"6) Contracte Temps Parcial no compatible amb 100% Jornada","")</f>
        <v/>
      </c>
      <c r="DJ329" s="74" t="str">
        <f t="shared" ref="DJ329:DJ392" si="160">IF(DG329=4,"7) % Jornada inferior a 100% - Error Import","")</f>
        <v/>
      </c>
      <c r="DK329" s="74" t="str">
        <f t="shared" ref="DK329:DK392" si="161">IF(DI329&lt;&gt;"",DI329,IF(DJ329&lt;&gt;"",DJ329,""))</f>
        <v/>
      </c>
    </row>
    <row r="330" spans="1:115" ht="13.5" customHeight="1">
      <c r="A330" s="30"/>
      <c r="B330" s="76">
        <v>324</v>
      </c>
      <c r="C330" s="5"/>
      <c r="D330" s="138"/>
      <c r="E330" s="134"/>
      <c r="F330" s="132"/>
      <c r="G330" s="132"/>
      <c r="H330" s="5"/>
      <c r="I330" s="137"/>
      <c r="J330" s="5"/>
      <c r="K330" s="133"/>
      <c r="L330" s="214"/>
      <c r="M330" s="268"/>
      <c r="N330" s="160" t="str">
        <f t="shared" si="135"/>
        <v/>
      </c>
      <c r="O330" s="109"/>
      <c r="P330" s="7"/>
      <c r="Q330" s="7"/>
      <c r="R330" s="7"/>
      <c r="S330" s="7"/>
      <c r="CA330" s="69">
        <f t="shared" si="153"/>
        <v>0</v>
      </c>
      <c r="CB330" s="69" t="str">
        <f t="shared" si="136"/>
        <v/>
      </c>
      <c r="CC330" s="69" t="str">
        <f t="shared" si="137"/>
        <v/>
      </c>
      <c r="CD330" s="69">
        <f t="shared" si="146"/>
        <v>0</v>
      </c>
      <c r="CE330" s="69">
        <f t="shared" si="138"/>
        <v>0</v>
      </c>
      <c r="CF330" s="70" t="str">
        <f t="shared" si="139"/>
        <v/>
      </c>
      <c r="CG330" s="71">
        <f t="shared" si="140"/>
        <v>0</v>
      </c>
      <c r="CH330" s="71">
        <f t="shared" si="141"/>
        <v>0</v>
      </c>
      <c r="CI330" s="71">
        <f t="shared" si="154"/>
        <v>0</v>
      </c>
      <c r="CJ330" s="69">
        <f t="shared" si="155"/>
        <v>0</v>
      </c>
      <c r="CN330" s="73" t="str">
        <f t="shared" si="142"/>
        <v/>
      </c>
      <c r="CO330" s="74" t="str">
        <f t="shared" si="143"/>
        <v/>
      </c>
      <c r="CP330" s="74" t="str">
        <f t="shared" si="147"/>
        <v/>
      </c>
      <c r="CQ330" s="118" t="str">
        <f t="shared" si="144"/>
        <v/>
      </c>
      <c r="CR330" s="118" t="str">
        <f t="shared" si="145"/>
        <v/>
      </c>
      <c r="CS330" s="75" t="str">
        <f t="shared" si="148"/>
        <v/>
      </c>
      <c r="CT330" s="75" t="str">
        <f t="shared" si="149"/>
        <v/>
      </c>
      <c r="CU330" s="74" t="str">
        <f t="shared" si="150"/>
        <v/>
      </c>
      <c r="CV330" s="74" t="str">
        <f t="shared" si="151"/>
        <v/>
      </c>
      <c r="CW330" s="74" t="str">
        <f t="shared" si="156"/>
        <v/>
      </c>
      <c r="CX330" s="110"/>
      <c r="CZ330" s="75">
        <f t="shared" si="157"/>
        <v>0</v>
      </c>
      <c r="DB330" s="74">
        <f>IF(Taula4[[#This Row],[Codi del contracte]]&lt;&gt;"",IF(Taula4[[#This Row],[Codi del contracte]]&gt;199,IF(Taula4[[#This Row],[Codi del contracte]]&lt;300,1,0),0),0)</f>
        <v>0</v>
      </c>
      <c r="DC330" s="74">
        <f>IF(Taula4[[#This Row],[Codi del contracte]]&lt;&gt;"",IF(Taula4[[#This Row],[Codi del contracte]]&gt;499,IF(Taula4[[#This Row],[Codi del contracte]]&lt;600,1,0),0),0)</f>
        <v>0</v>
      </c>
      <c r="DD330" s="74">
        <f t="shared" si="152"/>
        <v>0</v>
      </c>
      <c r="DE330" s="74">
        <f>IF(Taula4[[#This Row],[% Jornada (no posar el símbol %)]]=100,IF(DD330=1,2,0),0)</f>
        <v>0</v>
      </c>
      <c r="DF330" s="74">
        <f>IF(Taula4[[#This Row],[Import anual sol·licitat (màxim 1.200,00€ per treballador)]]=1200,IF(DE330=2,3,0),0)</f>
        <v>0</v>
      </c>
      <c r="DG330" s="74">
        <f>IF(Taula4[[#This Row],[% Jornada (no posar el símbol %)]]&lt;100,IF(Taula4[[#This Row],[Import anual sol·licitat (màxim 1.200,00€ per treballador)]]=1200,4,0),0)</f>
        <v>0</v>
      </c>
      <c r="DH330" s="74">
        <f t="shared" si="158"/>
        <v>0</v>
      </c>
      <c r="DI330" s="74" t="str">
        <f t="shared" si="159"/>
        <v/>
      </c>
      <c r="DJ330" s="74" t="str">
        <f t="shared" si="160"/>
        <v/>
      </c>
      <c r="DK330" s="74" t="str">
        <f t="shared" si="161"/>
        <v/>
      </c>
    </row>
    <row r="331" spans="1:115" ht="13.5" customHeight="1">
      <c r="A331" s="30"/>
      <c r="B331" s="76">
        <v>325</v>
      </c>
      <c r="C331" s="5"/>
      <c r="D331" s="138"/>
      <c r="E331" s="134"/>
      <c r="F331" s="132"/>
      <c r="G331" s="132"/>
      <c r="H331" s="5"/>
      <c r="I331" s="137"/>
      <c r="J331" s="5"/>
      <c r="K331" s="133"/>
      <c r="L331" s="214"/>
      <c r="M331" s="268"/>
      <c r="N331" s="160" t="str">
        <f t="shared" si="135"/>
        <v/>
      </c>
      <c r="O331" s="109"/>
      <c r="P331" s="7"/>
      <c r="Q331" s="7"/>
      <c r="R331" s="7"/>
      <c r="S331" s="7"/>
      <c r="CA331" s="69">
        <f t="shared" si="153"/>
        <v>0</v>
      </c>
      <c r="CB331" s="69" t="str">
        <f t="shared" si="136"/>
        <v/>
      </c>
      <c r="CC331" s="69" t="str">
        <f t="shared" si="137"/>
        <v/>
      </c>
      <c r="CD331" s="69">
        <f t="shared" si="146"/>
        <v>0</v>
      </c>
      <c r="CE331" s="69">
        <f t="shared" si="138"/>
        <v>0</v>
      </c>
      <c r="CF331" s="70" t="str">
        <f t="shared" si="139"/>
        <v/>
      </c>
      <c r="CG331" s="71">
        <f t="shared" si="140"/>
        <v>0</v>
      </c>
      <c r="CH331" s="71">
        <f t="shared" si="141"/>
        <v>0</v>
      </c>
      <c r="CI331" s="71">
        <f t="shared" si="154"/>
        <v>0</v>
      </c>
      <c r="CJ331" s="69">
        <f t="shared" si="155"/>
        <v>0</v>
      </c>
      <c r="CN331" s="73" t="str">
        <f t="shared" si="142"/>
        <v/>
      </c>
      <c r="CO331" s="74" t="str">
        <f t="shared" si="143"/>
        <v/>
      </c>
      <c r="CP331" s="74" t="str">
        <f t="shared" si="147"/>
        <v/>
      </c>
      <c r="CQ331" s="118" t="str">
        <f t="shared" si="144"/>
        <v/>
      </c>
      <c r="CR331" s="118" t="str">
        <f t="shared" si="145"/>
        <v/>
      </c>
      <c r="CS331" s="75" t="str">
        <f t="shared" si="148"/>
        <v/>
      </c>
      <c r="CT331" s="75" t="str">
        <f t="shared" si="149"/>
        <v/>
      </c>
      <c r="CU331" s="74" t="str">
        <f t="shared" si="150"/>
        <v/>
      </c>
      <c r="CV331" s="74" t="str">
        <f t="shared" si="151"/>
        <v/>
      </c>
      <c r="CW331" s="74" t="str">
        <f t="shared" si="156"/>
        <v/>
      </c>
      <c r="CX331" s="110"/>
      <c r="CZ331" s="75">
        <f t="shared" si="157"/>
        <v>0</v>
      </c>
      <c r="DB331" s="74">
        <f>IF(Taula4[[#This Row],[Codi del contracte]]&lt;&gt;"",IF(Taula4[[#This Row],[Codi del contracte]]&gt;199,IF(Taula4[[#This Row],[Codi del contracte]]&lt;300,1,0),0),0)</f>
        <v>0</v>
      </c>
      <c r="DC331" s="74">
        <f>IF(Taula4[[#This Row],[Codi del contracte]]&lt;&gt;"",IF(Taula4[[#This Row],[Codi del contracte]]&gt;499,IF(Taula4[[#This Row],[Codi del contracte]]&lt;600,1,0),0),0)</f>
        <v>0</v>
      </c>
      <c r="DD331" s="74">
        <f t="shared" si="152"/>
        <v>0</v>
      </c>
      <c r="DE331" s="74">
        <f>IF(Taula4[[#This Row],[% Jornada (no posar el símbol %)]]=100,IF(DD331=1,2,0),0)</f>
        <v>0</v>
      </c>
      <c r="DF331" s="74">
        <f>IF(Taula4[[#This Row],[Import anual sol·licitat (màxim 1.200,00€ per treballador)]]=1200,IF(DE331=2,3,0),0)</f>
        <v>0</v>
      </c>
      <c r="DG331" s="74">
        <f>IF(Taula4[[#This Row],[% Jornada (no posar el símbol %)]]&lt;100,IF(Taula4[[#This Row],[Import anual sol·licitat (màxim 1.200,00€ per treballador)]]=1200,4,0),0)</f>
        <v>0</v>
      </c>
      <c r="DH331" s="74">
        <f t="shared" si="158"/>
        <v>0</v>
      </c>
      <c r="DI331" s="74" t="str">
        <f t="shared" si="159"/>
        <v/>
      </c>
      <c r="DJ331" s="74" t="str">
        <f t="shared" si="160"/>
        <v/>
      </c>
      <c r="DK331" s="74" t="str">
        <f t="shared" si="161"/>
        <v/>
      </c>
    </row>
    <row r="332" spans="1:115" ht="13.5" customHeight="1">
      <c r="A332" s="30"/>
      <c r="B332" s="76">
        <v>326</v>
      </c>
      <c r="C332" s="5"/>
      <c r="D332" s="138"/>
      <c r="E332" s="134"/>
      <c r="F332" s="132"/>
      <c r="G332" s="132"/>
      <c r="H332" s="5"/>
      <c r="I332" s="137"/>
      <c r="J332" s="5"/>
      <c r="K332" s="133"/>
      <c r="L332" s="214"/>
      <c r="M332" s="268"/>
      <c r="N332" s="160" t="str">
        <f t="shared" si="135"/>
        <v/>
      </c>
      <c r="O332" s="109"/>
      <c r="P332" s="7"/>
      <c r="Q332" s="7"/>
      <c r="R332" s="7"/>
      <c r="S332" s="7"/>
      <c r="CA332" s="69">
        <f t="shared" si="153"/>
        <v>0</v>
      </c>
      <c r="CB332" s="69" t="str">
        <f t="shared" si="136"/>
        <v/>
      </c>
      <c r="CC332" s="69" t="str">
        <f t="shared" si="137"/>
        <v/>
      </c>
      <c r="CD332" s="69">
        <f t="shared" si="146"/>
        <v>0</v>
      </c>
      <c r="CE332" s="69">
        <f t="shared" si="138"/>
        <v>0</v>
      </c>
      <c r="CF332" s="70" t="str">
        <f t="shared" si="139"/>
        <v/>
      </c>
      <c r="CG332" s="71">
        <f t="shared" si="140"/>
        <v>0</v>
      </c>
      <c r="CH332" s="71">
        <f t="shared" si="141"/>
        <v>0</v>
      </c>
      <c r="CI332" s="71">
        <f t="shared" si="154"/>
        <v>0</v>
      </c>
      <c r="CJ332" s="69">
        <f t="shared" si="155"/>
        <v>0</v>
      </c>
      <c r="CN332" s="73" t="str">
        <f t="shared" si="142"/>
        <v/>
      </c>
      <c r="CO332" s="74" t="str">
        <f t="shared" si="143"/>
        <v/>
      </c>
      <c r="CP332" s="74" t="str">
        <f t="shared" si="147"/>
        <v/>
      </c>
      <c r="CQ332" s="118" t="str">
        <f t="shared" si="144"/>
        <v/>
      </c>
      <c r="CR332" s="118" t="str">
        <f t="shared" si="145"/>
        <v/>
      </c>
      <c r="CS332" s="75" t="str">
        <f t="shared" si="148"/>
        <v/>
      </c>
      <c r="CT332" s="75" t="str">
        <f t="shared" si="149"/>
        <v/>
      </c>
      <c r="CU332" s="74" t="str">
        <f t="shared" si="150"/>
        <v/>
      </c>
      <c r="CV332" s="74" t="str">
        <f t="shared" si="151"/>
        <v/>
      </c>
      <c r="CW332" s="74" t="str">
        <f t="shared" si="156"/>
        <v/>
      </c>
      <c r="CX332" s="110"/>
      <c r="CZ332" s="75">
        <f t="shared" si="157"/>
        <v>0</v>
      </c>
      <c r="DB332" s="74">
        <f>IF(Taula4[[#This Row],[Codi del contracte]]&lt;&gt;"",IF(Taula4[[#This Row],[Codi del contracte]]&gt;199,IF(Taula4[[#This Row],[Codi del contracte]]&lt;300,1,0),0),0)</f>
        <v>0</v>
      </c>
      <c r="DC332" s="74">
        <f>IF(Taula4[[#This Row],[Codi del contracte]]&lt;&gt;"",IF(Taula4[[#This Row],[Codi del contracte]]&gt;499,IF(Taula4[[#This Row],[Codi del contracte]]&lt;600,1,0),0),0)</f>
        <v>0</v>
      </c>
      <c r="DD332" s="74">
        <f t="shared" si="152"/>
        <v>0</v>
      </c>
      <c r="DE332" s="74">
        <f>IF(Taula4[[#This Row],[% Jornada (no posar el símbol %)]]=100,IF(DD332=1,2,0),0)</f>
        <v>0</v>
      </c>
      <c r="DF332" s="74">
        <f>IF(Taula4[[#This Row],[Import anual sol·licitat (màxim 1.200,00€ per treballador)]]=1200,IF(DE332=2,3,0),0)</f>
        <v>0</v>
      </c>
      <c r="DG332" s="74">
        <f>IF(Taula4[[#This Row],[% Jornada (no posar el símbol %)]]&lt;100,IF(Taula4[[#This Row],[Import anual sol·licitat (màxim 1.200,00€ per treballador)]]=1200,4,0),0)</f>
        <v>0</v>
      </c>
      <c r="DH332" s="74">
        <f t="shared" si="158"/>
        <v>0</v>
      </c>
      <c r="DI332" s="74" t="str">
        <f t="shared" si="159"/>
        <v/>
      </c>
      <c r="DJ332" s="74" t="str">
        <f t="shared" si="160"/>
        <v/>
      </c>
      <c r="DK332" s="74" t="str">
        <f t="shared" si="161"/>
        <v/>
      </c>
    </row>
    <row r="333" spans="1:115" ht="13.5" customHeight="1">
      <c r="A333" s="30"/>
      <c r="B333" s="76">
        <v>327</v>
      </c>
      <c r="C333" s="5"/>
      <c r="D333" s="138"/>
      <c r="E333" s="134"/>
      <c r="F333" s="132"/>
      <c r="G333" s="132"/>
      <c r="H333" s="5"/>
      <c r="I333" s="137"/>
      <c r="J333" s="5"/>
      <c r="K333" s="133"/>
      <c r="L333" s="214"/>
      <c r="M333" s="268"/>
      <c r="N333" s="160" t="str">
        <f t="shared" si="135"/>
        <v/>
      </c>
      <c r="O333" s="109"/>
      <c r="P333" s="7"/>
      <c r="Q333" s="7"/>
      <c r="R333" s="7"/>
      <c r="S333" s="7"/>
      <c r="CA333" s="69">
        <f t="shared" si="153"/>
        <v>0</v>
      </c>
      <c r="CB333" s="69" t="str">
        <f t="shared" si="136"/>
        <v/>
      </c>
      <c r="CC333" s="69" t="str">
        <f t="shared" si="137"/>
        <v/>
      </c>
      <c r="CD333" s="69">
        <f t="shared" si="146"/>
        <v>0</v>
      </c>
      <c r="CE333" s="69">
        <f t="shared" si="138"/>
        <v>0</v>
      </c>
      <c r="CF333" s="70" t="str">
        <f t="shared" si="139"/>
        <v/>
      </c>
      <c r="CG333" s="71">
        <f t="shared" si="140"/>
        <v>0</v>
      </c>
      <c r="CH333" s="71">
        <f t="shared" si="141"/>
        <v>0</v>
      </c>
      <c r="CI333" s="71">
        <f t="shared" si="154"/>
        <v>0</v>
      </c>
      <c r="CJ333" s="69">
        <f t="shared" si="155"/>
        <v>0</v>
      </c>
      <c r="CN333" s="73" t="str">
        <f t="shared" si="142"/>
        <v/>
      </c>
      <c r="CO333" s="74" t="str">
        <f t="shared" si="143"/>
        <v/>
      </c>
      <c r="CP333" s="74" t="str">
        <f t="shared" si="147"/>
        <v/>
      </c>
      <c r="CQ333" s="118" t="str">
        <f t="shared" si="144"/>
        <v/>
      </c>
      <c r="CR333" s="118" t="str">
        <f t="shared" si="145"/>
        <v/>
      </c>
      <c r="CS333" s="75" t="str">
        <f t="shared" si="148"/>
        <v/>
      </c>
      <c r="CT333" s="75" t="str">
        <f t="shared" si="149"/>
        <v/>
      </c>
      <c r="CU333" s="74" t="str">
        <f t="shared" si="150"/>
        <v/>
      </c>
      <c r="CV333" s="74" t="str">
        <f t="shared" si="151"/>
        <v/>
      </c>
      <c r="CW333" s="74" t="str">
        <f t="shared" si="156"/>
        <v/>
      </c>
      <c r="CX333" s="110"/>
      <c r="CZ333" s="75">
        <f t="shared" si="157"/>
        <v>0</v>
      </c>
      <c r="DB333" s="74">
        <f>IF(Taula4[[#This Row],[Codi del contracte]]&lt;&gt;"",IF(Taula4[[#This Row],[Codi del contracte]]&gt;199,IF(Taula4[[#This Row],[Codi del contracte]]&lt;300,1,0),0),0)</f>
        <v>0</v>
      </c>
      <c r="DC333" s="74">
        <f>IF(Taula4[[#This Row],[Codi del contracte]]&lt;&gt;"",IF(Taula4[[#This Row],[Codi del contracte]]&gt;499,IF(Taula4[[#This Row],[Codi del contracte]]&lt;600,1,0),0),0)</f>
        <v>0</v>
      </c>
      <c r="DD333" s="74">
        <f t="shared" si="152"/>
        <v>0</v>
      </c>
      <c r="DE333" s="74">
        <f>IF(Taula4[[#This Row],[% Jornada (no posar el símbol %)]]=100,IF(DD333=1,2,0),0)</f>
        <v>0</v>
      </c>
      <c r="DF333" s="74">
        <f>IF(Taula4[[#This Row],[Import anual sol·licitat (màxim 1.200,00€ per treballador)]]=1200,IF(DE333=2,3,0),0)</f>
        <v>0</v>
      </c>
      <c r="DG333" s="74">
        <f>IF(Taula4[[#This Row],[% Jornada (no posar el símbol %)]]&lt;100,IF(Taula4[[#This Row],[Import anual sol·licitat (màxim 1.200,00€ per treballador)]]=1200,4,0),0)</f>
        <v>0</v>
      </c>
      <c r="DH333" s="74">
        <f t="shared" si="158"/>
        <v>0</v>
      </c>
      <c r="DI333" s="74" t="str">
        <f t="shared" si="159"/>
        <v/>
      </c>
      <c r="DJ333" s="74" t="str">
        <f t="shared" si="160"/>
        <v/>
      </c>
      <c r="DK333" s="74" t="str">
        <f t="shared" si="161"/>
        <v/>
      </c>
    </row>
    <row r="334" spans="1:115" ht="13.5" customHeight="1">
      <c r="A334" s="30"/>
      <c r="B334" s="76">
        <v>328</v>
      </c>
      <c r="C334" s="5"/>
      <c r="D334" s="138"/>
      <c r="E334" s="134"/>
      <c r="F334" s="132"/>
      <c r="G334" s="132"/>
      <c r="H334" s="5"/>
      <c r="I334" s="137"/>
      <c r="J334" s="5"/>
      <c r="K334" s="133"/>
      <c r="L334" s="214"/>
      <c r="M334" s="268"/>
      <c r="N334" s="160" t="str">
        <f t="shared" si="135"/>
        <v/>
      </c>
      <c r="O334" s="109"/>
      <c r="P334" s="7"/>
      <c r="Q334" s="7"/>
      <c r="R334" s="7"/>
      <c r="S334" s="7"/>
      <c r="CA334" s="69">
        <f t="shared" si="153"/>
        <v>0</v>
      </c>
      <c r="CB334" s="69" t="str">
        <f t="shared" si="136"/>
        <v/>
      </c>
      <c r="CC334" s="69" t="str">
        <f t="shared" si="137"/>
        <v/>
      </c>
      <c r="CD334" s="69">
        <f t="shared" si="146"/>
        <v>0</v>
      </c>
      <c r="CE334" s="69">
        <f t="shared" si="138"/>
        <v>0</v>
      </c>
      <c r="CF334" s="70" t="str">
        <f t="shared" si="139"/>
        <v/>
      </c>
      <c r="CG334" s="71">
        <f t="shared" si="140"/>
        <v>0</v>
      </c>
      <c r="CH334" s="71">
        <f t="shared" si="141"/>
        <v>0</v>
      </c>
      <c r="CI334" s="71">
        <f t="shared" si="154"/>
        <v>0</v>
      </c>
      <c r="CJ334" s="69">
        <f t="shared" si="155"/>
        <v>0</v>
      </c>
      <c r="CN334" s="73" t="str">
        <f t="shared" si="142"/>
        <v/>
      </c>
      <c r="CO334" s="74" t="str">
        <f t="shared" si="143"/>
        <v/>
      </c>
      <c r="CP334" s="74" t="str">
        <f t="shared" si="147"/>
        <v/>
      </c>
      <c r="CQ334" s="118" t="str">
        <f t="shared" si="144"/>
        <v/>
      </c>
      <c r="CR334" s="118" t="str">
        <f t="shared" si="145"/>
        <v/>
      </c>
      <c r="CS334" s="75" t="str">
        <f t="shared" si="148"/>
        <v/>
      </c>
      <c r="CT334" s="75" t="str">
        <f t="shared" si="149"/>
        <v/>
      </c>
      <c r="CU334" s="74" t="str">
        <f t="shared" si="150"/>
        <v/>
      </c>
      <c r="CV334" s="74" t="str">
        <f t="shared" si="151"/>
        <v/>
      </c>
      <c r="CW334" s="74" t="str">
        <f t="shared" si="156"/>
        <v/>
      </c>
      <c r="CX334" s="110"/>
      <c r="CZ334" s="75">
        <f t="shared" si="157"/>
        <v>0</v>
      </c>
      <c r="DB334" s="74">
        <f>IF(Taula4[[#This Row],[Codi del contracte]]&lt;&gt;"",IF(Taula4[[#This Row],[Codi del contracte]]&gt;199,IF(Taula4[[#This Row],[Codi del contracte]]&lt;300,1,0),0),0)</f>
        <v>0</v>
      </c>
      <c r="DC334" s="74">
        <f>IF(Taula4[[#This Row],[Codi del contracte]]&lt;&gt;"",IF(Taula4[[#This Row],[Codi del contracte]]&gt;499,IF(Taula4[[#This Row],[Codi del contracte]]&lt;600,1,0),0),0)</f>
        <v>0</v>
      </c>
      <c r="DD334" s="74">
        <f t="shared" si="152"/>
        <v>0</v>
      </c>
      <c r="DE334" s="74">
        <f>IF(Taula4[[#This Row],[% Jornada (no posar el símbol %)]]=100,IF(DD334=1,2,0),0)</f>
        <v>0</v>
      </c>
      <c r="DF334" s="74">
        <f>IF(Taula4[[#This Row],[Import anual sol·licitat (màxim 1.200,00€ per treballador)]]=1200,IF(DE334=2,3,0),0)</f>
        <v>0</v>
      </c>
      <c r="DG334" s="74">
        <f>IF(Taula4[[#This Row],[% Jornada (no posar el símbol %)]]&lt;100,IF(Taula4[[#This Row],[Import anual sol·licitat (màxim 1.200,00€ per treballador)]]=1200,4,0),0)</f>
        <v>0</v>
      </c>
      <c r="DH334" s="74">
        <f t="shared" si="158"/>
        <v>0</v>
      </c>
      <c r="DI334" s="74" t="str">
        <f t="shared" si="159"/>
        <v/>
      </c>
      <c r="DJ334" s="74" t="str">
        <f t="shared" si="160"/>
        <v/>
      </c>
      <c r="DK334" s="74" t="str">
        <f t="shared" si="161"/>
        <v/>
      </c>
    </row>
    <row r="335" spans="1:115" ht="13.5" customHeight="1">
      <c r="A335" s="30"/>
      <c r="B335" s="76">
        <v>329</v>
      </c>
      <c r="C335" s="5"/>
      <c r="D335" s="138"/>
      <c r="E335" s="134"/>
      <c r="F335" s="132"/>
      <c r="G335" s="132"/>
      <c r="H335" s="5"/>
      <c r="I335" s="137"/>
      <c r="J335" s="5"/>
      <c r="K335" s="133"/>
      <c r="L335" s="214"/>
      <c r="M335" s="268"/>
      <c r="N335" s="160" t="str">
        <f t="shared" si="135"/>
        <v/>
      </c>
      <c r="O335" s="109"/>
      <c r="P335" s="7"/>
      <c r="Q335" s="7"/>
      <c r="R335" s="7"/>
      <c r="S335" s="7"/>
      <c r="CA335" s="69">
        <f t="shared" si="153"/>
        <v>0</v>
      </c>
      <c r="CB335" s="69" t="str">
        <f t="shared" si="136"/>
        <v/>
      </c>
      <c r="CC335" s="69" t="str">
        <f t="shared" si="137"/>
        <v/>
      </c>
      <c r="CD335" s="69">
        <f t="shared" si="146"/>
        <v>0</v>
      </c>
      <c r="CE335" s="69">
        <f t="shared" si="138"/>
        <v>0</v>
      </c>
      <c r="CF335" s="70" t="str">
        <f t="shared" si="139"/>
        <v/>
      </c>
      <c r="CG335" s="71">
        <f t="shared" si="140"/>
        <v>0</v>
      </c>
      <c r="CH335" s="71">
        <f t="shared" si="141"/>
        <v>0</v>
      </c>
      <c r="CI335" s="71">
        <f t="shared" si="154"/>
        <v>0</v>
      </c>
      <c r="CJ335" s="69">
        <f t="shared" si="155"/>
        <v>0</v>
      </c>
      <c r="CN335" s="73" t="str">
        <f t="shared" si="142"/>
        <v/>
      </c>
      <c r="CO335" s="74" t="str">
        <f t="shared" si="143"/>
        <v/>
      </c>
      <c r="CP335" s="74" t="str">
        <f t="shared" si="147"/>
        <v/>
      </c>
      <c r="CQ335" s="118" t="str">
        <f t="shared" si="144"/>
        <v/>
      </c>
      <c r="CR335" s="118" t="str">
        <f t="shared" si="145"/>
        <v/>
      </c>
      <c r="CS335" s="75" t="str">
        <f t="shared" si="148"/>
        <v/>
      </c>
      <c r="CT335" s="75" t="str">
        <f t="shared" si="149"/>
        <v/>
      </c>
      <c r="CU335" s="74" t="str">
        <f t="shared" si="150"/>
        <v/>
      </c>
      <c r="CV335" s="74" t="str">
        <f t="shared" si="151"/>
        <v/>
      </c>
      <c r="CW335" s="74" t="str">
        <f t="shared" si="156"/>
        <v/>
      </c>
      <c r="CX335" s="110"/>
      <c r="CZ335" s="75">
        <f t="shared" si="157"/>
        <v>0</v>
      </c>
      <c r="DB335" s="74">
        <f>IF(Taula4[[#This Row],[Codi del contracte]]&lt;&gt;"",IF(Taula4[[#This Row],[Codi del contracte]]&gt;199,IF(Taula4[[#This Row],[Codi del contracte]]&lt;300,1,0),0),0)</f>
        <v>0</v>
      </c>
      <c r="DC335" s="74">
        <f>IF(Taula4[[#This Row],[Codi del contracte]]&lt;&gt;"",IF(Taula4[[#This Row],[Codi del contracte]]&gt;499,IF(Taula4[[#This Row],[Codi del contracte]]&lt;600,1,0),0),0)</f>
        <v>0</v>
      </c>
      <c r="DD335" s="74">
        <f t="shared" si="152"/>
        <v>0</v>
      </c>
      <c r="DE335" s="74">
        <f>IF(Taula4[[#This Row],[% Jornada (no posar el símbol %)]]=100,IF(DD335=1,2,0),0)</f>
        <v>0</v>
      </c>
      <c r="DF335" s="74">
        <f>IF(Taula4[[#This Row],[Import anual sol·licitat (màxim 1.200,00€ per treballador)]]=1200,IF(DE335=2,3,0),0)</f>
        <v>0</v>
      </c>
      <c r="DG335" s="74">
        <f>IF(Taula4[[#This Row],[% Jornada (no posar el símbol %)]]&lt;100,IF(Taula4[[#This Row],[Import anual sol·licitat (màxim 1.200,00€ per treballador)]]=1200,4,0),0)</f>
        <v>0</v>
      </c>
      <c r="DH335" s="74">
        <f t="shared" si="158"/>
        <v>0</v>
      </c>
      <c r="DI335" s="74" t="str">
        <f t="shared" si="159"/>
        <v/>
      </c>
      <c r="DJ335" s="74" t="str">
        <f t="shared" si="160"/>
        <v/>
      </c>
      <c r="DK335" s="74" t="str">
        <f t="shared" si="161"/>
        <v/>
      </c>
    </row>
    <row r="336" spans="1:115" ht="13.5" customHeight="1">
      <c r="A336" s="30"/>
      <c r="B336" s="76">
        <v>330</v>
      </c>
      <c r="C336" s="5"/>
      <c r="D336" s="138"/>
      <c r="E336" s="134"/>
      <c r="F336" s="132"/>
      <c r="G336" s="132"/>
      <c r="H336" s="5"/>
      <c r="I336" s="137"/>
      <c r="J336" s="5"/>
      <c r="K336" s="133"/>
      <c r="L336" s="214"/>
      <c r="M336" s="268"/>
      <c r="N336" s="160" t="str">
        <f t="shared" si="135"/>
        <v/>
      </c>
      <c r="O336" s="109"/>
      <c r="P336" s="7"/>
      <c r="Q336" s="7"/>
      <c r="R336" s="7"/>
      <c r="S336" s="7"/>
      <c r="CA336" s="69">
        <f t="shared" si="153"/>
        <v>0</v>
      </c>
      <c r="CB336" s="69" t="str">
        <f t="shared" si="136"/>
        <v/>
      </c>
      <c r="CC336" s="69" t="str">
        <f t="shared" si="137"/>
        <v/>
      </c>
      <c r="CD336" s="69">
        <f t="shared" si="146"/>
        <v>0</v>
      </c>
      <c r="CE336" s="69">
        <f t="shared" si="138"/>
        <v>0</v>
      </c>
      <c r="CF336" s="70" t="str">
        <f t="shared" si="139"/>
        <v/>
      </c>
      <c r="CG336" s="71">
        <f t="shared" si="140"/>
        <v>0</v>
      </c>
      <c r="CH336" s="71">
        <f t="shared" si="141"/>
        <v>0</v>
      </c>
      <c r="CI336" s="71">
        <f t="shared" si="154"/>
        <v>0</v>
      </c>
      <c r="CJ336" s="69">
        <f t="shared" si="155"/>
        <v>0</v>
      </c>
      <c r="CN336" s="73" t="str">
        <f t="shared" si="142"/>
        <v/>
      </c>
      <c r="CO336" s="74" t="str">
        <f t="shared" si="143"/>
        <v/>
      </c>
      <c r="CP336" s="74" t="str">
        <f t="shared" si="147"/>
        <v/>
      </c>
      <c r="CQ336" s="118" t="str">
        <f t="shared" si="144"/>
        <v/>
      </c>
      <c r="CR336" s="118" t="str">
        <f t="shared" si="145"/>
        <v/>
      </c>
      <c r="CS336" s="75" t="str">
        <f t="shared" si="148"/>
        <v/>
      </c>
      <c r="CT336" s="75" t="str">
        <f t="shared" si="149"/>
        <v/>
      </c>
      <c r="CU336" s="74" t="str">
        <f t="shared" si="150"/>
        <v/>
      </c>
      <c r="CV336" s="74" t="str">
        <f t="shared" si="151"/>
        <v/>
      </c>
      <c r="CW336" s="74" t="str">
        <f t="shared" si="156"/>
        <v/>
      </c>
      <c r="CX336" s="110"/>
      <c r="CZ336" s="75">
        <f t="shared" si="157"/>
        <v>0</v>
      </c>
      <c r="DB336" s="74">
        <f>IF(Taula4[[#This Row],[Codi del contracte]]&lt;&gt;"",IF(Taula4[[#This Row],[Codi del contracte]]&gt;199,IF(Taula4[[#This Row],[Codi del contracte]]&lt;300,1,0),0),0)</f>
        <v>0</v>
      </c>
      <c r="DC336" s="74">
        <f>IF(Taula4[[#This Row],[Codi del contracte]]&lt;&gt;"",IF(Taula4[[#This Row],[Codi del contracte]]&gt;499,IF(Taula4[[#This Row],[Codi del contracte]]&lt;600,1,0),0),0)</f>
        <v>0</v>
      </c>
      <c r="DD336" s="74">
        <f t="shared" si="152"/>
        <v>0</v>
      </c>
      <c r="DE336" s="74">
        <f>IF(Taula4[[#This Row],[% Jornada (no posar el símbol %)]]=100,IF(DD336=1,2,0),0)</f>
        <v>0</v>
      </c>
      <c r="DF336" s="74">
        <f>IF(Taula4[[#This Row],[Import anual sol·licitat (màxim 1.200,00€ per treballador)]]=1200,IF(DE336=2,3,0),0)</f>
        <v>0</v>
      </c>
      <c r="DG336" s="74">
        <f>IF(Taula4[[#This Row],[% Jornada (no posar el símbol %)]]&lt;100,IF(Taula4[[#This Row],[Import anual sol·licitat (màxim 1.200,00€ per treballador)]]=1200,4,0),0)</f>
        <v>0</v>
      </c>
      <c r="DH336" s="74">
        <f t="shared" si="158"/>
        <v>0</v>
      </c>
      <c r="DI336" s="74" t="str">
        <f t="shared" si="159"/>
        <v/>
      </c>
      <c r="DJ336" s="74" t="str">
        <f t="shared" si="160"/>
        <v/>
      </c>
      <c r="DK336" s="74" t="str">
        <f t="shared" si="161"/>
        <v/>
      </c>
    </row>
    <row r="337" spans="1:115" ht="13.5" customHeight="1">
      <c r="A337" s="30"/>
      <c r="B337" s="76">
        <v>331</v>
      </c>
      <c r="C337" s="5"/>
      <c r="D337" s="138"/>
      <c r="E337" s="134"/>
      <c r="F337" s="132"/>
      <c r="G337" s="132"/>
      <c r="H337" s="5"/>
      <c r="I337" s="137"/>
      <c r="J337" s="5"/>
      <c r="K337" s="133"/>
      <c r="L337" s="214"/>
      <c r="M337" s="268"/>
      <c r="N337" s="160" t="str">
        <f t="shared" si="135"/>
        <v/>
      </c>
      <c r="O337" s="109"/>
      <c r="P337" s="7"/>
      <c r="Q337" s="7"/>
      <c r="R337" s="7"/>
      <c r="S337" s="7"/>
      <c r="CA337" s="69">
        <f t="shared" si="153"/>
        <v>0</v>
      </c>
      <c r="CB337" s="69" t="str">
        <f t="shared" si="136"/>
        <v/>
      </c>
      <c r="CC337" s="69" t="str">
        <f t="shared" si="137"/>
        <v/>
      </c>
      <c r="CD337" s="69">
        <f t="shared" si="146"/>
        <v>0</v>
      </c>
      <c r="CE337" s="69">
        <f t="shared" si="138"/>
        <v>0</v>
      </c>
      <c r="CF337" s="70" t="str">
        <f t="shared" si="139"/>
        <v/>
      </c>
      <c r="CG337" s="71">
        <f t="shared" si="140"/>
        <v>0</v>
      </c>
      <c r="CH337" s="71">
        <f t="shared" si="141"/>
        <v>0</v>
      </c>
      <c r="CI337" s="71">
        <f t="shared" si="154"/>
        <v>0</v>
      </c>
      <c r="CJ337" s="69">
        <f t="shared" si="155"/>
        <v>0</v>
      </c>
      <c r="CN337" s="73" t="str">
        <f t="shared" si="142"/>
        <v/>
      </c>
      <c r="CO337" s="74" t="str">
        <f t="shared" si="143"/>
        <v/>
      </c>
      <c r="CP337" s="74" t="str">
        <f t="shared" si="147"/>
        <v/>
      </c>
      <c r="CQ337" s="118" t="str">
        <f t="shared" si="144"/>
        <v/>
      </c>
      <c r="CR337" s="118" t="str">
        <f t="shared" si="145"/>
        <v/>
      </c>
      <c r="CS337" s="75" t="str">
        <f t="shared" si="148"/>
        <v/>
      </c>
      <c r="CT337" s="75" t="str">
        <f t="shared" si="149"/>
        <v/>
      </c>
      <c r="CU337" s="74" t="str">
        <f t="shared" si="150"/>
        <v/>
      </c>
      <c r="CV337" s="74" t="str">
        <f t="shared" si="151"/>
        <v/>
      </c>
      <c r="CW337" s="74" t="str">
        <f t="shared" si="156"/>
        <v/>
      </c>
      <c r="CX337" s="110"/>
      <c r="CZ337" s="75">
        <f t="shared" si="157"/>
        <v>0</v>
      </c>
      <c r="DB337" s="74">
        <f>IF(Taula4[[#This Row],[Codi del contracte]]&lt;&gt;"",IF(Taula4[[#This Row],[Codi del contracte]]&gt;199,IF(Taula4[[#This Row],[Codi del contracte]]&lt;300,1,0),0),0)</f>
        <v>0</v>
      </c>
      <c r="DC337" s="74">
        <f>IF(Taula4[[#This Row],[Codi del contracte]]&lt;&gt;"",IF(Taula4[[#This Row],[Codi del contracte]]&gt;499,IF(Taula4[[#This Row],[Codi del contracte]]&lt;600,1,0),0),0)</f>
        <v>0</v>
      </c>
      <c r="DD337" s="74">
        <f t="shared" si="152"/>
        <v>0</v>
      </c>
      <c r="DE337" s="74">
        <f>IF(Taula4[[#This Row],[% Jornada (no posar el símbol %)]]=100,IF(DD337=1,2,0),0)</f>
        <v>0</v>
      </c>
      <c r="DF337" s="74">
        <f>IF(Taula4[[#This Row],[Import anual sol·licitat (màxim 1.200,00€ per treballador)]]=1200,IF(DE337=2,3,0),0)</f>
        <v>0</v>
      </c>
      <c r="DG337" s="74">
        <f>IF(Taula4[[#This Row],[% Jornada (no posar el símbol %)]]&lt;100,IF(Taula4[[#This Row],[Import anual sol·licitat (màxim 1.200,00€ per treballador)]]=1200,4,0),0)</f>
        <v>0</v>
      </c>
      <c r="DH337" s="74">
        <f t="shared" si="158"/>
        <v>0</v>
      </c>
      <c r="DI337" s="74" t="str">
        <f t="shared" si="159"/>
        <v/>
      </c>
      <c r="DJ337" s="74" t="str">
        <f t="shared" si="160"/>
        <v/>
      </c>
      <c r="DK337" s="74" t="str">
        <f t="shared" si="161"/>
        <v/>
      </c>
    </row>
    <row r="338" spans="1:115" ht="13.5" customHeight="1">
      <c r="A338" s="30"/>
      <c r="B338" s="76">
        <v>332</v>
      </c>
      <c r="C338" s="5"/>
      <c r="D338" s="138"/>
      <c r="E338" s="134"/>
      <c r="F338" s="132"/>
      <c r="G338" s="132"/>
      <c r="H338" s="5"/>
      <c r="I338" s="137"/>
      <c r="J338" s="5"/>
      <c r="K338" s="133"/>
      <c r="L338" s="214"/>
      <c r="M338" s="268"/>
      <c r="N338" s="160" t="str">
        <f t="shared" si="135"/>
        <v/>
      </c>
      <c r="O338" s="109"/>
      <c r="P338" s="7"/>
      <c r="Q338" s="7"/>
      <c r="R338" s="7"/>
      <c r="S338" s="7"/>
      <c r="CA338" s="69">
        <f t="shared" si="153"/>
        <v>0</v>
      </c>
      <c r="CB338" s="69" t="str">
        <f t="shared" si="136"/>
        <v/>
      </c>
      <c r="CC338" s="69" t="str">
        <f t="shared" si="137"/>
        <v/>
      </c>
      <c r="CD338" s="69">
        <f t="shared" si="146"/>
        <v>0</v>
      </c>
      <c r="CE338" s="69">
        <f t="shared" si="138"/>
        <v>0</v>
      </c>
      <c r="CF338" s="70" t="str">
        <f t="shared" si="139"/>
        <v/>
      </c>
      <c r="CG338" s="71">
        <f t="shared" si="140"/>
        <v>0</v>
      </c>
      <c r="CH338" s="71">
        <f t="shared" si="141"/>
        <v>0</v>
      </c>
      <c r="CI338" s="71">
        <f t="shared" si="154"/>
        <v>0</v>
      </c>
      <c r="CJ338" s="69">
        <f t="shared" si="155"/>
        <v>0</v>
      </c>
      <c r="CN338" s="73" t="str">
        <f t="shared" si="142"/>
        <v/>
      </c>
      <c r="CO338" s="74" t="str">
        <f t="shared" si="143"/>
        <v/>
      </c>
      <c r="CP338" s="74" t="str">
        <f t="shared" si="147"/>
        <v/>
      </c>
      <c r="CQ338" s="118" t="str">
        <f t="shared" si="144"/>
        <v/>
      </c>
      <c r="CR338" s="118" t="str">
        <f t="shared" si="145"/>
        <v/>
      </c>
      <c r="CS338" s="75" t="str">
        <f t="shared" si="148"/>
        <v/>
      </c>
      <c r="CT338" s="75" t="str">
        <f t="shared" si="149"/>
        <v/>
      </c>
      <c r="CU338" s="74" t="str">
        <f t="shared" si="150"/>
        <v/>
      </c>
      <c r="CV338" s="74" t="str">
        <f t="shared" si="151"/>
        <v/>
      </c>
      <c r="CW338" s="74" t="str">
        <f t="shared" si="156"/>
        <v/>
      </c>
      <c r="CX338" s="110"/>
      <c r="CZ338" s="75">
        <f t="shared" si="157"/>
        <v>0</v>
      </c>
      <c r="DB338" s="74">
        <f>IF(Taula4[[#This Row],[Codi del contracte]]&lt;&gt;"",IF(Taula4[[#This Row],[Codi del contracte]]&gt;199,IF(Taula4[[#This Row],[Codi del contracte]]&lt;300,1,0),0),0)</f>
        <v>0</v>
      </c>
      <c r="DC338" s="74">
        <f>IF(Taula4[[#This Row],[Codi del contracte]]&lt;&gt;"",IF(Taula4[[#This Row],[Codi del contracte]]&gt;499,IF(Taula4[[#This Row],[Codi del contracte]]&lt;600,1,0),0),0)</f>
        <v>0</v>
      </c>
      <c r="DD338" s="74">
        <f t="shared" si="152"/>
        <v>0</v>
      </c>
      <c r="DE338" s="74">
        <f>IF(Taula4[[#This Row],[% Jornada (no posar el símbol %)]]=100,IF(DD338=1,2,0),0)</f>
        <v>0</v>
      </c>
      <c r="DF338" s="74">
        <f>IF(Taula4[[#This Row],[Import anual sol·licitat (màxim 1.200,00€ per treballador)]]=1200,IF(DE338=2,3,0),0)</f>
        <v>0</v>
      </c>
      <c r="DG338" s="74">
        <f>IF(Taula4[[#This Row],[% Jornada (no posar el símbol %)]]&lt;100,IF(Taula4[[#This Row],[Import anual sol·licitat (màxim 1.200,00€ per treballador)]]=1200,4,0),0)</f>
        <v>0</v>
      </c>
      <c r="DH338" s="74">
        <f t="shared" si="158"/>
        <v>0</v>
      </c>
      <c r="DI338" s="74" t="str">
        <f t="shared" si="159"/>
        <v/>
      </c>
      <c r="DJ338" s="74" t="str">
        <f t="shared" si="160"/>
        <v/>
      </c>
      <c r="DK338" s="74" t="str">
        <f t="shared" si="161"/>
        <v/>
      </c>
    </row>
    <row r="339" spans="1:115" ht="13.5" customHeight="1">
      <c r="A339" s="30"/>
      <c r="B339" s="76">
        <v>333</v>
      </c>
      <c r="C339" s="5"/>
      <c r="D339" s="138"/>
      <c r="E339" s="134"/>
      <c r="F339" s="132"/>
      <c r="G339" s="132"/>
      <c r="H339" s="5"/>
      <c r="I339" s="137"/>
      <c r="J339" s="5"/>
      <c r="K339" s="133"/>
      <c r="L339" s="214"/>
      <c r="M339" s="268"/>
      <c r="N339" s="160" t="str">
        <f t="shared" si="135"/>
        <v/>
      </c>
      <c r="O339" s="109"/>
      <c r="P339" s="7"/>
      <c r="Q339" s="7"/>
      <c r="R339" s="7"/>
      <c r="S339" s="7"/>
      <c r="CA339" s="69">
        <f t="shared" si="153"/>
        <v>0</v>
      </c>
      <c r="CB339" s="69" t="str">
        <f t="shared" si="136"/>
        <v/>
      </c>
      <c r="CC339" s="69" t="str">
        <f t="shared" si="137"/>
        <v/>
      </c>
      <c r="CD339" s="69">
        <f t="shared" si="146"/>
        <v>0</v>
      </c>
      <c r="CE339" s="69">
        <f t="shared" si="138"/>
        <v>0</v>
      </c>
      <c r="CF339" s="70" t="str">
        <f t="shared" si="139"/>
        <v/>
      </c>
      <c r="CG339" s="71">
        <f t="shared" si="140"/>
        <v>0</v>
      </c>
      <c r="CH339" s="71">
        <f t="shared" si="141"/>
        <v>0</v>
      </c>
      <c r="CI339" s="71">
        <f t="shared" si="154"/>
        <v>0</v>
      </c>
      <c r="CJ339" s="69">
        <f t="shared" si="155"/>
        <v>0</v>
      </c>
      <c r="CN339" s="73" t="str">
        <f t="shared" si="142"/>
        <v/>
      </c>
      <c r="CO339" s="74" t="str">
        <f t="shared" si="143"/>
        <v/>
      </c>
      <c r="CP339" s="74" t="str">
        <f t="shared" si="147"/>
        <v/>
      </c>
      <c r="CQ339" s="118" t="str">
        <f t="shared" si="144"/>
        <v/>
      </c>
      <c r="CR339" s="118" t="str">
        <f t="shared" si="145"/>
        <v/>
      </c>
      <c r="CS339" s="75" t="str">
        <f t="shared" si="148"/>
        <v/>
      </c>
      <c r="CT339" s="75" t="str">
        <f t="shared" si="149"/>
        <v/>
      </c>
      <c r="CU339" s="74" t="str">
        <f t="shared" si="150"/>
        <v/>
      </c>
      <c r="CV339" s="74" t="str">
        <f t="shared" si="151"/>
        <v/>
      </c>
      <c r="CW339" s="74" t="str">
        <f t="shared" si="156"/>
        <v/>
      </c>
      <c r="CX339" s="110"/>
      <c r="CZ339" s="75">
        <f t="shared" si="157"/>
        <v>0</v>
      </c>
      <c r="DB339" s="74">
        <f>IF(Taula4[[#This Row],[Codi del contracte]]&lt;&gt;"",IF(Taula4[[#This Row],[Codi del contracte]]&gt;199,IF(Taula4[[#This Row],[Codi del contracte]]&lt;300,1,0),0),0)</f>
        <v>0</v>
      </c>
      <c r="DC339" s="74">
        <f>IF(Taula4[[#This Row],[Codi del contracte]]&lt;&gt;"",IF(Taula4[[#This Row],[Codi del contracte]]&gt;499,IF(Taula4[[#This Row],[Codi del contracte]]&lt;600,1,0),0),0)</f>
        <v>0</v>
      </c>
      <c r="DD339" s="74">
        <f t="shared" si="152"/>
        <v>0</v>
      </c>
      <c r="DE339" s="74">
        <f>IF(Taula4[[#This Row],[% Jornada (no posar el símbol %)]]=100,IF(DD339=1,2,0),0)</f>
        <v>0</v>
      </c>
      <c r="DF339" s="74">
        <f>IF(Taula4[[#This Row],[Import anual sol·licitat (màxim 1.200,00€ per treballador)]]=1200,IF(DE339=2,3,0),0)</f>
        <v>0</v>
      </c>
      <c r="DG339" s="74">
        <f>IF(Taula4[[#This Row],[% Jornada (no posar el símbol %)]]&lt;100,IF(Taula4[[#This Row],[Import anual sol·licitat (màxim 1.200,00€ per treballador)]]=1200,4,0),0)</f>
        <v>0</v>
      </c>
      <c r="DH339" s="74">
        <f t="shared" si="158"/>
        <v>0</v>
      </c>
      <c r="DI339" s="74" t="str">
        <f t="shared" si="159"/>
        <v/>
      </c>
      <c r="DJ339" s="74" t="str">
        <f t="shared" si="160"/>
        <v/>
      </c>
      <c r="DK339" s="74" t="str">
        <f t="shared" si="161"/>
        <v/>
      </c>
    </row>
    <row r="340" spans="1:115" ht="13.5" customHeight="1">
      <c r="A340" s="30"/>
      <c r="B340" s="76">
        <v>334</v>
      </c>
      <c r="C340" s="5"/>
      <c r="D340" s="138"/>
      <c r="E340" s="134"/>
      <c r="F340" s="132"/>
      <c r="G340" s="132"/>
      <c r="H340" s="5"/>
      <c r="I340" s="137"/>
      <c r="J340" s="5"/>
      <c r="K340" s="133"/>
      <c r="L340" s="214"/>
      <c r="M340" s="268"/>
      <c r="N340" s="160" t="str">
        <f t="shared" si="135"/>
        <v/>
      </c>
      <c r="O340" s="109"/>
      <c r="P340" s="7"/>
      <c r="Q340" s="7"/>
      <c r="R340" s="7"/>
      <c r="S340" s="7"/>
      <c r="CA340" s="69">
        <f t="shared" si="153"/>
        <v>0</v>
      </c>
      <c r="CB340" s="69" t="str">
        <f t="shared" si="136"/>
        <v/>
      </c>
      <c r="CC340" s="69" t="str">
        <f t="shared" si="137"/>
        <v/>
      </c>
      <c r="CD340" s="69">
        <f t="shared" si="146"/>
        <v>0</v>
      </c>
      <c r="CE340" s="69">
        <f t="shared" si="138"/>
        <v>0</v>
      </c>
      <c r="CF340" s="70" t="str">
        <f t="shared" si="139"/>
        <v/>
      </c>
      <c r="CG340" s="71">
        <f t="shared" si="140"/>
        <v>0</v>
      </c>
      <c r="CH340" s="71">
        <f t="shared" si="141"/>
        <v>0</v>
      </c>
      <c r="CI340" s="71">
        <f t="shared" si="154"/>
        <v>0</v>
      </c>
      <c r="CJ340" s="69">
        <f t="shared" si="155"/>
        <v>0</v>
      </c>
      <c r="CN340" s="73" t="str">
        <f t="shared" si="142"/>
        <v/>
      </c>
      <c r="CO340" s="74" t="str">
        <f t="shared" si="143"/>
        <v/>
      </c>
      <c r="CP340" s="74" t="str">
        <f t="shared" si="147"/>
        <v/>
      </c>
      <c r="CQ340" s="118" t="str">
        <f t="shared" si="144"/>
        <v/>
      </c>
      <c r="CR340" s="118" t="str">
        <f t="shared" si="145"/>
        <v/>
      </c>
      <c r="CS340" s="75" t="str">
        <f t="shared" si="148"/>
        <v/>
      </c>
      <c r="CT340" s="75" t="str">
        <f t="shared" si="149"/>
        <v/>
      </c>
      <c r="CU340" s="74" t="str">
        <f t="shared" si="150"/>
        <v/>
      </c>
      <c r="CV340" s="74" t="str">
        <f t="shared" si="151"/>
        <v/>
      </c>
      <c r="CW340" s="74" t="str">
        <f t="shared" si="156"/>
        <v/>
      </c>
      <c r="CX340" s="110"/>
      <c r="CZ340" s="75">
        <f t="shared" si="157"/>
        <v>0</v>
      </c>
      <c r="DB340" s="74">
        <f>IF(Taula4[[#This Row],[Codi del contracte]]&lt;&gt;"",IF(Taula4[[#This Row],[Codi del contracte]]&gt;199,IF(Taula4[[#This Row],[Codi del contracte]]&lt;300,1,0),0),0)</f>
        <v>0</v>
      </c>
      <c r="DC340" s="74">
        <f>IF(Taula4[[#This Row],[Codi del contracte]]&lt;&gt;"",IF(Taula4[[#This Row],[Codi del contracte]]&gt;499,IF(Taula4[[#This Row],[Codi del contracte]]&lt;600,1,0),0),0)</f>
        <v>0</v>
      </c>
      <c r="DD340" s="74">
        <f t="shared" si="152"/>
        <v>0</v>
      </c>
      <c r="DE340" s="74">
        <f>IF(Taula4[[#This Row],[% Jornada (no posar el símbol %)]]=100,IF(DD340=1,2,0),0)</f>
        <v>0</v>
      </c>
      <c r="DF340" s="74">
        <f>IF(Taula4[[#This Row],[Import anual sol·licitat (màxim 1.200,00€ per treballador)]]=1200,IF(DE340=2,3,0),0)</f>
        <v>0</v>
      </c>
      <c r="DG340" s="74">
        <f>IF(Taula4[[#This Row],[% Jornada (no posar el símbol %)]]&lt;100,IF(Taula4[[#This Row],[Import anual sol·licitat (màxim 1.200,00€ per treballador)]]=1200,4,0),0)</f>
        <v>0</v>
      </c>
      <c r="DH340" s="74">
        <f t="shared" si="158"/>
        <v>0</v>
      </c>
      <c r="DI340" s="74" t="str">
        <f t="shared" si="159"/>
        <v/>
      </c>
      <c r="DJ340" s="74" t="str">
        <f t="shared" si="160"/>
        <v/>
      </c>
      <c r="DK340" s="74" t="str">
        <f t="shared" si="161"/>
        <v/>
      </c>
    </row>
    <row r="341" spans="1:115" ht="13.5" customHeight="1">
      <c r="A341" s="30"/>
      <c r="B341" s="76">
        <v>335</v>
      </c>
      <c r="C341" s="5"/>
      <c r="D341" s="138"/>
      <c r="E341" s="134"/>
      <c r="F341" s="132"/>
      <c r="G341" s="132"/>
      <c r="H341" s="5"/>
      <c r="I341" s="137"/>
      <c r="J341" s="5"/>
      <c r="K341" s="133"/>
      <c r="L341" s="214"/>
      <c r="M341" s="268"/>
      <c r="N341" s="160" t="str">
        <f t="shared" si="135"/>
        <v/>
      </c>
      <c r="O341" s="109"/>
      <c r="P341" s="7"/>
      <c r="Q341" s="7"/>
      <c r="R341" s="7"/>
      <c r="S341" s="7"/>
      <c r="CA341" s="69">
        <f t="shared" si="153"/>
        <v>0</v>
      </c>
      <c r="CB341" s="69" t="str">
        <f t="shared" si="136"/>
        <v/>
      </c>
      <c r="CC341" s="69" t="str">
        <f t="shared" si="137"/>
        <v/>
      </c>
      <c r="CD341" s="69">
        <f t="shared" si="146"/>
        <v>0</v>
      </c>
      <c r="CE341" s="69">
        <f t="shared" si="138"/>
        <v>0</v>
      </c>
      <c r="CF341" s="70" t="str">
        <f t="shared" si="139"/>
        <v/>
      </c>
      <c r="CG341" s="71">
        <f t="shared" si="140"/>
        <v>0</v>
      </c>
      <c r="CH341" s="71">
        <f t="shared" si="141"/>
        <v>0</v>
      </c>
      <c r="CI341" s="71">
        <f t="shared" si="154"/>
        <v>0</v>
      </c>
      <c r="CJ341" s="69">
        <f t="shared" si="155"/>
        <v>0</v>
      </c>
      <c r="CN341" s="73" t="str">
        <f t="shared" si="142"/>
        <v/>
      </c>
      <c r="CO341" s="74" t="str">
        <f t="shared" si="143"/>
        <v/>
      </c>
      <c r="CP341" s="74" t="str">
        <f t="shared" si="147"/>
        <v/>
      </c>
      <c r="CQ341" s="118" t="str">
        <f t="shared" si="144"/>
        <v/>
      </c>
      <c r="CR341" s="118" t="str">
        <f t="shared" si="145"/>
        <v/>
      </c>
      <c r="CS341" s="75" t="str">
        <f t="shared" si="148"/>
        <v/>
      </c>
      <c r="CT341" s="75" t="str">
        <f t="shared" si="149"/>
        <v/>
      </c>
      <c r="CU341" s="74" t="str">
        <f t="shared" si="150"/>
        <v/>
      </c>
      <c r="CV341" s="74" t="str">
        <f t="shared" si="151"/>
        <v/>
      </c>
      <c r="CW341" s="74" t="str">
        <f t="shared" si="156"/>
        <v/>
      </c>
      <c r="CX341" s="110"/>
      <c r="CZ341" s="75">
        <f t="shared" si="157"/>
        <v>0</v>
      </c>
      <c r="DB341" s="74">
        <f>IF(Taula4[[#This Row],[Codi del contracte]]&lt;&gt;"",IF(Taula4[[#This Row],[Codi del contracte]]&gt;199,IF(Taula4[[#This Row],[Codi del contracte]]&lt;300,1,0),0),0)</f>
        <v>0</v>
      </c>
      <c r="DC341" s="74">
        <f>IF(Taula4[[#This Row],[Codi del contracte]]&lt;&gt;"",IF(Taula4[[#This Row],[Codi del contracte]]&gt;499,IF(Taula4[[#This Row],[Codi del contracte]]&lt;600,1,0),0),0)</f>
        <v>0</v>
      </c>
      <c r="DD341" s="74">
        <f t="shared" si="152"/>
        <v>0</v>
      </c>
      <c r="DE341" s="74">
        <f>IF(Taula4[[#This Row],[% Jornada (no posar el símbol %)]]=100,IF(DD341=1,2,0),0)</f>
        <v>0</v>
      </c>
      <c r="DF341" s="74">
        <f>IF(Taula4[[#This Row],[Import anual sol·licitat (màxim 1.200,00€ per treballador)]]=1200,IF(DE341=2,3,0),0)</f>
        <v>0</v>
      </c>
      <c r="DG341" s="74">
        <f>IF(Taula4[[#This Row],[% Jornada (no posar el símbol %)]]&lt;100,IF(Taula4[[#This Row],[Import anual sol·licitat (màxim 1.200,00€ per treballador)]]=1200,4,0),0)</f>
        <v>0</v>
      </c>
      <c r="DH341" s="74">
        <f t="shared" si="158"/>
        <v>0</v>
      </c>
      <c r="DI341" s="74" t="str">
        <f t="shared" si="159"/>
        <v/>
      </c>
      <c r="DJ341" s="74" t="str">
        <f t="shared" si="160"/>
        <v/>
      </c>
      <c r="DK341" s="74" t="str">
        <f t="shared" si="161"/>
        <v/>
      </c>
    </row>
    <row r="342" spans="1:115" ht="13.5" customHeight="1">
      <c r="A342" s="30"/>
      <c r="B342" s="76">
        <v>336</v>
      </c>
      <c r="C342" s="5"/>
      <c r="D342" s="138"/>
      <c r="E342" s="134"/>
      <c r="F342" s="132"/>
      <c r="G342" s="132"/>
      <c r="H342" s="5"/>
      <c r="I342" s="137"/>
      <c r="J342" s="5"/>
      <c r="K342" s="133"/>
      <c r="L342" s="214"/>
      <c r="M342" s="268"/>
      <c r="N342" s="160" t="str">
        <f t="shared" si="135"/>
        <v/>
      </c>
      <c r="O342" s="109"/>
      <c r="P342" s="7"/>
      <c r="Q342" s="7"/>
      <c r="R342" s="7"/>
      <c r="S342" s="7"/>
      <c r="CA342" s="69">
        <f t="shared" si="153"/>
        <v>0</v>
      </c>
      <c r="CB342" s="69" t="str">
        <f t="shared" si="136"/>
        <v/>
      </c>
      <c r="CC342" s="69" t="str">
        <f t="shared" si="137"/>
        <v/>
      </c>
      <c r="CD342" s="69">
        <f t="shared" si="146"/>
        <v>0</v>
      </c>
      <c r="CE342" s="69">
        <f t="shared" si="138"/>
        <v>0</v>
      </c>
      <c r="CF342" s="70" t="str">
        <f t="shared" si="139"/>
        <v/>
      </c>
      <c r="CG342" s="71">
        <f t="shared" si="140"/>
        <v>0</v>
      </c>
      <c r="CH342" s="71">
        <f t="shared" si="141"/>
        <v>0</v>
      </c>
      <c r="CI342" s="71">
        <f t="shared" si="154"/>
        <v>0</v>
      </c>
      <c r="CJ342" s="69">
        <f t="shared" si="155"/>
        <v>0</v>
      </c>
      <c r="CN342" s="73" t="str">
        <f t="shared" si="142"/>
        <v/>
      </c>
      <c r="CO342" s="74" t="str">
        <f t="shared" si="143"/>
        <v/>
      </c>
      <c r="CP342" s="74" t="str">
        <f t="shared" si="147"/>
        <v/>
      </c>
      <c r="CQ342" s="118" t="str">
        <f t="shared" si="144"/>
        <v/>
      </c>
      <c r="CR342" s="118" t="str">
        <f t="shared" si="145"/>
        <v/>
      </c>
      <c r="CS342" s="75" t="str">
        <f t="shared" si="148"/>
        <v/>
      </c>
      <c r="CT342" s="75" t="str">
        <f t="shared" si="149"/>
        <v/>
      </c>
      <c r="CU342" s="74" t="str">
        <f t="shared" si="150"/>
        <v/>
      </c>
      <c r="CV342" s="74" t="str">
        <f t="shared" si="151"/>
        <v/>
      </c>
      <c r="CW342" s="74" t="str">
        <f t="shared" si="156"/>
        <v/>
      </c>
      <c r="CX342" s="110"/>
      <c r="CZ342" s="75">
        <f t="shared" si="157"/>
        <v>0</v>
      </c>
      <c r="DB342" s="74">
        <f>IF(Taula4[[#This Row],[Codi del contracte]]&lt;&gt;"",IF(Taula4[[#This Row],[Codi del contracte]]&gt;199,IF(Taula4[[#This Row],[Codi del contracte]]&lt;300,1,0),0),0)</f>
        <v>0</v>
      </c>
      <c r="DC342" s="74">
        <f>IF(Taula4[[#This Row],[Codi del contracte]]&lt;&gt;"",IF(Taula4[[#This Row],[Codi del contracte]]&gt;499,IF(Taula4[[#This Row],[Codi del contracte]]&lt;600,1,0),0),0)</f>
        <v>0</v>
      </c>
      <c r="DD342" s="74">
        <f t="shared" si="152"/>
        <v>0</v>
      </c>
      <c r="DE342" s="74">
        <f>IF(Taula4[[#This Row],[% Jornada (no posar el símbol %)]]=100,IF(DD342=1,2,0),0)</f>
        <v>0</v>
      </c>
      <c r="DF342" s="74">
        <f>IF(Taula4[[#This Row],[Import anual sol·licitat (màxim 1.200,00€ per treballador)]]=1200,IF(DE342=2,3,0),0)</f>
        <v>0</v>
      </c>
      <c r="DG342" s="74">
        <f>IF(Taula4[[#This Row],[% Jornada (no posar el símbol %)]]&lt;100,IF(Taula4[[#This Row],[Import anual sol·licitat (màxim 1.200,00€ per treballador)]]=1200,4,0),0)</f>
        <v>0</v>
      </c>
      <c r="DH342" s="74">
        <f t="shared" si="158"/>
        <v>0</v>
      </c>
      <c r="DI342" s="74" t="str">
        <f t="shared" si="159"/>
        <v/>
      </c>
      <c r="DJ342" s="74" t="str">
        <f t="shared" si="160"/>
        <v/>
      </c>
      <c r="DK342" s="74" t="str">
        <f t="shared" si="161"/>
        <v/>
      </c>
    </row>
    <row r="343" spans="1:115" ht="13.5" customHeight="1">
      <c r="A343" s="30"/>
      <c r="B343" s="76">
        <v>337</v>
      </c>
      <c r="C343" s="5"/>
      <c r="D343" s="138"/>
      <c r="E343" s="134"/>
      <c r="F343" s="132"/>
      <c r="G343" s="132"/>
      <c r="H343" s="5"/>
      <c r="I343" s="137"/>
      <c r="J343" s="5"/>
      <c r="K343" s="133"/>
      <c r="L343" s="214"/>
      <c r="M343" s="268"/>
      <c r="N343" s="160" t="str">
        <f t="shared" si="135"/>
        <v/>
      </c>
      <c r="O343" s="109"/>
      <c r="P343" s="7"/>
      <c r="Q343" s="7"/>
      <c r="R343" s="7"/>
      <c r="S343" s="7"/>
      <c r="CA343" s="69">
        <f t="shared" si="153"/>
        <v>0</v>
      </c>
      <c r="CB343" s="69" t="str">
        <f t="shared" si="136"/>
        <v/>
      </c>
      <c r="CC343" s="69" t="str">
        <f t="shared" si="137"/>
        <v/>
      </c>
      <c r="CD343" s="69">
        <f t="shared" si="146"/>
        <v>0</v>
      </c>
      <c r="CE343" s="69">
        <f t="shared" si="138"/>
        <v>0</v>
      </c>
      <c r="CF343" s="70" t="str">
        <f t="shared" si="139"/>
        <v/>
      </c>
      <c r="CG343" s="71">
        <f t="shared" si="140"/>
        <v>0</v>
      </c>
      <c r="CH343" s="71">
        <f t="shared" si="141"/>
        <v>0</v>
      </c>
      <c r="CI343" s="71">
        <f t="shared" si="154"/>
        <v>0</v>
      </c>
      <c r="CJ343" s="69">
        <f t="shared" si="155"/>
        <v>0</v>
      </c>
      <c r="CN343" s="73" t="str">
        <f t="shared" si="142"/>
        <v/>
      </c>
      <c r="CO343" s="74" t="str">
        <f t="shared" si="143"/>
        <v/>
      </c>
      <c r="CP343" s="74" t="str">
        <f t="shared" si="147"/>
        <v/>
      </c>
      <c r="CQ343" s="118" t="str">
        <f t="shared" si="144"/>
        <v/>
      </c>
      <c r="CR343" s="118" t="str">
        <f t="shared" si="145"/>
        <v/>
      </c>
      <c r="CS343" s="75" t="str">
        <f t="shared" si="148"/>
        <v/>
      </c>
      <c r="CT343" s="75" t="str">
        <f t="shared" si="149"/>
        <v/>
      </c>
      <c r="CU343" s="74" t="str">
        <f t="shared" si="150"/>
        <v/>
      </c>
      <c r="CV343" s="74" t="str">
        <f t="shared" si="151"/>
        <v/>
      </c>
      <c r="CW343" s="74" t="str">
        <f t="shared" si="156"/>
        <v/>
      </c>
      <c r="CX343" s="110"/>
      <c r="CZ343" s="75">
        <f t="shared" si="157"/>
        <v>0</v>
      </c>
      <c r="DB343" s="74">
        <f>IF(Taula4[[#This Row],[Codi del contracte]]&lt;&gt;"",IF(Taula4[[#This Row],[Codi del contracte]]&gt;199,IF(Taula4[[#This Row],[Codi del contracte]]&lt;300,1,0),0),0)</f>
        <v>0</v>
      </c>
      <c r="DC343" s="74">
        <f>IF(Taula4[[#This Row],[Codi del contracte]]&lt;&gt;"",IF(Taula4[[#This Row],[Codi del contracte]]&gt;499,IF(Taula4[[#This Row],[Codi del contracte]]&lt;600,1,0),0),0)</f>
        <v>0</v>
      </c>
      <c r="DD343" s="74">
        <f t="shared" si="152"/>
        <v>0</v>
      </c>
      <c r="DE343" s="74">
        <f>IF(Taula4[[#This Row],[% Jornada (no posar el símbol %)]]=100,IF(DD343=1,2,0),0)</f>
        <v>0</v>
      </c>
      <c r="DF343" s="74">
        <f>IF(Taula4[[#This Row],[Import anual sol·licitat (màxim 1.200,00€ per treballador)]]=1200,IF(DE343=2,3,0),0)</f>
        <v>0</v>
      </c>
      <c r="DG343" s="74">
        <f>IF(Taula4[[#This Row],[% Jornada (no posar el símbol %)]]&lt;100,IF(Taula4[[#This Row],[Import anual sol·licitat (màxim 1.200,00€ per treballador)]]=1200,4,0),0)</f>
        <v>0</v>
      </c>
      <c r="DH343" s="74">
        <f t="shared" si="158"/>
        <v>0</v>
      </c>
      <c r="DI343" s="74" t="str">
        <f t="shared" si="159"/>
        <v/>
      </c>
      <c r="DJ343" s="74" t="str">
        <f t="shared" si="160"/>
        <v/>
      </c>
      <c r="DK343" s="74" t="str">
        <f t="shared" si="161"/>
        <v/>
      </c>
    </row>
    <row r="344" spans="1:115" ht="13.5" customHeight="1">
      <c r="A344" s="30"/>
      <c r="B344" s="76">
        <v>338</v>
      </c>
      <c r="C344" s="5"/>
      <c r="D344" s="138"/>
      <c r="E344" s="134"/>
      <c r="F344" s="132"/>
      <c r="G344" s="132"/>
      <c r="H344" s="5"/>
      <c r="I344" s="137"/>
      <c r="J344" s="5"/>
      <c r="K344" s="133"/>
      <c r="L344" s="214"/>
      <c r="M344" s="268"/>
      <c r="N344" s="160" t="str">
        <f t="shared" si="135"/>
        <v/>
      </c>
      <c r="O344" s="109"/>
      <c r="P344" s="7"/>
      <c r="Q344" s="7"/>
      <c r="R344" s="7"/>
      <c r="S344" s="7"/>
      <c r="CA344" s="69">
        <f t="shared" si="153"/>
        <v>0</v>
      </c>
      <c r="CB344" s="69" t="str">
        <f t="shared" si="136"/>
        <v/>
      </c>
      <c r="CC344" s="69" t="str">
        <f t="shared" si="137"/>
        <v/>
      </c>
      <c r="CD344" s="69">
        <f t="shared" si="146"/>
        <v>0</v>
      </c>
      <c r="CE344" s="69">
        <f t="shared" si="138"/>
        <v>0</v>
      </c>
      <c r="CF344" s="70" t="str">
        <f t="shared" si="139"/>
        <v/>
      </c>
      <c r="CG344" s="71">
        <f t="shared" si="140"/>
        <v>0</v>
      </c>
      <c r="CH344" s="71">
        <f t="shared" si="141"/>
        <v>0</v>
      </c>
      <c r="CI344" s="71">
        <f t="shared" si="154"/>
        <v>0</v>
      </c>
      <c r="CJ344" s="69">
        <f t="shared" si="155"/>
        <v>0</v>
      </c>
      <c r="CN344" s="73" t="str">
        <f t="shared" si="142"/>
        <v/>
      </c>
      <c r="CO344" s="74" t="str">
        <f t="shared" si="143"/>
        <v/>
      </c>
      <c r="CP344" s="74" t="str">
        <f t="shared" si="147"/>
        <v/>
      </c>
      <c r="CQ344" s="118" t="str">
        <f t="shared" si="144"/>
        <v/>
      </c>
      <c r="CR344" s="118" t="str">
        <f t="shared" si="145"/>
        <v/>
      </c>
      <c r="CS344" s="75" t="str">
        <f t="shared" si="148"/>
        <v/>
      </c>
      <c r="CT344" s="75" t="str">
        <f t="shared" si="149"/>
        <v/>
      </c>
      <c r="CU344" s="74" t="str">
        <f t="shared" si="150"/>
        <v/>
      </c>
      <c r="CV344" s="74" t="str">
        <f t="shared" si="151"/>
        <v/>
      </c>
      <c r="CW344" s="74" t="str">
        <f t="shared" si="156"/>
        <v/>
      </c>
      <c r="CX344" s="110"/>
      <c r="CZ344" s="75">
        <f t="shared" si="157"/>
        <v>0</v>
      </c>
      <c r="DB344" s="74">
        <f>IF(Taula4[[#This Row],[Codi del contracte]]&lt;&gt;"",IF(Taula4[[#This Row],[Codi del contracte]]&gt;199,IF(Taula4[[#This Row],[Codi del contracte]]&lt;300,1,0),0),0)</f>
        <v>0</v>
      </c>
      <c r="DC344" s="74">
        <f>IF(Taula4[[#This Row],[Codi del contracte]]&lt;&gt;"",IF(Taula4[[#This Row],[Codi del contracte]]&gt;499,IF(Taula4[[#This Row],[Codi del contracte]]&lt;600,1,0),0),0)</f>
        <v>0</v>
      </c>
      <c r="DD344" s="74">
        <f t="shared" si="152"/>
        <v>0</v>
      </c>
      <c r="DE344" s="74">
        <f>IF(Taula4[[#This Row],[% Jornada (no posar el símbol %)]]=100,IF(DD344=1,2,0),0)</f>
        <v>0</v>
      </c>
      <c r="DF344" s="74">
        <f>IF(Taula4[[#This Row],[Import anual sol·licitat (màxim 1.200,00€ per treballador)]]=1200,IF(DE344=2,3,0),0)</f>
        <v>0</v>
      </c>
      <c r="DG344" s="74">
        <f>IF(Taula4[[#This Row],[% Jornada (no posar el símbol %)]]&lt;100,IF(Taula4[[#This Row],[Import anual sol·licitat (màxim 1.200,00€ per treballador)]]=1200,4,0),0)</f>
        <v>0</v>
      </c>
      <c r="DH344" s="74">
        <f t="shared" si="158"/>
        <v>0</v>
      </c>
      <c r="DI344" s="74" t="str">
        <f t="shared" si="159"/>
        <v/>
      </c>
      <c r="DJ344" s="74" t="str">
        <f t="shared" si="160"/>
        <v/>
      </c>
      <c r="DK344" s="74" t="str">
        <f t="shared" si="161"/>
        <v/>
      </c>
    </row>
    <row r="345" spans="1:115" ht="13.5" customHeight="1">
      <c r="A345" s="30"/>
      <c r="B345" s="76">
        <v>339</v>
      </c>
      <c r="C345" s="5"/>
      <c r="D345" s="138"/>
      <c r="E345" s="134"/>
      <c r="F345" s="132"/>
      <c r="G345" s="132"/>
      <c r="H345" s="5"/>
      <c r="I345" s="137"/>
      <c r="J345" s="5"/>
      <c r="K345" s="133"/>
      <c r="L345" s="214"/>
      <c r="M345" s="268"/>
      <c r="N345" s="160" t="str">
        <f t="shared" si="135"/>
        <v/>
      </c>
      <c r="O345" s="109"/>
      <c r="P345" s="7"/>
      <c r="Q345" s="7"/>
      <c r="R345" s="7"/>
      <c r="S345" s="7"/>
      <c r="CA345" s="69">
        <f t="shared" si="153"/>
        <v>0</v>
      </c>
      <c r="CB345" s="69" t="str">
        <f t="shared" si="136"/>
        <v/>
      </c>
      <c r="CC345" s="69" t="str">
        <f t="shared" si="137"/>
        <v/>
      </c>
      <c r="CD345" s="69">
        <f t="shared" si="146"/>
        <v>0</v>
      </c>
      <c r="CE345" s="69">
        <f t="shared" si="138"/>
        <v>0</v>
      </c>
      <c r="CF345" s="70" t="str">
        <f t="shared" si="139"/>
        <v/>
      </c>
      <c r="CG345" s="71">
        <f t="shared" si="140"/>
        <v>0</v>
      </c>
      <c r="CH345" s="71">
        <f t="shared" si="141"/>
        <v>0</v>
      </c>
      <c r="CI345" s="71">
        <f t="shared" si="154"/>
        <v>0</v>
      </c>
      <c r="CJ345" s="69">
        <f t="shared" si="155"/>
        <v>0</v>
      </c>
      <c r="CN345" s="73" t="str">
        <f t="shared" si="142"/>
        <v/>
      </c>
      <c r="CO345" s="74" t="str">
        <f t="shared" si="143"/>
        <v/>
      </c>
      <c r="CP345" s="74" t="str">
        <f t="shared" si="147"/>
        <v/>
      </c>
      <c r="CQ345" s="118" t="str">
        <f t="shared" si="144"/>
        <v/>
      </c>
      <c r="CR345" s="118" t="str">
        <f t="shared" si="145"/>
        <v/>
      </c>
      <c r="CS345" s="75" t="str">
        <f t="shared" si="148"/>
        <v/>
      </c>
      <c r="CT345" s="75" t="str">
        <f t="shared" si="149"/>
        <v/>
      </c>
      <c r="CU345" s="74" t="str">
        <f t="shared" si="150"/>
        <v/>
      </c>
      <c r="CV345" s="74" t="str">
        <f t="shared" si="151"/>
        <v/>
      </c>
      <c r="CW345" s="74" t="str">
        <f t="shared" si="156"/>
        <v/>
      </c>
      <c r="CX345" s="110"/>
      <c r="CZ345" s="75">
        <f t="shared" si="157"/>
        <v>0</v>
      </c>
      <c r="DB345" s="74">
        <f>IF(Taula4[[#This Row],[Codi del contracte]]&lt;&gt;"",IF(Taula4[[#This Row],[Codi del contracte]]&gt;199,IF(Taula4[[#This Row],[Codi del contracte]]&lt;300,1,0),0),0)</f>
        <v>0</v>
      </c>
      <c r="DC345" s="74">
        <f>IF(Taula4[[#This Row],[Codi del contracte]]&lt;&gt;"",IF(Taula4[[#This Row],[Codi del contracte]]&gt;499,IF(Taula4[[#This Row],[Codi del contracte]]&lt;600,1,0),0),0)</f>
        <v>0</v>
      </c>
      <c r="DD345" s="74">
        <f t="shared" si="152"/>
        <v>0</v>
      </c>
      <c r="DE345" s="74">
        <f>IF(Taula4[[#This Row],[% Jornada (no posar el símbol %)]]=100,IF(DD345=1,2,0),0)</f>
        <v>0</v>
      </c>
      <c r="DF345" s="74">
        <f>IF(Taula4[[#This Row],[Import anual sol·licitat (màxim 1.200,00€ per treballador)]]=1200,IF(DE345=2,3,0),0)</f>
        <v>0</v>
      </c>
      <c r="DG345" s="74">
        <f>IF(Taula4[[#This Row],[% Jornada (no posar el símbol %)]]&lt;100,IF(Taula4[[#This Row],[Import anual sol·licitat (màxim 1.200,00€ per treballador)]]=1200,4,0),0)</f>
        <v>0</v>
      </c>
      <c r="DH345" s="74">
        <f t="shared" si="158"/>
        <v>0</v>
      </c>
      <c r="DI345" s="74" t="str">
        <f t="shared" si="159"/>
        <v/>
      </c>
      <c r="DJ345" s="74" t="str">
        <f t="shared" si="160"/>
        <v/>
      </c>
      <c r="DK345" s="74" t="str">
        <f t="shared" si="161"/>
        <v/>
      </c>
    </row>
    <row r="346" spans="1:115" ht="13.5" customHeight="1">
      <c r="A346" s="30"/>
      <c r="B346" s="76">
        <v>340</v>
      </c>
      <c r="C346" s="5"/>
      <c r="D346" s="138"/>
      <c r="E346" s="134"/>
      <c r="F346" s="132"/>
      <c r="G346" s="132"/>
      <c r="H346" s="5"/>
      <c r="I346" s="137"/>
      <c r="J346" s="5"/>
      <c r="K346" s="133"/>
      <c r="L346" s="214"/>
      <c r="M346" s="268"/>
      <c r="N346" s="160" t="str">
        <f t="shared" si="135"/>
        <v/>
      </c>
      <c r="O346" s="109"/>
      <c r="P346" s="7"/>
      <c r="Q346" s="7"/>
      <c r="R346" s="7"/>
      <c r="S346" s="7"/>
      <c r="CA346" s="69">
        <f t="shared" si="153"/>
        <v>0</v>
      </c>
      <c r="CB346" s="69" t="str">
        <f t="shared" si="136"/>
        <v/>
      </c>
      <c r="CC346" s="69" t="str">
        <f t="shared" si="137"/>
        <v/>
      </c>
      <c r="CD346" s="69">
        <f t="shared" si="146"/>
        <v>0</v>
      </c>
      <c r="CE346" s="69">
        <f t="shared" si="138"/>
        <v>0</v>
      </c>
      <c r="CF346" s="70" t="str">
        <f t="shared" si="139"/>
        <v/>
      </c>
      <c r="CG346" s="71">
        <f t="shared" si="140"/>
        <v>0</v>
      </c>
      <c r="CH346" s="71">
        <f t="shared" si="141"/>
        <v>0</v>
      </c>
      <c r="CI346" s="71">
        <f t="shared" si="154"/>
        <v>0</v>
      </c>
      <c r="CJ346" s="69">
        <f t="shared" si="155"/>
        <v>0</v>
      </c>
      <c r="CN346" s="73" t="str">
        <f t="shared" si="142"/>
        <v/>
      </c>
      <c r="CO346" s="74" t="str">
        <f t="shared" si="143"/>
        <v/>
      </c>
      <c r="CP346" s="74" t="str">
        <f t="shared" si="147"/>
        <v/>
      </c>
      <c r="CQ346" s="118" t="str">
        <f t="shared" si="144"/>
        <v/>
      </c>
      <c r="CR346" s="118" t="str">
        <f t="shared" si="145"/>
        <v/>
      </c>
      <c r="CS346" s="75" t="str">
        <f t="shared" si="148"/>
        <v/>
      </c>
      <c r="CT346" s="75" t="str">
        <f t="shared" si="149"/>
        <v/>
      </c>
      <c r="CU346" s="74" t="str">
        <f t="shared" si="150"/>
        <v/>
      </c>
      <c r="CV346" s="74" t="str">
        <f t="shared" si="151"/>
        <v/>
      </c>
      <c r="CW346" s="74" t="str">
        <f t="shared" si="156"/>
        <v/>
      </c>
      <c r="CX346" s="110"/>
      <c r="CZ346" s="75">
        <f t="shared" si="157"/>
        <v>0</v>
      </c>
      <c r="DB346" s="74">
        <f>IF(Taula4[[#This Row],[Codi del contracte]]&lt;&gt;"",IF(Taula4[[#This Row],[Codi del contracte]]&gt;199,IF(Taula4[[#This Row],[Codi del contracte]]&lt;300,1,0),0),0)</f>
        <v>0</v>
      </c>
      <c r="DC346" s="74">
        <f>IF(Taula4[[#This Row],[Codi del contracte]]&lt;&gt;"",IF(Taula4[[#This Row],[Codi del contracte]]&gt;499,IF(Taula4[[#This Row],[Codi del contracte]]&lt;600,1,0),0),0)</f>
        <v>0</v>
      </c>
      <c r="DD346" s="74">
        <f t="shared" si="152"/>
        <v>0</v>
      </c>
      <c r="DE346" s="74">
        <f>IF(Taula4[[#This Row],[% Jornada (no posar el símbol %)]]=100,IF(DD346=1,2,0),0)</f>
        <v>0</v>
      </c>
      <c r="DF346" s="74">
        <f>IF(Taula4[[#This Row],[Import anual sol·licitat (màxim 1.200,00€ per treballador)]]=1200,IF(DE346=2,3,0),0)</f>
        <v>0</v>
      </c>
      <c r="DG346" s="74">
        <f>IF(Taula4[[#This Row],[% Jornada (no posar el símbol %)]]&lt;100,IF(Taula4[[#This Row],[Import anual sol·licitat (màxim 1.200,00€ per treballador)]]=1200,4,0),0)</f>
        <v>0</v>
      </c>
      <c r="DH346" s="74">
        <f t="shared" si="158"/>
        <v>0</v>
      </c>
      <c r="DI346" s="74" t="str">
        <f t="shared" si="159"/>
        <v/>
      </c>
      <c r="DJ346" s="74" t="str">
        <f t="shared" si="160"/>
        <v/>
      </c>
      <c r="DK346" s="74" t="str">
        <f t="shared" si="161"/>
        <v/>
      </c>
    </row>
    <row r="347" spans="1:115" ht="13.5" customHeight="1">
      <c r="A347" s="30"/>
      <c r="B347" s="76">
        <v>341</v>
      </c>
      <c r="C347" s="5"/>
      <c r="D347" s="138"/>
      <c r="E347" s="134"/>
      <c r="F347" s="132"/>
      <c r="G347" s="132"/>
      <c r="H347" s="5"/>
      <c r="I347" s="137"/>
      <c r="J347" s="5"/>
      <c r="K347" s="133"/>
      <c r="L347" s="214"/>
      <c r="M347" s="268"/>
      <c r="N347" s="160" t="str">
        <f t="shared" si="135"/>
        <v/>
      </c>
      <c r="O347" s="109"/>
      <c r="P347" s="7"/>
      <c r="Q347" s="7"/>
      <c r="R347" s="7"/>
      <c r="S347" s="7"/>
      <c r="CA347" s="69">
        <f t="shared" si="153"/>
        <v>0</v>
      </c>
      <c r="CB347" s="69" t="str">
        <f t="shared" si="136"/>
        <v/>
      </c>
      <c r="CC347" s="69" t="str">
        <f t="shared" si="137"/>
        <v/>
      </c>
      <c r="CD347" s="69">
        <f t="shared" si="146"/>
        <v>0</v>
      </c>
      <c r="CE347" s="69">
        <f t="shared" si="138"/>
        <v>0</v>
      </c>
      <c r="CF347" s="70" t="str">
        <f t="shared" si="139"/>
        <v/>
      </c>
      <c r="CG347" s="71">
        <f t="shared" si="140"/>
        <v>0</v>
      </c>
      <c r="CH347" s="71">
        <f t="shared" si="141"/>
        <v>0</v>
      </c>
      <c r="CI347" s="71">
        <f t="shared" si="154"/>
        <v>0</v>
      </c>
      <c r="CJ347" s="69">
        <f t="shared" si="155"/>
        <v>0</v>
      </c>
      <c r="CN347" s="73" t="str">
        <f t="shared" si="142"/>
        <v/>
      </c>
      <c r="CO347" s="74" t="str">
        <f t="shared" si="143"/>
        <v/>
      </c>
      <c r="CP347" s="74" t="str">
        <f t="shared" si="147"/>
        <v/>
      </c>
      <c r="CQ347" s="118" t="str">
        <f t="shared" si="144"/>
        <v/>
      </c>
      <c r="CR347" s="118" t="str">
        <f t="shared" si="145"/>
        <v/>
      </c>
      <c r="CS347" s="75" t="str">
        <f t="shared" si="148"/>
        <v/>
      </c>
      <c r="CT347" s="75" t="str">
        <f t="shared" si="149"/>
        <v/>
      </c>
      <c r="CU347" s="74" t="str">
        <f t="shared" si="150"/>
        <v/>
      </c>
      <c r="CV347" s="74" t="str">
        <f t="shared" si="151"/>
        <v/>
      </c>
      <c r="CW347" s="74" t="str">
        <f t="shared" si="156"/>
        <v/>
      </c>
      <c r="CX347" s="110"/>
      <c r="CZ347" s="75">
        <f t="shared" si="157"/>
        <v>0</v>
      </c>
      <c r="DB347" s="74">
        <f>IF(Taula4[[#This Row],[Codi del contracte]]&lt;&gt;"",IF(Taula4[[#This Row],[Codi del contracte]]&gt;199,IF(Taula4[[#This Row],[Codi del contracte]]&lt;300,1,0),0),0)</f>
        <v>0</v>
      </c>
      <c r="DC347" s="74">
        <f>IF(Taula4[[#This Row],[Codi del contracte]]&lt;&gt;"",IF(Taula4[[#This Row],[Codi del contracte]]&gt;499,IF(Taula4[[#This Row],[Codi del contracte]]&lt;600,1,0),0),0)</f>
        <v>0</v>
      </c>
      <c r="DD347" s="74">
        <f t="shared" si="152"/>
        <v>0</v>
      </c>
      <c r="DE347" s="74">
        <f>IF(Taula4[[#This Row],[% Jornada (no posar el símbol %)]]=100,IF(DD347=1,2,0),0)</f>
        <v>0</v>
      </c>
      <c r="DF347" s="74">
        <f>IF(Taula4[[#This Row],[Import anual sol·licitat (màxim 1.200,00€ per treballador)]]=1200,IF(DE347=2,3,0),0)</f>
        <v>0</v>
      </c>
      <c r="DG347" s="74">
        <f>IF(Taula4[[#This Row],[% Jornada (no posar el símbol %)]]&lt;100,IF(Taula4[[#This Row],[Import anual sol·licitat (màxim 1.200,00€ per treballador)]]=1200,4,0),0)</f>
        <v>0</v>
      </c>
      <c r="DH347" s="74">
        <f t="shared" si="158"/>
        <v>0</v>
      </c>
      <c r="DI347" s="74" t="str">
        <f t="shared" si="159"/>
        <v/>
      </c>
      <c r="DJ347" s="74" t="str">
        <f t="shared" si="160"/>
        <v/>
      </c>
      <c r="DK347" s="74" t="str">
        <f t="shared" si="161"/>
        <v/>
      </c>
    </row>
    <row r="348" spans="1:115" ht="13.5" customHeight="1">
      <c r="A348" s="30"/>
      <c r="B348" s="76">
        <v>342</v>
      </c>
      <c r="C348" s="5"/>
      <c r="D348" s="138"/>
      <c r="E348" s="134"/>
      <c r="F348" s="132"/>
      <c r="G348" s="132"/>
      <c r="H348" s="5"/>
      <c r="I348" s="137"/>
      <c r="J348" s="5"/>
      <c r="K348" s="133"/>
      <c r="L348" s="214"/>
      <c r="M348" s="268"/>
      <c r="N348" s="160" t="str">
        <f t="shared" si="135"/>
        <v/>
      </c>
      <c r="O348" s="109"/>
      <c r="P348" s="7"/>
      <c r="Q348" s="7"/>
      <c r="R348" s="7"/>
      <c r="S348" s="7"/>
      <c r="CA348" s="69">
        <f t="shared" si="153"/>
        <v>0</v>
      </c>
      <c r="CB348" s="69" t="str">
        <f t="shared" si="136"/>
        <v/>
      </c>
      <c r="CC348" s="69" t="str">
        <f t="shared" si="137"/>
        <v/>
      </c>
      <c r="CD348" s="69">
        <f t="shared" si="146"/>
        <v>0</v>
      </c>
      <c r="CE348" s="69">
        <f t="shared" si="138"/>
        <v>0</v>
      </c>
      <c r="CF348" s="70" t="str">
        <f t="shared" si="139"/>
        <v/>
      </c>
      <c r="CG348" s="71">
        <f t="shared" si="140"/>
        <v>0</v>
      </c>
      <c r="CH348" s="71">
        <f t="shared" si="141"/>
        <v>0</v>
      </c>
      <c r="CI348" s="71">
        <f t="shared" si="154"/>
        <v>0</v>
      </c>
      <c r="CJ348" s="69">
        <f t="shared" si="155"/>
        <v>0</v>
      </c>
      <c r="CN348" s="73" t="str">
        <f t="shared" si="142"/>
        <v/>
      </c>
      <c r="CO348" s="74" t="str">
        <f t="shared" si="143"/>
        <v/>
      </c>
      <c r="CP348" s="74" t="str">
        <f t="shared" si="147"/>
        <v/>
      </c>
      <c r="CQ348" s="118" t="str">
        <f t="shared" si="144"/>
        <v/>
      </c>
      <c r="CR348" s="118" t="str">
        <f t="shared" si="145"/>
        <v/>
      </c>
      <c r="CS348" s="75" t="str">
        <f t="shared" si="148"/>
        <v/>
      </c>
      <c r="CT348" s="75" t="str">
        <f t="shared" si="149"/>
        <v/>
      </c>
      <c r="CU348" s="74" t="str">
        <f t="shared" si="150"/>
        <v/>
      </c>
      <c r="CV348" s="74" t="str">
        <f t="shared" si="151"/>
        <v/>
      </c>
      <c r="CW348" s="74" t="str">
        <f t="shared" si="156"/>
        <v/>
      </c>
      <c r="CX348" s="110"/>
      <c r="CZ348" s="75">
        <f t="shared" si="157"/>
        <v>0</v>
      </c>
      <c r="DB348" s="74">
        <f>IF(Taula4[[#This Row],[Codi del contracte]]&lt;&gt;"",IF(Taula4[[#This Row],[Codi del contracte]]&gt;199,IF(Taula4[[#This Row],[Codi del contracte]]&lt;300,1,0),0),0)</f>
        <v>0</v>
      </c>
      <c r="DC348" s="74">
        <f>IF(Taula4[[#This Row],[Codi del contracte]]&lt;&gt;"",IF(Taula4[[#This Row],[Codi del contracte]]&gt;499,IF(Taula4[[#This Row],[Codi del contracte]]&lt;600,1,0),0),0)</f>
        <v>0</v>
      </c>
      <c r="DD348" s="74">
        <f t="shared" si="152"/>
        <v>0</v>
      </c>
      <c r="DE348" s="74">
        <f>IF(Taula4[[#This Row],[% Jornada (no posar el símbol %)]]=100,IF(DD348=1,2,0),0)</f>
        <v>0</v>
      </c>
      <c r="DF348" s="74">
        <f>IF(Taula4[[#This Row],[Import anual sol·licitat (màxim 1.200,00€ per treballador)]]=1200,IF(DE348=2,3,0),0)</f>
        <v>0</v>
      </c>
      <c r="DG348" s="74">
        <f>IF(Taula4[[#This Row],[% Jornada (no posar el símbol %)]]&lt;100,IF(Taula4[[#This Row],[Import anual sol·licitat (màxim 1.200,00€ per treballador)]]=1200,4,0),0)</f>
        <v>0</v>
      </c>
      <c r="DH348" s="74">
        <f t="shared" si="158"/>
        <v>0</v>
      </c>
      <c r="DI348" s="74" t="str">
        <f t="shared" si="159"/>
        <v/>
      </c>
      <c r="DJ348" s="74" t="str">
        <f t="shared" si="160"/>
        <v/>
      </c>
      <c r="DK348" s="74" t="str">
        <f t="shared" si="161"/>
        <v/>
      </c>
    </row>
    <row r="349" spans="1:115" ht="13.5" customHeight="1">
      <c r="A349" s="30"/>
      <c r="B349" s="76">
        <v>343</v>
      </c>
      <c r="C349" s="5"/>
      <c r="D349" s="138"/>
      <c r="E349" s="134"/>
      <c r="F349" s="132"/>
      <c r="G349" s="132"/>
      <c r="H349" s="5"/>
      <c r="I349" s="137"/>
      <c r="J349" s="5"/>
      <c r="K349" s="133"/>
      <c r="L349" s="214"/>
      <c r="M349" s="268"/>
      <c r="N349" s="160" t="str">
        <f t="shared" si="135"/>
        <v/>
      </c>
      <c r="O349" s="109"/>
      <c r="P349" s="7"/>
      <c r="Q349" s="7"/>
      <c r="R349" s="7"/>
      <c r="S349" s="7"/>
      <c r="CA349" s="69">
        <f t="shared" si="153"/>
        <v>0</v>
      </c>
      <c r="CB349" s="69" t="str">
        <f t="shared" si="136"/>
        <v/>
      </c>
      <c r="CC349" s="69" t="str">
        <f t="shared" si="137"/>
        <v/>
      </c>
      <c r="CD349" s="69">
        <f t="shared" si="146"/>
        <v>0</v>
      </c>
      <c r="CE349" s="69">
        <f t="shared" si="138"/>
        <v>0</v>
      </c>
      <c r="CF349" s="70" t="str">
        <f t="shared" si="139"/>
        <v/>
      </c>
      <c r="CG349" s="71">
        <f t="shared" si="140"/>
        <v>0</v>
      </c>
      <c r="CH349" s="71">
        <f t="shared" si="141"/>
        <v>0</v>
      </c>
      <c r="CI349" s="71">
        <f t="shared" si="154"/>
        <v>0</v>
      </c>
      <c r="CJ349" s="69">
        <f t="shared" si="155"/>
        <v>0</v>
      </c>
      <c r="CN349" s="73" t="str">
        <f t="shared" si="142"/>
        <v/>
      </c>
      <c r="CO349" s="74" t="str">
        <f t="shared" si="143"/>
        <v/>
      </c>
      <c r="CP349" s="74" t="str">
        <f t="shared" si="147"/>
        <v/>
      </c>
      <c r="CQ349" s="118" t="str">
        <f t="shared" si="144"/>
        <v/>
      </c>
      <c r="CR349" s="118" t="str">
        <f t="shared" si="145"/>
        <v/>
      </c>
      <c r="CS349" s="75" t="str">
        <f t="shared" si="148"/>
        <v/>
      </c>
      <c r="CT349" s="75" t="str">
        <f t="shared" si="149"/>
        <v/>
      </c>
      <c r="CU349" s="74" t="str">
        <f t="shared" si="150"/>
        <v/>
      </c>
      <c r="CV349" s="74" t="str">
        <f t="shared" si="151"/>
        <v/>
      </c>
      <c r="CW349" s="74" t="str">
        <f t="shared" si="156"/>
        <v/>
      </c>
      <c r="CX349" s="110"/>
      <c r="CZ349" s="75">
        <f t="shared" si="157"/>
        <v>0</v>
      </c>
      <c r="DB349" s="74">
        <f>IF(Taula4[[#This Row],[Codi del contracte]]&lt;&gt;"",IF(Taula4[[#This Row],[Codi del contracte]]&gt;199,IF(Taula4[[#This Row],[Codi del contracte]]&lt;300,1,0),0),0)</f>
        <v>0</v>
      </c>
      <c r="DC349" s="74">
        <f>IF(Taula4[[#This Row],[Codi del contracte]]&lt;&gt;"",IF(Taula4[[#This Row],[Codi del contracte]]&gt;499,IF(Taula4[[#This Row],[Codi del contracte]]&lt;600,1,0),0),0)</f>
        <v>0</v>
      </c>
      <c r="DD349" s="74">
        <f t="shared" si="152"/>
        <v>0</v>
      </c>
      <c r="DE349" s="74">
        <f>IF(Taula4[[#This Row],[% Jornada (no posar el símbol %)]]=100,IF(DD349=1,2,0),0)</f>
        <v>0</v>
      </c>
      <c r="DF349" s="74">
        <f>IF(Taula4[[#This Row],[Import anual sol·licitat (màxim 1.200,00€ per treballador)]]=1200,IF(DE349=2,3,0),0)</f>
        <v>0</v>
      </c>
      <c r="DG349" s="74">
        <f>IF(Taula4[[#This Row],[% Jornada (no posar el símbol %)]]&lt;100,IF(Taula4[[#This Row],[Import anual sol·licitat (màxim 1.200,00€ per treballador)]]=1200,4,0),0)</f>
        <v>0</v>
      </c>
      <c r="DH349" s="74">
        <f t="shared" si="158"/>
        <v>0</v>
      </c>
      <c r="DI349" s="74" t="str">
        <f t="shared" si="159"/>
        <v/>
      </c>
      <c r="DJ349" s="74" t="str">
        <f t="shared" si="160"/>
        <v/>
      </c>
      <c r="DK349" s="74" t="str">
        <f t="shared" si="161"/>
        <v/>
      </c>
    </row>
    <row r="350" spans="1:115" ht="13.5" customHeight="1">
      <c r="A350" s="30"/>
      <c r="B350" s="76">
        <v>344</v>
      </c>
      <c r="C350" s="5"/>
      <c r="D350" s="138"/>
      <c r="E350" s="134"/>
      <c r="F350" s="132"/>
      <c r="G350" s="132"/>
      <c r="H350" s="5"/>
      <c r="I350" s="137"/>
      <c r="J350" s="5"/>
      <c r="K350" s="133"/>
      <c r="L350" s="214"/>
      <c r="M350" s="268"/>
      <c r="N350" s="160" t="str">
        <f t="shared" si="135"/>
        <v/>
      </c>
      <c r="O350" s="109"/>
      <c r="P350" s="7"/>
      <c r="Q350" s="7"/>
      <c r="R350" s="7"/>
      <c r="S350" s="7"/>
      <c r="CA350" s="69">
        <f t="shared" si="153"/>
        <v>0</v>
      </c>
      <c r="CB350" s="69" t="str">
        <f t="shared" si="136"/>
        <v/>
      </c>
      <c r="CC350" s="69" t="str">
        <f t="shared" si="137"/>
        <v/>
      </c>
      <c r="CD350" s="69">
        <f t="shared" si="146"/>
        <v>0</v>
      </c>
      <c r="CE350" s="69">
        <f t="shared" si="138"/>
        <v>0</v>
      </c>
      <c r="CF350" s="70" t="str">
        <f t="shared" si="139"/>
        <v/>
      </c>
      <c r="CG350" s="71">
        <f t="shared" si="140"/>
        <v>0</v>
      </c>
      <c r="CH350" s="71">
        <f t="shared" si="141"/>
        <v>0</v>
      </c>
      <c r="CI350" s="71">
        <f t="shared" si="154"/>
        <v>0</v>
      </c>
      <c r="CJ350" s="69">
        <f t="shared" si="155"/>
        <v>0</v>
      </c>
      <c r="CN350" s="73" t="str">
        <f t="shared" si="142"/>
        <v/>
      </c>
      <c r="CO350" s="74" t="str">
        <f t="shared" si="143"/>
        <v/>
      </c>
      <c r="CP350" s="74" t="str">
        <f t="shared" si="147"/>
        <v/>
      </c>
      <c r="CQ350" s="118" t="str">
        <f t="shared" si="144"/>
        <v/>
      </c>
      <c r="CR350" s="118" t="str">
        <f t="shared" si="145"/>
        <v/>
      </c>
      <c r="CS350" s="75" t="str">
        <f t="shared" si="148"/>
        <v/>
      </c>
      <c r="CT350" s="75" t="str">
        <f t="shared" si="149"/>
        <v/>
      </c>
      <c r="CU350" s="74" t="str">
        <f t="shared" si="150"/>
        <v/>
      </c>
      <c r="CV350" s="74" t="str">
        <f t="shared" si="151"/>
        <v/>
      </c>
      <c r="CW350" s="74" t="str">
        <f t="shared" si="156"/>
        <v/>
      </c>
      <c r="CX350" s="110"/>
      <c r="CZ350" s="75">
        <f t="shared" si="157"/>
        <v>0</v>
      </c>
      <c r="DB350" s="74">
        <f>IF(Taula4[[#This Row],[Codi del contracte]]&lt;&gt;"",IF(Taula4[[#This Row],[Codi del contracte]]&gt;199,IF(Taula4[[#This Row],[Codi del contracte]]&lt;300,1,0),0),0)</f>
        <v>0</v>
      </c>
      <c r="DC350" s="74">
        <f>IF(Taula4[[#This Row],[Codi del contracte]]&lt;&gt;"",IF(Taula4[[#This Row],[Codi del contracte]]&gt;499,IF(Taula4[[#This Row],[Codi del contracte]]&lt;600,1,0),0),0)</f>
        <v>0</v>
      </c>
      <c r="DD350" s="74">
        <f t="shared" si="152"/>
        <v>0</v>
      </c>
      <c r="DE350" s="74">
        <f>IF(Taula4[[#This Row],[% Jornada (no posar el símbol %)]]=100,IF(DD350=1,2,0),0)</f>
        <v>0</v>
      </c>
      <c r="DF350" s="74">
        <f>IF(Taula4[[#This Row],[Import anual sol·licitat (màxim 1.200,00€ per treballador)]]=1200,IF(DE350=2,3,0),0)</f>
        <v>0</v>
      </c>
      <c r="DG350" s="74">
        <f>IF(Taula4[[#This Row],[% Jornada (no posar el símbol %)]]&lt;100,IF(Taula4[[#This Row],[Import anual sol·licitat (màxim 1.200,00€ per treballador)]]=1200,4,0),0)</f>
        <v>0</v>
      </c>
      <c r="DH350" s="74">
        <f t="shared" si="158"/>
        <v>0</v>
      </c>
      <c r="DI350" s="74" t="str">
        <f t="shared" si="159"/>
        <v/>
      </c>
      <c r="DJ350" s="74" t="str">
        <f t="shared" si="160"/>
        <v/>
      </c>
      <c r="DK350" s="74" t="str">
        <f t="shared" si="161"/>
        <v/>
      </c>
    </row>
    <row r="351" spans="1:115" ht="13.5" customHeight="1">
      <c r="A351" s="30"/>
      <c r="B351" s="76">
        <v>345</v>
      </c>
      <c r="C351" s="5"/>
      <c r="D351" s="138"/>
      <c r="E351" s="134"/>
      <c r="F351" s="132"/>
      <c r="G351" s="132"/>
      <c r="H351" s="5"/>
      <c r="I351" s="137"/>
      <c r="J351" s="5"/>
      <c r="K351" s="133"/>
      <c r="L351" s="214"/>
      <c r="M351" s="268"/>
      <c r="N351" s="160" t="str">
        <f t="shared" si="135"/>
        <v/>
      </c>
      <c r="O351" s="109"/>
      <c r="P351" s="7"/>
      <c r="Q351" s="7"/>
      <c r="R351" s="7"/>
      <c r="S351" s="7"/>
      <c r="CA351" s="69">
        <f t="shared" si="153"/>
        <v>0</v>
      </c>
      <c r="CB351" s="69" t="str">
        <f t="shared" si="136"/>
        <v/>
      </c>
      <c r="CC351" s="69" t="str">
        <f t="shared" si="137"/>
        <v/>
      </c>
      <c r="CD351" s="69">
        <f t="shared" si="146"/>
        <v>0</v>
      </c>
      <c r="CE351" s="69">
        <f t="shared" si="138"/>
        <v>0</v>
      </c>
      <c r="CF351" s="70" t="str">
        <f t="shared" si="139"/>
        <v/>
      </c>
      <c r="CG351" s="71">
        <f t="shared" si="140"/>
        <v>0</v>
      </c>
      <c r="CH351" s="71">
        <f t="shared" si="141"/>
        <v>0</v>
      </c>
      <c r="CI351" s="71">
        <f t="shared" si="154"/>
        <v>0</v>
      </c>
      <c r="CJ351" s="69">
        <f t="shared" si="155"/>
        <v>0</v>
      </c>
      <c r="CN351" s="73" t="str">
        <f t="shared" si="142"/>
        <v/>
      </c>
      <c r="CO351" s="74" t="str">
        <f t="shared" si="143"/>
        <v/>
      </c>
      <c r="CP351" s="74" t="str">
        <f t="shared" si="147"/>
        <v/>
      </c>
      <c r="CQ351" s="118" t="str">
        <f t="shared" si="144"/>
        <v/>
      </c>
      <c r="CR351" s="118" t="str">
        <f t="shared" si="145"/>
        <v/>
      </c>
      <c r="CS351" s="75" t="str">
        <f t="shared" si="148"/>
        <v/>
      </c>
      <c r="CT351" s="75" t="str">
        <f t="shared" si="149"/>
        <v/>
      </c>
      <c r="CU351" s="74" t="str">
        <f t="shared" si="150"/>
        <v/>
      </c>
      <c r="CV351" s="74" t="str">
        <f t="shared" si="151"/>
        <v/>
      </c>
      <c r="CW351" s="74" t="str">
        <f t="shared" si="156"/>
        <v/>
      </c>
      <c r="CX351" s="110"/>
      <c r="CZ351" s="75">
        <f t="shared" si="157"/>
        <v>0</v>
      </c>
      <c r="DB351" s="74">
        <f>IF(Taula4[[#This Row],[Codi del contracte]]&lt;&gt;"",IF(Taula4[[#This Row],[Codi del contracte]]&gt;199,IF(Taula4[[#This Row],[Codi del contracte]]&lt;300,1,0),0),0)</f>
        <v>0</v>
      </c>
      <c r="DC351" s="74">
        <f>IF(Taula4[[#This Row],[Codi del contracte]]&lt;&gt;"",IF(Taula4[[#This Row],[Codi del contracte]]&gt;499,IF(Taula4[[#This Row],[Codi del contracte]]&lt;600,1,0),0),0)</f>
        <v>0</v>
      </c>
      <c r="DD351" s="74">
        <f t="shared" si="152"/>
        <v>0</v>
      </c>
      <c r="DE351" s="74">
        <f>IF(Taula4[[#This Row],[% Jornada (no posar el símbol %)]]=100,IF(DD351=1,2,0),0)</f>
        <v>0</v>
      </c>
      <c r="DF351" s="74">
        <f>IF(Taula4[[#This Row],[Import anual sol·licitat (màxim 1.200,00€ per treballador)]]=1200,IF(DE351=2,3,0),0)</f>
        <v>0</v>
      </c>
      <c r="DG351" s="74">
        <f>IF(Taula4[[#This Row],[% Jornada (no posar el símbol %)]]&lt;100,IF(Taula4[[#This Row],[Import anual sol·licitat (màxim 1.200,00€ per treballador)]]=1200,4,0),0)</f>
        <v>0</v>
      </c>
      <c r="DH351" s="74">
        <f t="shared" si="158"/>
        <v>0</v>
      </c>
      <c r="DI351" s="74" t="str">
        <f t="shared" si="159"/>
        <v/>
      </c>
      <c r="DJ351" s="74" t="str">
        <f t="shared" si="160"/>
        <v/>
      </c>
      <c r="DK351" s="74" t="str">
        <f t="shared" si="161"/>
        <v/>
      </c>
    </row>
    <row r="352" spans="1:115" ht="13.5" customHeight="1">
      <c r="A352" s="30"/>
      <c r="B352" s="76">
        <v>346</v>
      </c>
      <c r="C352" s="5"/>
      <c r="D352" s="138"/>
      <c r="E352" s="134"/>
      <c r="F352" s="132"/>
      <c r="G352" s="132"/>
      <c r="H352" s="5"/>
      <c r="I352" s="137"/>
      <c r="J352" s="5"/>
      <c r="K352" s="133"/>
      <c r="L352" s="214"/>
      <c r="M352" s="268"/>
      <c r="N352" s="160" t="str">
        <f t="shared" si="135"/>
        <v/>
      </c>
      <c r="O352" s="109"/>
      <c r="P352" s="7"/>
      <c r="Q352" s="7"/>
      <c r="R352" s="7"/>
      <c r="S352" s="7"/>
      <c r="CA352" s="69">
        <f t="shared" si="153"/>
        <v>0</v>
      </c>
      <c r="CB352" s="69" t="str">
        <f t="shared" si="136"/>
        <v/>
      </c>
      <c r="CC352" s="69" t="str">
        <f t="shared" si="137"/>
        <v/>
      </c>
      <c r="CD352" s="69">
        <f t="shared" si="146"/>
        <v>0</v>
      </c>
      <c r="CE352" s="69">
        <f t="shared" si="138"/>
        <v>0</v>
      </c>
      <c r="CF352" s="70" t="str">
        <f t="shared" si="139"/>
        <v/>
      </c>
      <c r="CG352" s="71">
        <f t="shared" si="140"/>
        <v>0</v>
      </c>
      <c r="CH352" s="71">
        <f t="shared" si="141"/>
        <v>0</v>
      </c>
      <c r="CI352" s="71">
        <f t="shared" si="154"/>
        <v>0</v>
      </c>
      <c r="CJ352" s="69">
        <f t="shared" si="155"/>
        <v>0</v>
      </c>
      <c r="CN352" s="73" t="str">
        <f t="shared" si="142"/>
        <v/>
      </c>
      <c r="CO352" s="74" t="str">
        <f t="shared" si="143"/>
        <v/>
      </c>
      <c r="CP352" s="74" t="str">
        <f t="shared" si="147"/>
        <v/>
      </c>
      <c r="CQ352" s="118" t="str">
        <f t="shared" si="144"/>
        <v/>
      </c>
      <c r="CR352" s="118" t="str">
        <f t="shared" si="145"/>
        <v/>
      </c>
      <c r="CS352" s="75" t="str">
        <f t="shared" si="148"/>
        <v/>
      </c>
      <c r="CT352" s="75" t="str">
        <f t="shared" si="149"/>
        <v/>
      </c>
      <c r="CU352" s="74" t="str">
        <f t="shared" si="150"/>
        <v/>
      </c>
      <c r="CV352" s="74" t="str">
        <f t="shared" si="151"/>
        <v/>
      </c>
      <c r="CW352" s="74" t="str">
        <f t="shared" si="156"/>
        <v/>
      </c>
      <c r="CX352" s="110"/>
      <c r="CZ352" s="75">
        <f t="shared" si="157"/>
        <v>0</v>
      </c>
      <c r="DB352" s="74">
        <f>IF(Taula4[[#This Row],[Codi del contracte]]&lt;&gt;"",IF(Taula4[[#This Row],[Codi del contracte]]&gt;199,IF(Taula4[[#This Row],[Codi del contracte]]&lt;300,1,0),0),0)</f>
        <v>0</v>
      </c>
      <c r="DC352" s="74">
        <f>IF(Taula4[[#This Row],[Codi del contracte]]&lt;&gt;"",IF(Taula4[[#This Row],[Codi del contracte]]&gt;499,IF(Taula4[[#This Row],[Codi del contracte]]&lt;600,1,0),0),0)</f>
        <v>0</v>
      </c>
      <c r="DD352" s="74">
        <f t="shared" si="152"/>
        <v>0</v>
      </c>
      <c r="DE352" s="74">
        <f>IF(Taula4[[#This Row],[% Jornada (no posar el símbol %)]]=100,IF(DD352=1,2,0),0)</f>
        <v>0</v>
      </c>
      <c r="DF352" s="74">
        <f>IF(Taula4[[#This Row],[Import anual sol·licitat (màxim 1.200,00€ per treballador)]]=1200,IF(DE352=2,3,0),0)</f>
        <v>0</v>
      </c>
      <c r="DG352" s="74">
        <f>IF(Taula4[[#This Row],[% Jornada (no posar el símbol %)]]&lt;100,IF(Taula4[[#This Row],[Import anual sol·licitat (màxim 1.200,00€ per treballador)]]=1200,4,0),0)</f>
        <v>0</v>
      </c>
      <c r="DH352" s="74">
        <f t="shared" si="158"/>
        <v>0</v>
      </c>
      <c r="DI352" s="74" t="str">
        <f t="shared" si="159"/>
        <v/>
      </c>
      <c r="DJ352" s="74" t="str">
        <f t="shared" si="160"/>
        <v/>
      </c>
      <c r="DK352" s="74" t="str">
        <f t="shared" si="161"/>
        <v/>
      </c>
    </row>
    <row r="353" spans="1:115" ht="13.5" customHeight="1">
      <c r="A353" s="30"/>
      <c r="B353" s="76">
        <v>347</v>
      </c>
      <c r="C353" s="5"/>
      <c r="D353" s="138"/>
      <c r="E353" s="134"/>
      <c r="F353" s="132"/>
      <c r="G353" s="132"/>
      <c r="H353" s="5"/>
      <c r="I353" s="137"/>
      <c r="J353" s="5"/>
      <c r="K353" s="133"/>
      <c r="L353" s="214"/>
      <c r="M353" s="268"/>
      <c r="N353" s="160" t="str">
        <f t="shared" si="135"/>
        <v/>
      </c>
      <c r="O353" s="109"/>
      <c r="P353" s="7"/>
      <c r="Q353" s="7"/>
      <c r="R353" s="7"/>
      <c r="S353" s="7"/>
      <c r="CA353" s="69">
        <f t="shared" si="153"/>
        <v>0</v>
      </c>
      <c r="CB353" s="69" t="str">
        <f t="shared" si="136"/>
        <v/>
      </c>
      <c r="CC353" s="69" t="str">
        <f t="shared" si="137"/>
        <v/>
      </c>
      <c r="CD353" s="69">
        <f t="shared" si="146"/>
        <v>0</v>
      </c>
      <c r="CE353" s="69">
        <f t="shared" si="138"/>
        <v>0</v>
      </c>
      <c r="CF353" s="70" t="str">
        <f t="shared" si="139"/>
        <v/>
      </c>
      <c r="CG353" s="71">
        <f t="shared" si="140"/>
        <v>0</v>
      </c>
      <c r="CH353" s="71">
        <f t="shared" si="141"/>
        <v>0</v>
      </c>
      <c r="CI353" s="71">
        <f t="shared" si="154"/>
        <v>0</v>
      </c>
      <c r="CJ353" s="69">
        <f t="shared" si="155"/>
        <v>0</v>
      </c>
      <c r="CN353" s="73" t="str">
        <f t="shared" si="142"/>
        <v/>
      </c>
      <c r="CO353" s="74" t="str">
        <f t="shared" si="143"/>
        <v/>
      </c>
      <c r="CP353" s="74" t="str">
        <f t="shared" si="147"/>
        <v/>
      </c>
      <c r="CQ353" s="118" t="str">
        <f t="shared" si="144"/>
        <v/>
      </c>
      <c r="CR353" s="118" t="str">
        <f t="shared" si="145"/>
        <v/>
      </c>
      <c r="CS353" s="75" t="str">
        <f t="shared" si="148"/>
        <v/>
      </c>
      <c r="CT353" s="75" t="str">
        <f t="shared" si="149"/>
        <v/>
      </c>
      <c r="CU353" s="74" t="str">
        <f t="shared" si="150"/>
        <v/>
      </c>
      <c r="CV353" s="74" t="str">
        <f t="shared" si="151"/>
        <v/>
      </c>
      <c r="CW353" s="74" t="str">
        <f t="shared" si="156"/>
        <v/>
      </c>
      <c r="CX353" s="110"/>
      <c r="CZ353" s="75">
        <f t="shared" si="157"/>
        <v>0</v>
      </c>
      <c r="DB353" s="74">
        <f>IF(Taula4[[#This Row],[Codi del contracte]]&lt;&gt;"",IF(Taula4[[#This Row],[Codi del contracte]]&gt;199,IF(Taula4[[#This Row],[Codi del contracte]]&lt;300,1,0),0),0)</f>
        <v>0</v>
      </c>
      <c r="DC353" s="74">
        <f>IF(Taula4[[#This Row],[Codi del contracte]]&lt;&gt;"",IF(Taula4[[#This Row],[Codi del contracte]]&gt;499,IF(Taula4[[#This Row],[Codi del contracte]]&lt;600,1,0),0),0)</f>
        <v>0</v>
      </c>
      <c r="DD353" s="74">
        <f t="shared" si="152"/>
        <v>0</v>
      </c>
      <c r="DE353" s="74">
        <f>IF(Taula4[[#This Row],[% Jornada (no posar el símbol %)]]=100,IF(DD353=1,2,0),0)</f>
        <v>0</v>
      </c>
      <c r="DF353" s="74">
        <f>IF(Taula4[[#This Row],[Import anual sol·licitat (màxim 1.200,00€ per treballador)]]=1200,IF(DE353=2,3,0),0)</f>
        <v>0</v>
      </c>
      <c r="DG353" s="74">
        <f>IF(Taula4[[#This Row],[% Jornada (no posar el símbol %)]]&lt;100,IF(Taula4[[#This Row],[Import anual sol·licitat (màxim 1.200,00€ per treballador)]]=1200,4,0),0)</f>
        <v>0</v>
      </c>
      <c r="DH353" s="74">
        <f t="shared" si="158"/>
        <v>0</v>
      </c>
      <c r="DI353" s="74" t="str">
        <f t="shared" si="159"/>
        <v/>
      </c>
      <c r="DJ353" s="74" t="str">
        <f t="shared" si="160"/>
        <v/>
      </c>
      <c r="DK353" s="74" t="str">
        <f t="shared" si="161"/>
        <v/>
      </c>
    </row>
    <row r="354" spans="1:115" ht="13.5" customHeight="1">
      <c r="A354" s="30"/>
      <c r="B354" s="76">
        <v>348</v>
      </c>
      <c r="C354" s="5"/>
      <c r="D354" s="138"/>
      <c r="E354" s="134"/>
      <c r="F354" s="132"/>
      <c r="G354" s="132"/>
      <c r="H354" s="5"/>
      <c r="I354" s="137"/>
      <c r="J354" s="5"/>
      <c r="K354" s="133"/>
      <c r="L354" s="214"/>
      <c r="M354" s="268"/>
      <c r="N354" s="160" t="str">
        <f t="shared" si="135"/>
        <v/>
      </c>
      <c r="O354" s="109"/>
      <c r="P354" s="7"/>
      <c r="Q354" s="7"/>
      <c r="R354" s="7"/>
      <c r="S354" s="7"/>
      <c r="CA354" s="69">
        <f t="shared" si="153"/>
        <v>0</v>
      </c>
      <c r="CB354" s="69" t="str">
        <f t="shared" si="136"/>
        <v/>
      </c>
      <c r="CC354" s="69" t="str">
        <f t="shared" si="137"/>
        <v/>
      </c>
      <c r="CD354" s="69">
        <f t="shared" si="146"/>
        <v>0</v>
      </c>
      <c r="CE354" s="69">
        <f t="shared" si="138"/>
        <v>0</v>
      </c>
      <c r="CF354" s="70" t="str">
        <f t="shared" si="139"/>
        <v/>
      </c>
      <c r="CG354" s="71">
        <f t="shared" si="140"/>
        <v>0</v>
      </c>
      <c r="CH354" s="71">
        <f t="shared" si="141"/>
        <v>0</v>
      </c>
      <c r="CI354" s="71">
        <f t="shared" si="154"/>
        <v>0</v>
      </c>
      <c r="CJ354" s="69">
        <f t="shared" si="155"/>
        <v>0</v>
      </c>
      <c r="CN354" s="73" t="str">
        <f t="shared" si="142"/>
        <v/>
      </c>
      <c r="CO354" s="74" t="str">
        <f t="shared" si="143"/>
        <v/>
      </c>
      <c r="CP354" s="74" t="str">
        <f t="shared" si="147"/>
        <v/>
      </c>
      <c r="CQ354" s="118" t="str">
        <f t="shared" si="144"/>
        <v/>
      </c>
      <c r="CR354" s="118" t="str">
        <f t="shared" si="145"/>
        <v/>
      </c>
      <c r="CS354" s="75" t="str">
        <f t="shared" si="148"/>
        <v/>
      </c>
      <c r="CT354" s="75" t="str">
        <f t="shared" si="149"/>
        <v/>
      </c>
      <c r="CU354" s="74" t="str">
        <f t="shared" si="150"/>
        <v/>
      </c>
      <c r="CV354" s="74" t="str">
        <f t="shared" si="151"/>
        <v/>
      </c>
      <c r="CW354" s="74" t="str">
        <f t="shared" si="156"/>
        <v/>
      </c>
      <c r="CX354" s="110"/>
      <c r="CZ354" s="75">
        <f t="shared" si="157"/>
        <v>0</v>
      </c>
      <c r="DB354" s="74">
        <f>IF(Taula4[[#This Row],[Codi del contracte]]&lt;&gt;"",IF(Taula4[[#This Row],[Codi del contracte]]&gt;199,IF(Taula4[[#This Row],[Codi del contracte]]&lt;300,1,0),0),0)</f>
        <v>0</v>
      </c>
      <c r="DC354" s="74">
        <f>IF(Taula4[[#This Row],[Codi del contracte]]&lt;&gt;"",IF(Taula4[[#This Row],[Codi del contracte]]&gt;499,IF(Taula4[[#This Row],[Codi del contracte]]&lt;600,1,0),0),0)</f>
        <v>0</v>
      </c>
      <c r="DD354" s="74">
        <f t="shared" si="152"/>
        <v>0</v>
      </c>
      <c r="DE354" s="74">
        <f>IF(Taula4[[#This Row],[% Jornada (no posar el símbol %)]]=100,IF(DD354=1,2,0),0)</f>
        <v>0</v>
      </c>
      <c r="DF354" s="74">
        <f>IF(Taula4[[#This Row],[Import anual sol·licitat (màxim 1.200,00€ per treballador)]]=1200,IF(DE354=2,3,0),0)</f>
        <v>0</v>
      </c>
      <c r="DG354" s="74">
        <f>IF(Taula4[[#This Row],[% Jornada (no posar el símbol %)]]&lt;100,IF(Taula4[[#This Row],[Import anual sol·licitat (màxim 1.200,00€ per treballador)]]=1200,4,0),0)</f>
        <v>0</v>
      </c>
      <c r="DH354" s="74">
        <f t="shared" si="158"/>
        <v>0</v>
      </c>
      <c r="DI354" s="74" t="str">
        <f t="shared" si="159"/>
        <v/>
      </c>
      <c r="DJ354" s="74" t="str">
        <f t="shared" si="160"/>
        <v/>
      </c>
      <c r="DK354" s="74" t="str">
        <f t="shared" si="161"/>
        <v/>
      </c>
    </row>
    <row r="355" spans="1:115" ht="13.5" customHeight="1">
      <c r="A355" s="30"/>
      <c r="B355" s="76">
        <v>349</v>
      </c>
      <c r="C355" s="5"/>
      <c r="D355" s="138"/>
      <c r="E355" s="134"/>
      <c r="F355" s="132"/>
      <c r="G355" s="132"/>
      <c r="H355" s="5"/>
      <c r="I355" s="137"/>
      <c r="J355" s="5"/>
      <c r="K355" s="133"/>
      <c r="L355" s="214"/>
      <c r="M355" s="268"/>
      <c r="N355" s="160" t="str">
        <f t="shared" si="135"/>
        <v/>
      </c>
      <c r="O355" s="109"/>
      <c r="P355" s="7"/>
      <c r="Q355" s="7"/>
      <c r="R355" s="7"/>
      <c r="S355" s="7"/>
      <c r="CA355" s="69">
        <f t="shared" si="153"/>
        <v>0</v>
      </c>
      <c r="CB355" s="69" t="str">
        <f t="shared" si="136"/>
        <v/>
      </c>
      <c r="CC355" s="69" t="str">
        <f t="shared" si="137"/>
        <v/>
      </c>
      <c r="CD355" s="69">
        <f t="shared" si="146"/>
        <v>0</v>
      </c>
      <c r="CE355" s="69">
        <f t="shared" si="138"/>
        <v>0</v>
      </c>
      <c r="CF355" s="70" t="str">
        <f t="shared" si="139"/>
        <v/>
      </c>
      <c r="CG355" s="71">
        <f t="shared" si="140"/>
        <v>0</v>
      </c>
      <c r="CH355" s="71">
        <f t="shared" si="141"/>
        <v>0</v>
      </c>
      <c r="CI355" s="71">
        <f t="shared" si="154"/>
        <v>0</v>
      </c>
      <c r="CJ355" s="69">
        <f t="shared" si="155"/>
        <v>0</v>
      </c>
      <c r="CN355" s="73" t="str">
        <f t="shared" si="142"/>
        <v/>
      </c>
      <c r="CO355" s="74" t="str">
        <f t="shared" si="143"/>
        <v/>
      </c>
      <c r="CP355" s="74" t="str">
        <f t="shared" si="147"/>
        <v/>
      </c>
      <c r="CQ355" s="118" t="str">
        <f t="shared" si="144"/>
        <v/>
      </c>
      <c r="CR355" s="118" t="str">
        <f t="shared" si="145"/>
        <v/>
      </c>
      <c r="CS355" s="75" t="str">
        <f t="shared" si="148"/>
        <v/>
      </c>
      <c r="CT355" s="75" t="str">
        <f t="shared" si="149"/>
        <v/>
      </c>
      <c r="CU355" s="74" t="str">
        <f t="shared" si="150"/>
        <v/>
      </c>
      <c r="CV355" s="74" t="str">
        <f t="shared" si="151"/>
        <v/>
      </c>
      <c r="CW355" s="74" t="str">
        <f t="shared" si="156"/>
        <v/>
      </c>
      <c r="CX355" s="110"/>
      <c r="CZ355" s="75">
        <f t="shared" si="157"/>
        <v>0</v>
      </c>
      <c r="DB355" s="74">
        <f>IF(Taula4[[#This Row],[Codi del contracte]]&lt;&gt;"",IF(Taula4[[#This Row],[Codi del contracte]]&gt;199,IF(Taula4[[#This Row],[Codi del contracte]]&lt;300,1,0),0),0)</f>
        <v>0</v>
      </c>
      <c r="DC355" s="74">
        <f>IF(Taula4[[#This Row],[Codi del contracte]]&lt;&gt;"",IF(Taula4[[#This Row],[Codi del contracte]]&gt;499,IF(Taula4[[#This Row],[Codi del contracte]]&lt;600,1,0),0),0)</f>
        <v>0</v>
      </c>
      <c r="DD355" s="74">
        <f t="shared" si="152"/>
        <v>0</v>
      </c>
      <c r="DE355" s="74">
        <f>IF(Taula4[[#This Row],[% Jornada (no posar el símbol %)]]=100,IF(DD355=1,2,0),0)</f>
        <v>0</v>
      </c>
      <c r="DF355" s="74">
        <f>IF(Taula4[[#This Row],[Import anual sol·licitat (màxim 1.200,00€ per treballador)]]=1200,IF(DE355=2,3,0),0)</f>
        <v>0</v>
      </c>
      <c r="DG355" s="74">
        <f>IF(Taula4[[#This Row],[% Jornada (no posar el símbol %)]]&lt;100,IF(Taula4[[#This Row],[Import anual sol·licitat (màxim 1.200,00€ per treballador)]]=1200,4,0),0)</f>
        <v>0</v>
      </c>
      <c r="DH355" s="74">
        <f t="shared" si="158"/>
        <v>0</v>
      </c>
      <c r="DI355" s="74" t="str">
        <f t="shared" si="159"/>
        <v/>
      </c>
      <c r="DJ355" s="74" t="str">
        <f t="shared" si="160"/>
        <v/>
      </c>
      <c r="DK355" s="74" t="str">
        <f t="shared" si="161"/>
        <v/>
      </c>
    </row>
    <row r="356" spans="1:115" ht="13.5" customHeight="1">
      <c r="A356" s="30"/>
      <c r="B356" s="76">
        <v>350</v>
      </c>
      <c r="C356" s="5"/>
      <c r="D356" s="138"/>
      <c r="E356" s="134"/>
      <c r="F356" s="132"/>
      <c r="G356" s="132"/>
      <c r="H356" s="5"/>
      <c r="I356" s="137"/>
      <c r="J356" s="5"/>
      <c r="K356" s="133"/>
      <c r="L356" s="214"/>
      <c r="M356" s="268"/>
      <c r="N356" s="160" t="str">
        <f t="shared" si="135"/>
        <v/>
      </c>
      <c r="O356" s="109"/>
      <c r="P356" s="7"/>
      <c r="Q356" s="7"/>
      <c r="R356" s="7"/>
      <c r="S356" s="7"/>
      <c r="CA356" s="69">
        <f t="shared" si="153"/>
        <v>0</v>
      </c>
      <c r="CB356" s="69" t="str">
        <f t="shared" si="136"/>
        <v/>
      </c>
      <c r="CC356" s="69" t="str">
        <f t="shared" si="137"/>
        <v/>
      </c>
      <c r="CD356" s="69">
        <f t="shared" si="146"/>
        <v>0</v>
      </c>
      <c r="CE356" s="69">
        <f t="shared" si="138"/>
        <v>0</v>
      </c>
      <c r="CF356" s="70" t="str">
        <f t="shared" si="139"/>
        <v/>
      </c>
      <c r="CG356" s="71">
        <f t="shared" si="140"/>
        <v>0</v>
      </c>
      <c r="CH356" s="71">
        <f t="shared" si="141"/>
        <v>0</v>
      </c>
      <c r="CI356" s="71">
        <f t="shared" si="154"/>
        <v>0</v>
      </c>
      <c r="CJ356" s="69">
        <f t="shared" si="155"/>
        <v>0</v>
      </c>
      <c r="CN356" s="73" t="str">
        <f t="shared" si="142"/>
        <v/>
      </c>
      <c r="CO356" s="74" t="str">
        <f t="shared" si="143"/>
        <v/>
      </c>
      <c r="CP356" s="74" t="str">
        <f t="shared" si="147"/>
        <v/>
      </c>
      <c r="CQ356" s="118" t="str">
        <f t="shared" si="144"/>
        <v/>
      </c>
      <c r="CR356" s="118" t="str">
        <f t="shared" si="145"/>
        <v/>
      </c>
      <c r="CS356" s="75" t="str">
        <f t="shared" si="148"/>
        <v/>
      </c>
      <c r="CT356" s="75" t="str">
        <f t="shared" si="149"/>
        <v/>
      </c>
      <c r="CU356" s="74" t="str">
        <f t="shared" si="150"/>
        <v/>
      </c>
      <c r="CV356" s="74" t="str">
        <f t="shared" si="151"/>
        <v/>
      </c>
      <c r="CW356" s="74" t="str">
        <f t="shared" si="156"/>
        <v/>
      </c>
      <c r="CX356" s="110"/>
      <c r="CZ356" s="75">
        <f t="shared" si="157"/>
        <v>0</v>
      </c>
      <c r="DB356" s="74">
        <f>IF(Taula4[[#This Row],[Codi del contracte]]&lt;&gt;"",IF(Taula4[[#This Row],[Codi del contracte]]&gt;199,IF(Taula4[[#This Row],[Codi del contracte]]&lt;300,1,0),0),0)</f>
        <v>0</v>
      </c>
      <c r="DC356" s="74">
        <f>IF(Taula4[[#This Row],[Codi del contracte]]&lt;&gt;"",IF(Taula4[[#This Row],[Codi del contracte]]&gt;499,IF(Taula4[[#This Row],[Codi del contracte]]&lt;600,1,0),0),0)</f>
        <v>0</v>
      </c>
      <c r="DD356" s="74">
        <f t="shared" si="152"/>
        <v>0</v>
      </c>
      <c r="DE356" s="74">
        <f>IF(Taula4[[#This Row],[% Jornada (no posar el símbol %)]]=100,IF(DD356=1,2,0),0)</f>
        <v>0</v>
      </c>
      <c r="DF356" s="74">
        <f>IF(Taula4[[#This Row],[Import anual sol·licitat (màxim 1.200,00€ per treballador)]]=1200,IF(DE356=2,3,0),0)</f>
        <v>0</v>
      </c>
      <c r="DG356" s="74">
        <f>IF(Taula4[[#This Row],[% Jornada (no posar el símbol %)]]&lt;100,IF(Taula4[[#This Row],[Import anual sol·licitat (màxim 1.200,00€ per treballador)]]=1200,4,0),0)</f>
        <v>0</v>
      </c>
      <c r="DH356" s="74">
        <f t="shared" si="158"/>
        <v>0</v>
      </c>
      <c r="DI356" s="74" t="str">
        <f t="shared" si="159"/>
        <v/>
      </c>
      <c r="DJ356" s="74" t="str">
        <f t="shared" si="160"/>
        <v/>
      </c>
      <c r="DK356" s="74" t="str">
        <f t="shared" si="161"/>
        <v/>
      </c>
    </row>
    <row r="357" spans="1:115" ht="13.5" customHeight="1">
      <c r="A357" s="30"/>
      <c r="B357" s="76">
        <v>351</v>
      </c>
      <c r="C357" s="5"/>
      <c r="D357" s="138"/>
      <c r="E357" s="134"/>
      <c r="F357" s="132"/>
      <c r="G357" s="132"/>
      <c r="H357" s="5"/>
      <c r="I357" s="137"/>
      <c r="J357" s="5"/>
      <c r="K357" s="133"/>
      <c r="L357" s="214"/>
      <c r="M357" s="268"/>
      <c r="N357" s="160" t="str">
        <f t="shared" si="135"/>
        <v/>
      </c>
      <c r="O357" s="109"/>
      <c r="P357" s="7"/>
      <c r="Q357" s="7"/>
      <c r="R357" s="7"/>
      <c r="S357" s="7"/>
      <c r="CA357" s="69">
        <f t="shared" si="153"/>
        <v>0</v>
      </c>
      <c r="CB357" s="69" t="str">
        <f t="shared" si="136"/>
        <v/>
      </c>
      <c r="CC357" s="69" t="str">
        <f t="shared" si="137"/>
        <v/>
      </c>
      <c r="CD357" s="69">
        <f t="shared" si="146"/>
        <v>0</v>
      </c>
      <c r="CE357" s="69">
        <f t="shared" si="138"/>
        <v>0</v>
      </c>
      <c r="CF357" s="70" t="str">
        <f t="shared" si="139"/>
        <v/>
      </c>
      <c r="CG357" s="71">
        <f t="shared" si="140"/>
        <v>0</v>
      </c>
      <c r="CH357" s="71">
        <f t="shared" si="141"/>
        <v>0</v>
      </c>
      <c r="CI357" s="71">
        <f t="shared" si="154"/>
        <v>0</v>
      </c>
      <c r="CJ357" s="69">
        <f t="shared" si="155"/>
        <v>0</v>
      </c>
      <c r="CN357" s="73" t="str">
        <f t="shared" si="142"/>
        <v/>
      </c>
      <c r="CO357" s="74" t="str">
        <f t="shared" si="143"/>
        <v/>
      </c>
      <c r="CP357" s="74" t="str">
        <f t="shared" si="147"/>
        <v/>
      </c>
      <c r="CQ357" s="118" t="str">
        <f t="shared" si="144"/>
        <v/>
      </c>
      <c r="CR357" s="118" t="str">
        <f t="shared" si="145"/>
        <v/>
      </c>
      <c r="CS357" s="75" t="str">
        <f t="shared" si="148"/>
        <v/>
      </c>
      <c r="CT357" s="75" t="str">
        <f t="shared" si="149"/>
        <v/>
      </c>
      <c r="CU357" s="74" t="str">
        <f t="shared" si="150"/>
        <v/>
      </c>
      <c r="CV357" s="74" t="str">
        <f t="shared" si="151"/>
        <v/>
      </c>
      <c r="CW357" s="74" t="str">
        <f t="shared" si="156"/>
        <v/>
      </c>
      <c r="CX357" s="110"/>
      <c r="CZ357" s="75">
        <f t="shared" si="157"/>
        <v>0</v>
      </c>
      <c r="DB357" s="74">
        <f>IF(Taula4[[#This Row],[Codi del contracte]]&lt;&gt;"",IF(Taula4[[#This Row],[Codi del contracte]]&gt;199,IF(Taula4[[#This Row],[Codi del contracte]]&lt;300,1,0),0),0)</f>
        <v>0</v>
      </c>
      <c r="DC357" s="74">
        <f>IF(Taula4[[#This Row],[Codi del contracte]]&lt;&gt;"",IF(Taula4[[#This Row],[Codi del contracte]]&gt;499,IF(Taula4[[#This Row],[Codi del contracte]]&lt;600,1,0),0),0)</f>
        <v>0</v>
      </c>
      <c r="DD357" s="74">
        <f t="shared" si="152"/>
        <v>0</v>
      </c>
      <c r="DE357" s="74">
        <f>IF(Taula4[[#This Row],[% Jornada (no posar el símbol %)]]=100,IF(DD357=1,2,0),0)</f>
        <v>0</v>
      </c>
      <c r="DF357" s="74">
        <f>IF(Taula4[[#This Row],[Import anual sol·licitat (màxim 1.200,00€ per treballador)]]=1200,IF(DE357=2,3,0),0)</f>
        <v>0</v>
      </c>
      <c r="DG357" s="74">
        <f>IF(Taula4[[#This Row],[% Jornada (no posar el símbol %)]]&lt;100,IF(Taula4[[#This Row],[Import anual sol·licitat (màxim 1.200,00€ per treballador)]]=1200,4,0),0)</f>
        <v>0</v>
      </c>
      <c r="DH357" s="74">
        <f t="shared" si="158"/>
        <v>0</v>
      </c>
      <c r="DI357" s="74" t="str">
        <f t="shared" si="159"/>
        <v/>
      </c>
      <c r="DJ357" s="74" t="str">
        <f t="shared" si="160"/>
        <v/>
      </c>
      <c r="DK357" s="74" t="str">
        <f t="shared" si="161"/>
        <v/>
      </c>
    </row>
    <row r="358" spans="1:115" ht="13.5" customHeight="1">
      <c r="A358" s="30"/>
      <c r="B358" s="76">
        <v>352</v>
      </c>
      <c r="C358" s="5"/>
      <c r="D358" s="138"/>
      <c r="E358" s="134"/>
      <c r="F358" s="132"/>
      <c r="G358" s="132"/>
      <c r="H358" s="5"/>
      <c r="I358" s="137"/>
      <c r="J358" s="5"/>
      <c r="K358" s="133"/>
      <c r="L358" s="214"/>
      <c r="M358" s="268"/>
      <c r="N358" s="160" t="str">
        <f t="shared" si="135"/>
        <v/>
      </c>
      <c r="O358" s="109"/>
      <c r="P358" s="7"/>
      <c r="Q358" s="7"/>
      <c r="R358" s="7"/>
      <c r="S358" s="7"/>
      <c r="CA358" s="69">
        <f t="shared" si="153"/>
        <v>0</v>
      </c>
      <c r="CB358" s="69" t="str">
        <f t="shared" si="136"/>
        <v/>
      </c>
      <c r="CC358" s="69" t="str">
        <f t="shared" si="137"/>
        <v/>
      </c>
      <c r="CD358" s="69">
        <f t="shared" si="146"/>
        <v>0</v>
      </c>
      <c r="CE358" s="69">
        <f t="shared" si="138"/>
        <v>0</v>
      </c>
      <c r="CF358" s="70" t="str">
        <f t="shared" si="139"/>
        <v/>
      </c>
      <c r="CG358" s="71">
        <f t="shared" si="140"/>
        <v>0</v>
      </c>
      <c r="CH358" s="71">
        <f t="shared" si="141"/>
        <v>0</v>
      </c>
      <c r="CI358" s="71">
        <f t="shared" si="154"/>
        <v>0</v>
      </c>
      <c r="CJ358" s="69">
        <f t="shared" si="155"/>
        <v>0</v>
      </c>
      <c r="CN358" s="73" t="str">
        <f t="shared" si="142"/>
        <v/>
      </c>
      <c r="CO358" s="74" t="str">
        <f t="shared" si="143"/>
        <v/>
      </c>
      <c r="CP358" s="74" t="str">
        <f t="shared" si="147"/>
        <v/>
      </c>
      <c r="CQ358" s="118" t="str">
        <f t="shared" si="144"/>
        <v/>
      </c>
      <c r="CR358" s="118" t="str">
        <f t="shared" si="145"/>
        <v/>
      </c>
      <c r="CS358" s="75" t="str">
        <f t="shared" si="148"/>
        <v/>
      </c>
      <c r="CT358" s="75" t="str">
        <f t="shared" si="149"/>
        <v/>
      </c>
      <c r="CU358" s="74" t="str">
        <f t="shared" si="150"/>
        <v/>
      </c>
      <c r="CV358" s="74" t="str">
        <f t="shared" si="151"/>
        <v/>
      </c>
      <c r="CW358" s="74" t="str">
        <f t="shared" si="156"/>
        <v/>
      </c>
      <c r="CX358" s="110"/>
      <c r="CZ358" s="75">
        <f t="shared" si="157"/>
        <v>0</v>
      </c>
      <c r="DB358" s="74">
        <f>IF(Taula4[[#This Row],[Codi del contracte]]&lt;&gt;"",IF(Taula4[[#This Row],[Codi del contracte]]&gt;199,IF(Taula4[[#This Row],[Codi del contracte]]&lt;300,1,0),0),0)</f>
        <v>0</v>
      </c>
      <c r="DC358" s="74">
        <f>IF(Taula4[[#This Row],[Codi del contracte]]&lt;&gt;"",IF(Taula4[[#This Row],[Codi del contracte]]&gt;499,IF(Taula4[[#This Row],[Codi del contracte]]&lt;600,1,0),0),0)</f>
        <v>0</v>
      </c>
      <c r="DD358" s="74">
        <f t="shared" si="152"/>
        <v>0</v>
      </c>
      <c r="DE358" s="74">
        <f>IF(Taula4[[#This Row],[% Jornada (no posar el símbol %)]]=100,IF(DD358=1,2,0),0)</f>
        <v>0</v>
      </c>
      <c r="DF358" s="74">
        <f>IF(Taula4[[#This Row],[Import anual sol·licitat (màxim 1.200,00€ per treballador)]]=1200,IF(DE358=2,3,0),0)</f>
        <v>0</v>
      </c>
      <c r="DG358" s="74">
        <f>IF(Taula4[[#This Row],[% Jornada (no posar el símbol %)]]&lt;100,IF(Taula4[[#This Row],[Import anual sol·licitat (màxim 1.200,00€ per treballador)]]=1200,4,0),0)</f>
        <v>0</v>
      </c>
      <c r="DH358" s="74">
        <f t="shared" si="158"/>
        <v>0</v>
      </c>
      <c r="DI358" s="74" t="str">
        <f t="shared" si="159"/>
        <v/>
      </c>
      <c r="DJ358" s="74" t="str">
        <f t="shared" si="160"/>
        <v/>
      </c>
      <c r="DK358" s="74" t="str">
        <f t="shared" si="161"/>
        <v/>
      </c>
    </row>
    <row r="359" spans="1:115" ht="13.5" customHeight="1">
      <c r="A359" s="30"/>
      <c r="B359" s="76">
        <v>353</v>
      </c>
      <c r="C359" s="5"/>
      <c r="D359" s="138"/>
      <c r="E359" s="134"/>
      <c r="F359" s="132"/>
      <c r="G359" s="132"/>
      <c r="H359" s="5"/>
      <c r="I359" s="137"/>
      <c r="J359" s="5"/>
      <c r="K359" s="133"/>
      <c r="L359" s="214"/>
      <c r="M359" s="268"/>
      <c r="N359" s="160" t="str">
        <f t="shared" si="135"/>
        <v/>
      </c>
      <c r="O359" s="109"/>
      <c r="P359" s="7"/>
      <c r="Q359" s="7"/>
      <c r="R359" s="7"/>
      <c r="S359" s="7"/>
      <c r="CA359" s="69">
        <f t="shared" si="153"/>
        <v>0</v>
      </c>
      <c r="CB359" s="69" t="str">
        <f t="shared" si="136"/>
        <v/>
      </c>
      <c r="CC359" s="69" t="str">
        <f t="shared" si="137"/>
        <v/>
      </c>
      <c r="CD359" s="69">
        <f t="shared" si="146"/>
        <v>0</v>
      </c>
      <c r="CE359" s="69">
        <f t="shared" si="138"/>
        <v>0</v>
      </c>
      <c r="CF359" s="70" t="str">
        <f t="shared" si="139"/>
        <v/>
      </c>
      <c r="CG359" s="71">
        <f t="shared" si="140"/>
        <v>0</v>
      </c>
      <c r="CH359" s="71">
        <f t="shared" si="141"/>
        <v>0</v>
      </c>
      <c r="CI359" s="71">
        <f t="shared" si="154"/>
        <v>0</v>
      </c>
      <c r="CJ359" s="69">
        <f t="shared" si="155"/>
        <v>0</v>
      </c>
      <c r="CN359" s="73" t="str">
        <f t="shared" si="142"/>
        <v/>
      </c>
      <c r="CO359" s="74" t="str">
        <f t="shared" si="143"/>
        <v/>
      </c>
      <c r="CP359" s="74" t="str">
        <f t="shared" si="147"/>
        <v/>
      </c>
      <c r="CQ359" s="118" t="str">
        <f t="shared" si="144"/>
        <v/>
      </c>
      <c r="CR359" s="118" t="str">
        <f t="shared" si="145"/>
        <v/>
      </c>
      <c r="CS359" s="75" t="str">
        <f t="shared" si="148"/>
        <v/>
      </c>
      <c r="CT359" s="75" t="str">
        <f t="shared" si="149"/>
        <v/>
      </c>
      <c r="CU359" s="74" t="str">
        <f t="shared" si="150"/>
        <v/>
      </c>
      <c r="CV359" s="74" t="str">
        <f t="shared" si="151"/>
        <v/>
      </c>
      <c r="CW359" s="74" t="str">
        <f t="shared" si="156"/>
        <v/>
      </c>
      <c r="CX359" s="110"/>
      <c r="CZ359" s="75">
        <f t="shared" si="157"/>
        <v>0</v>
      </c>
      <c r="DB359" s="74">
        <f>IF(Taula4[[#This Row],[Codi del contracte]]&lt;&gt;"",IF(Taula4[[#This Row],[Codi del contracte]]&gt;199,IF(Taula4[[#This Row],[Codi del contracte]]&lt;300,1,0),0),0)</f>
        <v>0</v>
      </c>
      <c r="DC359" s="74">
        <f>IF(Taula4[[#This Row],[Codi del contracte]]&lt;&gt;"",IF(Taula4[[#This Row],[Codi del contracte]]&gt;499,IF(Taula4[[#This Row],[Codi del contracte]]&lt;600,1,0),0),0)</f>
        <v>0</v>
      </c>
      <c r="DD359" s="74">
        <f t="shared" si="152"/>
        <v>0</v>
      </c>
      <c r="DE359" s="74">
        <f>IF(Taula4[[#This Row],[% Jornada (no posar el símbol %)]]=100,IF(DD359=1,2,0),0)</f>
        <v>0</v>
      </c>
      <c r="DF359" s="74">
        <f>IF(Taula4[[#This Row],[Import anual sol·licitat (màxim 1.200,00€ per treballador)]]=1200,IF(DE359=2,3,0),0)</f>
        <v>0</v>
      </c>
      <c r="DG359" s="74">
        <f>IF(Taula4[[#This Row],[% Jornada (no posar el símbol %)]]&lt;100,IF(Taula4[[#This Row],[Import anual sol·licitat (màxim 1.200,00€ per treballador)]]=1200,4,0),0)</f>
        <v>0</v>
      </c>
      <c r="DH359" s="74">
        <f t="shared" si="158"/>
        <v>0</v>
      </c>
      <c r="DI359" s="74" t="str">
        <f t="shared" si="159"/>
        <v/>
      </c>
      <c r="DJ359" s="74" t="str">
        <f t="shared" si="160"/>
        <v/>
      </c>
      <c r="DK359" s="74" t="str">
        <f t="shared" si="161"/>
        <v/>
      </c>
    </row>
    <row r="360" spans="1:115" ht="13.5" customHeight="1">
      <c r="A360" s="30"/>
      <c r="B360" s="76">
        <v>354</v>
      </c>
      <c r="C360" s="5"/>
      <c r="D360" s="138"/>
      <c r="E360" s="134"/>
      <c r="F360" s="132"/>
      <c r="G360" s="132"/>
      <c r="H360" s="5"/>
      <c r="I360" s="137"/>
      <c r="J360" s="5"/>
      <c r="K360" s="133"/>
      <c r="L360" s="214"/>
      <c r="M360" s="268"/>
      <c r="N360" s="160" t="str">
        <f t="shared" si="135"/>
        <v/>
      </c>
      <c r="O360" s="109"/>
      <c r="P360" s="7"/>
      <c r="Q360" s="7"/>
      <c r="R360" s="7"/>
      <c r="S360" s="7"/>
      <c r="CA360" s="69">
        <f t="shared" si="153"/>
        <v>0</v>
      </c>
      <c r="CB360" s="69" t="str">
        <f t="shared" si="136"/>
        <v/>
      </c>
      <c r="CC360" s="69" t="str">
        <f t="shared" si="137"/>
        <v/>
      </c>
      <c r="CD360" s="69">
        <f t="shared" si="146"/>
        <v>0</v>
      </c>
      <c r="CE360" s="69">
        <f t="shared" si="138"/>
        <v>0</v>
      </c>
      <c r="CF360" s="70" t="str">
        <f t="shared" si="139"/>
        <v/>
      </c>
      <c r="CG360" s="71">
        <f t="shared" si="140"/>
        <v>0</v>
      </c>
      <c r="CH360" s="71">
        <f t="shared" si="141"/>
        <v>0</v>
      </c>
      <c r="CI360" s="71">
        <f t="shared" si="154"/>
        <v>0</v>
      </c>
      <c r="CJ360" s="69">
        <f t="shared" si="155"/>
        <v>0</v>
      </c>
      <c r="CN360" s="73" t="str">
        <f t="shared" si="142"/>
        <v/>
      </c>
      <c r="CO360" s="74" t="str">
        <f t="shared" si="143"/>
        <v/>
      </c>
      <c r="CP360" s="74" t="str">
        <f t="shared" si="147"/>
        <v/>
      </c>
      <c r="CQ360" s="118" t="str">
        <f t="shared" si="144"/>
        <v/>
      </c>
      <c r="CR360" s="118" t="str">
        <f t="shared" si="145"/>
        <v/>
      </c>
      <c r="CS360" s="75" t="str">
        <f t="shared" si="148"/>
        <v/>
      </c>
      <c r="CT360" s="75" t="str">
        <f t="shared" si="149"/>
        <v/>
      </c>
      <c r="CU360" s="74" t="str">
        <f t="shared" si="150"/>
        <v/>
      </c>
      <c r="CV360" s="74" t="str">
        <f t="shared" si="151"/>
        <v/>
      </c>
      <c r="CW360" s="74" t="str">
        <f t="shared" si="156"/>
        <v/>
      </c>
      <c r="CX360" s="110"/>
      <c r="CZ360" s="75">
        <f t="shared" si="157"/>
        <v>0</v>
      </c>
      <c r="DB360" s="74">
        <f>IF(Taula4[[#This Row],[Codi del contracte]]&lt;&gt;"",IF(Taula4[[#This Row],[Codi del contracte]]&gt;199,IF(Taula4[[#This Row],[Codi del contracte]]&lt;300,1,0),0),0)</f>
        <v>0</v>
      </c>
      <c r="DC360" s="74">
        <f>IF(Taula4[[#This Row],[Codi del contracte]]&lt;&gt;"",IF(Taula4[[#This Row],[Codi del contracte]]&gt;499,IF(Taula4[[#This Row],[Codi del contracte]]&lt;600,1,0),0),0)</f>
        <v>0</v>
      </c>
      <c r="DD360" s="74">
        <f t="shared" si="152"/>
        <v>0</v>
      </c>
      <c r="DE360" s="74">
        <f>IF(Taula4[[#This Row],[% Jornada (no posar el símbol %)]]=100,IF(DD360=1,2,0),0)</f>
        <v>0</v>
      </c>
      <c r="DF360" s="74">
        <f>IF(Taula4[[#This Row],[Import anual sol·licitat (màxim 1.200,00€ per treballador)]]=1200,IF(DE360=2,3,0),0)</f>
        <v>0</v>
      </c>
      <c r="DG360" s="74">
        <f>IF(Taula4[[#This Row],[% Jornada (no posar el símbol %)]]&lt;100,IF(Taula4[[#This Row],[Import anual sol·licitat (màxim 1.200,00€ per treballador)]]=1200,4,0),0)</f>
        <v>0</v>
      </c>
      <c r="DH360" s="74">
        <f t="shared" si="158"/>
        <v>0</v>
      </c>
      <c r="DI360" s="74" t="str">
        <f t="shared" si="159"/>
        <v/>
      </c>
      <c r="DJ360" s="74" t="str">
        <f t="shared" si="160"/>
        <v/>
      </c>
      <c r="DK360" s="74" t="str">
        <f t="shared" si="161"/>
        <v/>
      </c>
    </row>
    <row r="361" spans="1:115" ht="13.5" customHeight="1">
      <c r="A361" s="30"/>
      <c r="B361" s="76">
        <v>355</v>
      </c>
      <c r="C361" s="5"/>
      <c r="D361" s="138"/>
      <c r="E361" s="134"/>
      <c r="F361" s="132"/>
      <c r="G361" s="132"/>
      <c r="H361" s="5"/>
      <c r="I361" s="137"/>
      <c r="J361" s="5"/>
      <c r="K361" s="133"/>
      <c r="L361" s="214"/>
      <c r="M361" s="268"/>
      <c r="N361" s="160" t="str">
        <f t="shared" si="135"/>
        <v/>
      </c>
      <c r="O361" s="109"/>
      <c r="P361" s="7"/>
      <c r="Q361" s="7"/>
      <c r="R361" s="7"/>
      <c r="S361" s="7"/>
      <c r="CA361" s="69">
        <f t="shared" si="153"/>
        <v>0</v>
      </c>
      <c r="CB361" s="69" t="str">
        <f t="shared" si="136"/>
        <v/>
      </c>
      <c r="CC361" s="69" t="str">
        <f t="shared" si="137"/>
        <v/>
      </c>
      <c r="CD361" s="69">
        <f t="shared" si="146"/>
        <v>0</v>
      </c>
      <c r="CE361" s="69">
        <f t="shared" si="138"/>
        <v>0</v>
      </c>
      <c r="CF361" s="70" t="str">
        <f t="shared" si="139"/>
        <v/>
      </c>
      <c r="CG361" s="71">
        <f t="shared" si="140"/>
        <v>0</v>
      </c>
      <c r="CH361" s="71">
        <f t="shared" si="141"/>
        <v>0</v>
      </c>
      <c r="CI361" s="71">
        <f t="shared" si="154"/>
        <v>0</v>
      </c>
      <c r="CJ361" s="69">
        <f t="shared" si="155"/>
        <v>0</v>
      </c>
      <c r="CN361" s="73" t="str">
        <f t="shared" si="142"/>
        <v/>
      </c>
      <c r="CO361" s="74" t="str">
        <f t="shared" si="143"/>
        <v/>
      </c>
      <c r="CP361" s="74" t="str">
        <f t="shared" si="147"/>
        <v/>
      </c>
      <c r="CQ361" s="118" t="str">
        <f t="shared" si="144"/>
        <v/>
      </c>
      <c r="CR361" s="118" t="str">
        <f t="shared" si="145"/>
        <v/>
      </c>
      <c r="CS361" s="75" t="str">
        <f t="shared" si="148"/>
        <v/>
      </c>
      <c r="CT361" s="75" t="str">
        <f t="shared" si="149"/>
        <v/>
      </c>
      <c r="CU361" s="74" t="str">
        <f t="shared" si="150"/>
        <v/>
      </c>
      <c r="CV361" s="74" t="str">
        <f t="shared" si="151"/>
        <v/>
      </c>
      <c r="CW361" s="74" t="str">
        <f t="shared" si="156"/>
        <v/>
      </c>
      <c r="CX361" s="110"/>
      <c r="CZ361" s="75">
        <f t="shared" si="157"/>
        <v>0</v>
      </c>
      <c r="DB361" s="74">
        <f>IF(Taula4[[#This Row],[Codi del contracte]]&lt;&gt;"",IF(Taula4[[#This Row],[Codi del contracte]]&gt;199,IF(Taula4[[#This Row],[Codi del contracte]]&lt;300,1,0),0),0)</f>
        <v>0</v>
      </c>
      <c r="DC361" s="74">
        <f>IF(Taula4[[#This Row],[Codi del contracte]]&lt;&gt;"",IF(Taula4[[#This Row],[Codi del contracte]]&gt;499,IF(Taula4[[#This Row],[Codi del contracte]]&lt;600,1,0),0),0)</f>
        <v>0</v>
      </c>
      <c r="DD361" s="74">
        <f t="shared" si="152"/>
        <v>0</v>
      </c>
      <c r="DE361" s="74">
        <f>IF(Taula4[[#This Row],[% Jornada (no posar el símbol %)]]=100,IF(DD361=1,2,0),0)</f>
        <v>0</v>
      </c>
      <c r="DF361" s="74">
        <f>IF(Taula4[[#This Row],[Import anual sol·licitat (màxim 1.200,00€ per treballador)]]=1200,IF(DE361=2,3,0),0)</f>
        <v>0</v>
      </c>
      <c r="DG361" s="74">
        <f>IF(Taula4[[#This Row],[% Jornada (no posar el símbol %)]]&lt;100,IF(Taula4[[#This Row],[Import anual sol·licitat (màxim 1.200,00€ per treballador)]]=1200,4,0),0)</f>
        <v>0</v>
      </c>
      <c r="DH361" s="74">
        <f t="shared" si="158"/>
        <v>0</v>
      </c>
      <c r="DI361" s="74" t="str">
        <f t="shared" si="159"/>
        <v/>
      </c>
      <c r="DJ361" s="74" t="str">
        <f t="shared" si="160"/>
        <v/>
      </c>
      <c r="DK361" s="74" t="str">
        <f t="shared" si="161"/>
        <v/>
      </c>
    </row>
    <row r="362" spans="1:115" ht="13.5" customHeight="1">
      <c r="A362" s="30"/>
      <c r="B362" s="76">
        <v>356</v>
      </c>
      <c r="C362" s="5"/>
      <c r="D362" s="138"/>
      <c r="E362" s="134"/>
      <c r="F362" s="132"/>
      <c r="G362" s="132"/>
      <c r="H362" s="5"/>
      <c r="I362" s="137"/>
      <c r="J362" s="5"/>
      <c r="K362" s="133"/>
      <c r="L362" s="214"/>
      <c r="M362" s="268"/>
      <c r="N362" s="160" t="str">
        <f t="shared" si="135"/>
        <v/>
      </c>
      <c r="O362" s="109"/>
      <c r="P362" s="7"/>
      <c r="Q362" s="7"/>
      <c r="R362" s="7"/>
      <c r="S362" s="7"/>
      <c r="CA362" s="69">
        <f t="shared" si="153"/>
        <v>0</v>
      </c>
      <c r="CB362" s="69" t="str">
        <f t="shared" si="136"/>
        <v/>
      </c>
      <c r="CC362" s="69" t="str">
        <f t="shared" si="137"/>
        <v/>
      </c>
      <c r="CD362" s="69">
        <f t="shared" si="146"/>
        <v>0</v>
      </c>
      <c r="CE362" s="69">
        <f t="shared" si="138"/>
        <v>0</v>
      </c>
      <c r="CF362" s="70" t="str">
        <f t="shared" si="139"/>
        <v/>
      </c>
      <c r="CG362" s="71">
        <f t="shared" si="140"/>
        <v>0</v>
      </c>
      <c r="CH362" s="71">
        <f t="shared" si="141"/>
        <v>0</v>
      </c>
      <c r="CI362" s="71">
        <f t="shared" si="154"/>
        <v>0</v>
      </c>
      <c r="CJ362" s="69">
        <f t="shared" si="155"/>
        <v>0</v>
      </c>
      <c r="CN362" s="73" t="str">
        <f t="shared" si="142"/>
        <v/>
      </c>
      <c r="CO362" s="74" t="str">
        <f t="shared" si="143"/>
        <v/>
      </c>
      <c r="CP362" s="74" t="str">
        <f t="shared" si="147"/>
        <v/>
      </c>
      <c r="CQ362" s="118" t="str">
        <f t="shared" si="144"/>
        <v/>
      </c>
      <c r="CR362" s="118" t="str">
        <f t="shared" si="145"/>
        <v/>
      </c>
      <c r="CS362" s="75" t="str">
        <f t="shared" si="148"/>
        <v/>
      </c>
      <c r="CT362" s="75" t="str">
        <f t="shared" si="149"/>
        <v/>
      </c>
      <c r="CU362" s="74" t="str">
        <f t="shared" si="150"/>
        <v/>
      </c>
      <c r="CV362" s="74" t="str">
        <f t="shared" si="151"/>
        <v/>
      </c>
      <c r="CW362" s="74" t="str">
        <f t="shared" si="156"/>
        <v/>
      </c>
      <c r="CX362" s="110"/>
      <c r="CZ362" s="75">
        <f t="shared" si="157"/>
        <v>0</v>
      </c>
      <c r="DB362" s="74">
        <f>IF(Taula4[[#This Row],[Codi del contracte]]&lt;&gt;"",IF(Taula4[[#This Row],[Codi del contracte]]&gt;199,IF(Taula4[[#This Row],[Codi del contracte]]&lt;300,1,0),0),0)</f>
        <v>0</v>
      </c>
      <c r="DC362" s="74">
        <f>IF(Taula4[[#This Row],[Codi del contracte]]&lt;&gt;"",IF(Taula4[[#This Row],[Codi del contracte]]&gt;499,IF(Taula4[[#This Row],[Codi del contracte]]&lt;600,1,0),0),0)</f>
        <v>0</v>
      </c>
      <c r="DD362" s="74">
        <f t="shared" si="152"/>
        <v>0</v>
      </c>
      <c r="DE362" s="74">
        <f>IF(Taula4[[#This Row],[% Jornada (no posar el símbol %)]]=100,IF(DD362=1,2,0),0)</f>
        <v>0</v>
      </c>
      <c r="DF362" s="74">
        <f>IF(Taula4[[#This Row],[Import anual sol·licitat (màxim 1.200,00€ per treballador)]]=1200,IF(DE362=2,3,0),0)</f>
        <v>0</v>
      </c>
      <c r="DG362" s="74">
        <f>IF(Taula4[[#This Row],[% Jornada (no posar el símbol %)]]&lt;100,IF(Taula4[[#This Row],[Import anual sol·licitat (màxim 1.200,00€ per treballador)]]=1200,4,0),0)</f>
        <v>0</v>
      </c>
      <c r="DH362" s="74">
        <f t="shared" si="158"/>
        <v>0</v>
      </c>
      <c r="DI362" s="74" t="str">
        <f t="shared" si="159"/>
        <v/>
      </c>
      <c r="DJ362" s="74" t="str">
        <f t="shared" si="160"/>
        <v/>
      </c>
      <c r="DK362" s="74" t="str">
        <f t="shared" si="161"/>
        <v/>
      </c>
    </row>
    <row r="363" spans="1:115" ht="13.5" customHeight="1">
      <c r="A363" s="30"/>
      <c r="B363" s="76">
        <v>357</v>
      </c>
      <c r="C363" s="5"/>
      <c r="D363" s="138"/>
      <c r="E363" s="134"/>
      <c r="F363" s="132"/>
      <c r="G363" s="132"/>
      <c r="H363" s="5"/>
      <c r="I363" s="137"/>
      <c r="J363" s="5"/>
      <c r="K363" s="133"/>
      <c r="L363" s="214"/>
      <c r="M363" s="268"/>
      <c r="N363" s="160" t="str">
        <f t="shared" si="135"/>
        <v/>
      </c>
      <c r="O363" s="109"/>
      <c r="P363" s="7"/>
      <c r="Q363" s="7"/>
      <c r="R363" s="7"/>
      <c r="S363" s="7"/>
      <c r="CA363" s="69">
        <f t="shared" si="153"/>
        <v>0</v>
      </c>
      <c r="CB363" s="69" t="str">
        <f t="shared" si="136"/>
        <v/>
      </c>
      <c r="CC363" s="69" t="str">
        <f t="shared" si="137"/>
        <v/>
      </c>
      <c r="CD363" s="69">
        <f t="shared" si="146"/>
        <v>0</v>
      </c>
      <c r="CE363" s="69">
        <f t="shared" si="138"/>
        <v>0</v>
      </c>
      <c r="CF363" s="70" t="str">
        <f t="shared" si="139"/>
        <v/>
      </c>
      <c r="CG363" s="71">
        <f t="shared" si="140"/>
        <v>0</v>
      </c>
      <c r="CH363" s="71">
        <f t="shared" si="141"/>
        <v>0</v>
      </c>
      <c r="CI363" s="71">
        <f t="shared" si="154"/>
        <v>0</v>
      </c>
      <c r="CJ363" s="69">
        <f t="shared" si="155"/>
        <v>0</v>
      </c>
      <c r="CN363" s="73" t="str">
        <f t="shared" si="142"/>
        <v/>
      </c>
      <c r="CO363" s="74" t="str">
        <f t="shared" si="143"/>
        <v/>
      </c>
      <c r="CP363" s="74" t="str">
        <f t="shared" si="147"/>
        <v/>
      </c>
      <c r="CQ363" s="118" t="str">
        <f t="shared" si="144"/>
        <v/>
      </c>
      <c r="CR363" s="118" t="str">
        <f t="shared" si="145"/>
        <v/>
      </c>
      <c r="CS363" s="75" t="str">
        <f t="shared" si="148"/>
        <v/>
      </c>
      <c r="CT363" s="75" t="str">
        <f t="shared" si="149"/>
        <v/>
      </c>
      <c r="CU363" s="74" t="str">
        <f t="shared" si="150"/>
        <v/>
      </c>
      <c r="CV363" s="74" t="str">
        <f t="shared" si="151"/>
        <v/>
      </c>
      <c r="CW363" s="74" t="str">
        <f t="shared" si="156"/>
        <v/>
      </c>
      <c r="CX363" s="110"/>
      <c r="CZ363" s="75">
        <f t="shared" si="157"/>
        <v>0</v>
      </c>
      <c r="DB363" s="74">
        <f>IF(Taula4[[#This Row],[Codi del contracte]]&lt;&gt;"",IF(Taula4[[#This Row],[Codi del contracte]]&gt;199,IF(Taula4[[#This Row],[Codi del contracte]]&lt;300,1,0),0),0)</f>
        <v>0</v>
      </c>
      <c r="DC363" s="74">
        <f>IF(Taula4[[#This Row],[Codi del contracte]]&lt;&gt;"",IF(Taula4[[#This Row],[Codi del contracte]]&gt;499,IF(Taula4[[#This Row],[Codi del contracte]]&lt;600,1,0),0),0)</f>
        <v>0</v>
      </c>
      <c r="DD363" s="74">
        <f t="shared" si="152"/>
        <v>0</v>
      </c>
      <c r="DE363" s="74">
        <f>IF(Taula4[[#This Row],[% Jornada (no posar el símbol %)]]=100,IF(DD363=1,2,0),0)</f>
        <v>0</v>
      </c>
      <c r="DF363" s="74">
        <f>IF(Taula4[[#This Row],[Import anual sol·licitat (màxim 1.200,00€ per treballador)]]=1200,IF(DE363=2,3,0),0)</f>
        <v>0</v>
      </c>
      <c r="DG363" s="74">
        <f>IF(Taula4[[#This Row],[% Jornada (no posar el símbol %)]]&lt;100,IF(Taula4[[#This Row],[Import anual sol·licitat (màxim 1.200,00€ per treballador)]]=1200,4,0),0)</f>
        <v>0</v>
      </c>
      <c r="DH363" s="74">
        <f t="shared" si="158"/>
        <v>0</v>
      </c>
      <c r="DI363" s="74" t="str">
        <f t="shared" si="159"/>
        <v/>
      </c>
      <c r="DJ363" s="74" t="str">
        <f t="shared" si="160"/>
        <v/>
      </c>
      <c r="DK363" s="74" t="str">
        <f t="shared" si="161"/>
        <v/>
      </c>
    </row>
    <row r="364" spans="1:115" ht="13.5" customHeight="1">
      <c r="A364" s="30"/>
      <c r="B364" s="76">
        <v>358</v>
      </c>
      <c r="C364" s="5"/>
      <c r="D364" s="138"/>
      <c r="E364" s="134"/>
      <c r="F364" s="132"/>
      <c r="G364" s="132"/>
      <c r="H364" s="5"/>
      <c r="I364" s="137"/>
      <c r="J364" s="5"/>
      <c r="K364" s="133"/>
      <c r="L364" s="214"/>
      <c r="M364" s="268"/>
      <c r="N364" s="160" t="str">
        <f t="shared" si="135"/>
        <v/>
      </c>
      <c r="O364" s="109"/>
      <c r="P364" s="7"/>
      <c r="Q364" s="7"/>
      <c r="R364" s="7"/>
      <c r="S364" s="7"/>
      <c r="CA364" s="69">
        <f t="shared" si="153"/>
        <v>0</v>
      </c>
      <c r="CB364" s="69" t="str">
        <f t="shared" si="136"/>
        <v/>
      </c>
      <c r="CC364" s="69" t="str">
        <f t="shared" si="137"/>
        <v/>
      </c>
      <c r="CD364" s="69">
        <f t="shared" si="146"/>
        <v>0</v>
      </c>
      <c r="CE364" s="69">
        <f t="shared" si="138"/>
        <v>0</v>
      </c>
      <c r="CF364" s="70" t="str">
        <f t="shared" si="139"/>
        <v/>
      </c>
      <c r="CG364" s="71">
        <f t="shared" si="140"/>
        <v>0</v>
      </c>
      <c r="CH364" s="71">
        <f t="shared" si="141"/>
        <v>0</v>
      </c>
      <c r="CI364" s="71">
        <f t="shared" si="154"/>
        <v>0</v>
      </c>
      <c r="CJ364" s="69">
        <f t="shared" si="155"/>
        <v>0</v>
      </c>
      <c r="CN364" s="73" t="str">
        <f t="shared" si="142"/>
        <v/>
      </c>
      <c r="CO364" s="74" t="str">
        <f t="shared" si="143"/>
        <v/>
      </c>
      <c r="CP364" s="74" t="str">
        <f t="shared" si="147"/>
        <v/>
      </c>
      <c r="CQ364" s="118" t="str">
        <f t="shared" si="144"/>
        <v/>
      </c>
      <c r="CR364" s="118" t="str">
        <f t="shared" si="145"/>
        <v/>
      </c>
      <c r="CS364" s="75" t="str">
        <f t="shared" si="148"/>
        <v/>
      </c>
      <c r="CT364" s="75" t="str">
        <f t="shared" si="149"/>
        <v/>
      </c>
      <c r="CU364" s="74" t="str">
        <f t="shared" si="150"/>
        <v/>
      </c>
      <c r="CV364" s="74" t="str">
        <f t="shared" si="151"/>
        <v/>
      </c>
      <c r="CW364" s="74" t="str">
        <f t="shared" si="156"/>
        <v/>
      </c>
      <c r="CX364" s="110"/>
      <c r="CZ364" s="75">
        <f t="shared" si="157"/>
        <v>0</v>
      </c>
      <c r="DB364" s="74">
        <f>IF(Taula4[[#This Row],[Codi del contracte]]&lt;&gt;"",IF(Taula4[[#This Row],[Codi del contracte]]&gt;199,IF(Taula4[[#This Row],[Codi del contracte]]&lt;300,1,0),0),0)</f>
        <v>0</v>
      </c>
      <c r="DC364" s="74">
        <f>IF(Taula4[[#This Row],[Codi del contracte]]&lt;&gt;"",IF(Taula4[[#This Row],[Codi del contracte]]&gt;499,IF(Taula4[[#This Row],[Codi del contracte]]&lt;600,1,0),0),0)</f>
        <v>0</v>
      </c>
      <c r="DD364" s="74">
        <f t="shared" si="152"/>
        <v>0</v>
      </c>
      <c r="DE364" s="74">
        <f>IF(Taula4[[#This Row],[% Jornada (no posar el símbol %)]]=100,IF(DD364=1,2,0),0)</f>
        <v>0</v>
      </c>
      <c r="DF364" s="74">
        <f>IF(Taula4[[#This Row],[Import anual sol·licitat (màxim 1.200,00€ per treballador)]]=1200,IF(DE364=2,3,0),0)</f>
        <v>0</v>
      </c>
      <c r="DG364" s="74">
        <f>IF(Taula4[[#This Row],[% Jornada (no posar el símbol %)]]&lt;100,IF(Taula4[[#This Row],[Import anual sol·licitat (màxim 1.200,00€ per treballador)]]=1200,4,0),0)</f>
        <v>0</v>
      </c>
      <c r="DH364" s="74">
        <f t="shared" si="158"/>
        <v>0</v>
      </c>
      <c r="DI364" s="74" t="str">
        <f t="shared" si="159"/>
        <v/>
      </c>
      <c r="DJ364" s="74" t="str">
        <f t="shared" si="160"/>
        <v/>
      </c>
      <c r="DK364" s="74" t="str">
        <f t="shared" si="161"/>
        <v/>
      </c>
    </row>
    <row r="365" spans="1:115" ht="13.5" customHeight="1">
      <c r="A365" s="30"/>
      <c r="B365" s="76">
        <v>359</v>
      </c>
      <c r="C365" s="5"/>
      <c r="D365" s="138"/>
      <c r="E365" s="134"/>
      <c r="F365" s="132"/>
      <c r="G365" s="132"/>
      <c r="H365" s="5"/>
      <c r="I365" s="137"/>
      <c r="J365" s="5"/>
      <c r="K365" s="133"/>
      <c r="L365" s="214"/>
      <c r="M365" s="268"/>
      <c r="N365" s="160" t="str">
        <f t="shared" si="135"/>
        <v/>
      </c>
      <c r="O365" s="109"/>
      <c r="P365" s="7"/>
      <c r="Q365" s="7"/>
      <c r="R365" s="7"/>
      <c r="S365" s="7"/>
      <c r="CA365" s="69">
        <f t="shared" si="153"/>
        <v>0</v>
      </c>
      <c r="CB365" s="69" t="str">
        <f t="shared" si="136"/>
        <v/>
      </c>
      <c r="CC365" s="69" t="str">
        <f t="shared" si="137"/>
        <v/>
      </c>
      <c r="CD365" s="69">
        <f t="shared" si="146"/>
        <v>0</v>
      </c>
      <c r="CE365" s="69">
        <f t="shared" si="138"/>
        <v>0</v>
      </c>
      <c r="CF365" s="70" t="str">
        <f t="shared" si="139"/>
        <v/>
      </c>
      <c r="CG365" s="71">
        <f t="shared" si="140"/>
        <v>0</v>
      </c>
      <c r="CH365" s="71">
        <f t="shared" si="141"/>
        <v>0</v>
      </c>
      <c r="CI365" s="71">
        <f t="shared" si="154"/>
        <v>0</v>
      </c>
      <c r="CJ365" s="69">
        <f t="shared" si="155"/>
        <v>0</v>
      </c>
      <c r="CN365" s="73" t="str">
        <f t="shared" si="142"/>
        <v/>
      </c>
      <c r="CO365" s="74" t="str">
        <f t="shared" si="143"/>
        <v/>
      </c>
      <c r="CP365" s="74" t="str">
        <f t="shared" si="147"/>
        <v/>
      </c>
      <c r="CQ365" s="118" t="str">
        <f t="shared" si="144"/>
        <v/>
      </c>
      <c r="CR365" s="118" t="str">
        <f t="shared" si="145"/>
        <v/>
      </c>
      <c r="CS365" s="75" t="str">
        <f t="shared" si="148"/>
        <v/>
      </c>
      <c r="CT365" s="75" t="str">
        <f t="shared" si="149"/>
        <v/>
      </c>
      <c r="CU365" s="74" t="str">
        <f t="shared" si="150"/>
        <v/>
      </c>
      <c r="CV365" s="74" t="str">
        <f t="shared" si="151"/>
        <v/>
      </c>
      <c r="CW365" s="74" t="str">
        <f t="shared" si="156"/>
        <v/>
      </c>
      <c r="CX365" s="110"/>
      <c r="CZ365" s="75">
        <f t="shared" si="157"/>
        <v>0</v>
      </c>
      <c r="DB365" s="74">
        <f>IF(Taula4[[#This Row],[Codi del contracte]]&lt;&gt;"",IF(Taula4[[#This Row],[Codi del contracte]]&gt;199,IF(Taula4[[#This Row],[Codi del contracte]]&lt;300,1,0),0),0)</f>
        <v>0</v>
      </c>
      <c r="DC365" s="74">
        <f>IF(Taula4[[#This Row],[Codi del contracte]]&lt;&gt;"",IF(Taula4[[#This Row],[Codi del contracte]]&gt;499,IF(Taula4[[#This Row],[Codi del contracte]]&lt;600,1,0),0),0)</f>
        <v>0</v>
      </c>
      <c r="DD365" s="74">
        <f t="shared" si="152"/>
        <v>0</v>
      </c>
      <c r="DE365" s="74">
        <f>IF(Taula4[[#This Row],[% Jornada (no posar el símbol %)]]=100,IF(DD365=1,2,0),0)</f>
        <v>0</v>
      </c>
      <c r="DF365" s="74">
        <f>IF(Taula4[[#This Row],[Import anual sol·licitat (màxim 1.200,00€ per treballador)]]=1200,IF(DE365=2,3,0),0)</f>
        <v>0</v>
      </c>
      <c r="DG365" s="74">
        <f>IF(Taula4[[#This Row],[% Jornada (no posar el símbol %)]]&lt;100,IF(Taula4[[#This Row],[Import anual sol·licitat (màxim 1.200,00€ per treballador)]]=1200,4,0),0)</f>
        <v>0</v>
      </c>
      <c r="DH365" s="74">
        <f t="shared" si="158"/>
        <v>0</v>
      </c>
      <c r="DI365" s="74" t="str">
        <f t="shared" si="159"/>
        <v/>
      </c>
      <c r="DJ365" s="74" t="str">
        <f t="shared" si="160"/>
        <v/>
      </c>
      <c r="DK365" s="74" t="str">
        <f t="shared" si="161"/>
        <v/>
      </c>
    </row>
    <row r="366" spans="1:115" ht="13.5" customHeight="1">
      <c r="A366" s="30"/>
      <c r="B366" s="76">
        <v>360</v>
      </c>
      <c r="C366" s="5"/>
      <c r="D366" s="138"/>
      <c r="E366" s="134"/>
      <c r="F366" s="132"/>
      <c r="G366" s="132"/>
      <c r="H366" s="5"/>
      <c r="I366" s="137"/>
      <c r="J366" s="5"/>
      <c r="K366" s="133"/>
      <c r="L366" s="214"/>
      <c r="M366" s="268"/>
      <c r="N366" s="160" t="str">
        <f t="shared" si="135"/>
        <v/>
      </c>
      <c r="O366" s="109"/>
      <c r="P366" s="7"/>
      <c r="Q366" s="7"/>
      <c r="R366" s="7"/>
      <c r="S366" s="7"/>
      <c r="CA366" s="69">
        <f t="shared" si="153"/>
        <v>0</v>
      </c>
      <c r="CB366" s="69" t="str">
        <f t="shared" si="136"/>
        <v/>
      </c>
      <c r="CC366" s="69" t="str">
        <f t="shared" si="137"/>
        <v/>
      </c>
      <c r="CD366" s="69">
        <f t="shared" si="146"/>
        <v>0</v>
      </c>
      <c r="CE366" s="69">
        <f t="shared" si="138"/>
        <v>0</v>
      </c>
      <c r="CF366" s="70" t="str">
        <f t="shared" si="139"/>
        <v/>
      </c>
      <c r="CG366" s="71">
        <f t="shared" si="140"/>
        <v>0</v>
      </c>
      <c r="CH366" s="71">
        <f t="shared" si="141"/>
        <v>0</v>
      </c>
      <c r="CI366" s="71">
        <f t="shared" si="154"/>
        <v>0</v>
      </c>
      <c r="CJ366" s="69">
        <f t="shared" si="155"/>
        <v>0</v>
      </c>
      <c r="CN366" s="73" t="str">
        <f t="shared" si="142"/>
        <v/>
      </c>
      <c r="CO366" s="74" t="str">
        <f t="shared" si="143"/>
        <v/>
      </c>
      <c r="CP366" s="74" t="str">
        <f t="shared" si="147"/>
        <v/>
      </c>
      <c r="CQ366" s="118" t="str">
        <f t="shared" si="144"/>
        <v/>
      </c>
      <c r="CR366" s="118" t="str">
        <f t="shared" si="145"/>
        <v/>
      </c>
      <c r="CS366" s="75" t="str">
        <f t="shared" si="148"/>
        <v/>
      </c>
      <c r="CT366" s="75" t="str">
        <f t="shared" si="149"/>
        <v/>
      </c>
      <c r="CU366" s="74" t="str">
        <f t="shared" si="150"/>
        <v/>
      </c>
      <c r="CV366" s="74" t="str">
        <f t="shared" si="151"/>
        <v/>
      </c>
      <c r="CW366" s="74" t="str">
        <f t="shared" si="156"/>
        <v/>
      </c>
      <c r="CX366" s="110"/>
      <c r="CZ366" s="75">
        <f t="shared" si="157"/>
        <v>0</v>
      </c>
      <c r="DB366" s="74">
        <f>IF(Taula4[[#This Row],[Codi del contracte]]&lt;&gt;"",IF(Taula4[[#This Row],[Codi del contracte]]&gt;199,IF(Taula4[[#This Row],[Codi del contracte]]&lt;300,1,0),0),0)</f>
        <v>0</v>
      </c>
      <c r="DC366" s="74">
        <f>IF(Taula4[[#This Row],[Codi del contracte]]&lt;&gt;"",IF(Taula4[[#This Row],[Codi del contracte]]&gt;499,IF(Taula4[[#This Row],[Codi del contracte]]&lt;600,1,0),0),0)</f>
        <v>0</v>
      </c>
      <c r="DD366" s="74">
        <f t="shared" si="152"/>
        <v>0</v>
      </c>
      <c r="DE366" s="74">
        <f>IF(Taula4[[#This Row],[% Jornada (no posar el símbol %)]]=100,IF(DD366=1,2,0),0)</f>
        <v>0</v>
      </c>
      <c r="DF366" s="74">
        <f>IF(Taula4[[#This Row],[Import anual sol·licitat (màxim 1.200,00€ per treballador)]]=1200,IF(DE366=2,3,0),0)</f>
        <v>0</v>
      </c>
      <c r="DG366" s="74">
        <f>IF(Taula4[[#This Row],[% Jornada (no posar el símbol %)]]&lt;100,IF(Taula4[[#This Row],[Import anual sol·licitat (màxim 1.200,00€ per treballador)]]=1200,4,0),0)</f>
        <v>0</v>
      </c>
      <c r="DH366" s="74">
        <f t="shared" si="158"/>
        <v>0</v>
      </c>
      <c r="DI366" s="74" t="str">
        <f t="shared" si="159"/>
        <v/>
      </c>
      <c r="DJ366" s="74" t="str">
        <f t="shared" si="160"/>
        <v/>
      </c>
      <c r="DK366" s="74" t="str">
        <f t="shared" si="161"/>
        <v/>
      </c>
    </row>
    <row r="367" spans="1:115" ht="13.5" customHeight="1">
      <c r="A367" s="30"/>
      <c r="B367" s="76">
        <v>361</v>
      </c>
      <c r="C367" s="5"/>
      <c r="D367" s="138"/>
      <c r="E367" s="134"/>
      <c r="F367" s="132"/>
      <c r="G367" s="132"/>
      <c r="H367" s="5"/>
      <c r="I367" s="137"/>
      <c r="J367" s="5"/>
      <c r="K367" s="133"/>
      <c r="L367" s="214"/>
      <c r="M367" s="268"/>
      <c r="N367" s="160" t="str">
        <f t="shared" si="135"/>
        <v/>
      </c>
      <c r="O367" s="109"/>
      <c r="P367" s="7"/>
      <c r="Q367" s="7"/>
      <c r="R367" s="7"/>
      <c r="S367" s="7"/>
      <c r="CA367" s="69">
        <f t="shared" si="153"/>
        <v>0</v>
      </c>
      <c r="CB367" s="69" t="str">
        <f t="shared" si="136"/>
        <v/>
      </c>
      <c r="CC367" s="69" t="str">
        <f t="shared" si="137"/>
        <v/>
      </c>
      <c r="CD367" s="69">
        <f t="shared" si="146"/>
        <v>0</v>
      </c>
      <c r="CE367" s="69">
        <f t="shared" si="138"/>
        <v>0</v>
      </c>
      <c r="CF367" s="70" t="str">
        <f t="shared" si="139"/>
        <v/>
      </c>
      <c r="CG367" s="71">
        <f t="shared" si="140"/>
        <v>0</v>
      </c>
      <c r="CH367" s="71">
        <f t="shared" si="141"/>
        <v>0</v>
      </c>
      <c r="CI367" s="71">
        <f t="shared" si="154"/>
        <v>0</v>
      </c>
      <c r="CJ367" s="69">
        <f t="shared" si="155"/>
        <v>0</v>
      </c>
      <c r="CN367" s="73" t="str">
        <f t="shared" si="142"/>
        <v/>
      </c>
      <c r="CO367" s="74" t="str">
        <f t="shared" si="143"/>
        <v/>
      </c>
      <c r="CP367" s="74" t="str">
        <f t="shared" si="147"/>
        <v/>
      </c>
      <c r="CQ367" s="118" t="str">
        <f t="shared" si="144"/>
        <v/>
      </c>
      <c r="CR367" s="118" t="str">
        <f t="shared" si="145"/>
        <v/>
      </c>
      <c r="CS367" s="75" t="str">
        <f t="shared" si="148"/>
        <v/>
      </c>
      <c r="CT367" s="75" t="str">
        <f t="shared" si="149"/>
        <v/>
      </c>
      <c r="CU367" s="74" t="str">
        <f t="shared" si="150"/>
        <v/>
      </c>
      <c r="CV367" s="74" t="str">
        <f t="shared" si="151"/>
        <v/>
      </c>
      <c r="CW367" s="74" t="str">
        <f t="shared" si="156"/>
        <v/>
      </c>
      <c r="CX367" s="110"/>
      <c r="CZ367" s="75">
        <f t="shared" si="157"/>
        <v>0</v>
      </c>
      <c r="DB367" s="74">
        <f>IF(Taula4[[#This Row],[Codi del contracte]]&lt;&gt;"",IF(Taula4[[#This Row],[Codi del contracte]]&gt;199,IF(Taula4[[#This Row],[Codi del contracte]]&lt;300,1,0),0),0)</f>
        <v>0</v>
      </c>
      <c r="DC367" s="74">
        <f>IF(Taula4[[#This Row],[Codi del contracte]]&lt;&gt;"",IF(Taula4[[#This Row],[Codi del contracte]]&gt;499,IF(Taula4[[#This Row],[Codi del contracte]]&lt;600,1,0),0),0)</f>
        <v>0</v>
      </c>
      <c r="DD367" s="74">
        <f t="shared" si="152"/>
        <v>0</v>
      </c>
      <c r="DE367" s="74">
        <f>IF(Taula4[[#This Row],[% Jornada (no posar el símbol %)]]=100,IF(DD367=1,2,0),0)</f>
        <v>0</v>
      </c>
      <c r="DF367" s="74">
        <f>IF(Taula4[[#This Row],[Import anual sol·licitat (màxim 1.200,00€ per treballador)]]=1200,IF(DE367=2,3,0),0)</f>
        <v>0</v>
      </c>
      <c r="DG367" s="74">
        <f>IF(Taula4[[#This Row],[% Jornada (no posar el símbol %)]]&lt;100,IF(Taula4[[#This Row],[Import anual sol·licitat (màxim 1.200,00€ per treballador)]]=1200,4,0),0)</f>
        <v>0</v>
      </c>
      <c r="DH367" s="74">
        <f t="shared" si="158"/>
        <v>0</v>
      </c>
      <c r="DI367" s="74" t="str">
        <f t="shared" si="159"/>
        <v/>
      </c>
      <c r="DJ367" s="74" t="str">
        <f t="shared" si="160"/>
        <v/>
      </c>
      <c r="DK367" s="74" t="str">
        <f t="shared" si="161"/>
        <v/>
      </c>
    </row>
    <row r="368" spans="1:115" ht="13.5" customHeight="1">
      <c r="A368" s="30"/>
      <c r="B368" s="76">
        <v>362</v>
      </c>
      <c r="C368" s="5"/>
      <c r="D368" s="138"/>
      <c r="E368" s="134"/>
      <c r="F368" s="132"/>
      <c r="G368" s="132"/>
      <c r="H368" s="5"/>
      <c r="I368" s="137"/>
      <c r="J368" s="5"/>
      <c r="K368" s="133"/>
      <c r="L368" s="214"/>
      <c r="M368" s="268"/>
      <c r="N368" s="160" t="str">
        <f t="shared" si="135"/>
        <v/>
      </c>
      <c r="O368" s="109"/>
      <c r="P368" s="7"/>
      <c r="Q368" s="7"/>
      <c r="R368" s="7"/>
      <c r="S368" s="7"/>
      <c r="CA368" s="69">
        <f t="shared" si="153"/>
        <v>0</v>
      </c>
      <c r="CB368" s="69" t="str">
        <f t="shared" si="136"/>
        <v/>
      </c>
      <c r="CC368" s="69" t="str">
        <f t="shared" si="137"/>
        <v/>
      </c>
      <c r="CD368" s="69">
        <f t="shared" si="146"/>
        <v>0</v>
      </c>
      <c r="CE368" s="69">
        <f t="shared" si="138"/>
        <v>0</v>
      </c>
      <c r="CF368" s="70" t="str">
        <f t="shared" si="139"/>
        <v/>
      </c>
      <c r="CG368" s="71">
        <f t="shared" si="140"/>
        <v>0</v>
      </c>
      <c r="CH368" s="71">
        <f t="shared" si="141"/>
        <v>0</v>
      </c>
      <c r="CI368" s="71">
        <f t="shared" si="154"/>
        <v>0</v>
      </c>
      <c r="CJ368" s="69">
        <f t="shared" si="155"/>
        <v>0</v>
      </c>
      <c r="CN368" s="73" t="str">
        <f t="shared" si="142"/>
        <v/>
      </c>
      <c r="CO368" s="74" t="str">
        <f t="shared" si="143"/>
        <v/>
      </c>
      <c r="CP368" s="74" t="str">
        <f t="shared" si="147"/>
        <v/>
      </c>
      <c r="CQ368" s="118" t="str">
        <f t="shared" si="144"/>
        <v/>
      </c>
      <c r="CR368" s="118" t="str">
        <f t="shared" si="145"/>
        <v/>
      </c>
      <c r="CS368" s="75" t="str">
        <f t="shared" si="148"/>
        <v/>
      </c>
      <c r="CT368" s="75" t="str">
        <f t="shared" si="149"/>
        <v/>
      </c>
      <c r="CU368" s="74" t="str">
        <f t="shared" si="150"/>
        <v/>
      </c>
      <c r="CV368" s="74" t="str">
        <f t="shared" si="151"/>
        <v/>
      </c>
      <c r="CW368" s="74" t="str">
        <f t="shared" si="156"/>
        <v/>
      </c>
      <c r="CX368" s="110"/>
      <c r="CZ368" s="75">
        <f t="shared" si="157"/>
        <v>0</v>
      </c>
      <c r="DB368" s="74">
        <f>IF(Taula4[[#This Row],[Codi del contracte]]&lt;&gt;"",IF(Taula4[[#This Row],[Codi del contracte]]&gt;199,IF(Taula4[[#This Row],[Codi del contracte]]&lt;300,1,0),0),0)</f>
        <v>0</v>
      </c>
      <c r="DC368" s="74">
        <f>IF(Taula4[[#This Row],[Codi del contracte]]&lt;&gt;"",IF(Taula4[[#This Row],[Codi del contracte]]&gt;499,IF(Taula4[[#This Row],[Codi del contracte]]&lt;600,1,0),0),0)</f>
        <v>0</v>
      </c>
      <c r="DD368" s="74">
        <f t="shared" si="152"/>
        <v>0</v>
      </c>
      <c r="DE368" s="74">
        <f>IF(Taula4[[#This Row],[% Jornada (no posar el símbol %)]]=100,IF(DD368=1,2,0),0)</f>
        <v>0</v>
      </c>
      <c r="DF368" s="74">
        <f>IF(Taula4[[#This Row],[Import anual sol·licitat (màxim 1.200,00€ per treballador)]]=1200,IF(DE368=2,3,0),0)</f>
        <v>0</v>
      </c>
      <c r="DG368" s="74">
        <f>IF(Taula4[[#This Row],[% Jornada (no posar el símbol %)]]&lt;100,IF(Taula4[[#This Row],[Import anual sol·licitat (màxim 1.200,00€ per treballador)]]=1200,4,0),0)</f>
        <v>0</v>
      </c>
      <c r="DH368" s="74">
        <f t="shared" si="158"/>
        <v>0</v>
      </c>
      <c r="DI368" s="74" t="str">
        <f t="shared" si="159"/>
        <v/>
      </c>
      <c r="DJ368" s="74" t="str">
        <f t="shared" si="160"/>
        <v/>
      </c>
      <c r="DK368" s="74" t="str">
        <f t="shared" si="161"/>
        <v/>
      </c>
    </row>
    <row r="369" spans="1:115" ht="13.5" customHeight="1">
      <c r="A369" s="30"/>
      <c r="B369" s="76">
        <v>363</v>
      </c>
      <c r="C369" s="5"/>
      <c r="D369" s="138"/>
      <c r="E369" s="134"/>
      <c r="F369" s="132"/>
      <c r="G369" s="132"/>
      <c r="H369" s="5"/>
      <c r="I369" s="137"/>
      <c r="J369" s="5"/>
      <c r="K369" s="133"/>
      <c r="L369" s="214"/>
      <c r="M369" s="268"/>
      <c r="N369" s="160" t="str">
        <f t="shared" si="135"/>
        <v/>
      </c>
      <c r="O369" s="109"/>
      <c r="P369" s="7"/>
      <c r="Q369" s="7"/>
      <c r="R369" s="7"/>
      <c r="S369" s="7"/>
      <c r="CA369" s="69">
        <f t="shared" si="153"/>
        <v>0</v>
      </c>
      <c r="CB369" s="69" t="str">
        <f t="shared" si="136"/>
        <v/>
      </c>
      <c r="CC369" s="69" t="str">
        <f t="shared" si="137"/>
        <v/>
      </c>
      <c r="CD369" s="69">
        <f t="shared" si="146"/>
        <v>0</v>
      </c>
      <c r="CE369" s="69">
        <f t="shared" si="138"/>
        <v>0</v>
      </c>
      <c r="CF369" s="70" t="str">
        <f t="shared" si="139"/>
        <v/>
      </c>
      <c r="CG369" s="71">
        <f t="shared" si="140"/>
        <v>0</v>
      </c>
      <c r="CH369" s="71">
        <f t="shared" si="141"/>
        <v>0</v>
      </c>
      <c r="CI369" s="71">
        <f t="shared" si="154"/>
        <v>0</v>
      </c>
      <c r="CJ369" s="69">
        <f t="shared" si="155"/>
        <v>0</v>
      </c>
      <c r="CN369" s="73" t="str">
        <f t="shared" si="142"/>
        <v/>
      </c>
      <c r="CO369" s="74" t="str">
        <f t="shared" si="143"/>
        <v/>
      </c>
      <c r="CP369" s="74" t="str">
        <f t="shared" si="147"/>
        <v/>
      </c>
      <c r="CQ369" s="118" t="str">
        <f t="shared" si="144"/>
        <v/>
      </c>
      <c r="CR369" s="118" t="str">
        <f t="shared" si="145"/>
        <v/>
      </c>
      <c r="CS369" s="75" t="str">
        <f t="shared" si="148"/>
        <v/>
      </c>
      <c r="CT369" s="75" t="str">
        <f t="shared" si="149"/>
        <v/>
      </c>
      <c r="CU369" s="74" t="str">
        <f t="shared" si="150"/>
        <v/>
      </c>
      <c r="CV369" s="74" t="str">
        <f t="shared" si="151"/>
        <v/>
      </c>
      <c r="CW369" s="74" t="str">
        <f t="shared" si="156"/>
        <v/>
      </c>
      <c r="CX369" s="110"/>
      <c r="CZ369" s="75">
        <f t="shared" si="157"/>
        <v>0</v>
      </c>
      <c r="DB369" s="74">
        <f>IF(Taula4[[#This Row],[Codi del contracte]]&lt;&gt;"",IF(Taula4[[#This Row],[Codi del contracte]]&gt;199,IF(Taula4[[#This Row],[Codi del contracte]]&lt;300,1,0),0),0)</f>
        <v>0</v>
      </c>
      <c r="DC369" s="74">
        <f>IF(Taula4[[#This Row],[Codi del contracte]]&lt;&gt;"",IF(Taula4[[#This Row],[Codi del contracte]]&gt;499,IF(Taula4[[#This Row],[Codi del contracte]]&lt;600,1,0),0),0)</f>
        <v>0</v>
      </c>
      <c r="DD369" s="74">
        <f t="shared" si="152"/>
        <v>0</v>
      </c>
      <c r="DE369" s="74">
        <f>IF(Taula4[[#This Row],[% Jornada (no posar el símbol %)]]=100,IF(DD369=1,2,0),0)</f>
        <v>0</v>
      </c>
      <c r="DF369" s="74">
        <f>IF(Taula4[[#This Row],[Import anual sol·licitat (màxim 1.200,00€ per treballador)]]=1200,IF(DE369=2,3,0),0)</f>
        <v>0</v>
      </c>
      <c r="DG369" s="74">
        <f>IF(Taula4[[#This Row],[% Jornada (no posar el símbol %)]]&lt;100,IF(Taula4[[#This Row],[Import anual sol·licitat (màxim 1.200,00€ per treballador)]]=1200,4,0),0)</f>
        <v>0</v>
      </c>
      <c r="DH369" s="74">
        <f t="shared" si="158"/>
        <v>0</v>
      </c>
      <c r="DI369" s="74" t="str">
        <f t="shared" si="159"/>
        <v/>
      </c>
      <c r="DJ369" s="74" t="str">
        <f t="shared" si="160"/>
        <v/>
      </c>
      <c r="DK369" s="74" t="str">
        <f t="shared" si="161"/>
        <v/>
      </c>
    </row>
    <row r="370" spans="1:115" ht="13.5" customHeight="1">
      <c r="A370" s="30"/>
      <c r="B370" s="76">
        <v>364</v>
      </c>
      <c r="C370" s="5"/>
      <c r="D370" s="138"/>
      <c r="E370" s="134"/>
      <c r="F370" s="132"/>
      <c r="G370" s="132"/>
      <c r="H370" s="5"/>
      <c r="I370" s="137"/>
      <c r="J370" s="5"/>
      <c r="K370" s="133"/>
      <c r="L370" s="214"/>
      <c r="M370" s="268"/>
      <c r="N370" s="160" t="str">
        <f t="shared" si="135"/>
        <v/>
      </c>
      <c r="O370" s="109"/>
      <c r="P370" s="7"/>
      <c r="Q370" s="7"/>
      <c r="R370" s="7"/>
      <c r="S370" s="7"/>
      <c r="CA370" s="69">
        <f t="shared" si="153"/>
        <v>0</v>
      </c>
      <c r="CB370" s="69" t="str">
        <f t="shared" si="136"/>
        <v/>
      </c>
      <c r="CC370" s="69" t="str">
        <f t="shared" si="137"/>
        <v/>
      </c>
      <c r="CD370" s="69">
        <f t="shared" si="146"/>
        <v>0</v>
      </c>
      <c r="CE370" s="69">
        <f t="shared" si="138"/>
        <v>0</v>
      </c>
      <c r="CF370" s="70" t="str">
        <f t="shared" si="139"/>
        <v/>
      </c>
      <c r="CG370" s="71">
        <f t="shared" si="140"/>
        <v>0</v>
      </c>
      <c r="CH370" s="71">
        <f t="shared" si="141"/>
        <v>0</v>
      </c>
      <c r="CI370" s="71">
        <f t="shared" si="154"/>
        <v>0</v>
      </c>
      <c r="CJ370" s="69">
        <f t="shared" si="155"/>
        <v>0</v>
      </c>
      <c r="CN370" s="73" t="str">
        <f t="shared" si="142"/>
        <v/>
      </c>
      <c r="CO370" s="74" t="str">
        <f t="shared" si="143"/>
        <v/>
      </c>
      <c r="CP370" s="74" t="str">
        <f t="shared" si="147"/>
        <v/>
      </c>
      <c r="CQ370" s="118" t="str">
        <f t="shared" si="144"/>
        <v/>
      </c>
      <c r="CR370" s="118" t="str">
        <f t="shared" si="145"/>
        <v/>
      </c>
      <c r="CS370" s="75" t="str">
        <f t="shared" si="148"/>
        <v/>
      </c>
      <c r="CT370" s="75" t="str">
        <f t="shared" si="149"/>
        <v/>
      </c>
      <c r="CU370" s="74" t="str">
        <f t="shared" si="150"/>
        <v/>
      </c>
      <c r="CV370" s="74" t="str">
        <f t="shared" si="151"/>
        <v/>
      </c>
      <c r="CW370" s="74" t="str">
        <f t="shared" si="156"/>
        <v/>
      </c>
      <c r="CX370" s="110"/>
      <c r="CZ370" s="75">
        <f t="shared" si="157"/>
        <v>0</v>
      </c>
      <c r="DB370" s="74">
        <f>IF(Taula4[[#This Row],[Codi del contracte]]&lt;&gt;"",IF(Taula4[[#This Row],[Codi del contracte]]&gt;199,IF(Taula4[[#This Row],[Codi del contracte]]&lt;300,1,0),0),0)</f>
        <v>0</v>
      </c>
      <c r="DC370" s="74">
        <f>IF(Taula4[[#This Row],[Codi del contracte]]&lt;&gt;"",IF(Taula4[[#This Row],[Codi del contracte]]&gt;499,IF(Taula4[[#This Row],[Codi del contracte]]&lt;600,1,0),0),0)</f>
        <v>0</v>
      </c>
      <c r="DD370" s="74">
        <f t="shared" si="152"/>
        <v>0</v>
      </c>
      <c r="DE370" s="74">
        <f>IF(Taula4[[#This Row],[% Jornada (no posar el símbol %)]]=100,IF(DD370=1,2,0),0)</f>
        <v>0</v>
      </c>
      <c r="DF370" s="74">
        <f>IF(Taula4[[#This Row],[Import anual sol·licitat (màxim 1.200,00€ per treballador)]]=1200,IF(DE370=2,3,0),0)</f>
        <v>0</v>
      </c>
      <c r="DG370" s="74">
        <f>IF(Taula4[[#This Row],[% Jornada (no posar el símbol %)]]&lt;100,IF(Taula4[[#This Row],[Import anual sol·licitat (màxim 1.200,00€ per treballador)]]=1200,4,0),0)</f>
        <v>0</v>
      </c>
      <c r="DH370" s="74">
        <f t="shared" si="158"/>
        <v>0</v>
      </c>
      <c r="DI370" s="74" t="str">
        <f t="shared" si="159"/>
        <v/>
      </c>
      <c r="DJ370" s="74" t="str">
        <f t="shared" si="160"/>
        <v/>
      </c>
      <c r="DK370" s="74" t="str">
        <f t="shared" si="161"/>
        <v/>
      </c>
    </row>
    <row r="371" spans="1:115" ht="13.5" customHeight="1">
      <c r="A371" s="30"/>
      <c r="B371" s="76">
        <v>365</v>
      </c>
      <c r="C371" s="5"/>
      <c r="D371" s="138"/>
      <c r="E371" s="134"/>
      <c r="F371" s="132"/>
      <c r="G371" s="132"/>
      <c r="H371" s="5"/>
      <c r="I371" s="137"/>
      <c r="J371" s="5"/>
      <c r="K371" s="133"/>
      <c r="L371" s="214"/>
      <c r="M371" s="268"/>
      <c r="N371" s="160" t="str">
        <f t="shared" si="135"/>
        <v/>
      </c>
      <c r="O371" s="109"/>
      <c r="P371" s="7"/>
      <c r="Q371" s="7"/>
      <c r="R371" s="7"/>
      <c r="S371" s="7"/>
      <c r="CA371" s="69">
        <f t="shared" si="153"/>
        <v>0</v>
      </c>
      <c r="CB371" s="69" t="str">
        <f t="shared" si="136"/>
        <v/>
      </c>
      <c r="CC371" s="69" t="str">
        <f t="shared" si="137"/>
        <v/>
      </c>
      <c r="CD371" s="69">
        <f t="shared" si="146"/>
        <v>0</v>
      </c>
      <c r="CE371" s="69">
        <f t="shared" si="138"/>
        <v>0</v>
      </c>
      <c r="CF371" s="70" t="str">
        <f t="shared" si="139"/>
        <v/>
      </c>
      <c r="CG371" s="71">
        <f t="shared" si="140"/>
        <v>0</v>
      </c>
      <c r="CH371" s="71">
        <f t="shared" si="141"/>
        <v>0</v>
      </c>
      <c r="CI371" s="71">
        <f t="shared" si="154"/>
        <v>0</v>
      </c>
      <c r="CJ371" s="69">
        <f t="shared" si="155"/>
        <v>0</v>
      </c>
      <c r="CN371" s="73" t="str">
        <f t="shared" si="142"/>
        <v/>
      </c>
      <c r="CO371" s="74" t="str">
        <f t="shared" si="143"/>
        <v/>
      </c>
      <c r="CP371" s="74" t="str">
        <f t="shared" si="147"/>
        <v/>
      </c>
      <c r="CQ371" s="118" t="str">
        <f t="shared" si="144"/>
        <v/>
      </c>
      <c r="CR371" s="118" t="str">
        <f t="shared" si="145"/>
        <v/>
      </c>
      <c r="CS371" s="75" t="str">
        <f t="shared" si="148"/>
        <v/>
      </c>
      <c r="CT371" s="75" t="str">
        <f t="shared" si="149"/>
        <v/>
      </c>
      <c r="CU371" s="74" t="str">
        <f t="shared" si="150"/>
        <v/>
      </c>
      <c r="CV371" s="74" t="str">
        <f t="shared" si="151"/>
        <v/>
      </c>
      <c r="CW371" s="74" t="str">
        <f t="shared" si="156"/>
        <v/>
      </c>
      <c r="CX371" s="110"/>
      <c r="CZ371" s="75">
        <f t="shared" si="157"/>
        <v>0</v>
      </c>
      <c r="DB371" s="74">
        <f>IF(Taula4[[#This Row],[Codi del contracte]]&lt;&gt;"",IF(Taula4[[#This Row],[Codi del contracte]]&gt;199,IF(Taula4[[#This Row],[Codi del contracte]]&lt;300,1,0),0),0)</f>
        <v>0</v>
      </c>
      <c r="DC371" s="74">
        <f>IF(Taula4[[#This Row],[Codi del contracte]]&lt;&gt;"",IF(Taula4[[#This Row],[Codi del contracte]]&gt;499,IF(Taula4[[#This Row],[Codi del contracte]]&lt;600,1,0),0),0)</f>
        <v>0</v>
      </c>
      <c r="DD371" s="74">
        <f t="shared" si="152"/>
        <v>0</v>
      </c>
      <c r="DE371" s="74">
        <f>IF(Taula4[[#This Row],[% Jornada (no posar el símbol %)]]=100,IF(DD371=1,2,0),0)</f>
        <v>0</v>
      </c>
      <c r="DF371" s="74">
        <f>IF(Taula4[[#This Row],[Import anual sol·licitat (màxim 1.200,00€ per treballador)]]=1200,IF(DE371=2,3,0),0)</f>
        <v>0</v>
      </c>
      <c r="DG371" s="74">
        <f>IF(Taula4[[#This Row],[% Jornada (no posar el símbol %)]]&lt;100,IF(Taula4[[#This Row],[Import anual sol·licitat (màxim 1.200,00€ per treballador)]]=1200,4,0),0)</f>
        <v>0</v>
      </c>
      <c r="DH371" s="74">
        <f t="shared" si="158"/>
        <v>0</v>
      </c>
      <c r="DI371" s="74" t="str">
        <f t="shared" si="159"/>
        <v/>
      </c>
      <c r="DJ371" s="74" t="str">
        <f t="shared" si="160"/>
        <v/>
      </c>
      <c r="DK371" s="74" t="str">
        <f t="shared" si="161"/>
        <v/>
      </c>
    </row>
    <row r="372" spans="1:115" ht="13.5" customHeight="1">
      <c r="A372" s="30"/>
      <c r="B372" s="76">
        <v>366</v>
      </c>
      <c r="C372" s="5"/>
      <c r="D372" s="138"/>
      <c r="E372" s="134"/>
      <c r="F372" s="132"/>
      <c r="G372" s="132"/>
      <c r="H372" s="5"/>
      <c r="I372" s="137"/>
      <c r="J372" s="5"/>
      <c r="K372" s="133"/>
      <c r="L372" s="214"/>
      <c r="M372" s="268"/>
      <c r="N372" s="160" t="str">
        <f t="shared" si="135"/>
        <v/>
      </c>
      <c r="O372" s="109"/>
      <c r="P372" s="7"/>
      <c r="Q372" s="7"/>
      <c r="R372" s="7"/>
      <c r="S372" s="7"/>
      <c r="CA372" s="69">
        <f t="shared" si="153"/>
        <v>0</v>
      </c>
      <c r="CB372" s="69" t="str">
        <f t="shared" si="136"/>
        <v/>
      </c>
      <c r="CC372" s="69" t="str">
        <f t="shared" si="137"/>
        <v/>
      </c>
      <c r="CD372" s="69">
        <f t="shared" si="146"/>
        <v>0</v>
      </c>
      <c r="CE372" s="69">
        <f t="shared" si="138"/>
        <v>0</v>
      </c>
      <c r="CF372" s="70" t="str">
        <f t="shared" si="139"/>
        <v/>
      </c>
      <c r="CG372" s="71">
        <f t="shared" si="140"/>
        <v>0</v>
      </c>
      <c r="CH372" s="71">
        <f t="shared" si="141"/>
        <v>0</v>
      </c>
      <c r="CI372" s="71">
        <f t="shared" si="154"/>
        <v>0</v>
      </c>
      <c r="CJ372" s="69">
        <f t="shared" si="155"/>
        <v>0</v>
      </c>
      <c r="CN372" s="73" t="str">
        <f t="shared" si="142"/>
        <v/>
      </c>
      <c r="CO372" s="74" t="str">
        <f t="shared" si="143"/>
        <v/>
      </c>
      <c r="CP372" s="74" t="str">
        <f t="shared" si="147"/>
        <v/>
      </c>
      <c r="CQ372" s="118" t="str">
        <f t="shared" si="144"/>
        <v/>
      </c>
      <c r="CR372" s="118" t="str">
        <f t="shared" si="145"/>
        <v/>
      </c>
      <c r="CS372" s="75" t="str">
        <f t="shared" si="148"/>
        <v/>
      </c>
      <c r="CT372" s="75" t="str">
        <f t="shared" si="149"/>
        <v/>
      </c>
      <c r="CU372" s="74" t="str">
        <f t="shared" si="150"/>
        <v/>
      </c>
      <c r="CV372" s="74" t="str">
        <f t="shared" si="151"/>
        <v/>
      </c>
      <c r="CW372" s="74" t="str">
        <f t="shared" si="156"/>
        <v/>
      </c>
      <c r="CX372" s="110"/>
      <c r="CZ372" s="75">
        <f t="shared" si="157"/>
        <v>0</v>
      </c>
      <c r="DB372" s="74">
        <f>IF(Taula4[[#This Row],[Codi del contracte]]&lt;&gt;"",IF(Taula4[[#This Row],[Codi del contracte]]&gt;199,IF(Taula4[[#This Row],[Codi del contracte]]&lt;300,1,0),0),0)</f>
        <v>0</v>
      </c>
      <c r="DC372" s="74">
        <f>IF(Taula4[[#This Row],[Codi del contracte]]&lt;&gt;"",IF(Taula4[[#This Row],[Codi del contracte]]&gt;499,IF(Taula4[[#This Row],[Codi del contracte]]&lt;600,1,0),0),0)</f>
        <v>0</v>
      </c>
      <c r="DD372" s="74">
        <f t="shared" si="152"/>
        <v>0</v>
      </c>
      <c r="DE372" s="74">
        <f>IF(Taula4[[#This Row],[% Jornada (no posar el símbol %)]]=100,IF(DD372=1,2,0),0)</f>
        <v>0</v>
      </c>
      <c r="DF372" s="74">
        <f>IF(Taula4[[#This Row],[Import anual sol·licitat (màxim 1.200,00€ per treballador)]]=1200,IF(DE372=2,3,0),0)</f>
        <v>0</v>
      </c>
      <c r="DG372" s="74">
        <f>IF(Taula4[[#This Row],[% Jornada (no posar el símbol %)]]&lt;100,IF(Taula4[[#This Row],[Import anual sol·licitat (màxim 1.200,00€ per treballador)]]=1200,4,0),0)</f>
        <v>0</v>
      </c>
      <c r="DH372" s="74">
        <f t="shared" si="158"/>
        <v>0</v>
      </c>
      <c r="DI372" s="74" t="str">
        <f t="shared" si="159"/>
        <v/>
      </c>
      <c r="DJ372" s="74" t="str">
        <f t="shared" si="160"/>
        <v/>
      </c>
      <c r="DK372" s="74" t="str">
        <f t="shared" si="161"/>
        <v/>
      </c>
    </row>
    <row r="373" spans="1:115" ht="13.5" customHeight="1">
      <c r="A373" s="30"/>
      <c r="B373" s="76">
        <v>367</v>
      </c>
      <c r="C373" s="5"/>
      <c r="D373" s="138"/>
      <c r="E373" s="134"/>
      <c r="F373" s="132"/>
      <c r="G373" s="132"/>
      <c r="H373" s="5"/>
      <c r="I373" s="137"/>
      <c r="J373" s="5"/>
      <c r="K373" s="133"/>
      <c r="L373" s="214"/>
      <c r="M373" s="268"/>
      <c r="N373" s="160" t="str">
        <f t="shared" si="135"/>
        <v/>
      </c>
      <c r="O373" s="108"/>
      <c r="P373" s="7"/>
      <c r="Q373" s="7"/>
      <c r="R373" s="7"/>
      <c r="S373" s="7"/>
      <c r="CA373" s="69">
        <f t="shared" si="153"/>
        <v>0</v>
      </c>
      <c r="CB373" s="69" t="str">
        <f t="shared" si="136"/>
        <v/>
      </c>
      <c r="CC373" s="69" t="str">
        <f t="shared" si="137"/>
        <v/>
      </c>
      <c r="CD373" s="69">
        <f t="shared" si="146"/>
        <v>0</v>
      </c>
      <c r="CE373" s="69">
        <f t="shared" si="138"/>
        <v>0</v>
      </c>
      <c r="CF373" s="70" t="str">
        <f t="shared" si="139"/>
        <v/>
      </c>
      <c r="CG373" s="71">
        <f t="shared" si="140"/>
        <v>0</v>
      </c>
      <c r="CH373" s="71">
        <f t="shared" si="141"/>
        <v>0</v>
      </c>
      <c r="CI373" s="71">
        <f t="shared" si="154"/>
        <v>0</v>
      </c>
      <c r="CJ373" s="69">
        <f t="shared" si="155"/>
        <v>0</v>
      </c>
      <c r="CN373" s="73" t="str">
        <f t="shared" si="142"/>
        <v/>
      </c>
      <c r="CO373" s="74" t="str">
        <f t="shared" si="143"/>
        <v/>
      </c>
      <c r="CP373" s="74" t="str">
        <f t="shared" si="147"/>
        <v/>
      </c>
      <c r="CQ373" s="118" t="str">
        <f t="shared" si="144"/>
        <v/>
      </c>
      <c r="CR373" s="118" t="str">
        <f t="shared" si="145"/>
        <v/>
      </c>
      <c r="CS373" s="75" t="str">
        <f t="shared" si="148"/>
        <v/>
      </c>
      <c r="CT373" s="75" t="str">
        <f t="shared" si="149"/>
        <v/>
      </c>
      <c r="CU373" s="74" t="str">
        <f t="shared" si="150"/>
        <v/>
      </c>
      <c r="CV373" s="74" t="str">
        <f t="shared" si="151"/>
        <v/>
      </c>
      <c r="CW373" s="74" t="str">
        <f t="shared" si="156"/>
        <v/>
      </c>
      <c r="CX373" s="110"/>
      <c r="CZ373" s="75">
        <f t="shared" si="157"/>
        <v>0</v>
      </c>
      <c r="DB373" s="74">
        <f>IF(Taula4[[#This Row],[Codi del contracte]]&lt;&gt;"",IF(Taula4[[#This Row],[Codi del contracte]]&gt;199,IF(Taula4[[#This Row],[Codi del contracte]]&lt;300,1,0),0),0)</f>
        <v>0</v>
      </c>
      <c r="DC373" s="74">
        <f>IF(Taula4[[#This Row],[Codi del contracte]]&lt;&gt;"",IF(Taula4[[#This Row],[Codi del contracte]]&gt;499,IF(Taula4[[#This Row],[Codi del contracte]]&lt;600,1,0),0),0)</f>
        <v>0</v>
      </c>
      <c r="DD373" s="74">
        <f t="shared" si="152"/>
        <v>0</v>
      </c>
      <c r="DE373" s="74">
        <f>IF(Taula4[[#This Row],[% Jornada (no posar el símbol %)]]=100,IF(DD373=1,2,0),0)</f>
        <v>0</v>
      </c>
      <c r="DF373" s="74">
        <f>IF(Taula4[[#This Row],[Import anual sol·licitat (màxim 1.200,00€ per treballador)]]=1200,IF(DE373=2,3,0),0)</f>
        <v>0</v>
      </c>
      <c r="DG373" s="74">
        <f>IF(Taula4[[#This Row],[% Jornada (no posar el símbol %)]]&lt;100,IF(Taula4[[#This Row],[Import anual sol·licitat (màxim 1.200,00€ per treballador)]]=1200,4,0),0)</f>
        <v>0</v>
      </c>
      <c r="DH373" s="74">
        <f t="shared" si="158"/>
        <v>0</v>
      </c>
      <c r="DI373" s="74" t="str">
        <f t="shared" si="159"/>
        <v/>
      </c>
      <c r="DJ373" s="74" t="str">
        <f t="shared" si="160"/>
        <v/>
      </c>
      <c r="DK373" s="74" t="str">
        <f t="shared" si="161"/>
        <v/>
      </c>
    </row>
    <row r="374" spans="1:115" ht="13.5" customHeight="1">
      <c r="A374" s="30"/>
      <c r="B374" s="76">
        <v>368</v>
      </c>
      <c r="C374" s="5"/>
      <c r="D374" s="138"/>
      <c r="E374" s="134"/>
      <c r="F374" s="132"/>
      <c r="G374" s="132"/>
      <c r="H374" s="5"/>
      <c r="I374" s="137"/>
      <c r="J374" s="5"/>
      <c r="K374" s="133"/>
      <c r="L374" s="214"/>
      <c r="M374" s="268"/>
      <c r="N374" s="160" t="str">
        <f t="shared" si="135"/>
        <v/>
      </c>
      <c r="O374" s="108"/>
      <c r="P374" s="7"/>
      <c r="Q374" s="7"/>
      <c r="R374" s="7"/>
      <c r="S374" s="7"/>
      <c r="CA374" s="69">
        <f t="shared" si="153"/>
        <v>0</v>
      </c>
      <c r="CB374" s="69" t="str">
        <f t="shared" si="136"/>
        <v/>
      </c>
      <c r="CC374" s="69" t="str">
        <f t="shared" si="137"/>
        <v/>
      </c>
      <c r="CD374" s="69">
        <f t="shared" si="146"/>
        <v>0</v>
      </c>
      <c r="CE374" s="69">
        <f t="shared" si="138"/>
        <v>0</v>
      </c>
      <c r="CF374" s="70" t="str">
        <f t="shared" si="139"/>
        <v/>
      </c>
      <c r="CG374" s="71">
        <f t="shared" si="140"/>
        <v>0</v>
      </c>
      <c r="CH374" s="71">
        <f t="shared" si="141"/>
        <v>0</v>
      </c>
      <c r="CI374" s="71">
        <f t="shared" si="154"/>
        <v>0</v>
      </c>
      <c r="CJ374" s="69">
        <f t="shared" si="155"/>
        <v>0</v>
      </c>
      <c r="CN374" s="73" t="str">
        <f t="shared" si="142"/>
        <v/>
      </c>
      <c r="CO374" s="74" t="str">
        <f t="shared" si="143"/>
        <v/>
      </c>
      <c r="CP374" s="74" t="str">
        <f t="shared" si="147"/>
        <v/>
      </c>
      <c r="CQ374" s="118" t="str">
        <f t="shared" si="144"/>
        <v/>
      </c>
      <c r="CR374" s="118" t="str">
        <f t="shared" si="145"/>
        <v/>
      </c>
      <c r="CS374" s="75" t="str">
        <f t="shared" si="148"/>
        <v/>
      </c>
      <c r="CT374" s="75" t="str">
        <f t="shared" si="149"/>
        <v/>
      </c>
      <c r="CU374" s="74" t="str">
        <f t="shared" si="150"/>
        <v/>
      </c>
      <c r="CV374" s="74" t="str">
        <f t="shared" si="151"/>
        <v/>
      </c>
      <c r="CW374" s="74" t="str">
        <f t="shared" si="156"/>
        <v/>
      </c>
      <c r="CX374" s="110"/>
      <c r="CZ374" s="75">
        <f t="shared" si="157"/>
        <v>0</v>
      </c>
      <c r="DB374" s="74">
        <f>IF(Taula4[[#This Row],[Codi del contracte]]&lt;&gt;"",IF(Taula4[[#This Row],[Codi del contracte]]&gt;199,IF(Taula4[[#This Row],[Codi del contracte]]&lt;300,1,0),0),0)</f>
        <v>0</v>
      </c>
      <c r="DC374" s="74">
        <f>IF(Taula4[[#This Row],[Codi del contracte]]&lt;&gt;"",IF(Taula4[[#This Row],[Codi del contracte]]&gt;499,IF(Taula4[[#This Row],[Codi del contracte]]&lt;600,1,0),0),0)</f>
        <v>0</v>
      </c>
      <c r="DD374" s="74">
        <f t="shared" si="152"/>
        <v>0</v>
      </c>
      <c r="DE374" s="74">
        <f>IF(Taula4[[#This Row],[% Jornada (no posar el símbol %)]]=100,IF(DD374=1,2,0),0)</f>
        <v>0</v>
      </c>
      <c r="DF374" s="74">
        <f>IF(Taula4[[#This Row],[Import anual sol·licitat (màxim 1.200,00€ per treballador)]]=1200,IF(DE374=2,3,0),0)</f>
        <v>0</v>
      </c>
      <c r="DG374" s="74">
        <f>IF(Taula4[[#This Row],[% Jornada (no posar el símbol %)]]&lt;100,IF(Taula4[[#This Row],[Import anual sol·licitat (màxim 1.200,00€ per treballador)]]=1200,4,0),0)</f>
        <v>0</v>
      </c>
      <c r="DH374" s="74">
        <f t="shared" si="158"/>
        <v>0</v>
      </c>
      <c r="DI374" s="74" t="str">
        <f t="shared" si="159"/>
        <v/>
      </c>
      <c r="DJ374" s="74" t="str">
        <f t="shared" si="160"/>
        <v/>
      </c>
      <c r="DK374" s="74" t="str">
        <f t="shared" si="161"/>
        <v/>
      </c>
    </row>
    <row r="375" spans="1:115" ht="13.5" customHeight="1">
      <c r="A375" s="30"/>
      <c r="B375" s="76">
        <v>369</v>
      </c>
      <c r="C375" s="5"/>
      <c r="D375" s="138"/>
      <c r="E375" s="134"/>
      <c r="F375" s="132"/>
      <c r="G375" s="132"/>
      <c r="H375" s="5"/>
      <c r="I375" s="137"/>
      <c r="J375" s="5"/>
      <c r="K375" s="133"/>
      <c r="L375" s="214"/>
      <c r="M375" s="268"/>
      <c r="N375" s="160" t="str">
        <f t="shared" si="135"/>
        <v/>
      </c>
      <c r="O375" s="108"/>
      <c r="P375" s="7"/>
      <c r="Q375" s="7"/>
      <c r="R375" s="7"/>
      <c r="S375" s="7"/>
      <c r="CA375" s="69">
        <f t="shared" si="153"/>
        <v>0</v>
      </c>
      <c r="CB375" s="69" t="str">
        <f t="shared" si="136"/>
        <v/>
      </c>
      <c r="CC375" s="69" t="str">
        <f t="shared" si="137"/>
        <v/>
      </c>
      <c r="CD375" s="69">
        <f t="shared" si="146"/>
        <v>0</v>
      </c>
      <c r="CE375" s="69">
        <f t="shared" si="138"/>
        <v>0</v>
      </c>
      <c r="CF375" s="70" t="str">
        <f t="shared" si="139"/>
        <v/>
      </c>
      <c r="CG375" s="71">
        <f t="shared" si="140"/>
        <v>0</v>
      </c>
      <c r="CH375" s="71">
        <f t="shared" si="141"/>
        <v>0</v>
      </c>
      <c r="CI375" s="71">
        <f t="shared" si="154"/>
        <v>0</v>
      </c>
      <c r="CJ375" s="69">
        <f t="shared" si="155"/>
        <v>0</v>
      </c>
      <c r="CN375" s="73" t="str">
        <f t="shared" si="142"/>
        <v/>
      </c>
      <c r="CO375" s="74" t="str">
        <f t="shared" si="143"/>
        <v/>
      </c>
      <c r="CP375" s="74" t="str">
        <f t="shared" si="147"/>
        <v/>
      </c>
      <c r="CQ375" s="118" t="str">
        <f t="shared" si="144"/>
        <v/>
      </c>
      <c r="CR375" s="118" t="str">
        <f t="shared" si="145"/>
        <v/>
      </c>
      <c r="CS375" s="75" t="str">
        <f t="shared" si="148"/>
        <v/>
      </c>
      <c r="CT375" s="75" t="str">
        <f t="shared" si="149"/>
        <v/>
      </c>
      <c r="CU375" s="74" t="str">
        <f t="shared" si="150"/>
        <v/>
      </c>
      <c r="CV375" s="74" t="str">
        <f t="shared" si="151"/>
        <v/>
      </c>
      <c r="CW375" s="74" t="str">
        <f t="shared" si="156"/>
        <v/>
      </c>
      <c r="CX375" s="110"/>
      <c r="CZ375" s="75">
        <f t="shared" si="157"/>
        <v>0</v>
      </c>
      <c r="DB375" s="74">
        <f>IF(Taula4[[#This Row],[Codi del contracte]]&lt;&gt;"",IF(Taula4[[#This Row],[Codi del contracte]]&gt;199,IF(Taula4[[#This Row],[Codi del contracte]]&lt;300,1,0),0),0)</f>
        <v>0</v>
      </c>
      <c r="DC375" s="74">
        <f>IF(Taula4[[#This Row],[Codi del contracte]]&lt;&gt;"",IF(Taula4[[#This Row],[Codi del contracte]]&gt;499,IF(Taula4[[#This Row],[Codi del contracte]]&lt;600,1,0),0),0)</f>
        <v>0</v>
      </c>
      <c r="DD375" s="74">
        <f t="shared" si="152"/>
        <v>0</v>
      </c>
      <c r="DE375" s="74">
        <f>IF(Taula4[[#This Row],[% Jornada (no posar el símbol %)]]=100,IF(DD375=1,2,0),0)</f>
        <v>0</v>
      </c>
      <c r="DF375" s="74">
        <f>IF(Taula4[[#This Row],[Import anual sol·licitat (màxim 1.200,00€ per treballador)]]=1200,IF(DE375=2,3,0),0)</f>
        <v>0</v>
      </c>
      <c r="DG375" s="74">
        <f>IF(Taula4[[#This Row],[% Jornada (no posar el símbol %)]]&lt;100,IF(Taula4[[#This Row],[Import anual sol·licitat (màxim 1.200,00€ per treballador)]]=1200,4,0),0)</f>
        <v>0</v>
      </c>
      <c r="DH375" s="74">
        <f t="shared" si="158"/>
        <v>0</v>
      </c>
      <c r="DI375" s="74" t="str">
        <f t="shared" si="159"/>
        <v/>
      </c>
      <c r="DJ375" s="74" t="str">
        <f t="shared" si="160"/>
        <v/>
      </c>
      <c r="DK375" s="74" t="str">
        <f t="shared" si="161"/>
        <v/>
      </c>
    </row>
    <row r="376" spans="1:115" ht="13.5" customHeight="1">
      <c r="A376" s="30"/>
      <c r="B376" s="76">
        <v>370</v>
      </c>
      <c r="C376" s="5"/>
      <c r="D376" s="138"/>
      <c r="E376" s="134"/>
      <c r="F376" s="132"/>
      <c r="G376" s="132"/>
      <c r="H376" s="5"/>
      <c r="I376" s="137"/>
      <c r="J376" s="5"/>
      <c r="K376" s="133"/>
      <c r="L376" s="214"/>
      <c r="M376" s="268"/>
      <c r="N376" s="160" t="str">
        <f t="shared" si="135"/>
        <v/>
      </c>
      <c r="O376" s="108"/>
      <c r="P376" s="7"/>
      <c r="Q376" s="7"/>
      <c r="R376" s="7"/>
      <c r="S376" s="7"/>
      <c r="CA376" s="69">
        <f t="shared" si="153"/>
        <v>0</v>
      </c>
      <c r="CB376" s="69" t="str">
        <f t="shared" si="136"/>
        <v/>
      </c>
      <c r="CC376" s="69" t="str">
        <f t="shared" si="137"/>
        <v/>
      </c>
      <c r="CD376" s="69">
        <f t="shared" si="146"/>
        <v>0</v>
      </c>
      <c r="CE376" s="69">
        <f t="shared" si="138"/>
        <v>0</v>
      </c>
      <c r="CF376" s="70" t="str">
        <f t="shared" si="139"/>
        <v/>
      </c>
      <c r="CG376" s="71">
        <f t="shared" si="140"/>
        <v>0</v>
      </c>
      <c r="CH376" s="71">
        <f t="shared" si="141"/>
        <v>0</v>
      </c>
      <c r="CI376" s="71">
        <f t="shared" si="154"/>
        <v>0</v>
      </c>
      <c r="CJ376" s="69">
        <f t="shared" si="155"/>
        <v>0</v>
      </c>
      <c r="CN376" s="73" t="str">
        <f t="shared" si="142"/>
        <v/>
      </c>
      <c r="CO376" s="74" t="str">
        <f t="shared" si="143"/>
        <v/>
      </c>
      <c r="CP376" s="74" t="str">
        <f t="shared" si="147"/>
        <v/>
      </c>
      <c r="CQ376" s="118" t="str">
        <f t="shared" si="144"/>
        <v/>
      </c>
      <c r="CR376" s="118" t="str">
        <f t="shared" si="145"/>
        <v/>
      </c>
      <c r="CS376" s="75" t="str">
        <f t="shared" si="148"/>
        <v/>
      </c>
      <c r="CT376" s="75" t="str">
        <f t="shared" si="149"/>
        <v/>
      </c>
      <c r="CU376" s="74" t="str">
        <f t="shared" si="150"/>
        <v/>
      </c>
      <c r="CV376" s="74" t="str">
        <f t="shared" si="151"/>
        <v/>
      </c>
      <c r="CW376" s="74" t="str">
        <f t="shared" si="156"/>
        <v/>
      </c>
      <c r="CX376" s="110"/>
      <c r="CZ376" s="75">
        <f t="shared" si="157"/>
        <v>0</v>
      </c>
      <c r="DB376" s="74">
        <f>IF(Taula4[[#This Row],[Codi del contracte]]&lt;&gt;"",IF(Taula4[[#This Row],[Codi del contracte]]&gt;199,IF(Taula4[[#This Row],[Codi del contracte]]&lt;300,1,0),0),0)</f>
        <v>0</v>
      </c>
      <c r="DC376" s="74">
        <f>IF(Taula4[[#This Row],[Codi del contracte]]&lt;&gt;"",IF(Taula4[[#This Row],[Codi del contracte]]&gt;499,IF(Taula4[[#This Row],[Codi del contracte]]&lt;600,1,0),0),0)</f>
        <v>0</v>
      </c>
      <c r="DD376" s="74">
        <f t="shared" si="152"/>
        <v>0</v>
      </c>
      <c r="DE376" s="74">
        <f>IF(Taula4[[#This Row],[% Jornada (no posar el símbol %)]]=100,IF(DD376=1,2,0),0)</f>
        <v>0</v>
      </c>
      <c r="DF376" s="74">
        <f>IF(Taula4[[#This Row],[Import anual sol·licitat (màxim 1.200,00€ per treballador)]]=1200,IF(DE376=2,3,0),0)</f>
        <v>0</v>
      </c>
      <c r="DG376" s="74">
        <f>IF(Taula4[[#This Row],[% Jornada (no posar el símbol %)]]&lt;100,IF(Taula4[[#This Row],[Import anual sol·licitat (màxim 1.200,00€ per treballador)]]=1200,4,0),0)</f>
        <v>0</v>
      </c>
      <c r="DH376" s="74">
        <f t="shared" si="158"/>
        <v>0</v>
      </c>
      <c r="DI376" s="74" t="str">
        <f t="shared" si="159"/>
        <v/>
      </c>
      <c r="DJ376" s="74" t="str">
        <f t="shared" si="160"/>
        <v/>
      </c>
      <c r="DK376" s="74" t="str">
        <f t="shared" si="161"/>
        <v/>
      </c>
    </row>
    <row r="377" spans="1:115" ht="13.5" customHeight="1">
      <c r="A377" s="30"/>
      <c r="B377" s="76">
        <v>371</v>
      </c>
      <c r="C377" s="5"/>
      <c r="D377" s="138"/>
      <c r="E377" s="134"/>
      <c r="F377" s="132"/>
      <c r="G377" s="132"/>
      <c r="H377" s="5"/>
      <c r="I377" s="137"/>
      <c r="J377" s="5"/>
      <c r="K377" s="133"/>
      <c r="L377" s="214"/>
      <c r="M377" s="268"/>
      <c r="N377" s="160" t="str">
        <f t="shared" si="135"/>
        <v/>
      </c>
      <c r="O377" s="108"/>
      <c r="P377" s="7"/>
      <c r="Q377" s="7"/>
      <c r="R377" s="7"/>
      <c r="S377" s="7"/>
      <c r="CA377" s="69">
        <f t="shared" si="153"/>
        <v>0</v>
      </c>
      <c r="CB377" s="69" t="str">
        <f t="shared" si="136"/>
        <v/>
      </c>
      <c r="CC377" s="69" t="str">
        <f t="shared" si="137"/>
        <v/>
      </c>
      <c r="CD377" s="69">
        <f t="shared" si="146"/>
        <v>0</v>
      </c>
      <c r="CE377" s="69">
        <f t="shared" si="138"/>
        <v>0</v>
      </c>
      <c r="CF377" s="70" t="str">
        <f t="shared" si="139"/>
        <v/>
      </c>
      <c r="CG377" s="71">
        <f t="shared" si="140"/>
        <v>0</v>
      </c>
      <c r="CH377" s="71">
        <f t="shared" si="141"/>
        <v>0</v>
      </c>
      <c r="CI377" s="71">
        <f t="shared" si="154"/>
        <v>0</v>
      </c>
      <c r="CJ377" s="69">
        <f t="shared" si="155"/>
        <v>0</v>
      </c>
      <c r="CN377" s="73" t="str">
        <f t="shared" si="142"/>
        <v/>
      </c>
      <c r="CO377" s="74" t="str">
        <f t="shared" si="143"/>
        <v/>
      </c>
      <c r="CP377" s="74" t="str">
        <f t="shared" si="147"/>
        <v/>
      </c>
      <c r="CQ377" s="118" t="str">
        <f t="shared" si="144"/>
        <v/>
      </c>
      <c r="CR377" s="118" t="str">
        <f t="shared" si="145"/>
        <v/>
      </c>
      <c r="CS377" s="75" t="str">
        <f t="shared" si="148"/>
        <v/>
      </c>
      <c r="CT377" s="75" t="str">
        <f t="shared" si="149"/>
        <v/>
      </c>
      <c r="CU377" s="74" t="str">
        <f t="shared" si="150"/>
        <v/>
      </c>
      <c r="CV377" s="74" t="str">
        <f t="shared" si="151"/>
        <v/>
      </c>
      <c r="CW377" s="74" t="str">
        <f t="shared" si="156"/>
        <v/>
      </c>
      <c r="CX377" s="110"/>
      <c r="CZ377" s="75">
        <f t="shared" si="157"/>
        <v>0</v>
      </c>
      <c r="DB377" s="74">
        <f>IF(Taula4[[#This Row],[Codi del contracte]]&lt;&gt;"",IF(Taula4[[#This Row],[Codi del contracte]]&gt;199,IF(Taula4[[#This Row],[Codi del contracte]]&lt;300,1,0),0),0)</f>
        <v>0</v>
      </c>
      <c r="DC377" s="74">
        <f>IF(Taula4[[#This Row],[Codi del contracte]]&lt;&gt;"",IF(Taula4[[#This Row],[Codi del contracte]]&gt;499,IF(Taula4[[#This Row],[Codi del contracte]]&lt;600,1,0),0),0)</f>
        <v>0</v>
      </c>
      <c r="DD377" s="74">
        <f t="shared" si="152"/>
        <v>0</v>
      </c>
      <c r="DE377" s="74">
        <f>IF(Taula4[[#This Row],[% Jornada (no posar el símbol %)]]=100,IF(DD377=1,2,0),0)</f>
        <v>0</v>
      </c>
      <c r="DF377" s="74">
        <f>IF(Taula4[[#This Row],[Import anual sol·licitat (màxim 1.200,00€ per treballador)]]=1200,IF(DE377=2,3,0),0)</f>
        <v>0</v>
      </c>
      <c r="DG377" s="74">
        <f>IF(Taula4[[#This Row],[% Jornada (no posar el símbol %)]]&lt;100,IF(Taula4[[#This Row],[Import anual sol·licitat (màxim 1.200,00€ per treballador)]]=1200,4,0),0)</f>
        <v>0</v>
      </c>
      <c r="DH377" s="74">
        <f t="shared" si="158"/>
        <v>0</v>
      </c>
      <c r="DI377" s="74" t="str">
        <f t="shared" si="159"/>
        <v/>
      </c>
      <c r="DJ377" s="74" t="str">
        <f t="shared" si="160"/>
        <v/>
      </c>
      <c r="DK377" s="74" t="str">
        <f t="shared" si="161"/>
        <v/>
      </c>
    </row>
    <row r="378" spans="1:115" ht="13.5" customHeight="1">
      <c r="A378" s="30"/>
      <c r="B378" s="76">
        <v>372</v>
      </c>
      <c r="C378" s="5"/>
      <c r="D378" s="138"/>
      <c r="E378" s="134"/>
      <c r="F378" s="132"/>
      <c r="G378" s="132"/>
      <c r="H378" s="5"/>
      <c r="I378" s="137"/>
      <c r="J378" s="5"/>
      <c r="K378" s="133"/>
      <c r="L378" s="214"/>
      <c r="M378" s="268"/>
      <c r="N378" s="160" t="str">
        <f t="shared" si="135"/>
        <v/>
      </c>
      <c r="O378" s="108"/>
      <c r="P378" s="7"/>
      <c r="Q378" s="7"/>
      <c r="R378" s="7"/>
      <c r="S378" s="7"/>
      <c r="CA378" s="69">
        <f t="shared" si="153"/>
        <v>0</v>
      </c>
      <c r="CB378" s="69" t="str">
        <f t="shared" si="136"/>
        <v/>
      </c>
      <c r="CC378" s="69" t="str">
        <f t="shared" si="137"/>
        <v/>
      </c>
      <c r="CD378" s="69">
        <f t="shared" si="146"/>
        <v>0</v>
      </c>
      <c r="CE378" s="69">
        <f t="shared" si="138"/>
        <v>0</v>
      </c>
      <c r="CF378" s="70" t="str">
        <f t="shared" si="139"/>
        <v/>
      </c>
      <c r="CG378" s="71">
        <f t="shared" si="140"/>
        <v>0</v>
      </c>
      <c r="CH378" s="71">
        <f t="shared" si="141"/>
        <v>0</v>
      </c>
      <c r="CI378" s="71">
        <f t="shared" si="154"/>
        <v>0</v>
      </c>
      <c r="CJ378" s="69">
        <f t="shared" si="155"/>
        <v>0</v>
      </c>
      <c r="CN378" s="73" t="str">
        <f t="shared" si="142"/>
        <v/>
      </c>
      <c r="CO378" s="74" t="str">
        <f t="shared" si="143"/>
        <v/>
      </c>
      <c r="CP378" s="74" t="str">
        <f t="shared" si="147"/>
        <v/>
      </c>
      <c r="CQ378" s="118" t="str">
        <f t="shared" si="144"/>
        <v/>
      </c>
      <c r="CR378" s="118" t="str">
        <f t="shared" si="145"/>
        <v/>
      </c>
      <c r="CS378" s="75" t="str">
        <f t="shared" si="148"/>
        <v/>
      </c>
      <c r="CT378" s="75" t="str">
        <f t="shared" si="149"/>
        <v/>
      </c>
      <c r="CU378" s="74" t="str">
        <f t="shared" si="150"/>
        <v/>
      </c>
      <c r="CV378" s="74" t="str">
        <f t="shared" si="151"/>
        <v/>
      </c>
      <c r="CW378" s="74" t="str">
        <f t="shared" si="156"/>
        <v/>
      </c>
      <c r="CX378" s="110"/>
      <c r="CZ378" s="75">
        <f t="shared" si="157"/>
        <v>0</v>
      </c>
      <c r="DB378" s="74">
        <f>IF(Taula4[[#This Row],[Codi del contracte]]&lt;&gt;"",IF(Taula4[[#This Row],[Codi del contracte]]&gt;199,IF(Taula4[[#This Row],[Codi del contracte]]&lt;300,1,0),0),0)</f>
        <v>0</v>
      </c>
      <c r="DC378" s="74">
        <f>IF(Taula4[[#This Row],[Codi del contracte]]&lt;&gt;"",IF(Taula4[[#This Row],[Codi del contracte]]&gt;499,IF(Taula4[[#This Row],[Codi del contracte]]&lt;600,1,0),0),0)</f>
        <v>0</v>
      </c>
      <c r="DD378" s="74">
        <f t="shared" si="152"/>
        <v>0</v>
      </c>
      <c r="DE378" s="74">
        <f>IF(Taula4[[#This Row],[% Jornada (no posar el símbol %)]]=100,IF(DD378=1,2,0),0)</f>
        <v>0</v>
      </c>
      <c r="DF378" s="74">
        <f>IF(Taula4[[#This Row],[Import anual sol·licitat (màxim 1.200,00€ per treballador)]]=1200,IF(DE378=2,3,0),0)</f>
        <v>0</v>
      </c>
      <c r="DG378" s="74">
        <f>IF(Taula4[[#This Row],[% Jornada (no posar el símbol %)]]&lt;100,IF(Taula4[[#This Row],[Import anual sol·licitat (màxim 1.200,00€ per treballador)]]=1200,4,0),0)</f>
        <v>0</v>
      </c>
      <c r="DH378" s="74">
        <f t="shared" si="158"/>
        <v>0</v>
      </c>
      <c r="DI378" s="74" t="str">
        <f t="shared" si="159"/>
        <v/>
      </c>
      <c r="DJ378" s="74" t="str">
        <f t="shared" si="160"/>
        <v/>
      </c>
      <c r="DK378" s="74" t="str">
        <f t="shared" si="161"/>
        <v/>
      </c>
    </row>
    <row r="379" spans="1:115" ht="13.5" customHeight="1">
      <c r="A379" s="30"/>
      <c r="B379" s="76">
        <v>373</v>
      </c>
      <c r="C379" s="5"/>
      <c r="D379" s="138"/>
      <c r="E379" s="134"/>
      <c r="F379" s="132"/>
      <c r="G379" s="132"/>
      <c r="H379" s="5"/>
      <c r="I379" s="137"/>
      <c r="J379" s="5"/>
      <c r="K379" s="133"/>
      <c r="L379" s="214"/>
      <c r="M379" s="268"/>
      <c r="N379" s="160" t="str">
        <f t="shared" si="135"/>
        <v/>
      </c>
      <c r="O379" s="109"/>
      <c r="P379" s="7"/>
      <c r="Q379" s="7"/>
      <c r="R379" s="7"/>
      <c r="S379" s="7"/>
      <c r="CA379" s="69">
        <f t="shared" si="153"/>
        <v>0</v>
      </c>
      <c r="CB379" s="69" t="str">
        <f t="shared" si="136"/>
        <v/>
      </c>
      <c r="CC379" s="69" t="str">
        <f t="shared" si="137"/>
        <v/>
      </c>
      <c r="CD379" s="69">
        <f t="shared" si="146"/>
        <v>0</v>
      </c>
      <c r="CE379" s="69">
        <f t="shared" si="138"/>
        <v>0</v>
      </c>
      <c r="CF379" s="70" t="str">
        <f t="shared" si="139"/>
        <v/>
      </c>
      <c r="CG379" s="71">
        <f t="shared" si="140"/>
        <v>0</v>
      </c>
      <c r="CH379" s="71">
        <f t="shared" si="141"/>
        <v>0</v>
      </c>
      <c r="CI379" s="71">
        <f t="shared" si="154"/>
        <v>0</v>
      </c>
      <c r="CJ379" s="69">
        <f t="shared" si="155"/>
        <v>0</v>
      </c>
      <c r="CN379" s="73" t="str">
        <f t="shared" si="142"/>
        <v/>
      </c>
      <c r="CO379" s="74" t="str">
        <f t="shared" si="143"/>
        <v/>
      </c>
      <c r="CP379" s="74" t="str">
        <f t="shared" si="147"/>
        <v/>
      </c>
      <c r="CQ379" s="118" t="str">
        <f t="shared" si="144"/>
        <v/>
      </c>
      <c r="CR379" s="118" t="str">
        <f t="shared" si="145"/>
        <v/>
      </c>
      <c r="CS379" s="75" t="str">
        <f t="shared" si="148"/>
        <v/>
      </c>
      <c r="CT379" s="75" t="str">
        <f t="shared" si="149"/>
        <v/>
      </c>
      <c r="CU379" s="74" t="str">
        <f t="shared" si="150"/>
        <v/>
      </c>
      <c r="CV379" s="74" t="str">
        <f t="shared" si="151"/>
        <v/>
      </c>
      <c r="CW379" s="74" t="str">
        <f t="shared" si="156"/>
        <v/>
      </c>
      <c r="CX379" s="110"/>
      <c r="CZ379" s="75">
        <f t="shared" si="157"/>
        <v>0</v>
      </c>
      <c r="DB379" s="74">
        <f>IF(Taula4[[#This Row],[Codi del contracte]]&lt;&gt;"",IF(Taula4[[#This Row],[Codi del contracte]]&gt;199,IF(Taula4[[#This Row],[Codi del contracte]]&lt;300,1,0),0),0)</f>
        <v>0</v>
      </c>
      <c r="DC379" s="74">
        <f>IF(Taula4[[#This Row],[Codi del contracte]]&lt;&gt;"",IF(Taula4[[#This Row],[Codi del contracte]]&gt;499,IF(Taula4[[#This Row],[Codi del contracte]]&lt;600,1,0),0),0)</f>
        <v>0</v>
      </c>
      <c r="DD379" s="74">
        <f t="shared" si="152"/>
        <v>0</v>
      </c>
      <c r="DE379" s="74">
        <f>IF(Taula4[[#This Row],[% Jornada (no posar el símbol %)]]=100,IF(DD379=1,2,0),0)</f>
        <v>0</v>
      </c>
      <c r="DF379" s="74">
        <f>IF(Taula4[[#This Row],[Import anual sol·licitat (màxim 1.200,00€ per treballador)]]=1200,IF(DE379=2,3,0),0)</f>
        <v>0</v>
      </c>
      <c r="DG379" s="74">
        <f>IF(Taula4[[#This Row],[% Jornada (no posar el símbol %)]]&lt;100,IF(Taula4[[#This Row],[Import anual sol·licitat (màxim 1.200,00€ per treballador)]]=1200,4,0),0)</f>
        <v>0</v>
      </c>
      <c r="DH379" s="74">
        <f t="shared" si="158"/>
        <v>0</v>
      </c>
      <c r="DI379" s="74" t="str">
        <f t="shared" si="159"/>
        <v/>
      </c>
      <c r="DJ379" s="74" t="str">
        <f t="shared" si="160"/>
        <v/>
      </c>
      <c r="DK379" s="74" t="str">
        <f t="shared" si="161"/>
        <v/>
      </c>
    </row>
    <row r="380" spans="1:115" ht="13.5" customHeight="1">
      <c r="A380" s="30"/>
      <c r="B380" s="76">
        <v>374</v>
      </c>
      <c r="C380" s="5"/>
      <c r="D380" s="138"/>
      <c r="E380" s="134"/>
      <c r="F380" s="132"/>
      <c r="G380" s="132"/>
      <c r="H380" s="5"/>
      <c r="I380" s="137"/>
      <c r="J380" s="5"/>
      <c r="K380" s="133"/>
      <c r="L380" s="214"/>
      <c r="M380" s="268"/>
      <c r="N380" s="160" t="str">
        <f t="shared" si="135"/>
        <v/>
      </c>
      <c r="O380" s="109"/>
      <c r="P380" s="7"/>
      <c r="Q380" s="7"/>
      <c r="R380" s="7"/>
      <c r="S380" s="7"/>
      <c r="CA380" s="69">
        <f t="shared" si="153"/>
        <v>0</v>
      </c>
      <c r="CB380" s="69" t="str">
        <f t="shared" si="136"/>
        <v/>
      </c>
      <c r="CC380" s="69" t="str">
        <f t="shared" si="137"/>
        <v/>
      </c>
      <c r="CD380" s="69">
        <f t="shared" si="146"/>
        <v>0</v>
      </c>
      <c r="CE380" s="69">
        <f t="shared" si="138"/>
        <v>0</v>
      </c>
      <c r="CF380" s="70" t="str">
        <f t="shared" si="139"/>
        <v/>
      </c>
      <c r="CG380" s="71">
        <f t="shared" si="140"/>
        <v>0</v>
      </c>
      <c r="CH380" s="71">
        <f t="shared" si="141"/>
        <v>0</v>
      </c>
      <c r="CI380" s="71">
        <f t="shared" si="154"/>
        <v>0</v>
      </c>
      <c r="CJ380" s="69">
        <f t="shared" si="155"/>
        <v>0</v>
      </c>
      <c r="CN380" s="73" t="str">
        <f t="shared" si="142"/>
        <v/>
      </c>
      <c r="CO380" s="74" t="str">
        <f t="shared" si="143"/>
        <v/>
      </c>
      <c r="CP380" s="74" t="str">
        <f t="shared" si="147"/>
        <v/>
      </c>
      <c r="CQ380" s="118" t="str">
        <f t="shared" si="144"/>
        <v/>
      </c>
      <c r="CR380" s="118" t="str">
        <f t="shared" si="145"/>
        <v/>
      </c>
      <c r="CS380" s="75" t="str">
        <f t="shared" si="148"/>
        <v/>
      </c>
      <c r="CT380" s="75" t="str">
        <f t="shared" si="149"/>
        <v/>
      </c>
      <c r="CU380" s="74" t="str">
        <f t="shared" si="150"/>
        <v/>
      </c>
      <c r="CV380" s="74" t="str">
        <f t="shared" si="151"/>
        <v/>
      </c>
      <c r="CW380" s="74" t="str">
        <f t="shared" si="156"/>
        <v/>
      </c>
      <c r="CX380" s="110"/>
      <c r="CZ380" s="75">
        <f t="shared" si="157"/>
        <v>0</v>
      </c>
      <c r="DB380" s="74">
        <f>IF(Taula4[[#This Row],[Codi del contracte]]&lt;&gt;"",IF(Taula4[[#This Row],[Codi del contracte]]&gt;199,IF(Taula4[[#This Row],[Codi del contracte]]&lt;300,1,0),0),0)</f>
        <v>0</v>
      </c>
      <c r="DC380" s="74">
        <f>IF(Taula4[[#This Row],[Codi del contracte]]&lt;&gt;"",IF(Taula4[[#This Row],[Codi del contracte]]&gt;499,IF(Taula4[[#This Row],[Codi del contracte]]&lt;600,1,0),0),0)</f>
        <v>0</v>
      </c>
      <c r="DD380" s="74">
        <f t="shared" si="152"/>
        <v>0</v>
      </c>
      <c r="DE380" s="74">
        <f>IF(Taula4[[#This Row],[% Jornada (no posar el símbol %)]]=100,IF(DD380=1,2,0),0)</f>
        <v>0</v>
      </c>
      <c r="DF380" s="74">
        <f>IF(Taula4[[#This Row],[Import anual sol·licitat (màxim 1.200,00€ per treballador)]]=1200,IF(DE380=2,3,0),0)</f>
        <v>0</v>
      </c>
      <c r="DG380" s="74">
        <f>IF(Taula4[[#This Row],[% Jornada (no posar el símbol %)]]&lt;100,IF(Taula4[[#This Row],[Import anual sol·licitat (màxim 1.200,00€ per treballador)]]=1200,4,0),0)</f>
        <v>0</v>
      </c>
      <c r="DH380" s="74">
        <f t="shared" si="158"/>
        <v>0</v>
      </c>
      <c r="DI380" s="74" t="str">
        <f t="shared" si="159"/>
        <v/>
      </c>
      <c r="DJ380" s="74" t="str">
        <f t="shared" si="160"/>
        <v/>
      </c>
      <c r="DK380" s="74" t="str">
        <f t="shared" si="161"/>
        <v/>
      </c>
    </row>
    <row r="381" spans="1:115" ht="13.5" customHeight="1">
      <c r="A381" s="30"/>
      <c r="B381" s="76">
        <v>375</v>
      </c>
      <c r="C381" s="5"/>
      <c r="D381" s="138"/>
      <c r="E381" s="134"/>
      <c r="F381" s="132"/>
      <c r="G381" s="132"/>
      <c r="H381" s="5"/>
      <c r="I381" s="137"/>
      <c r="J381" s="5"/>
      <c r="K381" s="133"/>
      <c r="L381" s="214"/>
      <c r="M381" s="268"/>
      <c r="N381" s="160" t="str">
        <f t="shared" si="135"/>
        <v/>
      </c>
      <c r="O381" s="109"/>
      <c r="P381" s="7"/>
      <c r="Q381" s="7"/>
      <c r="R381" s="7"/>
      <c r="S381" s="7"/>
      <c r="CA381" s="69">
        <f t="shared" si="153"/>
        <v>0</v>
      </c>
      <c r="CB381" s="69" t="str">
        <f t="shared" si="136"/>
        <v/>
      </c>
      <c r="CC381" s="69" t="str">
        <f t="shared" si="137"/>
        <v/>
      </c>
      <c r="CD381" s="69">
        <f t="shared" si="146"/>
        <v>0</v>
      </c>
      <c r="CE381" s="69">
        <f t="shared" si="138"/>
        <v>0</v>
      </c>
      <c r="CF381" s="70" t="str">
        <f t="shared" si="139"/>
        <v/>
      </c>
      <c r="CG381" s="71">
        <f t="shared" si="140"/>
        <v>0</v>
      </c>
      <c r="CH381" s="71">
        <f t="shared" si="141"/>
        <v>0</v>
      </c>
      <c r="CI381" s="71">
        <f t="shared" si="154"/>
        <v>0</v>
      </c>
      <c r="CJ381" s="69">
        <f t="shared" si="155"/>
        <v>0</v>
      </c>
      <c r="CN381" s="73" t="str">
        <f t="shared" si="142"/>
        <v/>
      </c>
      <c r="CO381" s="74" t="str">
        <f t="shared" si="143"/>
        <v/>
      </c>
      <c r="CP381" s="74" t="str">
        <f t="shared" si="147"/>
        <v/>
      </c>
      <c r="CQ381" s="118" t="str">
        <f t="shared" si="144"/>
        <v/>
      </c>
      <c r="CR381" s="118" t="str">
        <f t="shared" si="145"/>
        <v/>
      </c>
      <c r="CS381" s="75" t="str">
        <f t="shared" si="148"/>
        <v/>
      </c>
      <c r="CT381" s="75" t="str">
        <f t="shared" si="149"/>
        <v/>
      </c>
      <c r="CU381" s="74" t="str">
        <f t="shared" si="150"/>
        <v/>
      </c>
      <c r="CV381" s="74" t="str">
        <f t="shared" si="151"/>
        <v/>
      </c>
      <c r="CW381" s="74" t="str">
        <f t="shared" si="156"/>
        <v/>
      </c>
      <c r="CX381" s="110"/>
      <c r="CZ381" s="75">
        <f t="shared" si="157"/>
        <v>0</v>
      </c>
      <c r="DB381" s="74">
        <f>IF(Taula4[[#This Row],[Codi del contracte]]&lt;&gt;"",IF(Taula4[[#This Row],[Codi del contracte]]&gt;199,IF(Taula4[[#This Row],[Codi del contracte]]&lt;300,1,0),0),0)</f>
        <v>0</v>
      </c>
      <c r="DC381" s="74">
        <f>IF(Taula4[[#This Row],[Codi del contracte]]&lt;&gt;"",IF(Taula4[[#This Row],[Codi del contracte]]&gt;499,IF(Taula4[[#This Row],[Codi del contracte]]&lt;600,1,0),0),0)</f>
        <v>0</v>
      </c>
      <c r="DD381" s="74">
        <f t="shared" si="152"/>
        <v>0</v>
      </c>
      <c r="DE381" s="74">
        <f>IF(Taula4[[#This Row],[% Jornada (no posar el símbol %)]]=100,IF(DD381=1,2,0),0)</f>
        <v>0</v>
      </c>
      <c r="DF381" s="74">
        <f>IF(Taula4[[#This Row],[Import anual sol·licitat (màxim 1.200,00€ per treballador)]]=1200,IF(DE381=2,3,0),0)</f>
        <v>0</v>
      </c>
      <c r="DG381" s="74">
        <f>IF(Taula4[[#This Row],[% Jornada (no posar el símbol %)]]&lt;100,IF(Taula4[[#This Row],[Import anual sol·licitat (màxim 1.200,00€ per treballador)]]=1200,4,0),0)</f>
        <v>0</v>
      </c>
      <c r="DH381" s="74">
        <f t="shared" si="158"/>
        <v>0</v>
      </c>
      <c r="DI381" s="74" t="str">
        <f t="shared" si="159"/>
        <v/>
      </c>
      <c r="DJ381" s="74" t="str">
        <f t="shared" si="160"/>
        <v/>
      </c>
      <c r="DK381" s="74" t="str">
        <f t="shared" si="161"/>
        <v/>
      </c>
    </row>
    <row r="382" spans="1:115" ht="13.5" customHeight="1">
      <c r="A382" s="30"/>
      <c r="B382" s="76">
        <v>376</v>
      </c>
      <c r="C382" s="5"/>
      <c r="D382" s="138"/>
      <c r="E382" s="134"/>
      <c r="F382" s="132"/>
      <c r="G382" s="132"/>
      <c r="H382" s="5"/>
      <c r="I382" s="137"/>
      <c r="J382" s="5"/>
      <c r="K382" s="133"/>
      <c r="L382" s="214"/>
      <c r="M382" s="268"/>
      <c r="N382" s="160" t="str">
        <f t="shared" si="135"/>
        <v/>
      </c>
      <c r="O382" s="109"/>
      <c r="P382" s="7"/>
      <c r="Q382" s="7"/>
      <c r="R382" s="7"/>
      <c r="S382" s="7"/>
      <c r="CA382" s="69">
        <f t="shared" si="153"/>
        <v>0</v>
      </c>
      <c r="CB382" s="69" t="str">
        <f t="shared" si="136"/>
        <v/>
      </c>
      <c r="CC382" s="69" t="str">
        <f t="shared" si="137"/>
        <v/>
      </c>
      <c r="CD382" s="69">
        <f t="shared" si="146"/>
        <v>0</v>
      </c>
      <c r="CE382" s="69">
        <f t="shared" si="138"/>
        <v>0</v>
      </c>
      <c r="CF382" s="70" t="str">
        <f t="shared" si="139"/>
        <v/>
      </c>
      <c r="CG382" s="71">
        <f t="shared" si="140"/>
        <v>0</v>
      </c>
      <c r="CH382" s="71">
        <f t="shared" si="141"/>
        <v>0</v>
      </c>
      <c r="CI382" s="71">
        <f t="shared" si="154"/>
        <v>0</v>
      </c>
      <c r="CJ382" s="69">
        <f t="shared" si="155"/>
        <v>0</v>
      </c>
      <c r="CN382" s="73" t="str">
        <f t="shared" si="142"/>
        <v/>
      </c>
      <c r="CO382" s="74" t="str">
        <f t="shared" si="143"/>
        <v/>
      </c>
      <c r="CP382" s="74" t="str">
        <f t="shared" si="147"/>
        <v/>
      </c>
      <c r="CQ382" s="118" t="str">
        <f t="shared" si="144"/>
        <v/>
      </c>
      <c r="CR382" s="118" t="str">
        <f t="shared" si="145"/>
        <v/>
      </c>
      <c r="CS382" s="75" t="str">
        <f t="shared" si="148"/>
        <v/>
      </c>
      <c r="CT382" s="75" t="str">
        <f t="shared" si="149"/>
        <v/>
      </c>
      <c r="CU382" s="74" t="str">
        <f t="shared" si="150"/>
        <v/>
      </c>
      <c r="CV382" s="74" t="str">
        <f t="shared" si="151"/>
        <v/>
      </c>
      <c r="CW382" s="74" t="str">
        <f t="shared" si="156"/>
        <v/>
      </c>
      <c r="CX382" s="110"/>
      <c r="CZ382" s="75">
        <f t="shared" si="157"/>
        <v>0</v>
      </c>
      <c r="DB382" s="74">
        <f>IF(Taula4[[#This Row],[Codi del contracte]]&lt;&gt;"",IF(Taula4[[#This Row],[Codi del contracte]]&gt;199,IF(Taula4[[#This Row],[Codi del contracte]]&lt;300,1,0),0),0)</f>
        <v>0</v>
      </c>
      <c r="DC382" s="74">
        <f>IF(Taula4[[#This Row],[Codi del contracte]]&lt;&gt;"",IF(Taula4[[#This Row],[Codi del contracte]]&gt;499,IF(Taula4[[#This Row],[Codi del contracte]]&lt;600,1,0),0),0)</f>
        <v>0</v>
      </c>
      <c r="DD382" s="74">
        <f t="shared" si="152"/>
        <v>0</v>
      </c>
      <c r="DE382" s="74">
        <f>IF(Taula4[[#This Row],[% Jornada (no posar el símbol %)]]=100,IF(DD382=1,2,0),0)</f>
        <v>0</v>
      </c>
      <c r="DF382" s="74">
        <f>IF(Taula4[[#This Row],[Import anual sol·licitat (màxim 1.200,00€ per treballador)]]=1200,IF(DE382=2,3,0),0)</f>
        <v>0</v>
      </c>
      <c r="DG382" s="74">
        <f>IF(Taula4[[#This Row],[% Jornada (no posar el símbol %)]]&lt;100,IF(Taula4[[#This Row],[Import anual sol·licitat (màxim 1.200,00€ per treballador)]]=1200,4,0),0)</f>
        <v>0</v>
      </c>
      <c r="DH382" s="74">
        <f t="shared" si="158"/>
        <v>0</v>
      </c>
      <c r="DI382" s="74" t="str">
        <f t="shared" si="159"/>
        <v/>
      </c>
      <c r="DJ382" s="74" t="str">
        <f t="shared" si="160"/>
        <v/>
      </c>
      <c r="DK382" s="74" t="str">
        <f t="shared" si="161"/>
        <v/>
      </c>
    </row>
    <row r="383" spans="1:115" ht="13.5" customHeight="1">
      <c r="A383" s="30"/>
      <c r="B383" s="76">
        <v>377</v>
      </c>
      <c r="C383" s="5"/>
      <c r="D383" s="138"/>
      <c r="E383" s="134"/>
      <c r="F383" s="132"/>
      <c r="G383" s="132"/>
      <c r="H383" s="5"/>
      <c r="I383" s="137"/>
      <c r="J383" s="5"/>
      <c r="K383" s="133"/>
      <c r="L383" s="214"/>
      <c r="M383" s="268"/>
      <c r="N383" s="160" t="str">
        <f t="shared" si="135"/>
        <v/>
      </c>
      <c r="O383" s="109"/>
      <c r="P383" s="7"/>
      <c r="Q383" s="7"/>
      <c r="R383" s="7"/>
      <c r="S383" s="7"/>
      <c r="CA383" s="69">
        <f t="shared" si="153"/>
        <v>0</v>
      </c>
      <c r="CB383" s="69" t="str">
        <f t="shared" si="136"/>
        <v/>
      </c>
      <c r="CC383" s="69" t="str">
        <f t="shared" si="137"/>
        <v/>
      </c>
      <c r="CD383" s="69">
        <f t="shared" si="146"/>
        <v>0</v>
      </c>
      <c r="CE383" s="69">
        <f t="shared" si="138"/>
        <v>0</v>
      </c>
      <c r="CF383" s="70" t="str">
        <f t="shared" si="139"/>
        <v/>
      </c>
      <c r="CG383" s="71">
        <f t="shared" si="140"/>
        <v>0</v>
      </c>
      <c r="CH383" s="71">
        <f t="shared" si="141"/>
        <v>0</v>
      </c>
      <c r="CI383" s="71">
        <f t="shared" si="154"/>
        <v>0</v>
      </c>
      <c r="CJ383" s="69">
        <f t="shared" si="155"/>
        <v>0</v>
      </c>
      <c r="CN383" s="73" t="str">
        <f t="shared" si="142"/>
        <v/>
      </c>
      <c r="CO383" s="74" t="str">
        <f t="shared" si="143"/>
        <v/>
      </c>
      <c r="CP383" s="74" t="str">
        <f t="shared" si="147"/>
        <v/>
      </c>
      <c r="CQ383" s="118" t="str">
        <f t="shared" si="144"/>
        <v/>
      </c>
      <c r="CR383" s="118" t="str">
        <f t="shared" si="145"/>
        <v/>
      </c>
      <c r="CS383" s="75" t="str">
        <f t="shared" si="148"/>
        <v/>
      </c>
      <c r="CT383" s="75" t="str">
        <f t="shared" si="149"/>
        <v/>
      </c>
      <c r="CU383" s="74" t="str">
        <f t="shared" si="150"/>
        <v/>
      </c>
      <c r="CV383" s="74" t="str">
        <f t="shared" si="151"/>
        <v/>
      </c>
      <c r="CW383" s="74" t="str">
        <f t="shared" si="156"/>
        <v/>
      </c>
      <c r="CX383" s="110"/>
      <c r="CZ383" s="75">
        <f t="shared" si="157"/>
        <v>0</v>
      </c>
      <c r="DB383" s="74">
        <f>IF(Taula4[[#This Row],[Codi del contracte]]&lt;&gt;"",IF(Taula4[[#This Row],[Codi del contracte]]&gt;199,IF(Taula4[[#This Row],[Codi del contracte]]&lt;300,1,0),0),0)</f>
        <v>0</v>
      </c>
      <c r="DC383" s="74">
        <f>IF(Taula4[[#This Row],[Codi del contracte]]&lt;&gt;"",IF(Taula4[[#This Row],[Codi del contracte]]&gt;499,IF(Taula4[[#This Row],[Codi del contracte]]&lt;600,1,0),0),0)</f>
        <v>0</v>
      </c>
      <c r="DD383" s="74">
        <f t="shared" si="152"/>
        <v>0</v>
      </c>
      <c r="DE383" s="74">
        <f>IF(Taula4[[#This Row],[% Jornada (no posar el símbol %)]]=100,IF(DD383=1,2,0),0)</f>
        <v>0</v>
      </c>
      <c r="DF383" s="74">
        <f>IF(Taula4[[#This Row],[Import anual sol·licitat (màxim 1.200,00€ per treballador)]]=1200,IF(DE383=2,3,0),0)</f>
        <v>0</v>
      </c>
      <c r="DG383" s="74">
        <f>IF(Taula4[[#This Row],[% Jornada (no posar el símbol %)]]&lt;100,IF(Taula4[[#This Row],[Import anual sol·licitat (màxim 1.200,00€ per treballador)]]=1200,4,0),0)</f>
        <v>0</v>
      </c>
      <c r="DH383" s="74">
        <f t="shared" si="158"/>
        <v>0</v>
      </c>
      <c r="DI383" s="74" t="str">
        <f t="shared" si="159"/>
        <v/>
      </c>
      <c r="DJ383" s="74" t="str">
        <f t="shared" si="160"/>
        <v/>
      </c>
      <c r="DK383" s="74" t="str">
        <f t="shared" si="161"/>
        <v/>
      </c>
    </row>
    <row r="384" spans="1:115" ht="13.5" customHeight="1">
      <c r="A384" s="30"/>
      <c r="B384" s="76">
        <v>378</v>
      </c>
      <c r="C384" s="5"/>
      <c r="D384" s="138"/>
      <c r="E384" s="134"/>
      <c r="F384" s="132"/>
      <c r="G384" s="132"/>
      <c r="H384" s="5"/>
      <c r="I384" s="137"/>
      <c r="J384" s="5"/>
      <c r="K384" s="133"/>
      <c r="L384" s="214"/>
      <c r="M384" s="268"/>
      <c r="N384" s="160" t="str">
        <f t="shared" si="135"/>
        <v/>
      </c>
      <c r="O384" s="109"/>
      <c r="P384" s="7"/>
      <c r="Q384" s="7"/>
      <c r="R384" s="7"/>
      <c r="S384" s="7"/>
      <c r="CA384" s="69">
        <f t="shared" si="153"/>
        <v>0</v>
      </c>
      <c r="CB384" s="69" t="str">
        <f t="shared" si="136"/>
        <v/>
      </c>
      <c r="CC384" s="69" t="str">
        <f t="shared" si="137"/>
        <v/>
      </c>
      <c r="CD384" s="69">
        <f t="shared" si="146"/>
        <v>0</v>
      </c>
      <c r="CE384" s="69">
        <f t="shared" si="138"/>
        <v>0</v>
      </c>
      <c r="CF384" s="70" t="str">
        <f t="shared" si="139"/>
        <v/>
      </c>
      <c r="CG384" s="71">
        <f t="shared" si="140"/>
        <v>0</v>
      </c>
      <c r="CH384" s="71">
        <f t="shared" si="141"/>
        <v>0</v>
      </c>
      <c r="CI384" s="71">
        <f t="shared" si="154"/>
        <v>0</v>
      </c>
      <c r="CJ384" s="69">
        <f t="shared" si="155"/>
        <v>0</v>
      </c>
      <c r="CN384" s="73" t="str">
        <f t="shared" si="142"/>
        <v/>
      </c>
      <c r="CO384" s="74" t="str">
        <f t="shared" si="143"/>
        <v/>
      </c>
      <c r="CP384" s="74" t="str">
        <f t="shared" si="147"/>
        <v/>
      </c>
      <c r="CQ384" s="118" t="str">
        <f t="shared" si="144"/>
        <v/>
      </c>
      <c r="CR384" s="118" t="str">
        <f t="shared" si="145"/>
        <v/>
      </c>
      <c r="CS384" s="75" t="str">
        <f t="shared" si="148"/>
        <v/>
      </c>
      <c r="CT384" s="75" t="str">
        <f t="shared" si="149"/>
        <v/>
      </c>
      <c r="CU384" s="74" t="str">
        <f t="shared" si="150"/>
        <v/>
      </c>
      <c r="CV384" s="74" t="str">
        <f t="shared" si="151"/>
        <v/>
      </c>
      <c r="CW384" s="74" t="str">
        <f t="shared" si="156"/>
        <v/>
      </c>
      <c r="CX384" s="110"/>
      <c r="CZ384" s="75">
        <f t="shared" si="157"/>
        <v>0</v>
      </c>
      <c r="DB384" s="74">
        <f>IF(Taula4[[#This Row],[Codi del contracte]]&lt;&gt;"",IF(Taula4[[#This Row],[Codi del contracte]]&gt;199,IF(Taula4[[#This Row],[Codi del contracte]]&lt;300,1,0),0),0)</f>
        <v>0</v>
      </c>
      <c r="DC384" s="74">
        <f>IF(Taula4[[#This Row],[Codi del contracte]]&lt;&gt;"",IF(Taula4[[#This Row],[Codi del contracte]]&gt;499,IF(Taula4[[#This Row],[Codi del contracte]]&lt;600,1,0),0),0)</f>
        <v>0</v>
      </c>
      <c r="DD384" s="74">
        <f t="shared" si="152"/>
        <v>0</v>
      </c>
      <c r="DE384" s="74">
        <f>IF(Taula4[[#This Row],[% Jornada (no posar el símbol %)]]=100,IF(DD384=1,2,0),0)</f>
        <v>0</v>
      </c>
      <c r="DF384" s="74">
        <f>IF(Taula4[[#This Row],[Import anual sol·licitat (màxim 1.200,00€ per treballador)]]=1200,IF(DE384=2,3,0),0)</f>
        <v>0</v>
      </c>
      <c r="DG384" s="74">
        <f>IF(Taula4[[#This Row],[% Jornada (no posar el símbol %)]]&lt;100,IF(Taula4[[#This Row],[Import anual sol·licitat (màxim 1.200,00€ per treballador)]]=1200,4,0),0)</f>
        <v>0</v>
      </c>
      <c r="DH384" s="74">
        <f t="shared" si="158"/>
        <v>0</v>
      </c>
      <c r="DI384" s="74" t="str">
        <f t="shared" si="159"/>
        <v/>
      </c>
      <c r="DJ384" s="74" t="str">
        <f t="shared" si="160"/>
        <v/>
      </c>
      <c r="DK384" s="74" t="str">
        <f t="shared" si="161"/>
        <v/>
      </c>
    </row>
    <row r="385" spans="1:115" ht="13.5" customHeight="1">
      <c r="A385" s="30"/>
      <c r="B385" s="76">
        <v>379</v>
      </c>
      <c r="C385" s="5"/>
      <c r="D385" s="138"/>
      <c r="E385" s="134"/>
      <c r="F385" s="132"/>
      <c r="G385" s="132"/>
      <c r="H385" s="5"/>
      <c r="I385" s="137"/>
      <c r="J385" s="5"/>
      <c r="K385" s="133"/>
      <c r="L385" s="214"/>
      <c r="M385" s="268"/>
      <c r="N385" s="160" t="str">
        <f t="shared" si="135"/>
        <v/>
      </c>
      <c r="O385" s="109"/>
      <c r="P385" s="7"/>
      <c r="Q385" s="7"/>
      <c r="R385" s="7"/>
      <c r="S385" s="7"/>
      <c r="CA385" s="69">
        <f t="shared" si="153"/>
        <v>0</v>
      </c>
      <c r="CB385" s="69" t="str">
        <f t="shared" si="136"/>
        <v/>
      </c>
      <c r="CC385" s="69" t="str">
        <f t="shared" si="137"/>
        <v/>
      </c>
      <c r="CD385" s="69">
        <f t="shared" si="146"/>
        <v>0</v>
      </c>
      <c r="CE385" s="69">
        <f t="shared" si="138"/>
        <v>0</v>
      </c>
      <c r="CF385" s="70" t="str">
        <f t="shared" si="139"/>
        <v/>
      </c>
      <c r="CG385" s="71">
        <f t="shared" si="140"/>
        <v>0</v>
      </c>
      <c r="CH385" s="71">
        <f t="shared" si="141"/>
        <v>0</v>
      </c>
      <c r="CI385" s="71">
        <f t="shared" si="154"/>
        <v>0</v>
      </c>
      <c r="CJ385" s="69">
        <f t="shared" si="155"/>
        <v>0</v>
      </c>
      <c r="CN385" s="73" t="str">
        <f t="shared" si="142"/>
        <v/>
      </c>
      <c r="CO385" s="74" t="str">
        <f t="shared" si="143"/>
        <v/>
      </c>
      <c r="CP385" s="74" t="str">
        <f t="shared" si="147"/>
        <v/>
      </c>
      <c r="CQ385" s="118" t="str">
        <f t="shared" si="144"/>
        <v/>
      </c>
      <c r="CR385" s="118" t="str">
        <f t="shared" si="145"/>
        <v/>
      </c>
      <c r="CS385" s="75" t="str">
        <f t="shared" si="148"/>
        <v/>
      </c>
      <c r="CT385" s="75" t="str">
        <f t="shared" si="149"/>
        <v/>
      </c>
      <c r="CU385" s="74" t="str">
        <f t="shared" si="150"/>
        <v/>
      </c>
      <c r="CV385" s="74" t="str">
        <f t="shared" si="151"/>
        <v/>
      </c>
      <c r="CW385" s="74" t="str">
        <f t="shared" si="156"/>
        <v/>
      </c>
      <c r="CX385" s="110"/>
      <c r="CZ385" s="75">
        <f t="shared" si="157"/>
        <v>0</v>
      </c>
      <c r="DB385" s="74">
        <f>IF(Taula4[[#This Row],[Codi del contracte]]&lt;&gt;"",IF(Taula4[[#This Row],[Codi del contracte]]&gt;199,IF(Taula4[[#This Row],[Codi del contracte]]&lt;300,1,0),0),0)</f>
        <v>0</v>
      </c>
      <c r="DC385" s="74">
        <f>IF(Taula4[[#This Row],[Codi del contracte]]&lt;&gt;"",IF(Taula4[[#This Row],[Codi del contracte]]&gt;499,IF(Taula4[[#This Row],[Codi del contracte]]&lt;600,1,0),0),0)</f>
        <v>0</v>
      </c>
      <c r="DD385" s="74">
        <f t="shared" si="152"/>
        <v>0</v>
      </c>
      <c r="DE385" s="74">
        <f>IF(Taula4[[#This Row],[% Jornada (no posar el símbol %)]]=100,IF(DD385=1,2,0),0)</f>
        <v>0</v>
      </c>
      <c r="DF385" s="74">
        <f>IF(Taula4[[#This Row],[Import anual sol·licitat (màxim 1.200,00€ per treballador)]]=1200,IF(DE385=2,3,0),0)</f>
        <v>0</v>
      </c>
      <c r="DG385" s="74">
        <f>IF(Taula4[[#This Row],[% Jornada (no posar el símbol %)]]&lt;100,IF(Taula4[[#This Row],[Import anual sol·licitat (màxim 1.200,00€ per treballador)]]=1200,4,0),0)</f>
        <v>0</v>
      </c>
      <c r="DH385" s="74">
        <f t="shared" si="158"/>
        <v>0</v>
      </c>
      <c r="DI385" s="74" t="str">
        <f t="shared" si="159"/>
        <v/>
      </c>
      <c r="DJ385" s="74" t="str">
        <f t="shared" si="160"/>
        <v/>
      </c>
      <c r="DK385" s="74" t="str">
        <f t="shared" si="161"/>
        <v/>
      </c>
    </row>
    <row r="386" spans="1:115" ht="13.5" customHeight="1">
      <c r="A386" s="30"/>
      <c r="B386" s="76">
        <v>380</v>
      </c>
      <c r="C386" s="5"/>
      <c r="D386" s="138"/>
      <c r="E386" s="134"/>
      <c r="F386" s="132"/>
      <c r="G386" s="132"/>
      <c r="H386" s="5"/>
      <c r="I386" s="137"/>
      <c r="J386" s="5"/>
      <c r="K386" s="133"/>
      <c r="L386" s="214"/>
      <c r="M386" s="268"/>
      <c r="N386" s="160" t="str">
        <f t="shared" si="135"/>
        <v/>
      </c>
      <c r="O386" s="109"/>
      <c r="P386" s="7"/>
      <c r="Q386" s="7"/>
      <c r="R386" s="7"/>
      <c r="S386" s="7"/>
      <c r="CA386" s="69">
        <f t="shared" si="153"/>
        <v>0</v>
      </c>
      <c r="CB386" s="69" t="str">
        <f t="shared" si="136"/>
        <v/>
      </c>
      <c r="CC386" s="69" t="str">
        <f t="shared" si="137"/>
        <v/>
      </c>
      <c r="CD386" s="69">
        <f t="shared" si="146"/>
        <v>0</v>
      </c>
      <c r="CE386" s="69">
        <f t="shared" si="138"/>
        <v>0</v>
      </c>
      <c r="CF386" s="70" t="str">
        <f t="shared" si="139"/>
        <v/>
      </c>
      <c r="CG386" s="71">
        <f t="shared" si="140"/>
        <v>0</v>
      </c>
      <c r="CH386" s="71">
        <f t="shared" si="141"/>
        <v>0</v>
      </c>
      <c r="CI386" s="71">
        <f t="shared" si="154"/>
        <v>0</v>
      </c>
      <c r="CJ386" s="69">
        <f t="shared" si="155"/>
        <v>0</v>
      </c>
      <c r="CN386" s="73" t="str">
        <f t="shared" si="142"/>
        <v/>
      </c>
      <c r="CO386" s="74" t="str">
        <f t="shared" si="143"/>
        <v/>
      </c>
      <c r="CP386" s="74" t="str">
        <f t="shared" si="147"/>
        <v/>
      </c>
      <c r="CQ386" s="118" t="str">
        <f t="shared" si="144"/>
        <v/>
      </c>
      <c r="CR386" s="118" t="str">
        <f t="shared" si="145"/>
        <v/>
      </c>
      <c r="CS386" s="75" t="str">
        <f t="shared" si="148"/>
        <v/>
      </c>
      <c r="CT386" s="75" t="str">
        <f t="shared" si="149"/>
        <v/>
      </c>
      <c r="CU386" s="74" t="str">
        <f t="shared" si="150"/>
        <v/>
      </c>
      <c r="CV386" s="74" t="str">
        <f t="shared" si="151"/>
        <v/>
      </c>
      <c r="CW386" s="74" t="str">
        <f t="shared" si="156"/>
        <v/>
      </c>
      <c r="CX386" s="110"/>
      <c r="CZ386" s="75">
        <f t="shared" si="157"/>
        <v>0</v>
      </c>
      <c r="DB386" s="74">
        <f>IF(Taula4[[#This Row],[Codi del contracte]]&lt;&gt;"",IF(Taula4[[#This Row],[Codi del contracte]]&gt;199,IF(Taula4[[#This Row],[Codi del contracte]]&lt;300,1,0),0),0)</f>
        <v>0</v>
      </c>
      <c r="DC386" s="74">
        <f>IF(Taula4[[#This Row],[Codi del contracte]]&lt;&gt;"",IF(Taula4[[#This Row],[Codi del contracte]]&gt;499,IF(Taula4[[#This Row],[Codi del contracte]]&lt;600,1,0),0),0)</f>
        <v>0</v>
      </c>
      <c r="DD386" s="74">
        <f t="shared" si="152"/>
        <v>0</v>
      </c>
      <c r="DE386" s="74">
        <f>IF(Taula4[[#This Row],[% Jornada (no posar el símbol %)]]=100,IF(DD386=1,2,0),0)</f>
        <v>0</v>
      </c>
      <c r="DF386" s="74">
        <f>IF(Taula4[[#This Row],[Import anual sol·licitat (màxim 1.200,00€ per treballador)]]=1200,IF(DE386=2,3,0),0)</f>
        <v>0</v>
      </c>
      <c r="DG386" s="74">
        <f>IF(Taula4[[#This Row],[% Jornada (no posar el símbol %)]]&lt;100,IF(Taula4[[#This Row],[Import anual sol·licitat (màxim 1.200,00€ per treballador)]]=1200,4,0),0)</f>
        <v>0</v>
      </c>
      <c r="DH386" s="74">
        <f t="shared" si="158"/>
        <v>0</v>
      </c>
      <c r="DI386" s="74" t="str">
        <f t="shared" si="159"/>
        <v/>
      </c>
      <c r="DJ386" s="74" t="str">
        <f t="shared" si="160"/>
        <v/>
      </c>
      <c r="DK386" s="74" t="str">
        <f t="shared" si="161"/>
        <v/>
      </c>
    </row>
    <row r="387" spans="1:115" ht="13.5" customHeight="1">
      <c r="A387" s="30"/>
      <c r="B387" s="76">
        <v>381</v>
      </c>
      <c r="C387" s="5"/>
      <c r="D387" s="138"/>
      <c r="E387" s="134"/>
      <c r="F387" s="132"/>
      <c r="G387" s="132"/>
      <c r="H387" s="5"/>
      <c r="I387" s="137"/>
      <c r="J387" s="5"/>
      <c r="K387" s="133"/>
      <c r="L387" s="214"/>
      <c r="M387" s="268"/>
      <c r="N387" s="160" t="str">
        <f t="shared" si="135"/>
        <v/>
      </c>
      <c r="O387" s="109"/>
      <c r="P387" s="7"/>
      <c r="Q387" s="7"/>
      <c r="R387" s="7"/>
      <c r="S387" s="7"/>
      <c r="CA387" s="69">
        <f t="shared" si="153"/>
        <v>0</v>
      </c>
      <c r="CB387" s="69" t="str">
        <f t="shared" si="136"/>
        <v/>
      </c>
      <c r="CC387" s="69" t="str">
        <f t="shared" si="137"/>
        <v/>
      </c>
      <c r="CD387" s="69">
        <f t="shared" si="146"/>
        <v>0</v>
      </c>
      <c r="CE387" s="69">
        <f t="shared" si="138"/>
        <v>0</v>
      </c>
      <c r="CF387" s="70" t="str">
        <f t="shared" si="139"/>
        <v/>
      </c>
      <c r="CG387" s="71">
        <f t="shared" si="140"/>
        <v>0</v>
      </c>
      <c r="CH387" s="71">
        <f t="shared" si="141"/>
        <v>0</v>
      </c>
      <c r="CI387" s="71">
        <f t="shared" si="154"/>
        <v>0</v>
      </c>
      <c r="CJ387" s="69">
        <f t="shared" si="155"/>
        <v>0</v>
      </c>
      <c r="CN387" s="73" t="str">
        <f t="shared" si="142"/>
        <v/>
      </c>
      <c r="CO387" s="74" t="str">
        <f t="shared" si="143"/>
        <v/>
      </c>
      <c r="CP387" s="74" t="str">
        <f t="shared" si="147"/>
        <v/>
      </c>
      <c r="CQ387" s="118" t="str">
        <f t="shared" si="144"/>
        <v/>
      </c>
      <c r="CR387" s="118" t="str">
        <f t="shared" si="145"/>
        <v/>
      </c>
      <c r="CS387" s="75" t="str">
        <f t="shared" si="148"/>
        <v/>
      </c>
      <c r="CT387" s="75" t="str">
        <f t="shared" si="149"/>
        <v/>
      </c>
      <c r="CU387" s="74" t="str">
        <f t="shared" si="150"/>
        <v/>
      </c>
      <c r="CV387" s="74" t="str">
        <f t="shared" si="151"/>
        <v/>
      </c>
      <c r="CW387" s="74" t="str">
        <f t="shared" si="156"/>
        <v/>
      </c>
      <c r="CX387" s="110"/>
      <c r="CZ387" s="75">
        <f t="shared" si="157"/>
        <v>0</v>
      </c>
      <c r="DB387" s="74">
        <f>IF(Taula4[[#This Row],[Codi del contracte]]&lt;&gt;"",IF(Taula4[[#This Row],[Codi del contracte]]&gt;199,IF(Taula4[[#This Row],[Codi del contracte]]&lt;300,1,0),0),0)</f>
        <v>0</v>
      </c>
      <c r="DC387" s="74">
        <f>IF(Taula4[[#This Row],[Codi del contracte]]&lt;&gt;"",IF(Taula4[[#This Row],[Codi del contracte]]&gt;499,IF(Taula4[[#This Row],[Codi del contracte]]&lt;600,1,0),0),0)</f>
        <v>0</v>
      </c>
      <c r="DD387" s="74">
        <f t="shared" si="152"/>
        <v>0</v>
      </c>
      <c r="DE387" s="74">
        <f>IF(Taula4[[#This Row],[% Jornada (no posar el símbol %)]]=100,IF(DD387=1,2,0),0)</f>
        <v>0</v>
      </c>
      <c r="DF387" s="74">
        <f>IF(Taula4[[#This Row],[Import anual sol·licitat (màxim 1.200,00€ per treballador)]]=1200,IF(DE387=2,3,0),0)</f>
        <v>0</v>
      </c>
      <c r="DG387" s="74">
        <f>IF(Taula4[[#This Row],[% Jornada (no posar el símbol %)]]&lt;100,IF(Taula4[[#This Row],[Import anual sol·licitat (màxim 1.200,00€ per treballador)]]=1200,4,0),0)</f>
        <v>0</v>
      </c>
      <c r="DH387" s="74">
        <f t="shared" si="158"/>
        <v>0</v>
      </c>
      <c r="DI387" s="74" t="str">
        <f t="shared" si="159"/>
        <v/>
      </c>
      <c r="DJ387" s="74" t="str">
        <f t="shared" si="160"/>
        <v/>
      </c>
      <c r="DK387" s="74" t="str">
        <f t="shared" si="161"/>
        <v/>
      </c>
    </row>
    <row r="388" spans="1:115" ht="13.5" customHeight="1">
      <c r="A388" s="30"/>
      <c r="B388" s="76">
        <v>382</v>
      </c>
      <c r="C388" s="5"/>
      <c r="D388" s="138"/>
      <c r="E388" s="134"/>
      <c r="F388" s="132"/>
      <c r="G388" s="132"/>
      <c r="H388" s="5"/>
      <c r="I388" s="137"/>
      <c r="J388" s="5"/>
      <c r="K388" s="133"/>
      <c r="L388" s="214"/>
      <c r="M388" s="268"/>
      <c r="N388" s="160" t="str">
        <f t="shared" si="135"/>
        <v/>
      </c>
      <c r="O388" s="109"/>
      <c r="P388" s="7"/>
      <c r="Q388" s="7"/>
      <c r="R388" s="7"/>
      <c r="S388" s="7"/>
      <c r="CA388" s="69">
        <f t="shared" si="153"/>
        <v>0</v>
      </c>
      <c r="CB388" s="69" t="str">
        <f t="shared" si="136"/>
        <v/>
      </c>
      <c r="CC388" s="69" t="str">
        <f t="shared" si="137"/>
        <v/>
      </c>
      <c r="CD388" s="69">
        <f t="shared" si="146"/>
        <v>0</v>
      </c>
      <c r="CE388" s="69">
        <f t="shared" si="138"/>
        <v>0</v>
      </c>
      <c r="CF388" s="70" t="str">
        <f t="shared" si="139"/>
        <v/>
      </c>
      <c r="CG388" s="71">
        <f t="shared" si="140"/>
        <v>0</v>
      </c>
      <c r="CH388" s="71">
        <f t="shared" si="141"/>
        <v>0</v>
      </c>
      <c r="CI388" s="71">
        <f t="shared" si="154"/>
        <v>0</v>
      </c>
      <c r="CJ388" s="69">
        <f t="shared" si="155"/>
        <v>0</v>
      </c>
      <c r="CN388" s="73" t="str">
        <f t="shared" si="142"/>
        <v/>
      </c>
      <c r="CO388" s="74" t="str">
        <f t="shared" si="143"/>
        <v/>
      </c>
      <c r="CP388" s="74" t="str">
        <f t="shared" si="147"/>
        <v/>
      </c>
      <c r="CQ388" s="118" t="str">
        <f t="shared" si="144"/>
        <v/>
      </c>
      <c r="CR388" s="118" t="str">
        <f t="shared" si="145"/>
        <v/>
      </c>
      <c r="CS388" s="75" t="str">
        <f t="shared" si="148"/>
        <v/>
      </c>
      <c r="CT388" s="75" t="str">
        <f t="shared" si="149"/>
        <v/>
      </c>
      <c r="CU388" s="74" t="str">
        <f t="shared" si="150"/>
        <v/>
      </c>
      <c r="CV388" s="74" t="str">
        <f t="shared" si="151"/>
        <v/>
      </c>
      <c r="CW388" s="74" t="str">
        <f t="shared" si="156"/>
        <v/>
      </c>
      <c r="CX388" s="110"/>
      <c r="CZ388" s="75">
        <f t="shared" si="157"/>
        <v>0</v>
      </c>
      <c r="DB388" s="74">
        <f>IF(Taula4[[#This Row],[Codi del contracte]]&lt;&gt;"",IF(Taula4[[#This Row],[Codi del contracte]]&gt;199,IF(Taula4[[#This Row],[Codi del contracte]]&lt;300,1,0),0),0)</f>
        <v>0</v>
      </c>
      <c r="DC388" s="74">
        <f>IF(Taula4[[#This Row],[Codi del contracte]]&lt;&gt;"",IF(Taula4[[#This Row],[Codi del contracte]]&gt;499,IF(Taula4[[#This Row],[Codi del contracte]]&lt;600,1,0),0),0)</f>
        <v>0</v>
      </c>
      <c r="DD388" s="74">
        <f t="shared" si="152"/>
        <v>0</v>
      </c>
      <c r="DE388" s="74">
        <f>IF(Taula4[[#This Row],[% Jornada (no posar el símbol %)]]=100,IF(DD388=1,2,0),0)</f>
        <v>0</v>
      </c>
      <c r="DF388" s="74">
        <f>IF(Taula4[[#This Row],[Import anual sol·licitat (màxim 1.200,00€ per treballador)]]=1200,IF(DE388=2,3,0),0)</f>
        <v>0</v>
      </c>
      <c r="DG388" s="74">
        <f>IF(Taula4[[#This Row],[% Jornada (no posar el símbol %)]]&lt;100,IF(Taula4[[#This Row],[Import anual sol·licitat (màxim 1.200,00€ per treballador)]]=1200,4,0),0)</f>
        <v>0</v>
      </c>
      <c r="DH388" s="74">
        <f t="shared" si="158"/>
        <v>0</v>
      </c>
      <c r="DI388" s="74" t="str">
        <f t="shared" si="159"/>
        <v/>
      </c>
      <c r="DJ388" s="74" t="str">
        <f t="shared" si="160"/>
        <v/>
      </c>
      <c r="DK388" s="74" t="str">
        <f t="shared" si="161"/>
        <v/>
      </c>
    </row>
    <row r="389" spans="1:115" ht="13.5" customHeight="1">
      <c r="A389" s="30"/>
      <c r="B389" s="76">
        <v>383</v>
      </c>
      <c r="C389" s="5"/>
      <c r="D389" s="138"/>
      <c r="E389" s="134"/>
      <c r="F389" s="132"/>
      <c r="G389" s="132"/>
      <c r="H389" s="5"/>
      <c r="I389" s="137"/>
      <c r="J389" s="5"/>
      <c r="K389" s="133"/>
      <c r="L389" s="214"/>
      <c r="M389" s="268"/>
      <c r="N389" s="160" t="str">
        <f t="shared" si="135"/>
        <v/>
      </c>
      <c r="O389" s="109"/>
      <c r="P389" s="7"/>
      <c r="Q389" s="7"/>
      <c r="R389" s="7"/>
      <c r="S389" s="7"/>
      <c r="CA389" s="69">
        <f t="shared" si="153"/>
        <v>0</v>
      </c>
      <c r="CB389" s="69" t="str">
        <f t="shared" si="136"/>
        <v/>
      </c>
      <c r="CC389" s="69" t="str">
        <f t="shared" si="137"/>
        <v/>
      </c>
      <c r="CD389" s="69">
        <f t="shared" si="146"/>
        <v>0</v>
      </c>
      <c r="CE389" s="69">
        <f t="shared" si="138"/>
        <v>0</v>
      </c>
      <c r="CF389" s="70" t="str">
        <f t="shared" si="139"/>
        <v/>
      </c>
      <c r="CG389" s="71">
        <f t="shared" si="140"/>
        <v>0</v>
      </c>
      <c r="CH389" s="71">
        <f t="shared" si="141"/>
        <v>0</v>
      </c>
      <c r="CI389" s="71">
        <f t="shared" si="154"/>
        <v>0</v>
      </c>
      <c r="CJ389" s="69">
        <f t="shared" si="155"/>
        <v>0</v>
      </c>
      <c r="CN389" s="73" t="str">
        <f t="shared" si="142"/>
        <v/>
      </c>
      <c r="CO389" s="74" t="str">
        <f t="shared" si="143"/>
        <v/>
      </c>
      <c r="CP389" s="74" t="str">
        <f t="shared" si="147"/>
        <v/>
      </c>
      <c r="CQ389" s="118" t="str">
        <f t="shared" si="144"/>
        <v/>
      </c>
      <c r="CR389" s="118" t="str">
        <f t="shared" si="145"/>
        <v/>
      </c>
      <c r="CS389" s="75" t="str">
        <f t="shared" si="148"/>
        <v/>
      </c>
      <c r="CT389" s="75" t="str">
        <f t="shared" si="149"/>
        <v/>
      </c>
      <c r="CU389" s="74" t="str">
        <f t="shared" si="150"/>
        <v/>
      </c>
      <c r="CV389" s="74" t="str">
        <f t="shared" si="151"/>
        <v/>
      </c>
      <c r="CW389" s="74" t="str">
        <f t="shared" si="156"/>
        <v/>
      </c>
      <c r="CX389" s="110"/>
      <c r="CZ389" s="75">
        <f t="shared" si="157"/>
        <v>0</v>
      </c>
      <c r="DB389" s="74">
        <f>IF(Taula4[[#This Row],[Codi del contracte]]&lt;&gt;"",IF(Taula4[[#This Row],[Codi del contracte]]&gt;199,IF(Taula4[[#This Row],[Codi del contracte]]&lt;300,1,0),0),0)</f>
        <v>0</v>
      </c>
      <c r="DC389" s="74">
        <f>IF(Taula4[[#This Row],[Codi del contracte]]&lt;&gt;"",IF(Taula4[[#This Row],[Codi del contracte]]&gt;499,IF(Taula4[[#This Row],[Codi del contracte]]&lt;600,1,0),0),0)</f>
        <v>0</v>
      </c>
      <c r="DD389" s="74">
        <f t="shared" si="152"/>
        <v>0</v>
      </c>
      <c r="DE389" s="74">
        <f>IF(Taula4[[#This Row],[% Jornada (no posar el símbol %)]]=100,IF(DD389=1,2,0),0)</f>
        <v>0</v>
      </c>
      <c r="DF389" s="74">
        <f>IF(Taula4[[#This Row],[Import anual sol·licitat (màxim 1.200,00€ per treballador)]]=1200,IF(DE389=2,3,0),0)</f>
        <v>0</v>
      </c>
      <c r="DG389" s="74">
        <f>IF(Taula4[[#This Row],[% Jornada (no posar el símbol %)]]&lt;100,IF(Taula4[[#This Row],[Import anual sol·licitat (màxim 1.200,00€ per treballador)]]=1200,4,0),0)</f>
        <v>0</v>
      </c>
      <c r="DH389" s="74">
        <f t="shared" si="158"/>
        <v>0</v>
      </c>
      <c r="DI389" s="74" t="str">
        <f t="shared" si="159"/>
        <v/>
      </c>
      <c r="DJ389" s="74" t="str">
        <f t="shared" si="160"/>
        <v/>
      </c>
      <c r="DK389" s="74" t="str">
        <f t="shared" si="161"/>
        <v/>
      </c>
    </row>
    <row r="390" spans="1:115" ht="13.5" customHeight="1">
      <c r="A390" s="30"/>
      <c r="B390" s="76">
        <v>384</v>
      </c>
      <c r="C390" s="5"/>
      <c r="D390" s="138"/>
      <c r="E390" s="134"/>
      <c r="F390" s="132"/>
      <c r="G390" s="132"/>
      <c r="H390" s="5"/>
      <c r="I390" s="137"/>
      <c r="J390" s="5"/>
      <c r="K390" s="133"/>
      <c r="L390" s="214"/>
      <c r="M390" s="268"/>
      <c r="N390" s="160" t="str">
        <f t="shared" si="135"/>
        <v/>
      </c>
      <c r="O390" s="109"/>
      <c r="P390" s="7"/>
      <c r="Q390" s="7"/>
      <c r="R390" s="7"/>
      <c r="S390" s="7"/>
      <c r="CA390" s="69">
        <f t="shared" si="153"/>
        <v>0</v>
      </c>
      <c r="CB390" s="69" t="str">
        <f t="shared" si="136"/>
        <v/>
      </c>
      <c r="CC390" s="69" t="str">
        <f t="shared" si="137"/>
        <v/>
      </c>
      <c r="CD390" s="69">
        <f t="shared" si="146"/>
        <v>0</v>
      </c>
      <c r="CE390" s="69">
        <f t="shared" si="138"/>
        <v>0</v>
      </c>
      <c r="CF390" s="70" t="str">
        <f t="shared" si="139"/>
        <v/>
      </c>
      <c r="CG390" s="71">
        <f t="shared" si="140"/>
        <v>0</v>
      </c>
      <c r="CH390" s="71">
        <f t="shared" si="141"/>
        <v>0</v>
      </c>
      <c r="CI390" s="71">
        <f t="shared" si="154"/>
        <v>0</v>
      </c>
      <c r="CJ390" s="69">
        <f t="shared" si="155"/>
        <v>0</v>
      </c>
      <c r="CN390" s="73" t="str">
        <f t="shared" si="142"/>
        <v/>
      </c>
      <c r="CO390" s="74" t="str">
        <f t="shared" si="143"/>
        <v/>
      </c>
      <c r="CP390" s="74" t="str">
        <f t="shared" si="147"/>
        <v/>
      </c>
      <c r="CQ390" s="118" t="str">
        <f t="shared" si="144"/>
        <v/>
      </c>
      <c r="CR390" s="118" t="str">
        <f t="shared" si="145"/>
        <v/>
      </c>
      <c r="CS390" s="75" t="str">
        <f t="shared" si="148"/>
        <v/>
      </c>
      <c r="CT390" s="75" t="str">
        <f t="shared" si="149"/>
        <v/>
      </c>
      <c r="CU390" s="74" t="str">
        <f t="shared" si="150"/>
        <v/>
      </c>
      <c r="CV390" s="74" t="str">
        <f t="shared" si="151"/>
        <v/>
      </c>
      <c r="CW390" s="74" t="str">
        <f t="shared" si="156"/>
        <v/>
      </c>
      <c r="CX390" s="110"/>
      <c r="CZ390" s="75">
        <f t="shared" si="157"/>
        <v>0</v>
      </c>
      <c r="DB390" s="74">
        <f>IF(Taula4[[#This Row],[Codi del contracte]]&lt;&gt;"",IF(Taula4[[#This Row],[Codi del contracte]]&gt;199,IF(Taula4[[#This Row],[Codi del contracte]]&lt;300,1,0),0),0)</f>
        <v>0</v>
      </c>
      <c r="DC390" s="74">
        <f>IF(Taula4[[#This Row],[Codi del contracte]]&lt;&gt;"",IF(Taula4[[#This Row],[Codi del contracte]]&gt;499,IF(Taula4[[#This Row],[Codi del contracte]]&lt;600,1,0),0),0)</f>
        <v>0</v>
      </c>
      <c r="DD390" s="74">
        <f t="shared" si="152"/>
        <v>0</v>
      </c>
      <c r="DE390" s="74">
        <f>IF(Taula4[[#This Row],[% Jornada (no posar el símbol %)]]=100,IF(DD390=1,2,0),0)</f>
        <v>0</v>
      </c>
      <c r="DF390" s="74">
        <f>IF(Taula4[[#This Row],[Import anual sol·licitat (màxim 1.200,00€ per treballador)]]=1200,IF(DE390=2,3,0),0)</f>
        <v>0</v>
      </c>
      <c r="DG390" s="74">
        <f>IF(Taula4[[#This Row],[% Jornada (no posar el símbol %)]]&lt;100,IF(Taula4[[#This Row],[Import anual sol·licitat (màxim 1.200,00€ per treballador)]]=1200,4,0),0)</f>
        <v>0</v>
      </c>
      <c r="DH390" s="74">
        <f t="shared" si="158"/>
        <v>0</v>
      </c>
      <c r="DI390" s="74" t="str">
        <f t="shared" si="159"/>
        <v/>
      </c>
      <c r="DJ390" s="74" t="str">
        <f t="shared" si="160"/>
        <v/>
      </c>
      <c r="DK390" s="74" t="str">
        <f t="shared" si="161"/>
        <v/>
      </c>
    </row>
    <row r="391" spans="1:115" ht="13.5" customHeight="1">
      <c r="A391" s="30"/>
      <c r="B391" s="76">
        <v>385</v>
      </c>
      <c r="C391" s="5"/>
      <c r="D391" s="138"/>
      <c r="E391" s="134"/>
      <c r="F391" s="132"/>
      <c r="G391" s="132"/>
      <c r="H391" s="5"/>
      <c r="I391" s="137"/>
      <c r="J391" s="5"/>
      <c r="K391" s="133"/>
      <c r="L391" s="214"/>
      <c r="M391" s="268"/>
      <c r="N391" s="160" t="str">
        <f t="shared" ref="N391:N454" si="162">IFERROR(CW391,"ERROR! NO RETALLAR I ENGANXAR DINS DEL FORMULARI")</f>
        <v/>
      </c>
      <c r="O391" s="109"/>
      <c r="P391" s="7"/>
      <c r="Q391" s="7"/>
      <c r="R391" s="7"/>
      <c r="S391" s="7"/>
      <c r="CA391" s="69">
        <f t="shared" si="153"/>
        <v>0</v>
      </c>
      <c r="CB391" s="69" t="str">
        <f t="shared" ref="CB391:CB454" si="163">IF(E391="Home",1,IF(E391="Dona",0,""))</f>
        <v/>
      </c>
      <c r="CC391" s="69" t="str">
        <f t="shared" ref="CC391:CC454" si="164">IF(E391="Dona",1,IF(E391="Home",0,""))</f>
        <v/>
      </c>
      <c r="CD391" s="69">
        <f t="shared" si="146"/>
        <v>0</v>
      </c>
      <c r="CE391" s="69">
        <f t="shared" ref="CE391:CE454" si="165">IF(J391&lt;&gt;"",IF(J391&lt;400,1,0),0)</f>
        <v>0</v>
      </c>
      <c r="CF391" s="70" t="str">
        <f t="shared" ref="CF391:CF454" si="166">IF(H391="F - Física",1,IF(H391="A - Sensorial Auditiva",1,IF(H391="V - Sensorial Visual",1,IF(H391="","",IF(H391="M - M. Mental",0,IF(H391="P - Psíquica",0,IF(H391="PC - Paràlisi Cerebral",0)))))))</f>
        <v/>
      </c>
      <c r="CG391" s="71">
        <f t="shared" ref="CG391:CG454" si="167">IF(CF391=0,IF(I391&lt;33,0,1),0)</f>
        <v>0</v>
      </c>
      <c r="CH391" s="71">
        <f t="shared" ref="CH391:CH454" si="168">IF(CF391=1,IF(I391&lt;65,0,1),0)</f>
        <v>0</v>
      </c>
      <c r="CI391" s="71">
        <f t="shared" si="154"/>
        <v>0</v>
      </c>
      <c r="CJ391" s="69">
        <f t="shared" si="155"/>
        <v>0</v>
      </c>
      <c r="CN391" s="73" t="str">
        <f t="shared" ref="CN391:CN454" si="169">IF(H391="","",IF(H391="M - M. Mental","",IF(H391="F - Física","",IF(H391="P - Psíquica","",IF(H391="PC - Paràlisi Cerebral","",IF(H391="A - Sensorial Auditiva","",IF(H391="V - Sensorial Visual","","1) Tipus de discapacitat: Fer servir llista desplegable")))))))</f>
        <v/>
      </c>
      <c r="CO391" s="74" t="str">
        <f t="shared" ref="CO391:CO454" si="170">IF(I391="","",IF(I391&gt;0,IF(H391="","2) Tipus de discapacitat: Manca seleccionar","")))</f>
        <v/>
      </c>
      <c r="CP391" s="74" t="str">
        <f t="shared" si="147"/>
        <v/>
      </c>
      <c r="CQ391" s="118" t="str">
        <f t="shared" ref="CQ391:CQ454" si="171">IF(CF391=0,IF(I391&lt;33,IF(I391&lt;&gt;"","4) M.Mental, Psíquica, P. Cerebral &lt;33% (No subvencionable)",""),""),"")</f>
        <v/>
      </c>
      <c r="CR391" s="118" t="str">
        <f t="shared" ref="CR391:CR454" si="172">IF(CF391=1,IF(I391&lt;65,IF(I391&lt;&gt;"","3) Físic ó Sensorial &lt; 65% (No és subvencionable)",""),""),"")</f>
        <v/>
      </c>
      <c r="CS391" s="75" t="str">
        <f t="shared" si="148"/>
        <v/>
      </c>
      <c r="CT391" s="75" t="str">
        <f t="shared" si="149"/>
        <v/>
      </c>
      <c r="CU391" s="74" t="str">
        <f t="shared" si="150"/>
        <v/>
      </c>
      <c r="CV391" s="74" t="str">
        <f t="shared" si="151"/>
        <v/>
      </c>
      <c r="CW391" s="74" t="str">
        <f t="shared" si="156"/>
        <v/>
      </c>
      <c r="CX391" s="110"/>
      <c r="CZ391" s="75">
        <f t="shared" si="157"/>
        <v>0</v>
      </c>
      <c r="DB391" s="74">
        <f>IF(Taula4[[#This Row],[Codi del contracte]]&lt;&gt;"",IF(Taula4[[#This Row],[Codi del contracte]]&gt;199,IF(Taula4[[#This Row],[Codi del contracte]]&lt;300,1,0),0),0)</f>
        <v>0</v>
      </c>
      <c r="DC391" s="74">
        <f>IF(Taula4[[#This Row],[Codi del contracte]]&lt;&gt;"",IF(Taula4[[#This Row],[Codi del contracte]]&gt;499,IF(Taula4[[#This Row],[Codi del contracte]]&lt;600,1,0),0),0)</f>
        <v>0</v>
      </c>
      <c r="DD391" s="74">
        <f t="shared" si="152"/>
        <v>0</v>
      </c>
      <c r="DE391" s="74">
        <f>IF(Taula4[[#This Row],[% Jornada (no posar el símbol %)]]=100,IF(DD391=1,2,0),0)</f>
        <v>0</v>
      </c>
      <c r="DF391" s="74">
        <f>IF(Taula4[[#This Row],[Import anual sol·licitat (màxim 1.200,00€ per treballador)]]=1200,IF(DE391=2,3,0),0)</f>
        <v>0</v>
      </c>
      <c r="DG391" s="74">
        <f>IF(Taula4[[#This Row],[% Jornada (no posar el símbol %)]]&lt;100,IF(Taula4[[#This Row],[Import anual sol·licitat (màxim 1.200,00€ per treballador)]]=1200,4,0),0)</f>
        <v>0</v>
      </c>
      <c r="DH391" s="74">
        <f t="shared" si="158"/>
        <v>0</v>
      </c>
      <c r="DI391" s="74" t="str">
        <f t="shared" si="159"/>
        <v/>
      </c>
      <c r="DJ391" s="74" t="str">
        <f t="shared" si="160"/>
        <v/>
      </c>
      <c r="DK391" s="74" t="str">
        <f t="shared" si="161"/>
        <v/>
      </c>
    </row>
    <row r="392" spans="1:115" ht="13.5" customHeight="1">
      <c r="A392" s="30"/>
      <c r="B392" s="76">
        <v>386</v>
      </c>
      <c r="C392" s="5"/>
      <c r="D392" s="138"/>
      <c r="E392" s="134"/>
      <c r="F392" s="132"/>
      <c r="G392" s="132"/>
      <c r="H392" s="5"/>
      <c r="I392" s="137"/>
      <c r="J392" s="5"/>
      <c r="K392" s="133"/>
      <c r="L392" s="214"/>
      <c r="M392" s="268"/>
      <c r="N392" s="160" t="str">
        <f t="shared" si="162"/>
        <v/>
      </c>
      <c r="O392" s="109"/>
      <c r="P392" s="7"/>
      <c r="Q392" s="7"/>
      <c r="R392" s="7"/>
      <c r="S392" s="7"/>
      <c r="CA392" s="69">
        <f t="shared" si="153"/>
        <v>0</v>
      </c>
      <c r="CB392" s="69" t="str">
        <f t="shared" si="163"/>
        <v/>
      </c>
      <c r="CC392" s="69" t="str">
        <f t="shared" si="164"/>
        <v/>
      </c>
      <c r="CD392" s="69">
        <f t="shared" ref="CD392:CD455" si="173">IF(CA392=1,IF(CC392=1,1,0),0)</f>
        <v>0</v>
      </c>
      <c r="CE392" s="69">
        <f t="shared" si="165"/>
        <v>0</v>
      </c>
      <c r="CF392" s="70" t="str">
        <f t="shared" si="166"/>
        <v/>
      </c>
      <c r="CG392" s="71">
        <f t="shared" si="167"/>
        <v>0</v>
      </c>
      <c r="CH392" s="71">
        <f t="shared" si="168"/>
        <v>0</v>
      </c>
      <c r="CI392" s="71">
        <f t="shared" si="154"/>
        <v>0</v>
      </c>
      <c r="CJ392" s="69">
        <f t="shared" si="155"/>
        <v>0</v>
      </c>
      <c r="CN392" s="73" t="str">
        <f t="shared" si="169"/>
        <v/>
      </c>
      <c r="CO392" s="74" t="str">
        <f t="shared" si="170"/>
        <v/>
      </c>
      <c r="CP392" s="74" t="str">
        <f t="shared" ref="CP392:CP455" si="174">IF(CN392&lt;&gt;"",CN392,IF(CO392&lt;&gt;"",CO392,""))</f>
        <v/>
      </c>
      <c r="CQ392" s="118" t="str">
        <f t="shared" si="171"/>
        <v/>
      </c>
      <c r="CR392" s="118" t="str">
        <f t="shared" si="172"/>
        <v/>
      </c>
      <c r="CS392" s="75" t="str">
        <f t="shared" ref="CS392:CS455" si="175">IF(CQ392&lt;&gt;"",CQ392,IF(CR392&lt;&gt;"",CR392,""))</f>
        <v/>
      </c>
      <c r="CT392" s="75" t="str">
        <f t="shared" ref="CT392:CT455" si="176">IF(CS392&lt;&gt;"",CS392,IF(CP392&lt;&gt;"",CP392,""))</f>
        <v/>
      </c>
      <c r="CU392" s="74" t="str">
        <f t="shared" ref="CU392:CU455" si="177">IF(E392&lt;&gt;"",IF(E392="Home","",IF(E392="Dona","","Sexe: Fer servir llista desplegable")),"")</f>
        <v/>
      </c>
      <c r="CV392" s="74" t="str">
        <f t="shared" ref="CV392:CV455" si="178">IF(CU392&lt;&gt;"",CU392,IF(CT392&lt;&gt;"",CT392,""))</f>
        <v/>
      </c>
      <c r="CW392" s="74" t="str">
        <f t="shared" si="156"/>
        <v/>
      </c>
      <c r="CX392" s="110"/>
      <c r="CZ392" s="75">
        <f t="shared" si="157"/>
        <v>0</v>
      </c>
      <c r="DB392" s="74">
        <f>IF(Taula4[[#This Row],[Codi del contracte]]&lt;&gt;"",IF(Taula4[[#This Row],[Codi del contracte]]&gt;199,IF(Taula4[[#This Row],[Codi del contracte]]&lt;300,1,0),0),0)</f>
        <v>0</v>
      </c>
      <c r="DC392" s="74">
        <f>IF(Taula4[[#This Row],[Codi del contracte]]&lt;&gt;"",IF(Taula4[[#This Row],[Codi del contracte]]&gt;499,IF(Taula4[[#This Row],[Codi del contracte]]&lt;600,1,0),0),0)</f>
        <v>0</v>
      </c>
      <c r="DD392" s="74">
        <f t="shared" ref="DD392:DD455" si="179">DB392+DC392</f>
        <v>0</v>
      </c>
      <c r="DE392" s="74">
        <f>IF(Taula4[[#This Row],[% Jornada (no posar el símbol %)]]=100,IF(DD392=1,2,0),0)</f>
        <v>0</v>
      </c>
      <c r="DF392" s="74">
        <f>IF(Taula4[[#This Row],[Import anual sol·licitat (màxim 1.200,00€ per treballador)]]=1200,IF(DE392=2,3,0),0)</f>
        <v>0</v>
      </c>
      <c r="DG392" s="74">
        <f>IF(Taula4[[#This Row],[% Jornada (no posar el símbol %)]]&lt;100,IF(Taula4[[#This Row],[Import anual sol·licitat (màxim 1.200,00€ per treballador)]]=1200,4,0),0)</f>
        <v>0</v>
      </c>
      <c r="DH392" s="74">
        <f t="shared" si="158"/>
        <v>0</v>
      </c>
      <c r="DI392" s="74" t="str">
        <f t="shared" si="159"/>
        <v/>
      </c>
      <c r="DJ392" s="74" t="str">
        <f t="shared" si="160"/>
        <v/>
      </c>
      <c r="DK392" s="74" t="str">
        <f t="shared" si="161"/>
        <v/>
      </c>
    </row>
    <row r="393" spans="1:115" ht="13.5" customHeight="1">
      <c r="A393" s="30"/>
      <c r="B393" s="76">
        <v>387</v>
      </c>
      <c r="C393" s="5"/>
      <c r="D393" s="138"/>
      <c r="E393" s="134"/>
      <c r="F393" s="132"/>
      <c r="G393" s="132"/>
      <c r="H393" s="5"/>
      <c r="I393" s="137"/>
      <c r="J393" s="5"/>
      <c r="K393" s="133"/>
      <c r="L393" s="214"/>
      <c r="M393" s="268"/>
      <c r="N393" s="160" t="str">
        <f t="shared" si="162"/>
        <v/>
      </c>
      <c r="O393" s="109"/>
      <c r="P393" s="7"/>
      <c r="Q393" s="7"/>
      <c r="R393" s="7"/>
      <c r="S393" s="7"/>
      <c r="CA393" s="69">
        <f t="shared" ref="CA393:CA456" si="180">CJ393</f>
        <v>0</v>
      </c>
      <c r="CB393" s="69" t="str">
        <f t="shared" si="163"/>
        <v/>
      </c>
      <c r="CC393" s="69" t="str">
        <f t="shared" si="164"/>
        <v/>
      </c>
      <c r="CD393" s="69">
        <f t="shared" si="173"/>
        <v>0</v>
      </c>
      <c r="CE393" s="69">
        <f t="shared" si="165"/>
        <v>0</v>
      </c>
      <c r="CF393" s="70" t="str">
        <f t="shared" si="166"/>
        <v/>
      </c>
      <c r="CG393" s="71">
        <f t="shared" si="167"/>
        <v>0</v>
      </c>
      <c r="CH393" s="71">
        <f t="shared" si="168"/>
        <v>0</v>
      </c>
      <c r="CI393" s="71">
        <f t="shared" ref="CI393:CI456" si="181">ROUND((CG393+CH393),2)</f>
        <v>0</v>
      </c>
      <c r="CJ393" s="69">
        <f t="shared" ref="CJ393:CJ456" si="182">IF(CI393=1,IF(C393&lt;&gt;"",1,0),0)</f>
        <v>0</v>
      </c>
      <c r="CN393" s="73" t="str">
        <f t="shared" si="169"/>
        <v/>
      </c>
      <c r="CO393" s="74" t="str">
        <f t="shared" si="170"/>
        <v/>
      </c>
      <c r="CP393" s="74" t="str">
        <f t="shared" si="174"/>
        <v/>
      </c>
      <c r="CQ393" s="118" t="str">
        <f t="shared" si="171"/>
        <v/>
      </c>
      <c r="CR393" s="118" t="str">
        <f t="shared" si="172"/>
        <v/>
      </c>
      <c r="CS393" s="75" t="str">
        <f t="shared" si="175"/>
        <v/>
      </c>
      <c r="CT393" s="75" t="str">
        <f t="shared" si="176"/>
        <v/>
      </c>
      <c r="CU393" s="74" t="str">
        <f t="shared" si="177"/>
        <v/>
      </c>
      <c r="CV393" s="74" t="str">
        <f t="shared" si="178"/>
        <v/>
      </c>
      <c r="CW393" s="74" t="str">
        <f t="shared" ref="CW393:CW456" si="183">IF(CV393&lt;&gt;"",CV393,IF(DK393&lt;&gt;"",DK393,""))</f>
        <v/>
      </c>
      <c r="CX393" s="110"/>
      <c r="CZ393" s="75">
        <f t="shared" ref="CZ393:CZ456" si="184">IF(CW393&lt;&gt;"",1,0)</f>
        <v>0</v>
      </c>
      <c r="DB393" s="74">
        <f>IF(Taula4[[#This Row],[Codi del contracte]]&lt;&gt;"",IF(Taula4[[#This Row],[Codi del contracte]]&gt;199,IF(Taula4[[#This Row],[Codi del contracte]]&lt;300,1,0),0),0)</f>
        <v>0</v>
      </c>
      <c r="DC393" s="74">
        <f>IF(Taula4[[#This Row],[Codi del contracte]]&lt;&gt;"",IF(Taula4[[#This Row],[Codi del contracte]]&gt;499,IF(Taula4[[#This Row],[Codi del contracte]]&lt;600,1,0),0),0)</f>
        <v>0</v>
      </c>
      <c r="DD393" s="74">
        <f t="shared" si="179"/>
        <v>0</v>
      </c>
      <c r="DE393" s="74">
        <f>IF(Taula4[[#This Row],[% Jornada (no posar el símbol %)]]=100,IF(DD393=1,2,0),0)</f>
        <v>0</v>
      </c>
      <c r="DF393" s="74">
        <f>IF(Taula4[[#This Row],[Import anual sol·licitat (màxim 1.200,00€ per treballador)]]=1200,IF(DE393=2,3,0),0)</f>
        <v>0</v>
      </c>
      <c r="DG393" s="74">
        <f>IF(Taula4[[#This Row],[% Jornada (no posar el símbol %)]]&lt;100,IF(Taula4[[#This Row],[Import anual sol·licitat (màxim 1.200,00€ per treballador)]]=1200,4,0),0)</f>
        <v>0</v>
      </c>
      <c r="DH393" s="74">
        <f t="shared" ref="DH393:DH456" si="185">DF393+DG393</f>
        <v>0</v>
      </c>
      <c r="DI393" s="74" t="str">
        <f t="shared" ref="DI393:DI456" si="186">IF(DF393=3,"6) Contracte Temps Parcial no compatible amb 100% Jornada","")</f>
        <v/>
      </c>
      <c r="DJ393" s="74" t="str">
        <f t="shared" ref="DJ393:DJ456" si="187">IF(DG393=4,"7) % Jornada inferior a 100% - Error Import","")</f>
        <v/>
      </c>
      <c r="DK393" s="74" t="str">
        <f t="shared" ref="DK393:DK456" si="188">IF(DI393&lt;&gt;"",DI393,IF(DJ393&lt;&gt;"",DJ393,""))</f>
        <v/>
      </c>
    </row>
    <row r="394" spans="1:115" ht="13.5" customHeight="1">
      <c r="A394" s="30"/>
      <c r="B394" s="76">
        <v>388</v>
      </c>
      <c r="C394" s="5"/>
      <c r="D394" s="138"/>
      <c r="E394" s="134"/>
      <c r="F394" s="132"/>
      <c r="G394" s="132"/>
      <c r="H394" s="5"/>
      <c r="I394" s="137"/>
      <c r="J394" s="5"/>
      <c r="K394" s="133"/>
      <c r="L394" s="214"/>
      <c r="M394" s="268"/>
      <c r="N394" s="160" t="str">
        <f t="shared" si="162"/>
        <v/>
      </c>
      <c r="O394" s="109"/>
      <c r="P394" s="7"/>
      <c r="Q394" s="7"/>
      <c r="R394" s="7"/>
      <c r="S394" s="7"/>
      <c r="CA394" s="69">
        <f t="shared" si="180"/>
        <v>0</v>
      </c>
      <c r="CB394" s="69" t="str">
        <f t="shared" si="163"/>
        <v/>
      </c>
      <c r="CC394" s="69" t="str">
        <f t="shared" si="164"/>
        <v/>
      </c>
      <c r="CD394" s="69">
        <f t="shared" si="173"/>
        <v>0</v>
      </c>
      <c r="CE394" s="69">
        <f t="shared" si="165"/>
        <v>0</v>
      </c>
      <c r="CF394" s="70" t="str">
        <f t="shared" si="166"/>
        <v/>
      </c>
      <c r="CG394" s="71">
        <f t="shared" si="167"/>
        <v>0</v>
      </c>
      <c r="CH394" s="71">
        <f t="shared" si="168"/>
        <v>0</v>
      </c>
      <c r="CI394" s="71">
        <f t="shared" si="181"/>
        <v>0</v>
      </c>
      <c r="CJ394" s="69">
        <f t="shared" si="182"/>
        <v>0</v>
      </c>
      <c r="CN394" s="73" t="str">
        <f t="shared" si="169"/>
        <v/>
      </c>
      <c r="CO394" s="74" t="str">
        <f t="shared" si="170"/>
        <v/>
      </c>
      <c r="CP394" s="74" t="str">
        <f t="shared" si="174"/>
        <v/>
      </c>
      <c r="CQ394" s="118" t="str">
        <f t="shared" si="171"/>
        <v/>
      </c>
      <c r="CR394" s="118" t="str">
        <f t="shared" si="172"/>
        <v/>
      </c>
      <c r="CS394" s="75" t="str">
        <f t="shared" si="175"/>
        <v/>
      </c>
      <c r="CT394" s="75" t="str">
        <f t="shared" si="176"/>
        <v/>
      </c>
      <c r="CU394" s="74" t="str">
        <f t="shared" si="177"/>
        <v/>
      </c>
      <c r="CV394" s="74" t="str">
        <f t="shared" si="178"/>
        <v/>
      </c>
      <c r="CW394" s="74" t="str">
        <f t="shared" si="183"/>
        <v/>
      </c>
      <c r="CX394" s="110"/>
      <c r="CZ394" s="75">
        <f t="shared" si="184"/>
        <v>0</v>
      </c>
      <c r="DB394" s="74">
        <f>IF(Taula4[[#This Row],[Codi del contracte]]&lt;&gt;"",IF(Taula4[[#This Row],[Codi del contracte]]&gt;199,IF(Taula4[[#This Row],[Codi del contracte]]&lt;300,1,0),0),0)</f>
        <v>0</v>
      </c>
      <c r="DC394" s="74">
        <f>IF(Taula4[[#This Row],[Codi del contracte]]&lt;&gt;"",IF(Taula4[[#This Row],[Codi del contracte]]&gt;499,IF(Taula4[[#This Row],[Codi del contracte]]&lt;600,1,0),0),0)</f>
        <v>0</v>
      </c>
      <c r="DD394" s="74">
        <f t="shared" si="179"/>
        <v>0</v>
      </c>
      <c r="DE394" s="74">
        <f>IF(Taula4[[#This Row],[% Jornada (no posar el símbol %)]]=100,IF(DD394=1,2,0),0)</f>
        <v>0</v>
      </c>
      <c r="DF394" s="74">
        <f>IF(Taula4[[#This Row],[Import anual sol·licitat (màxim 1.200,00€ per treballador)]]=1200,IF(DE394=2,3,0),0)</f>
        <v>0</v>
      </c>
      <c r="DG394" s="74">
        <f>IF(Taula4[[#This Row],[% Jornada (no posar el símbol %)]]&lt;100,IF(Taula4[[#This Row],[Import anual sol·licitat (màxim 1.200,00€ per treballador)]]=1200,4,0),0)</f>
        <v>0</v>
      </c>
      <c r="DH394" s="74">
        <f t="shared" si="185"/>
        <v>0</v>
      </c>
      <c r="DI394" s="74" t="str">
        <f t="shared" si="186"/>
        <v/>
      </c>
      <c r="DJ394" s="74" t="str">
        <f t="shared" si="187"/>
        <v/>
      </c>
      <c r="DK394" s="74" t="str">
        <f t="shared" si="188"/>
        <v/>
      </c>
    </row>
    <row r="395" spans="1:115" ht="13.5" customHeight="1">
      <c r="A395" s="30"/>
      <c r="B395" s="76">
        <v>389</v>
      </c>
      <c r="C395" s="5"/>
      <c r="D395" s="138"/>
      <c r="E395" s="134"/>
      <c r="F395" s="132"/>
      <c r="G395" s="132"/>
      <c r="H395" s="5"/>
      <c r="I395" s="137"/>
      <c r="J395" s="5"/>
      <c r="K395" s="133"/>
      <c r="L395" s="214"/>
      <c r="M395" s="268"/>
      <c r="N395" s="160" t="str">
        <f t="shared" si="162"/>
        <v/>
      </c>
      <c r="O395" s="109"/>
      <c r="P395" s="7"/>
      <c r="Q395" s="7"/>
      <c r="R395" s="7"/>
      <c r="S395" s="7"/>
      <c r="CA395" s="69">
        <f t="shared" si="180"/>
        <v>0</v>
      </c>
      <c r="CB395" s="69" t="str">
        <f t="shared" si="163"/>
        <v/>
      </c>
      <c r="CC395" s="69" t="str">
        <f t="shared" si="164"/>
        <v/>
      </c>
      <c r="CD395" s="69">
        <f t="shared" si="173"/>
        <v>0</v>
      </c>
      <c r="CE395" s="69">
        <f t="shared" si="165"/>
        <v>0</v>
      </c>
      <c r="CF395" s="70" t="str">
        <f t="shared" si="166"/>
        <v/>
      </c>
      <c r="CG395" s="71">
        <f t="shared" si="167"/>
        <v>0</v>
      </c>
      <c r="CH395" s="71">
        <f t="shared" si="168"/>
        <v>0</v>
      </c>
      <c r="CI395" s="71">
        <f t="shared" si="181"/>
        <v>0</v>
      </c>
      <c r="CJ395" s="69">
        <f t="shared" si="182"/>
        <v>0</v>
      </c>
      <c r="CN395" s="73" t="str">
        <f t="shared" si="169"/>
        <v/>
      </c>
      <c r="CO395" s="74" t="str">
        <f t="shared" si="170"/>
        <v/>
      </c>
      <c r="CP395" s="74" t="str">
        <f t="shared" si="174"/>
        <v/>
      </c>
      <c r="CQ395" s="118" t="str">
        <f t="shared" si="171"/>
        <v/>
      </c>
      <c r="CR395" s="118" t="str">
        <f t="shared" si="172"/>
        <v/>
      </c>
      <c r="CS395" s="75" t="str">
        <f t="shared" si="175"/>
        <v/>
      </c>
      <c r="CT395" s="75" t="str">
        <f t="shared" si="176"/>
        <v/>
      </c>
      <c r="CU395" s="74" t="str">
        <f t="shared" si="177"/>
        <v/>
      </c>
      <c r="CV395" s="74" t="str">
        <f t="shared" si="178"/>
        <v/>
      </c>
      <c r="CW395" s="74" t="str">
        <f t="shared" si="183"/>
        <v/>
      </c>
      <c r="CX395" s="110"/>
      <c r="CZ395" s="75">
        <f t="shared" si="184"/>
        <v>0</v>
      </c>
      <c r="DB395" s="74">
        <f>IF(Taula4[[#This Row],[Codi del contracte]]&lt;&gt;"",IF(Taula4[[#This Row],[Codi del contracte]]&gt;199,IF(Taula4[[#This Row],[Codi del contracte]]&lt;300,1,0),0),0)</f>
        <v>0</v>
      </c>
      <c r="DC395" s="74">
        <f>IF(Taula4[[#This Row],[Codi del contracte]]&lt;&gt;"",IF(Taula4[[#This Row],[Codi del contracte]]&gt;499,IF(Taula4[[#This Row],[Codi del contracte]]&lt;600,1,0),0),0)</f>
        <v>0</v>
      </c>
      <c r="DD395" s="74">
        <f t="shared" si="179"/>
        <v>0</v>
      </c>
      <c r="DE395" s="74">
        <f>IF(Taula4[[#This Row],[% Jornada (no posar el símbol %)]]=100,IF(DD395=1,2,0),0)</f>
        <v>0</v>
      </c>
      <c r="DF395" s="74">
        <f>IF(Taula4[[#This Row],[Import anual sol·licitat (màxim 1.200,00€ per treballador)]]=1200,IF(DE395=2,3,0),0)</f>
        <v>0</v>
      </c>
      <c r="DG395" s="74">
        <f>IF(Taula4[[#This Row],[% Jornada (no posar el símbol %)]]&lt;100,IF(Taula4[[#This Row],[Import anual sol·licitat (màxim 1.200,00€ per treballador)]]=1200,4,0),0)</f>
        <v>0</v>
      </c>
      <c r="DH395" s="74">
        <f t="shared" si="185"/>
        <v>0</v>
      </c>
      <c r="DI395" s="74" t="str">
        <f t="shared" si="186"/>
        <v/>
      </c>
      <c r="DJ395" s="74" t="str">
        <f t="shared" si="187"/>
        <v/>
      </c>
      <c r="DK395" s="74" t="str">
        <f t="shared" si="188"/>
        <v/>
      </c>
    </row>
    <row r="396" spans="1:115" ht="13.5" customHeight="1">
      <c r="A396" s="30"/>
      <c r="B396" s="76">
        <v>390</v>
      </c>
      <c r="C396" s="5"/>
      <c r="D396" s="138"/>
      <c r="E396" s="134"/>
      <c r="F396" s="132"/>
      <c r="G396" s="132"/>
      <c r="H396" s="5"/>
      <c r="I396" s="137"/>
      <c r="J396" s="5"/>
      <c r="K396" s="133"/>
      <c r="L396" s="214"/>
      <c r="M396" s="268"/>
      <c r="N396" s="160" t="str">
        <f t="shared" si="162"/>
        <v/>
      </c>
      <c r="O396" s="109"/>
      <c r="P396" s="7"/>
      <c r="Q396" s="7"/>
      <c r="R396" s="7"/>
      <c r="S396" s="7"/>
      <c r="CA396" s="69">
        <f t="shared" si="180"/>
        <v>0</v>
      </c>
      <c r="CB396" s="69" t="str">
        <f t="shared" si="163"/>
        <v/>
      </c>
      <c r="CC396" s="69" t="str">
        <f t="shared" si="164"/>
        <v/>
      </c>
      <c r="CD396" s="69">
        <f t="shared" si="173"/>
        <v>0</v>
      </c>
      <c r="CE396" s="69">
        <f t="shared" si="165"/>
        <v>0</v>
      </c>
      <c r="CF396" s="70" t="str">
        <f t="shared" si="166"/>
        <v/>
      </c>
      <c r="CG396" s="71">
        <f t="shared" si="167"/>
        <v>0</v>
      </c>
      <c r="CH396" s="71">
        <f t="shared" si="168"/>
        <v>0</v>
      </c>
      <c r="CI396" s="71">
        <f t="shared" si="181"/>
        <v>0</v>
      </c>
      <c r="CJ396" s="69">
        <f t="shared" si="182"/>
        <v>0</v>
      </c>
      <c r="CN396" s="73" t="str">
        <f t="shared" si="169"/>
        <v/>
      </c>
      <c r="CO396" s="74" t="str">
        <f t="shared" si="170"/>
        <v/>
      </c>
      <c r="CP396" s="74" t="str">
        <f t="shared" si="174"/>
        <v/>
      </c>
      <c r="CQ396" s="118" t="str">
        <f t="shared" si="171"/>
        <v/>
      </c>
      <c r="CR396" s="118" t="str">
        <f t="shared" si="172"/>
        <v/>
      </c>
      <c r="CS396" s="75" t="str">
        <f t="shared" si="175"/>
        <v/>
      </c>
      <c r="CT396" s="75" t="str">
        <f t="shared" si="176"/>
        <v/>
      </c>
      <c r="CU396" s="74" t="str">
        <f t="shared" si="177"/>
        <v/>
      </c>
      <c r="CV396" s="74" t="str">
        <f t="shared" si="178"/>
        <v/>
      </c>
      <c r="CW396" s="74" t="str">
        <f t="shared" si="183"/>
        <v/>
      </c>
      <c r="CX396" s="110"/>
      <c r="CZ396" s="75">
        <f t="shared" si="184"/>
        <v>0</v>
      </c>
      <c r="DB396" s="74">
        <f>IF(Taula4[[#This Row],[Codi del contracte]]&lt;&gt;"",IF(Taula4[[#This Row],[Codi del contracte]]&gt;199,IF(Taula4[[#This Row],[Codi del contracte]]&lt;300,1,0),0),0)</f>
        <v>0</v>
      </c>
      <c r="DC396" s="74">
        <f>IF(Taula4[[#This Row],[Codi del contracte]]&lt;&gt;"",IF(Taula4[[#This Row],[Codi del contracte]]&gt;499,IF(Taula4[[#This Row],[Codi del contracte]]&lt;600,1,0),0),0)</f>
        <v>0</v>
      </c>
      <c r="DD396" s="74">
        <f t="shared" si="179"/>
        <v>0</v>
      </c>
      <c r="DE396" s="74">
        <f>IF(Taula4[[#This Row],[% Jornada (no posar el símbol %)]]=100,IF(DD396=1,2,0),0)</f>
        <v>0</v>
      </c>
      <c r="DF396" s="74">
        <f>IF(Taula4[[#This Row],[Import anual sol·licitat (màxim 1.200,00€ per treballador)]]=1200,IF(DE396=2,3,0),0)</f>
        <v>0</v>
      </c>
      <c r="DG396" s="74">
        <f>IF(Taula4[[#This Row],[% Jornada (no posar el símbol %)]]&lt;100,IF(Taula4[[#This Row],[Import anual sol·licitat (màxim 1.200,00€ per treballador)]]=1200,4,0),0)</f>
        <v>0</v>
      </c>
      <c r="DH396" s="74">
        <f t="shared" si="185"/>
        <v>0</v>
      </c>
      <c r="DI396" s="74" t="str">
        <f t="shared" si="186"/>
        <v/>
      </c>
      <c r="DJ396" s="74" t="str">
        <f t="shared" si="187"/>
        <v/>
      </c>
      <c r="DK396" s="74" t="str">
        <f t="shared" si="188"/>
        <v/>
      </c>
    </row>
    <row r="397" spans="1:115" ht="13.5" customHeight="1">
      <c r="A397" s="30"/>
      <c r="B397" s="76">
        <v>391</v>
      </c>
      <c r="C397" s="5"/>
      <c r="D397" s="138"/>
      <c r="E397" s="134"/>
      <c r="F397" s="132"/>
      <c r="G397" s="132"/>
      <c r="H397" s="5"/>
      <c r="I397" s="137"/>
      <c r="J397" s="5"/>
      <c r="K397" s="133"/>
      <c r="L397" s="214"/>
      <c r="M397" s="268"/>
      <c r="N397" s="160" t="str">
        <f t="shared" si="162"/>
        <v/>
      </c>
      <c r="O397" s="109"/>
      <c r="P397" s="7"/>
      <c r="Q397" s="7"/>
      <c r="R397" s="7"/>
      <c r="S397" s="7"/>
      <c r="CA397" s="69">
        <f t="shared" si="180"/>
        <v>0</v>
      </c>
      <c r="CB397" s="69" t="str">
        <f t="shared" si="163"/>
        <v/>
      </c>
      <c r="CC397" s="69" t="str">
        <f t="shared" si="164"/>
        <v/>
      </c>
      <c r="CD397" s="69">
        <f t="shared" si="173"/>
        <v>0</v>
      </c>
      <c r="CE397" s="69">
        <f t="shared" si="165"/>
        <v>0</v>
      </c>
      <c r="CF397" s="70" t="str">
        <f t="shared" si="166"/>
        <v/>
      </c>
      <c r="CG397" s="71">
        <f t="shared" si="167"/>
        <v>0</v>
      </c>
      <c r="CH397" s="71">
        <f t="shared" si="168"/>
        <v>0</v>
      </c>
      <c r="CI397" s="71">
        <f t="shared" si="181"/>
        <v>0</v>
      </c>
      <c r="CJ397" s="69">
        <f t="shared" si="182"/>
        <v>0</v>
      </c>
      <c r="CN397" s="73" t="str">
        <f t="shared" si="169"/>
        <v/>
      </c>
      <c r="CO397" s="74" t="str">
        <f t="shared" si="170"/>
        <v/>
      </c>
      <c r="CP397" s="74" t="str">
        <f t="shared" si="174"/>
        <v/>
      </c>
      <c r="CQ397" s="118" t="str">
        <f t="shared" si="171"/>
        <v/>
      </c>
      <c r="CR397" s="118" t="str">
        <f t="shared" si="172"/>
        <v/>
      </c>
      <c r="CS397" s="75" t="str">
        <f t="shared" si="175"/>
        <v/>
      </c>
      <c r="CT397" s="75" t="str">
        <f t="shared" si="176"/>
        <v/>
      </c>
      <c r="CU397" s="74" t="str">
        <f t="shared" si="177"/>
        <v/>
      </c>
      <c r="CV397" s="74" t="str">
        <f t="shared" si="178"/>
        <v/>
      </c>
      <c r="CW397" s="74" t="str">
        <f t="shared" si="183"/>
        <v/>
      </c>
      <c r="CX397" s="110"/>
      <c r="CZ397" s="75">
        <f t="shared" si="184"/>
        <v>0</v>
      </c>
      <c r="DB397" s="74">
        <f>IF(Taula4[[#This Row],[Codi del contracte]]&lt;&gt;"",IF(Taula4[[#This Row],[Codi del contracte]]&gt;199,IF(Taula4[[#This Row],[Codi del contracte]]&lt;300,1,0),0),0)</f>
        <v>0</v>
      </c>
      <c r="DC397" s="74">
        <f>IF(Taula4[[#This Row],[Codi del contracte]]&lt;&gt;"",IF(Taula4[[#This Row],[Codi del contracte]]&gt;499,IF(Taula4[[#This Row],[Codi del contracte]]&lt;600,1,0),0),0)</f>
        <v>0</v>
      </c>
      <c r="DD397" s="74">
        <f t="shared" si="179"/>
        <v>0</v>
      </c>
      <c r="DE397" s="74">
        <f>IF(Taula4[[#This Row],[% Jornada (no posar el símbol %)]]=100,IF(DD397=1,2,0),0)</f>
        <v>0</v>
      </c>
      <c r="DF397" s="74">
        <f>IF(Taula4[[#This Row],[Import anual sol·licitat (màxim 1.200,00€ per treballador)]]=1200,IF(DE397=2,3,0),0)</f>
        <v>0</v>
      </c>
      <c r="DG397" s="74">
        <f>IF(Taula4[[#This Row],[% Jornada (no posar el símbol %)]]&lt;100,IF(Taula4[[#This Row],[Import anual sol·licitat (màxim 1.200,00€ per treballador)]]=1200,4,0),0)</f>
        <v>0</v>
      </c>
      <c r="DH397" s="74">
        <f t="shared" si="185"/>
        <v>0</v>
      </c>
      <c r="DI397" s="74" t="str">
        <f t="shared" si="186"/>
        <v/>
      </c>
      <c r="DJ397" s="74" t="str">
        <f t="shared" si="187"/>
        <v/>
      </c>
      <c r="DK397" s="74" t="str">
        <f t="shared" si="188"/>
        <v/>
      </c>
    </row>
    <row r="398" spans="1:115" ht="13.5" customHeight="1">
      <c r="A398" s="30"/>
      <c r="B398" s="76">
        <v>392</v>
      </c>
      <c r="C398" s="5"/>
      <c r="D398" s="138"/>
      <c r="E398" s="134"/>
      <c r="F398" s="132"/>
      <c r="G398" s="132"/>
      <c r="H398" s="5"/>
      <c r="I398" s="137"/>
      <c r="J398" s="5"/>
      <c r="K398" s="133"/>
      <c r="L398" s="214"/>
      <c r="M398" s="268"/>
      <c r="N398" s="160" t="str">
        <f t="shared" si="162"/>
        <v/>
      </c>
      <c r="O398" s="109"/>
      <c r="P398" s="7"/>
      <c r="Q398" s="7"/>
      <c r="R398" s="7"/>
      <c r="S398" s="7"/>
      <c r="CA398" s="69">
        <f t="shared" si="180"/>
        <v>0</v>
      </c>
      <c r="CB398" s="69" t="str">
        <f t="shared" si="163"/>
        <v/>
      </c>
      <c r="CC398" s="69" t="str">
        <f t="shared" si="164"/>
        <v/>
      </c>
      <c r="CD398" s="69">
        <f t="shared" si="173"/>
        <v>0</v>
      </c>
      <c r="CE398" s="69">
        <f t="shared" si="165"/>
        <v>0</v>
      </c>
      <c r="CF398" s="70" t="str">
        <f t="shared" si="166"/>
        <v/>
      </c>
      <c r="CG398" s="71">
        <f t="shared" si="167"/>
        <v>0</v>
      </c>
      <c r="CH398" s="71">
        <f t="shared" si="168"/>
        <v>0</v>
      </c>
      <c r="CI398" s="71">
        <f t="shared" si="181"/>
        <v>0</v>
      </c>
      <c r="CJ398" s="69">
        <f t="shared" si="182"/>
        <v>0</v>
      </c>
      <c r="CN398" s="73" t="str">
        <f t="shared" si="169"/>
        <v/>
      </c>
      <c r="CO398" s="74" t="str">
        <f t="shared" si="170"/>
        <v/>
      </c>
      <c r="CP398" s="74" t="str">
        <f t="shared" si="174"/>
        <v/>
      </c>
      <c r="CQ398" s="118" t="str">
        <f t="shared" si="171"/>
        <v/>
      </c>
      <c r="CR398" s="118" t="str">
        <f t="shared" si="172"/>
        <v/>
      </c>
      <c r="CS398" s="75" t="str">
        <f t="shared" si="175"/>
        <v/>
      </c>
      <c r="CT398" s="75" t="str">
        <f t="shared" si="176"/>
        <v/>
      </c>
      <c r="CU398" s="74" t="str">
        <f t="shared" si="177"/>
        <v/>
      </c>
      <c r="CV398" s="74" t="str">
        <f t="shared" si="178"/>
        <v/>
      </c>
      <c r="CW398" s="74" t="str">
        <f t="shared" si="183"/>
        <v/>
      </c>
      <c r="CX398" s="110"/>
      <c r="CZ398" s="75">
        <f t="shared" si="184"/>
        <v>0</v>
      </c>
      <c r="DB398" s="74">
        <f>IF(Taula4[[#This Row],[Codi del contracte]]&lt;&gt;"",IF(Taula4[[#This Row],[Codi del contracte]]&gt;199,IF(Taula4[[#This Row],[Codi del contracte]]&lt;300,1,0),0),0)</f>
        <v>0</v>
      </c>
      <c r="DC398" s="74">
        <f>IF(Taula4[[#This Row],[Codi del contracte]]&lt;&gt;"",IF(Taula4[[#This Row],[Codi del contracte]]&gt;499,IF(Taula4[[#This Row],[Codi del contracte]]&lt;600,1,0),0),0)</f>
        <v>0</v>
      </c>
      <c r="DD398" s="74">
        <f t="shared" si="179"/>
        <v>0</v>
      </c>
      <c r="DE398" s="74">
        <f>IF(Taula4[[#This Row],[% Jornada (no posar el símbol %)]]=100,IF(DD398=1,2,0),0)</f>
        <v>0</v>
      </c>
      <c r="DF398" s="74">
        <f>IF(Taula4[[#This Row],[Import anual sol·licitat (màxim 1.200,00€ per treballador)]]=1200,IF(DE398=2,3,0),0)</f>
        <v>0</v>
      </c>
      <c r="DG398" s="74">
        <f>IF(Taula4[[#This Row],[% Jornada (no posar el símbol %)]]&lt;100,IF(Taula4[[#This Row],[Import anual sol·licitat (màxim 1.200,00€ per treballador)]]=1200,4,0),0)</f>
        <v>0</v>
      </c>
      <c r="DH398" s="74">
        <f t="shared" si="185"/>
        <v>0</v>
      </c>
      <c r="DI398" s="74" t="str">
        <f t="shared" si="186"/>
        <v/>
      </c>
      <c r="DJ398" s="74" t="str">
        <f t="shared" si="187"/>
        <v/>
      </c>
      <c r="DK398" s="74" t="str">
        <f t="shared" si="188"/>
        <v/>
      </c>
    </row>
    <row r="399" spans="1:115" ht="13.5" customHeight="1">
      <c r="A399" s="30"/>
      <c r="B399" s="76">
        <v>393</v>
      </c>
      <c r="C399" s="5"/>
      <c r="D399" s="138"/>
      <c r="E399" s="134"/>
      <c r="F399" s="132"/>
      <c r="G399" s="132"/>
      <c r="H399" s="5"/>
      <c r="I399" s="137"/>
      <c r="J399" s="5"/>
      <c r="K399" s="133"/>
      <c r="L399" s="214"/>
      <c r="M399" s="268"/>
      <c r="N399" s="160" t="str">
        <f t="shared" si="162"/>
        <v/>
      </c>
      <c r="O399" s="109"/>
      <c r="P399" s="7"/>
      <c r="Q399" s="7"/>
      <c r="R399" s="7"/>
      <c r="S399" s="7"/>
      <c r="CA399" s="69">
        <f t="shared" si="180"/>
        <v>0</v>
      </c>
      <c r="CB399" s="69" t="str">
        <f t="shared" si="163"/>
        <v/>
      </c>
      <c r="CC399" s="69" t="str">
        <f t="shared" si="164"/>
        <v/>
      </c>
      <c r="CD399" s="69">
        <f t="shared" si="173"/>
        <v>0</v>
      </c>
      <c r="CE399" s="69">
        <f t="shared" si="165"/>
        <v>0</v>
      </c>
      <c r="CF399" s="70" t="str">
        <f t="shared" si="166"/>
        <v/>
      </c>
      <c r="CG399" s="71">
        <f t="shared" si="167"/>
        <v>0</v>
      </c>
      <c r="CH399" s="71">
        <f t="shared" si="168"/>
        <v>0</v>
      </c>
      <c r="CI399" s="71">
        <f t="shared" si="181"/>
        <v>0</v>
      </c>
      <c r="CJ399" s="69">
        <f t="shared" si="182"/>
        <v>0</v>
      </c>
      <c r="CN399" s="73" t="str">
        <f t="shared" si="169"/>
        <v/>
      </c>
      <c r="CO399" s="74" t="str">
        <f t="shared" si="170"/>
        <v/>
      </c>
      <c r="CP399" s="74" t="str">
        <f t="shared" si="174"/>
        <v/>
      </c>
      <c r="CQ399" s="118" t="str">
        <f t="shared" si="171"/>
        <v/>
      </c>
      <c r="CR399" s="118" t="str">
        <f t="shared" si="172"/>
        <v/>
      </c>
      <c r="CS399" s="75" t="str">
        <f t="shared" si="175"/>
        <v/>
      </c>
      <c r="CT399" s="75" t="str">
        <f t="shared" si="176"/>
        <v/>
      </c>
      <c r="CU399" s="74" t="str">
        <f t="shared" si="177"/>
        <v/>
      </c>
      <c r="CV399" s="74" t="str">
        <f t="shared" si="178"/>
        <v/>
      </c>
      <c r="CW399" s="74" t="str">
        <f t="shared" si="183"/>
        <v/>
      </c>
      <c r="CX399" s="110"/>
      <c r="CZ399" s="75">
        <f t="shared" si="184"/>
        <v>0</v>
      </c>
      <c r="DB399" s="74">
        <f>IF(Taula4[[#This Row],[Codi del contracte]]&lt;&gt;"",IF(Taula4[[#This Row],[Codi del contracte]]&gt;199,IF(Taula4[[#This Row],[Codi del contracte]]&lt;300,1,0),0),0)</f>
        <v>0</v>
      </c>
      <c r="DC399" s="74">
        <f>IF(Taula4[[#This Row],[Codi del contracte]]&lt;&gt;"",IF(Taula4[[#This Row],[Codi del contracte]]&gt;499,IF(Taula4[[#This Row],[Codi del contracte]]&lt;600,1,0),0),0)</f>
        <v>0</v>
      </c>
      <c r="DD399" s="74">
        <f t="shared" si="179"/>
        <v>0</v>
      </c>
      <c r="DE399" s="74">
        <f>IF(Taula4[[#This Row],[% Jornada (no posar el símbol %)]]=100,IF(DD399=1,2,0),0)</f>
        <v>0</v>
      </c>
      <c r="DF399" s="74">
        <f>IF(Taula4[[#This Row],[Import anual sol·licitat (màxim 1.200,00€ per treballador)]]=1200,IF(DE399=2,3,0),0)</f>
        <v>0</v>
      </c>
      <c r="DG399" s="74">
        <f>IF(Taula4[[#This Row],[% Jornada (no posar el símbol %)]]&lt;100,IF(Taula4[[#This Row],[Import anual sol·licitat (màxim 1.200,00€ per treballador)]]=1200,4,0),0)</f>
        <v>0</v>
      </c>
      <c r="DH399" s="74">
        <f t="shared" si="185"/>
        <v>0</v>
      </c>
      <c r="DI399" s="74" t="str">
        <f t="shared" si="186"/>
        <v/>
      </c>
      <c r="DJ399" s="74" t="str">
        <f t="shared" si="187"/>
        <v/>
      </c>
      <c r="DK399" s="74" t="str">
        <f t="shared" si="188"/>
        <v/>
      </c>
    </row>
    <row r="400" spans="1:115" ht="13.5" customHeight="1">
      <c r="A400" s="30"/>
      <c r="B400" s="76">
        <v>394</v>
      </c>
      <c r="C400" s="5"/>
      <c r="D400" s="138"/>
      <c r="E400" s="134"/>
      <c r="F400" s="132"/>
      <c r="G400" s="132"/>
      <c r="H400" s="5"/>
      <c r="I400" s="137"/>
      <c r="J400" s="5"/>
      <c r="K400" s="133"/>
      <c r="L400" s="214"/>
      <c r="M400" s="268"/>
      <c r="N400" s="160" t="str">
        <f t="shared" si="162"/>
        <v/>
      </c>
      <c r="O400" s="109"/>
      <c r="P400" s="7"/>
      <c r="Q400" s="7"/>
      <c r="R400" s="7"/>
      <c r="S400" s="7"/>
      <c r="CA400" s="69">
        <f t="shared" si="180"/>
        <v>0</v>
      </c>
      <c r="CB400" s="69" t="str">
        <f t="shared" si="163"/>
        <v/>
      </c>
      <c r="CC400" s="69" t="str">
        <f t="shared" si="164"/>
        <v/>
      </c>
      <c r="CD400" s="69">
        <f t="shared" si="173"/>
        <v>0</v>
      </c>
      <c r="CE400" s="69">
        <f t="shared" si="165"/>
        <v>0</v>
      </c>
      <c r="CF400" s="70" t="str">
        <f t="shared" si="166"/>
        <v/>
      </c>
      <c r="CG400" s="71">
        <f t="shared" si="167"/>
        <v>0</v>
      </c>
      <c r="CH400" s="71">
        <f t="shared" si="168"/>
        <v>0</v>
      </c>
      <c r="CI400" s="71">
        <f t="shared" si="181"/>
        <v>0</v>
      </c>
      <c r="CJ400" s="69">
        <f t="shared" si="182"/>
        <v>0</v>
      </c>
      <c r="CN400" s="73" t="str">
        <f t="shared" si="169"/>
        <v/>
      </c>
      <c r="CO400" s="74" t="str">
        <f t="shared" si="170"/>
        <v/>
      </c>
      <c r="CP400" s="74" t="str">
        <f t="shared" si="174"/>
        <v/>
      </c>
      <c r="CQ400" s="118" t="str">
        <f t="shared" si="171"/>
        <v/>
      </c>
      <c r="CR400" s="118" t="str">
        <f t="shared" si="172"/>
        <v/>
      </c>
      <c r="CS400" s="75" t="str">
        <f t="shared" si="175"/>
        <v/>
      </c>
      <c r="CT400" s="75" t="str">
        <f t="shared" si="176"/>
        <v/>
      </c>
      <c r="CU400" s="74" t="str">
        <f t="shared" si="177"/>
        <v/>
      </c>
      <c r="CV400" s="74" t="str">
        <f t="shared" si="178"/>
        <v/>
      </c>
      <c r="CW400" s="74" t="str">
        <f t="shared" si="183"/>
        <v/>
      </c>
      <c r="CX400" s="110"/>
      <c r="CZ400" s="75">
        <f t="shared" si="184"/>
        <v>0</v>
      </c>
      <c r="DB400" s="74">
        <f>IF(Taula4[[#This Row],[Codi del contracte]]&lt;&gt;"",IF(Taula4[[#This Row],[Codi del contracte]]&gt;199,IF(Taula4[[#This Row],[Codi del contracte]]&lt;300,1,0),0),0)</f>
        <v>0</v>
      </c>
      <c r="DC400" s="74">
        <f>IF(Taula4[[#This Row],[Codi del contracte]]&lt;&gt;"",IF(Taula4[[#This Row],[Codi del contracte]]&gt;499,IF(Taula4[[#This Row],[Codi del contracte]]&lt;600,1,0),0),0)</f>
        <v>0</v>
      </c>
      <c r="DD400" s="74">
        <f t="shared" si="179"/>
        <v>0</v>
      </c>
      <c r="DE400" s="74">
        <f>IF(Taula4[[#This Row],[% Jornada (no posar el símbol %)]]=100,IF(DD400=1,2,0),0)</f>
        <v>0</v>
      </c>
      <c r="DF400" s="74">
        <f>IF(Taula4[[#This Row],[Import anual sol·licitat (màxim 1.200,00€ per treballador)]]=1200,IF(DE400=2,3,0),0)</f>
        <v>0</v>
      </c>
      <c r="DG400" s="74">
        <f>IF(Taula4[[#This Row],[% Jornada (no posar el símbol %)]]&lt;100,IF(Taula4[[#This Row],[Import anual sol·licitat (màxim 1.200,00€ per treballador)]]=1200,4,0),0)</f>
        <v>0</v>
      </c>
      <c r="DH400" s="74">
        <f t="shared" si="185"/>
        <v>0</v>
      </c>
      <c r="DI400" s="74" t="str">
        <f t="shared" si="186"/>
        <v/>
      </c>
      <c r="DJ400" s="74" t="str">
        <f t="shared" si="187"/>
        <v/>
      </c>
      <c r="DK400" s="74" t="str">
        <f t="shared" si="188"/>
        <v/>
      </c>
    </row>
    <row r="401" spans="1:115" ht="13.5" customHeight="1">
      <c r="A401" s="30"/>
      <c r="B401" s="76">
        <v>395</v>
      </c>
      <c r="C401" s="5"/>
      <c r="D401" s="138"/>
      <c r="E401" s="134"/>
      <c r="F401" s="132"/>
      <c r="G401" s="132"/>
      <c r="H401" s="5"/>
      <c r="I401" s="137"/>
      <c r="J401" s="5"/>
      <c r="K401" s="133"/>
      <c r="L401" s="214"/>
      <c r="M401" s="268"/>
      <c r="N401" s="160" t="str">
        <f t="shared" si="162"/>
        <v/>
      </c>
      <c r="O401" s="109"/>
      <c r="P401" s="7"/>
      <c r="Q401" s="7"/>
      <c r="R401" s="7"/>
      <c r="S401" s="7"/>
      <c r="CA401" s="69">
        <f t="shared" si="180"/>
        <v>0</v>
      </c>
      <c r="CB401" s="69" t="str">
        <f t="shared" si="163"/>
        <v/>
      </c>
      <c r="CC401" s="69" t="str">
        <f t="shared" si="164"/>
        <v/>
      </c>
      <c r="CD401" s="69">
        <f t="shared" si="173"/>
        <v>0</v>
      </c>
      <c r="CE401" s="69">
        <f t="shared" si="165"/>
        <v>0</v>
      </c>
      <c r="CF401" s="70" t="str">
        <f t="shared" si="166"/>
        <v/>
      </c>
      <c r="CG401" s="71">
        <f t="shared" si="167"/>
        <v>0</v>
      </c>
      <c r="CH401" s="71">
        <f t="shared" si="168"/>
        <v>0</v>
      </c>
      <c r="CI401" s="71">
        <f t="shared" si="181"/>
        <v>0</v>
      </c>
      <c r="CJ401" s="69">
        <f t="shared" si="182"/>
        <v>0</v>
      </c>
      <c r="CN401" s="73" t="str">
        <f t="shared" si="169"/>
        <v/>
      </c>
      <c r="CO401" s="74" t="str">
        <f t="shared" si="170"/>
        <v/>
      </c>
      <c r="CP401" s="74" t="str">
        <f t="shared" si="174"/>
        <v/>
      </c>
      <c r="CQ401" s="118" t="str">
        <f t="shared" si="171"/>
        <v/>
      </c>
      <c r="CR401" s="118" t="str">
        <f t="shared" si="172"/>
        <v/>
      </c>
      <c r="CS401" s="75" t="str">
        <f t="shared" si="175"/>
        <v/>
      </c>
      <c r="CT401" s="75" t="str">
        <f t="shared" si="176"/>
        <v/>
      </c>
      <c r="CU401" s="74" t="str">
        <f t="shared" si="177"/>
        <v/>
      </c>
      <c r="CV401" s="74" t="str">
        <f t="shared" si="178"/>
        <v/>
      </c>
      <c r="CW401" s="74" t="str">
        <f t="shared" si="183"/>
        <v/>
      </c>
      <c r="CX401" s="110"/>
      <c r="CZ401" s="75">
        <f t="shared" si="184"/>
        <v>0</v>
      </c>
      <c r="DB401" s="74">
        <f>IF(Taula4[[#This Row],[Codi del contracte]]&lt;&gt;"",IF(Taula4[[#This Row],[Codi del contracte]]&gt;199,IF(Taula4[[#This Row],[Codi del contracte]]&lt;300,1,0),0),0)</f>
        <v>0</v>
      </c>
      <c r="DC401" s="74">
        <f>IF(Taula4[[#This Row],[Codi del contracte]]&lt;&gt;"",IF(Taula4[[#This Row],[Codi del contracte]]&gt;499,IF(Taula4[[#This Row],[Codi del contracte]]&lt;600,1,0),0),0)</f>
        <v>0</v>
      </c>
      <c r="DD401" s="74">
        <f t="shared" si="179"/>
        <v>0</v>
      </c>
      <c r="DE401" s="74">
        <f>IF(Taula4[[#This Row],[% Jornada (no posar el símbol %)]]=100,IF(DD401=1,2,0),0)</f>
        <v>0</v>
      </c>
      <c r="DF401" s="74">
        <f>IF(Taula4[[#This Row],[Import anual sol·licitat (màxim 1.200,00€ per treballador)]]=1200,IF(DE401=2,3,0),0)</f>
        <v>0</v>
      </c>
      <c r="DG401" s="74">
        <f>IF(Taula4[[#This Row],[% Jornada (no posar el símbol %)]]&lt;100,IF(Taula4[[#This Row],[Import anual sol·licitat (màxim 1.200,00€ per treballador)]]=1200,4,0),0)</f>
        <v>0</v>
      </c>
      <c r="DH401" s="74">
        <f t="shared" si="185"/>
        <v>0</v>
      </c>
      <c r="DI401" s="74" t="str">
        <f t="shared" si="186"/>
        <v/>
      </c>
      <c r="DJ401" s="74" t="str">
        <f t="shared" si="187"/>
        <v/>
      </c>
      <c r="DK401" s="74" t="str">
        <f t="shared" si="188"/>
        <v/>
      </c>
    </row>
    <row r="402" spans="1:115" ht="13.5" customHeight="1">
      <c r="A402" s="30"/>
      <c r="B402" s="76">
        <v>396</v>
      </c>
      <c r="C402" s="5"/>
      <c r="D402" s="138"/>
      <c r="E402" s="134"/>
      <c r="F402" s="132"/>
      <c r="G402" s="132"/>
      <c r="H402" s="5"/>
      <c r="I402" s="137"/>
      <c r="J402" s="5"/>
      <c r="K402" s="133"/>
      <c r="L402" s="214"/>
      <c r="M402" s="268"/>
      <c r="N402" s="160" t="str">
        <f t="shared" si="162"/>
        <v/>
      </c>
      <c r="O402" s="109"/>
      <c r="P402" s="7"/>
      <c r="Q402" s="7"/>
      <c r="R402" s="7"/>
      <c r="S402" s="7"/>
      <c r="CA402" s="69">
        <f t="shared" si="180"/>
        <v>0</v>
      </c>
      <c r="CB402" s="69" t="str">
        <f t="shared" si="163"/>
        <v/>
      </c>
      <c r="CC402" s="69" t="str">
        <f t="shared" si="164"/>
        <v/>
      </c>
      <c r="CD402" s="69">
        <f t="shared" si="173"/>
        <v>0</v>
      </c>
      <c r="CE402" s="69">
        <f t="shared" si="165"/>
        <v>0</v>
      </c>
      <c r="CF402" s="70" t="str">
        <f t="shared" si="166"/>
        <v/>
      </c>
      <c r="CG402" s="71">
        <f t="shared" si="167"/>
        <v>0</v>
      </c>
      <c r="CH402" s="71">
        <f t="shared" si="168"/>
        <v>0</v>
      </c>
      <c r="CI402" s="71">
        <f t="shared" si="181"/>
        <v>0</v>
      </c>
      <c r="CJ402" s="69">
        <f t="shared" si="182"/>
        <v>0</v>
      </c>
      <c r="CN402" s="73" t="str">
        <f t="shared" si="169"/>
        <v/>
      </c>
      <c r="CO402" s="74" t="str">
        <f t="shared" si="170"/>
        <v/>
      </c>
      <c r="CP402" s="74" t="str">
        <f t="shared" si="174"/>
        <v/>
      </c>
      <c r="CQ402" s="118" t="str">
        <f t="shared" si="171"/>
        <v/>
      </c>
      <c r="CR402" s="118" t="str">
        <f t="shared" si="172"/>
        <v/>
      </c>
      <c r="CS402" s="75" t="str">
        <f t="shared" si="175"/>
        <v/>
      </c>
      <c r="CT402" s="75" t="str">
        <f t="shared" si="176"/>
        <v/>
      </c>
      <c r="CU402" s="74" t="str">
        <f t="shared" si="177"/>
        <v/>
      </c>
      <c r="CV402" s="74" t="str">
        <f t="shared" si="178"/>
        <v/>
      </c>
      <c r="CW402" s="74" t="str">
        <f t="shared" si="183"/>
        <v/>
      </c>
      <c r="CX402" s="110"/>
      <c r="CZ402" s="75">
        <f t="shared" si="184"/>
        <v>0</v>
      </c>
      <c r="DB402" s="74">
        <f>IF(Taula4[[#This Row],[Codi del contracte]]&lt;&gt;"",IF(Taula4[[#This Row],[Codi del contracte]]&gt;199,IF(Taula4[[#This Row],[Codi del contracte]]&lt;300,1,0),0),0)</f>
        <v>0</v>
      </c>
      <c r="DC402" s="74">
        <f>IF(Taula4[[#This Row],[Codi del contracte]]&lt;&gt;"",IF(Taula4[[#This Row],[Codi del contracte]]&gt;499,IF(Taula4[[#This Row],[Codi del contracte]]&lt;600,1,0),0),0)</f>
        <v>0</v>
      </c>
      <c r="DD402" s="74">
        <f t="shared" si="179"/>
        <v>0</v>
      </c>
      <c r="DE402" s="74">
        <f>IF(Taula4[[#This Row],[% Jornada (no posar el símbol %)]]=100,IF(DD402=1,2,0),0)</f>
        <v>0</v>
      </c>
      <c r="DF402" s="74">
        <f>IF(Taula4[[#This Row],[Import anual sol·licitat (màxim 1.200,00€ per treballador)]]=1200,IF(DE402=2,3,0),0)</f>
        <v>0</v>
      </c>
      <c r="DG402" s="74">
        <f>IF(Taula4[[#This Row],[% Jornada (no posar el símbol %)]]&lt;100,IF(Taula4[[#This Row],[Import anual sol·licitat (màxim 1.200,00€ per treballador)]]=1200,4,0),0)</f>
        <v>0</v>
      </c>
      <c r="DH402" s="74">
        <f t="shared" si="185"/>
        <v>0</v>
      </c>
      <c r="DI402" s="74" t="str">
        <f t="shared" si="186"/>
        <v/>
      </c>
      <c r="DJ402" s="74" t="str">
        <f t="shared" si="187"/>
        <v/>
      </c>
      <c r="DK402" s="74" t="str">
        <f t="shared" si="188"/>
        <v/>
      </c>
    </row>
    <row r="403" spans="1:115" ht="13.5" customHeight="1">
      <c r="A403" s="30"/>
      <c r="B403" s="76">
        <v>397</v>
      </c>
      <c r="C403" s="5"/>
      <c r="D403" s="138"/>
      <c r="E403" s="134"/>
      <c r="F403" s="132"/>
      <c r="G403" s="132"/>
      <c r="H403" s="5"/>
      <c r="I403" s="137"/>
      <c r="J403" s="5"/>
      <c r="K403" s="133"/>
      <c r="L403" s="214"/>
      <c r="M403" s="268"/>
      <c r="N403" s="160" t="str">
        <f t="shared" si="162"/>
        <v/>
      </c>
      <c r="O403" s="109"/>
      <c r="P403" s="7"/>
      <c r="Q403" s="7"/>
      <c r="R403" s="7"/>
      <c r="S403" s="7"/>
      <c r="CA403" s="69">
        <f t="shared" si="180"/>
        <v>0</v>
      </c>
      <c r="CB403" s="69" t="str">
        <f t="shared" si="163"/>
        <v/>
      </c>
      <c r="CC403" s="69" t="str">
        <f t="shared" si="164"/>
        <v/>
      </c>
      <c r="CD403" s="69">
        <f t="shared" si="173"/>
        <v>0</v>
      </c>
      <c r="CE403" s="69">
        <f t="shared" si="165"/>
        <v>0</v>
      </c>
      <c r="CF403" s="70" t="str">
        <f t="shared" si="166"/>
        <v/>
      </c>
      <c r="CG403" s="71">
        <f t="shared" si="167"/>
        <v>0</v>
      </c>
      <c r="CH403" s="71">
        <f t="shared" si="168"/>
        <v>0</v>
      </c>
      <c r="CI403" s="71">
        <f t="shared" si="181"/>
        <v>0</v>
      </c>
      <c r="CJ403" s="69">
        <f t="shared" si="182"/>
        <v>0</v>
      </c>
      <c r="CN403" s="73" t="str">
        <f t="shared" si="169"/>
        <v/>
      </c>
      <c r="CO403" s="74" t="str">
        <f t="shared" si="170"/>
        <v/>
      </c>
      <c r="CP403" s="74" t="str">
        <f t="shared" si="174"/>
        <v/>
      </c>
      <c r="CQ403" s="118" t="str">
        <f t="shared" si="171"/>
        <v/>
      </c>
      <c r="CR403" s="118" t="str">
        <f t="shared" si="172"/>
        <v/>
      </c>
      <c r="CS403" s="75" t="str">
        <f t="shared" si="175"/>
        <v/>
      </c>
      <c r="CT403" s="75" t="str">
        <f t="shared" si="176"/>
        <v/>
      </c>
      <c r="CU403" s="74" t="str">
        <f t="shared" si="177"/>
        <v/>
      </c>
      <c r="CV403" s="74" t="str">
        <f t="shared" si="178"/>
        <v/>
      </c>
      <c r="CW403" s="74" t="str">
        <f t="shared" si="183"/>
        <v/>
      </c>
      <c r="CX403" s="110"/>
      <c r="CZ403" s="75">
        <f t="shared" si="184"/>
        <v>0</v>
      </c>
      <c r="DB403" s="74">
        <f>IF(Taula4[[#This Row],[Codi del contracte]]&lt;&gt;"",IF(Taula4[[#This Row],[Codi del contracte]]&gt;199,IF(Taula4[[#This Row],[Codi del contracte]]&lt;300,1,0),0),0)</f>
        <v>0</v>
      </c>
      <c r="DC403" s="74">
        <f>IF(Taula4[[#This Row],[Codi del contracte]]&lt;&gt;"",IF(Taula4[[#This Row],[Codi del contracte]]&gt;499,IF(Taula4[[#This Row],[Codi del contracte]]&lt;600,1,0),0),0)</f>
        <v>0</v>
      </c>
      <c r="DD403" s="74">
        <f t="shared" si="179"/>
        <v>0</v>
      </c>
      <c r="DE403" s="74">
        <f>IF(Taula4[[#This Row],[% Jornada (no posar el símbol %)]]=100,IF(DD403=1,2,0),0)</f>
        <v>0</v>
      </c>
      <c r="DF403" s="74">
        <f>IF(Taula4[[#This Row],[Import anual sol·licitat (màxim 1.200,00€ per treballador)]]=1200,IF(DE403=2,3,0),0)</f>
        <v>0</v>
      </c>
      <c r="DG403" s="74">
        <f>IF(Taula4[[#This Row],[% Jornada (no posar el símbol %)]]&lt;100,IF(Taula4[[#This Row],[Import anual sol·licitat (màxim 1.200,00€ per treballador)]]=1200,4,0),0)</f>
        <v>0</v>
      </c>
      <c r="DH403" s="74">
        <f t="shared" si="185"/>
        <v>0</v>
      </c>
      <c r="DI403" s="74" t="str">
        <f t="shared" si="186"/>
        <v/>
      </c>
      <c r="DJ403" s="74" t="str">
        <f t="shared" si="187"/>
        <v/>
      </c>
      <c r="DK403" s="74" t="str">
        <f t="shared" si="188"/>
        <v/>
      </c>
    </row>
    <row r="404" spans="1:115" ht="13.5" customHeight="1">
      <c r="A404" s="30"/>
      <c r="B404" s="76">
        <v>398</v>
      </c>
      <c r="C404" s="5"/>
      <c r="D404" s="138"/>
      <c r="E404" s="134"/>
      <c r="F404" s="132"/>
      <c r="G404" s="132"/>
      <c r="H404" s="5"/>
      <c r="I404" s="137"/>
      <c r="J404" s="5"/>
      <c r="K404" s="133"/>
      <c r="L404" s="214"/>
      <c r="M404" s="268"/>
      <c r="N404" s="160" t="str">
        <f t="shared" si="162"/>
        <v/>
      </c>
      <c r="O404" s="109"/>
      <c r="P404" s="7"/>
      <c r="Q404" s="7"/>
      <c r="R404" s="7"/>
      <c r="S404" s="7"/>
      <c r="CA404" s="69">
        <f t="shared" si="180"/>
        <v>0</v>
      </c>
      <c r="CB404" s="69" t="str">
        <f t="shared" si="163"/>
        <v/>
      </c>
      <c r="CC404" s="69" t="str">
        <f t="shared" si="164"/>
        <v/>
      </c>
      <c r="CD404" s="69">
        <f t="shared" si="173"/>
        <v>0</v>
      </c>
      <c r="CE404" s="69">
        <f t="shared" si="165"/>
        <v>0</v>
      </c>
      <c r="CF404" s="70" t="str">
        <f t="shared" si="166"/>
        <v/>
      </c>
      <c r="CG404" s="71">
        <f t="shared" si="167"/>
        <v>0</v>
      </c>
      <c r="CH404" s="71">
        <f t="shared" si="168"/>
        <v>0</v>
      </c>
      <c r="CI404" s="71">
        <f t="shared" si="181"/>
        <v>0</v>
      </c>
      <c r="CJ404" s="69">
        <f t="shared" si="182"/>
        <v>0</v>
      </c>
      <c r="CN404" s="73" t="str">
        <f t="shared" si="169"/>
        <v/>
      </c>
      <c r="CO404" s="74" t="str">
        <f t="shared" si="170"/>
        <v/>
      </c>
      <c r="CP404" s="74" t="str">
        <f t="shared" si="174"/>
        <v/>
      </c>
      <c r="CQ404" s="118" t="str">
        <f t="shared" si="171"/>
        <v/>
      </c>
      <c r="CR404" s="118" t="str">
        <f t="shared" si="172"/>
        <v/>
      </c>
      <c r="CS404" s="75" t="str">
        <f t="shared" si="175"/>
        <v/>
      </c>
      <c r="CT404" s="75" t="str">
        <f t="shared" si="176"/>
        <v/>
      </c>
      <c r="CU404" s="74" t="str">
        <f t="shared" si="177"/>
        <v/>
      </c>
      <c r="CV404" s="74" t="str">
        <f t="shared" si="178"/>
        <v/>
      </c>
      <c r="CW404" s="74" t="str">
        <f t="shared" si="183"/>
        <v/>
      </c>
      <c r="CX404" s="110"/>
      <c r="CZ404" s="75">
        <f t="shared" si="184"/>
        <v>0</v>
      </c>
      <c r="DB404" s="74">
        <f>IF(Taula4[[#This Row],[Codi del contracte]]&lt;&gt;"",IF(Taula4[[#This Row],[Codi del contracte]]&gt;199,IF(Taula4[[#This Row],[Codi del contracte]]&lt;300,1,0),0),0)</f>
        <v>0</v>
      </c>
      <c r="DC404" s="74">
        <f>IF(Taula4[[#This Row],[Codi del contracte]]&lt;&gt;"",IF(Taula4[[#This Row],[Codi del contracte]]&gt;499,IF(Taula4[[#This Row],[Codi del contracte]]&lt;600,1,0),0),0)</f>
        <v>0</v>
      </c>
      <c r="DD404" s="74">
        <f t="shared" si="179"/>
        <v>0</v>
      </c>
      <c r="DE404" s="74">
        <f>IF(Taula4[[#This Row],[% Jornada (no posar el símbol %)]]=100,IF(DD404=1,2,0),0)</f>
        <v>0</v>
      </c>
      <c r="DF404" s="74">
        <f>IF(Taula4[[#This Row],[Import anual sol·licitat (màxim 1.200,00€ per treballador)]]=1200,IF(DE404=2,3,0),0)</f>
        <v>0</v>
      </c>
      <c r="DG404" s="74">
        <f>IF(Taula4[[#This Row],[% Jornada (no posar el símbol %)]]&lt;100,IF(Taula4[[#This Row],[Import anual sol·licitat (màxim 1.200,00€ per treballador)]]=1200,4,0),0)</f>
        <v>0</v>
      </c>
      <c r="DH404" s="74">
        <f t="shared" si="185"/>
        <v>0</v>
      </c>
      <c r="DI404" s="74" t="str">
        <f t="shared" si="186"/>
        <v/>
      </c>
      <c r="DJ404" s="74" t="str">
        <f t="shared" si="187"/>
        <v/>
      </c>
      <c r="DK404" s="74" t="str">
        <f t="shared" si="188"/>
        <v/>
      </c>
    </row>
    <row r="405" spans="1:115" ht="13.5" customHeight="1">
      <c r="A405" s="30"/>
      <c r="B405" s="76">
        <v>399</v>
      </c>
      <c r="C405" s="5"/>
      <c r="D405" s="138"/>
      <c r="E405" s="134"/>
      <c r="F405" s="132"/>
      <c r="G405" s="132"/>
      <c r="H405" s="5"/>
      <c r="I405" s="137"/>
      <c r="J405" s="5"/>
      <c r="K405" s="133"/>
      <c r="L405" s="214"/>
      <c r="M405" s="268"/>
      <c r="N405" s="160" t="str">
        <f t="shared" si="162"/>
        <v/>
      </c>
      <c r="O405" s="109"/>
      <c r="P405" s="7"/>
      <c r="Q405" s="7"/>
      <c r="R405" s="7"/>
      <c r="S405" s="7"/>
      <c r="CA405" s="69">
        <f t="shared" si="180"/>
        <v>0</v>
      </c>
      <c r="CB405" s="69" t="str">
        <f t="shared" si="163"/>
        <v/>
      </c>
      <c r="CC405" s="69" t="str">
        <f t="shared" si="164"/>
        <v/>
      </c>
      <c r="CD405" s="69">
        <f t="shared" si="173"/>
        <v>0</v>
      </c>
      <c r="CE405" s="69">
        <f t="shared" si="165"/>
        <v>0</v>
      </c>
      <c r="CF405" s="70" t="str">
        <f t="shared" si="166"/>
        <v/>
      </c>
      <c r="CG405" s="71">
        <f t="shared" si="167"/>
        <v>0</v>
      </c>
      <c r="CH405" s="71">
        <f t="shared" si="168"/>
        <v>0</v>
      </c>
      <c r="CI405" s="71">
        <f t="shared" si="181"/>
        <v>0</v>
      </c>
      <c r="CJ405" s="69">
        <f t="shared" si="182"/>
        <v>0</v>
      </c>
      <c r="CN405" s="73" t="str">
        <f t="shared" si="169"/>
        <v/>
      </c>
      <c r="CO405" s="74" t="str">
        <f t="shared" si="170"/>
        <v/>
      </c>
      <c r="CP405" s="74" t="str">
        <f t="shared" si="174"/>
        <v/>
      </c>
      <c r="CQ405" s="118" t="str">
        <f t="shared" si="171"/>
        <v/>
      </c>
      <c r="CR405" s="118" t="str">
        <f t="shared" si="172"/>
        <v/>
      </c>
      <c r="CS405" s="75" t="str">
        <f t="shared" si="175"/>
        <v/>
      </c>
      <c r="CT405" s="75" t="str">
        <f t="shared" si="176"/>
        <v/>
      </c>
      <c r="CU405" s="74" t="str">
        <f t="shared" si="177"/>
        <v/>
      </c>
      <c r="CV405" s="74" t="str">
        <f t="shared" si="178"/>
        <v/>
      </c>
      <c r="CW405" s="74" t="str">
        <f t="shared" si="183"/>
        <v/>
      </c>
      <c r="CX405" s="110"/>
      <c r="CZ405" s="75">
        <f t="shared" si="184"/>
        <v>0</v>
      </c>
      <c r="DB405" s="74">
        <f>IF(Taula4[[#This Row],[Codi del contracte]]&lt;&gt;"",IF(Taula4[[#This Row],[Codi del contracte]]&gt;199,IF(Taula4[[#This Row],[Codi del contracte]]&lt;300,1,0),0),0)</f>
        <v>0</v>
      </c>
      <c r="DC405" s="74">
        <f>IF(Taula4[[#This Row],[Codi del contracte]]&lt;&gt;"",IF(Taula4[[#This Row],[Codi del contracte]]&gt;499,IF(Taula4[[#This Row],[Codi del contracte]]&lt;600,1,0),0),0)</f>
        <v>0</v>
      </c>
      <c r="DD405" s="74">
        <f t="shared" si="179"/>
        <v>0</v>
      </c>
      <c r="DE405" s="74">
        <f>IF(Taula4[[#This Row],[% Jornada (no posar el símbol %)]]=100,IF(DD405=1,2,0),0)</f>
        <v>0</v>
      </c>
      <c r="DF405" s="74">
        <f>IF(Taula4[[#This Row],[Import anual sol·licitat (màxim 1.200,00€ per treballador)]]=1200,IF(DE405=2,3,0),0)</f>
        <v>0</v>
      </c>
      <c r="DG405" s="74">
        <f>IF(Taula4[[#This Row],[% Jornada (no posar el símbol %)]]&lt;100,IF(Taula4[[#This Row],[Import anual sol·licitat (màxim 1.200,00€ per treballador)]]=1200,4,0),0)</f>
        <v>0</v>
      </c>
      <c r="DH405" s="74">
        <f t="shared" si="185"/>
        <v>0</v>
      </c>
      <c r="DI405" s="74" t="str">
        <f t="shared" si="186"/>
        <v/>
      </c>
      <c r="DJ405" s="74" t="str">
        <f t="shared" si="187"/>
        <v/>
      </c>
      <c r="DK405" s="74" t="str">
        <f t="shared" si="188"/>
        <v/>
      </c>
    </row>
    <row r="406" spans="1:115" ht="13.5" customHeight="1">
      <c r="A406" s="30"/>
      <c r="B406" s="76">
        <v>400</v>
      </c>
      <c r="C406" s="5"/>
      <c r="D406" s="138"/>
      <c r="E406" s="134"/>
      <c r="F406" s="132"/>
      <c r="G406" s="132"/>
      <c r="H406" s="5"/>
      <c r="I406" s="137"/>
      <c r="J406" s="5"/>
      <c r="K406" s="133"/>
      <c r="L406" s="214"/>
      <c r="M406" s="268"/>
      <c r="N406" s="160" t="str">
        <f t="shared" si="162"/>
        <v/>
      </c>
      <c r="O406" s="109"/>
      <c r="P406" s="7"/>
      <c r="Q406" s="7"/>
      <c r="R406" s="7"/>
      <c r="S406" s="7"/>
      <c r="CA406" s="69">
        <f t="shared" si="180"/>
        <v>0</v>
      </c>
      <c r="CB406" s="69" t="str">
        <f t="shared" si="163"/>
        <v/>
      </c>
      <c r="CC406" s="69" t="str">
        <f t="shared" si="164"/>
        <v/>
      </c>
      <c r="CD406" s="69">
        <f t="shared" si="173"/>
        <v>0</v>
      </c>
      <c r="CE406" s="69">
        <f t="shared" si="165"/>
        <v>0</v>
      </c>
      <c r="CF406" s="70" t="str">
        <f t="shared" si="166"/>
        <v/>
      </c>
      <c r="CG406" s="71">
        <f t="shared" si="167"/>
        <v>0</v>
      </c>
      <c r="CH406" s="71">
        <f t="shared" si="168"/>
        <v>0</v>
      </c>
      <c r="CI406" s="71">
        <f t="shared" si="181"/>
        <v>0</v>
      </c>
      <c r="CJ406" s="69">
        <f t="shared" si="182"/>
        <v>0</v>
      </c>
      <c r="CN406" s="73" t="str">
        <f t="shared" si="169"/>
        <v/>
      </c>
      <c r="CO406" s="74" t="str">
        <f t="shared" si="170"/>
        <v/>
      </c>
      <c r="CP406" s="74" t="str">
        <f t="shared" si="174"/>
        <v/>
      </c>
      <c r="CQ406" s="118" t="str">
        <f t="shared" si="171"/>
        <v/>
      </c>
      <c r="CR406" s="118" t="str">
        <f t="shared" si="172"/>
        <v/>
      </c>
      <c r="CS406" s="75" t="str">
        <f t="shared" si="175"/>
        <v/>
      </c>
      <c r="CT406" s="75" t="str">
        <f t="shared" si="176"/>
        <v/>
      </c>
      <c r="CU406" s="74" t="str">
        <f t="shared" si="177"/>
        <v/>
      </c>
      <c r="CV406" s="74" t="str">
        <f t="shared" si="178"/>
        <v/>
      </c>
      <c r="CW406" s="74" t="str">
        <f t="shared" si="183"/>
        <v/>
      </c>
      <c r="CX406" s="110"/>
      <c r="CZ406" s="75">
        <f t="shared" si="184"/>
        <v>0</v>
      </c>
      <c r="DB406" s="74">
        <f>IF(Taula4[[#This Row],[Codi del contracte]]&lt;&gt;"",IF(Taula4[[#This Row],[Codi del contracte]]&gt;199,IF(Taula4[[#This Row],[Codi del contracte]]&lt;300,1,0),0),0)</f>
        <v>0</v>
      </c>
      <c r="DC406" s="74">
        <f>IF(Taula4[[#This Row],[Codi del contracte]]&lt;&gt;"",IF(Taula4[[#This Row],[Codi del contracte]]&gt;499,IF(Taula4[[#This Row],[Codi del contracte]]&lt;600,1,0),0),0)</f>
        <v>0</v>
      </c>
      <c r="DD406" s="74">
        <f t="shared" si="179"/>
        <v>0</v>
      </c>
      <c r="DE406" s="74">
        <f>IF(Taula4[[#This Row],[% Jornada (no posar el símbol %)]]=100,IF(DD406=1,2,0),0)</f>
        <v>0</v>
      </c>
      <c r="DF406" s="74">
        <f>IF(Taula4[[#This Row],[Import anual sol·licitat (màxim 1.200,00€ per treballador)]]=1200,IF(DE406=2,3,0),0)</f>
        <v>0</v>
      </c>
      <c r="DG406" s="74">
        <f>IF(Taula4[[#This Row],[% Jornada (no posar el símbol %)]]&lt;100,IF(Taula4[[#This Row],[Import anual sol·licitat (màxim 1.200,00€ per treballador)]]=1200,4,0),0)</f>
        <v>0</v>
      </c>
      <c r="DH406" s="74">
        <f t="shared" si="185"/>
        <v>0</v>
      </c>
      <c r="DI406" s="74" t="str">
        <f t="shared" si="186"/>
        <v/>
      </c>
      <c r="DJ406" s="74" t="str">
        <f t="shared" si="187"/>
        <v/>
      </c>
      <c r="DK406" s="74" t="str">
        <f t="shared" si="188"/>
        <v/>
      </c>
    </row>
    <row r="407" spans="1:115" ht="13.5" customHeight="1">
      <c r="A407" s="30"/>
      <c r="B407" s="76">
        <v>401</v>
      </c>
      <c r="C407" s="5"/>
      <c r="D407" s="138"/>
      <c r="E407" s="134"/>
      <c r="F407" s="132"/>
      <c r="G407" s="132"/>
      <c r="H407" s="5"/>
      <c r="I407" s="137"/>
      <c r="J407" s="5"/>
      <c r="K407" s="133"/>
      <c r="L407" s="214"/>
      <c r="M407" s="268"/>
      <c r="N407" s="160" t="str">
        <f t="shared" si="162"/>
        <v/>
      </c>
      <c r="O407" s="109"/>
      <c r="P407" s="7"/>
      <c r="Q407" s="7"/>
      <c r="R407" s="7"/>
      <c r="S407" s="7"/>
      <c r="CA407" s="69">
        <f t="shared" si="180"/>
        <v>0</v>
      </c>
      <c r="CB407" s="69" t="str">
        <f t="shared" si="163"/>
        <v/>
      </c>
      <c r="CC407" s="69" t="str">
        <f t="shared" si="164"/>
        <v/>
      </c>
      <c r="CD407" s="69">
        <f t="shared" si="173"/>
        <v>0</v>
      </c>
      <c r="CE407" s="69">
        <f t="shared" si="165"/>
        <v>0</v>
      </c>
      <c r="CF407" s="70" t="str">
        <f t="shared" si="166"/>
        <v/>
      </c>
      <c r="CG407" s="71">
        <f t="shared" si="167"/>
        <v>0</v>
      </c>
      <c r="CH407" s="71">
        <f t="shared" si="168"/>
        <v>0</v>
      </c>
      <c r="CI407" s="71">
        <f t="shared" si="181"/>
        <v>0</v>
      </c>
      <c r="CJ407" s="69">
        <f t="shared" si="182"/>
        <v>0</v>
      </c>
      <c r="CN407" s="73" t="str">
        <f t="shared" si="169"/>
        <v/>
      </c>
      <c r="CO407" s="74" t="str">
        <f t="shared" si="170"/>
        <v/>
      </c>
      <c r="CP407" s="74" t="str">
        <f t="shared" si="174"/>
        <v/>
      </c>
      <c r="CQ407" s="118" t="str">
        <f t="shared" si="171"/>
        <v/>
      </c>
      <c r="CR407" s="118" t="str">
        <f t="shared" si="172"/>
        <v/>
      </c>
      <c r="CS407" s="75" t="str">
        <f t="shared" si="175"/>
        <v/>
      </c>
      <c r="CT407" s="75" t="str">
        <f t="shared" si="176"/>
        <v/>
      </c>
      <c r="CU407" s="74" t="str">
        <f t="shared" si="177"/>
        <v/>
      </c>
      <c r="CV407" s="74" t="str">
        <f t="shared" si="178"/>
        <v/>
      </c>
      <c r="CW407" s="74" t="str">
        <f t="shared" si="183"/>
        <v/>
      </c>
      <c r="CX407" s="110"/>
      <c r="CZ407" s="75">
        <f t="shared" si="184"/>
        <v>0</v>
      </c>
      <c r="DB407" s="74">
        <f>IF(Taula4[[#This Row],[Codi del contracte]]&lt;&gt;"",IF(Taula4[[#This Row],[Codi del contracte]]&gt;199,IF(Taula4[[#This Row],[Codi del contracte]]&lt;300,1,0),0),0)</f>
        <v>0</v>
      </c>
      <c r="DC407" s="74">
        <f>IF(Taula4[[#This Row],[Codi del contracte]]&lt;&gt;"",IF(Taula4[[#This Row],[Codi del contracte]]&gt;499,IF(Taula4[[#This Row],[Codi del contracte]]&lt;600,1,0),0),0)</f>
        <v>0</v>
      </c>
      <c r="DD407" s="74">
        <f t="shared" si="179"/>
        <v>0</v>
      </c>
      <c r="DE407" s="74">
        <f>IF(Taula4[[#This Row],[% Jornada (no posar el símbol %)]]=100,IF(DD407=1,2,0),0)</f>
        <v>0</v>
      </c>
      <c r="DF407" s="74">
        <f>IF(Taula4[[#This Row],[Import anual sol·licitat (màxim 1.200,00€ per treballador)]]=1200,IF(DE407=2,3,0),0)</f>
        <v>0</v>
      </c>
      <c r="DG407" s="74">
        <f>IF(Taula4[[#This Row],[% Jornada (no posar el símbol %)]]&lt;100,IF(Taula4[[#This Row],[Import anual sol·licitat (màxim 1.200,00€ per treballador)]]=1200,4,0),0)</f>
        <v>0</v>
      </c>
      <c r="DH407" s="74">
        <f t="shared" si="185"/>
        <v>0</v>
      </c>
      <c r="DI407" s="74" t="str">
        <f t="shared" si="186"/>
        <v/>
      </c>
      <c r="DJ407" s="74" t="str">
        <f t="shared" si="187"/>
        <v/>
      </c>
      <c r="DK407" s="74" t="str">
        <f t="shared" si="188"/>
        <v/>
      </c>
    </row>
    <row r="408" spans="1:115" ht="13.5" customHeight="1">
      <c r="A408" s="30"/>
      <c r="B408" s="76">
        <v>402</v>
      </c>
      <c r="C408" s="5"/>
      <c r="D408" s="138"/>
      <c r="E408" s="134"/>
      <c r="F408" s="132"/>
      <c r="G408" s="132"/>
      <c r="H408" s="5"/>
      <c r="I408" s="137"/>
      <c r="J408" s="5"/>
      <c r="K408" s="133"/>
      <c r="L408" s="214"/>
      <c r="M408" s="268"/>
      <c r="N408" s="160" t="str">
        <f t="shared" si="162"/>
        <v/>
      </c>
      <c r="O408" s="109"/>
      <c r="P408" s="7"/>
      <c r="Q408" s="7"/>
      <c r="R408" s="7"/>
      <c r="S408" s="7"/>
      <c r="CA408" s="69">
        <f t="shared" si="180"/>
        <v>0</v>
      </c>
      <c r="CB408" s="69" t="str">
        <f t="shared" si="163"/>
        <v/>
      </c>
      <c r="CC408" s="69" t="str">
        <f t="shared" si="164"/>
        <v/>
      </c>
      <c r="CD408" s="69">
        <f t="shared" si="173"/>
        <v>0</v>
      </c>
      <c r="CE408" s="69">
        <f t="shared" si="165"/>
        <v>0</v>
      </c>
      <c r="CF408" s="70" t="str">
        <f t="shared" si="166"/>
        <v/>
      </c>
      <c r="CG408" s="71">
        <f t="shared" si="167"/>
        <v>0</v>
      </c>
      <c r="CH408" s="71">
        <f t="shared" si="168"/>
        <v>0</v>
      </c>
      <c r="CI408" s="71">
        <f t="shared" si="181"/>
        <v>0</v>
      </c>
      <c r="CJ408" s="69">
        <f t="shared" si="182"/>
        <v>0</v>
      </c>
      <c r="CN408" s="73" t="str">
        <f t="shared" si="169"/>
        <v/>
      </c>
      <c r="CO408" s="74" t="str">
        <f t="shared" si="170"/>
        <v/>
      </c>
      <c r="CP408" s="74" t="str">
        <f t="shared" si="174"/>
        <v/>
      </c>
      <c r="CQ408" s="118" t="str">
        <f t="shared" si="171"/>
        <v/>
      </c>
      <c r="CR408" s="118" t="str">
        <f t="shared" si="172"/>
        <v/>
      </c>
      <c r="CS408" s="75" t="str">
        <f t="shared" si="175"/>
        <v/>
      </c>
      <c r="CT408" s="75" t="str">
        <f t="shared" si="176"/>
        <v/>
      </c>
      <c r="CU408" s="74" t="str">
        <f t="shared" si="177"/>
        <v/>
      </c>
      <c r="CV408" s="74" t="str">
        <f t="shared" si="178"/>
        <v/>
      </c>
      <c r="CW408" s="74" t="str">
        <f t="shared" si="183"/>
        <v/>
      </c>
      <c r="CX408" s="110"/>
      <c r="CZ408" s="75">
        <f t="shared" si="184"/>
        <v>0</v>
      </c>
      <c r="DB408" s="74">
        <f>IF(Taula4[[#This Row],[Codi del contracte]]&lt;&gt;"",IF(Taula4[[#This Row],[Codi del contracte]]&gt;199,IF(Taula4[[#This Row],[Codi del contracte]]&lt;300,1,0),0),0)</f>
        <v>0</v>
      </c>
      <c r="DC408" s="74">
        <f>IF(Taula4[[#This Row],[Codi del contracte]]&lt;&gt;"",IF(Taula4[[#This Row],[Codi del contracte]]&gt;499,IF(Taula4[[#This Row],[Codi del contracte]]&lt;600,1,0),0),0)</f>
        <v>0</v>
      </c>
      <c r="DD408" s="74">
        <f t="shared" si="179"/>
        <v>0</v>
      </c>
      <c r="DE408" s="74">
        <f>IF(Taula4[[#This Row],[% Jornada (no posar el símbol %)]]=100,IF(DD408=1,2,0),0)</f>
        <v>0</v>
      </c>
      <c r="DF408" s="74">
        <f>IF(Taula4[[#This Row],[Import anual sol·licitat (màxim 1.200,00€ per treballador)]]=1200,IF(DE408=2,3,0),0)</f>
        <v>0</v>
      </c>
      <c r="DG408" s="74">
        <f>IF(Taula4[[#This Row],[% Jornada (no posar el símbol %)]]&lt;100,IF(Taula4[[#This Row],[Import anual sol·licitat (màxim 1.200,00€ per treballador)]]=1200,4,0),0)</f>
        <v>0</v>
      </c>
      <c r="DH408" s="74">
        <f t="shared" si="185"/>
        <v>0</v>
      </c>
      <c r="DI408" s="74" t="str">
        <f t="shared" si="186"/>
        <v/>
      </c>
      <c r="DJ408" s="74" t="str">
        <f t="shared" si="187"/>
        <v/>
      </c>
      <c r="DK408" s="74" t="str">
        <f t="shared" si="188"/>
        <v/>
      </c>
    </row>
    <row r="409" spans="1:115" ht="13.5" customHeight="1">
      <c r="A409" s="30"/>
      <c r="B409" s="76">
        <v>403</v>
      </c>
      <c r="C409" s="5"/>
      <c r="D409" s="138"/>
      <c r="E409" s="134"/>
      <c r="F409" s="132"/>
      <c r="G409" s="132"/>
      <c r="H409" s="5"/>
      <c r="I409" s="137"/>
      <c r="J409" s="5"/>
      <c r="K409" s="133"/>
      <c r="L409" s="214"/>
      <c r="M409" s="268"/>
      <c r="N409" s="160" t="str">
        <f t="shared" si="162"/>
        <v/>
      </c>
      <c r="O409" s="109"/>
      <c r="P409" s="7"/>
      <c r="Q409" s="7"/>
      <c r="R409" s="7"/>
      <c r="S409" s="7"/>
      <c r="CA409" s="69">
        <f t="shared" si="180"/>
        <v>0</v>
      </c>
      <c r="CB409" s="69" t="str">
        <f t="shared" si="163"/>
        <v/>
      </c>
      <c r="CC409" s="69" t="str">
        <f t="shared" si="164"/>
        <v/>
      </c>
      <c r="CD409" s="69">
        <f t="shared" si="173"/>
        <v>0</v>
      </c>
      <c r="CE409" s="69">
        <f t="shared" si="165"/>
        <v>0</v>
      </c>
      <c r="CF409" s="70" t="str">
        <f t="shared" si="166"/>
        <v/>
      </c>
      <c r="CG409" s="71">
        <f t="shared" si="167"/>
        <v>0</v>
      </c>
      <c r="CH409" s="71">
        <f t="shared" si="168"/>
        <v>0</v>
      </c>
      <c r="CI409" s="71">
        <f t="shared" si="181"/>
        <v>0</v>
      </c>
      <c r="CJ409" s="69">
        <f t="shared" si="182"/>
        <v>0</v>
      </c>
      <c r="CN409" s="73" t="str">
        <f t="shared" si="169"/>
        <v/>
      </c>
      <c r="CO409" s="74" t="str">
        <f t="shared" si="170"/>
        <v/>
      </c>
      <c r="CP409" s="74" t="str">
        <f t="shared" si="174"/>
        <v/>
      </c>
      <c r="CQ409" s="118" t="str">
        <f t="shared" si="171"/>
        <v/>
      </c>
      <c r="CR409" s="118" t="str">
        <f t="shared" si="172"/>
        <v/>
      </c>
      <c r="CS409" s="75" t="str">
        <f t="shared" si="175"/>
        <v/>
      </c>
      <c r="CT409" s="75" t="str">
        <f t="shared" si="176"/>
        <v/>
      </c>
      <c r="CU409" s="74" t="str">
        <f t="shared" si="177"/>
        <v/>
      </c>
      <c r="CV409" s="74" t="str">
        <f t="shared" si="178"/>
        <v/>
      </c>
      <c r="CW409" s="74" t="str">
        <f t="shared" si="183"/>
        <v/>
      </c>
      <c r="CX409" s="110"/>
      <c r="CZ409" s="75">
        <f t="shared" si="184"/>
        <v>0</v>
      </c>
      <c r="DB409" s="74">
        <f>IF(Taula4[[#This Row],[Codi del contracte]]&lt;&gt;"",IF(Taula4[[#This Row],[Codi del contracte]]&gt;199,IF(Taula4[[#This Row],[Codi del contracte]]&lt;300,1,0),0),0)</f>
        <v>0</v>
      </c>
      <c r="DC409" s="74">
        <f>IF(Taula4[[#This Row],[Codi del contracte]]&lt;&gt;"",IF(Taula4[[#This Row],[Codi del contracte]]&gt;499,IF(Taula4[[#This Row],[Codi del contracte]]&lt;600,1,0),0),0)</f>
        <v>0</v>
      </c>
      <c r="DD409" s="74">
        <f t="shared" si="179"/>
        <v>0</v>
      </c>
      <c r="DE409" s="74">
        <f>IF(Taula4[[#This Row],[% Jornada (no posar el símbol %)]]=100,IF(DD409=1,2,0),0)</f>
        <v>0</v>
      </c>
      <c r="DF409" s="74">
        <f>IF(Taula4[[#This Row],[Import anual sol·licitat (màxim 1.200,00€ per treballador)]]=1200,IF(DE409=2,3,0),0)</f>
        <v>0</v>
      </c>
      <c r="DG409" s="74">
        <f>IF(Taula4[[#This Row],[% Jornada (no posar el símbol %)]]&lt;100,IF(Taula4[[#This Row],[Import anual sol·licitat (màxim 1.200,00€ per treballador)]]=1200,4,0),0)</f>
        <v>0</v>
      </c>
      <c r="DH409" s="74">
        <f t="shared" si="185"/>
        <v>0</v>
      </c>
      <c r="DI409" s="74" t="str">
        <f t="shared" si="186"/>
        <v/>
      </c>
      <c r="DJ409" s="74" t="str">
        <f t="shared" si="187"/>
        <v/>
      </c>
      <c r="DK409" s="74" t="str">
        <f t="shared" si="188"/>
        <v/>
      </c>
    </row>
    <row r="410" spans="1:115" ht="13.5" customHeight="1">
      <c r="A410" s="30"/>
      <c r="B410" s="76">
        <v>404</v>
      </c>
      <c r="C410" s="5"/>
      <c r="D410" s="138"/>
      <c r="E410" s="134"/>
      <c r="F410" s="132"/>
      <c r="G410" s="132"/>
      <c r="H410" s="5"/>
      <c r="I410" s="137"/>
      <c r="J410" s="5"/>
      <c r="K410" s="133"/>
      <c r="L410" s="214"/>
      <c r="M410" s="268"/>
      <c r="N410" s="160" t="str">
        <f t="shared" si="162"/>
        <v/>
      </c>
      <c r="O410" s="109"/>
      <c r="P410" s="7"/>
      <c r="Q410" s="7"/>
      <c r="R410" s="7"/>
      <c r="S410" s="7"/>
      <c r="CA410" s="69">
        <f t="shared" si="180"/>
        <v>0</v>
      </c>
      <c r="CB410" s="69" t="str">
        <f t="shared" si="163"/>
        <v/>
      </c>
      <c r="CC410" s="69" t="str">
        <f t="shared" si="164"/>
        <v/>
      </c>
      <c r="CD410" s="69">
        <f t="shared" si="173"/>
        <v>0</v>
      </c>
      <c r="CE410" s="69">
        <f t="shared" si="165"/>
        <v>0</v>
      </c>
      <c r="CF410" s="70" t="str">
        <f t="shared" si="166"/>
        <v/>
      </c>
      <c r="CG410" s="71">
        <f t="shared" si="167"/>
        <v>0</v>
      </c>
      <c r="CH410" s="71">
        <f t="shared" si="168"/>
        <v>0</v>
      </c>
      <c r="CI410" s="71">
        <f t="shared" si="181"/>
        <v>0</v>
      </c>
      <c r="CJ410" s="69">
        <f t="shared" si="182"/>
        <v>0</v>
      </c>
      <c r="CN410" s="73" t="str">
        <f t="shared" si="169"/>
        <v/>
      </c>
      <c r="CO410" s="74" t="str">
        <f t="shared" si="170"/>
        <v/>
      </c>
      <c r="CP410" s="74" t="str">
        <f t="shared" si="174"/>
        <v/>
      </c>
      <c r="CQ410" s="118" t="str">
        <f t="shared" si="171"/>
        <v/>
      </c>
      <c r="CR410" s="118" t="str">
        <f t="shared" si="172"/>
        <v/>
      </c>
      <c r="CS410" s="75" t="str">
        <f t="shared" si="175"/>
        <v/>
      </c>
      <c r="CT410" s="75" t="str">
        <f t="shared" si="176"/>
        <v/>
      </c>
      <c r="CU410" s="74" t="str">
        <f t="shared" si="177"/>
        <v/>
      </c>
      <c r="CV410" s="74" t="str">
        <f t="shared" si="178"/>
        <v/>
      </c>
      <c r="CW410" s="74" t="str">
        <f t="shared" si="183"/>
        <v/>
      </c>
      <c r="CX410" s="110"/>
      <c r="CZ410" s="75">
        <f t="shared" si="184"/>
        <v>0</v>
      </c>
      <c r="DB410" s="74">
        <f>IF(Taula4[[#This Row],[Codi del contracte]]&lt;&gt;"",IF(Taula4[[#This Row],[Codi del contracte]]&gt;199,IF(Taula4[[#This Row],[Codi del contracte]]&lt;300,1,0),0),0)</f>
        <v>0</v>
      </c>
      <c r="DC410" s="74">
        <f>IF(Taula4[[#This Row],[Codi del contracte]]&lt;&gt;"",IF(Taula4[[#This Row],[Codi del contracte]]&gt;499,IF(Taula4[[#This Row],[Codi del contracte]]&lt;600,1,0),0),0)</f>
        <v>0</v>
      </c>
      <c r="DD410" s="74">
        <f t="shared" si="179"/>
        <v>0</v>
      </c>
      <c r="DE410" s="74">
        <f>IF(Taula4[[#This Row],[% Jornada (no posar el símbol %)]]=100,IF(DD410=1,2,0),0)</f>
        <v>0</v>
      </c>
      <c r="DF410" s="74">
        <f>IF(Taula4[[#This Row],[Import anual sol·licitat (màxim 1.200,00€ per treballador)]]=1200,IF(DE410=2,3,0),0)</f>
        <v>0</v>
      </c>
      <c r="DG410" s="74">
        <f>IF(Taula4[[#This Row],[% Jornada (no posar el símbol %)]]&lt;100,IF(Taula4[[#This Row],[Import anual sol·licitat (màxim 1.200,00€ per treballador)]]=1200,4,0),0)</f>
        <v>0</v>
      </c>
      <c r="DH410" s="74">
        <f t="shared" si="185"/>
        <v>0</v>
      </c>
      <c r="DI410" s="74" t="str">
        <f t="shared" si="186"/>
        <v/>
      </c>
      <c r="DJ410" s="74" t="str">
        <f t="shared" si="187"/>
        <v/>
      </c>
      <c r="DK410" s="74" t="str">
        <f t="shared" si="188"/>
        <v/>
      </c>
    </row>
    <row r="411" spans="1:115" ht="13.5" customHeight="1">
      <c r="A411" s="30"/>
      <c r="B411" s="76">
        <v>405</v>
      </c>
      <c r="C411" s="5"/>
      <c r="D411" s="138"/>
      <c r="E411" s="134"/>
      <c r="F411" s="132"/>
      <c r="G411" s="132"/>
      <c r="H411" s="5"/>
      <c r="I411" s="137"/>
      <c r="J411" s="5"/>
      <c r="K411" s="133"/>
      <c r="L411" s="214"/>
      <c r="M411" s="268"/>
      <c r="N411" s="160" t="str">
        <f t="shared" si="162"/>
        <v/>
      </c>
      <c r="O411" s="109"/>
      <c r="P411" s="7"/>
      <c r="Q411" s="7"/>
      <c r="R411" s="7"/>
      <c r="S411" s="7"/>
      <c r="CA411" s="69">
        <f t="shared" si="180"/>
        <v>0</v>
      </c>
      <c r="CB411" s="69" t="str">
        <f t="shared" si="163"/>
        <v/>
      </c>
      <c r="CC411" s="69" t="str">
        <f t="shared" si="164"/>
        <v/>
      </c>
      <c r="CD411" s="69">
        <f t="shared" si="173"/>
        <v>0</v>
      </c>
      <c r="CE411" s="69">
        <f t="shared" si="165"/>
        <v>0</v>
      </c>
      <c r="CF411" s="70" t="str">
        <f t="shared" si="166"/>
        <v/>
      </c>
      <c r="CG411" s="71">
        <f t="shared" si="167"/>
        <v>0</v>
      </c>
      <c r="CH411" s="71">
        <f t="shared" si="168"/>
        <v>0</v>
      </c>
      <c r="CI411" s="71">
        <f t="shared" si="181"/>
        <v>0</v>
      </c>
      <c r="CJ411" s="69">
        <f t="shared" si="182"/>
        <v>0</v>
      </c>
      <c r="CN411" s="73" t="str">
        <f t="shared" si="169"/>
        <v/>
      </c>
      <c r="CO411" s="74" t="str">
        <f t="shared" si="170"/>
        <v/>
      </c>
      <c r="CP411" s="74" t="str">
        <f t="shared" si="174"/>
        <v/>
      </c>
      <c r="CQ411" s="118" t="str">
        <f t="shared" si="171"/>
        <v/>
      </c>
      <c r="CR411" s="118" t="str">
        <f t="shared" si="172"/>
        <v/>
      </c>
      <c r="CS411" s="75" t="str">
        <f t="shared" si="175"/>
        <v/>
      </c>
      <c r="CT411" s="75" t="str">
        <f t="shared" si="176"/>
        <v/>
      </c>
      <c r="CU411" s="74" t="str">
        <f t="shared" si="177"/>
        <v/>
      </c>
      <c r="CV411" s="74" t="str">
        <f t="shared" si="178"/>
        <v/>
      </c>
      <c r="CW411" s="74" t="str">
        <f t="shared" si="183"/>
        <v/>
      </c>
      <c r="CX411" s="110"/>
      <c r="CZ411" s="75">
        <f t="shared" si="184"/>
        <v>0</v>
      </c>
      <c r="DB411" s="74">
        <f>IF(Taula4[[#This Row],[Codi del contracte]]&lt;&gt;"",IF(Taula4[[#This Row],[Codi del contracte]]&gt;199,IF(Taula4[[#This Row],[Codi del contracte]]&lt;300,1,0),0),0)</f>
        <v>0</v>
      </c>
      <c r="DC411" s="74">
        <f>IF(Taula4[[#This Row],[Codi del contracte]]&lt;&gt;"",IF(Taula4[[#This Row],[Codi del contracte]]&gt;499,IF(Taula4[[#This Row],[Codi del contracte]]&lt;600,1,0),0),0)</f>
        <v>0</v>
      </c>
      <c r="DD411" s="74">
        <f t="shared" si="179"/>
        <v>0</v>
      </c>
      <c r="DE411" s="74">
        <f>IF(Taula4[[#This Row],[% Jornada (no posar el símbol %)]]=100,IF(DD411=1,2,0),0)</f>
        <v>0</v>
      </c>
      <c r="DF411" s="74">
        <f>IF(Taula4[[#This Row],[Import anual sol·licitat (màxim 1.200,00€ per treballador)]]=1200,IF(DE411=2,3,0),0)</f>
        <v>0</v>
      </c>
      <c r="DG411" s="74">
        <f>IF(Taula4[[#This Row],[% Jornada (no posar el símbol %)]]&lt;100,IF(Taula4[[#This Row],[Import anual sol·licitat (màxim 1.200,00€ per treballador)]]=1200,4,0),0)</f>
        <v>0</v>
      </c>
      <c r="DH411" s="74">
        <f t="shared" si="185"/>
        <v>0</v>
      </c>
      <c r="DI411" s="74" t="str">
        <f t="shared" si="186"/>
        <v/>
      </c>
      <c r="DJ411" s="74" t="str">
        <f t="shared" si="187"/>
        <v/>
      </c>
      <c r="DK411" s="74" t="str">
        <f t="shared" si="188"/>
        <v/>
      </c>
    </row>
    <row r="412" spans="1:115" ht="13.5" customHeight="1">
      <c r="A412" s="30"/>
      <c r="B412" s="76">
        <v>406</v>
      </c>
      <c r="C412" s="5"/>
      <c r="D412" s="138"/>
      <c r="E412" s="134"/>
      <c r="F412" s="132"/>
      <c r="G412" s="132"/>
      <c r="H412" s="5"/>
      <c r="I412" s="137"/>
      <c r="J412" s="5"/>
      <c r="K412" s="133"/>
      <c r="L412" s="214"/>
      <c r="M412" s="268"/>
      <c r="N412" s="160" t="str">
        <f t="shared" si="162"/>
        <v/>
      </c>
      <c r="O412" s="109"/>
      <c r="P412" s="7"/>
      <c r="Q412" s="7"/>
      <c r="R412" s="7"/>
      <c r="S412" s="7"/>
      <c r="CA412" s="69">
        <f t="shared" si="180"/>
        <v>0</v>
      </c>
      <c r="CB412" s="69" t="str">
        <f t="shared" si="163"/>
        <v/>
      </c>
      <c r="CC412" s="69" t="str">
        <f t="shared" si="164"/>
        <v/>
      </c>
      <c r="CD412" s="69">
        <f t="shared" si="173"/>
        <v>0</v>
      </c>
      <c r="CE412" s="69">
        <f t="shared" si="165"/>
        <v>0</v>
      </c>
      <c r="CF412" s="70" t="str">
        <f t="shared" si="166"/>
        <v/>
      </c>
      <c r="CG412" s="71">
        <f t="shared" si="167"/>
        <v>0</v>
      </c>
      <c r="CH412" s="71">
        <f t="shared" si="168"/>
        <v>0</v>
      </c>
      <c r="CI412" s="71">
        <f t="shared" si="181"/>
        <v>0</v>
      </c>
      <c r="CJ412" s="69">
        <f t="shared" si="182"/>
        <v>0</v>
      </c>
      <c r="CN412" s="73" t="str">
        <f t="shared" si="169"/>
        <v/>
      </c>
      <c r="CO412" s="74" t="str">
        <f t="shared" si="170"/>
        <v/>
      </c>
      <c r="CP412" s="74" t="str">
        <f t="shared" si="174"/>
        <v/>
      </c>
      <c r="CQ412" s="118" t="str">
        <f t="shared" si="171"/>
        <v/>
      </c>
      <c r="CR412" s="118" t="str">
        <f t="shared" si="172"/>
        <v/>
      </c>
      <c r="CS412" s="75" t="str">
        <f t="shared" si="175"/>
        <v/>
      </c>
      <c r="CT412" s="75" t="str">
        <f t="shared" si="176"/>
        <v/>
      </c>
      <c r="CU412" s="74" t="str">
        <f t="shared" si="177"/>
        <v/>
      </c>
      <c r="CV412" s="74" t="str">
        <f t="shared" si="178"/>
        <v/>
      </c>
      <c r="CW412" s="74" t="str">
        <f t="shared" si="183"/>
        <v/>
      </c>
      <c r="CX412" s="110"/>
      <c r="CZ412" s="75">
        <f t="shared" si="184"/>
        <v>0</v>
      </c>
      <c r="DB412" s="74">
        <f>IF(Taula4[[#This Row],[Codi del contracte]]&lt;&gt;"",IF(Taula4[[#This Row],[Codi del contracte]]&gt;199,IF(Taula4[[#This Row],[Codi del contracte]]&lt;300,1,0),0),0)</f>
        <v>0</v>
      </c>
      <c r="DC412" s="74">
        <f>IF(Taula4[[#This Row],[Codi del contracte]]&lt;&gt;"",IF(Taula4[[#This Row],[Codi del contracte]]&gt;499,IF(Taula4[[#This Row],[Codi del contracte]]&lt;600,1,0),0),0)</f>
        <v>0</v>
      </c>
      <c r="DD412" s="74">
        <f t="shared" si="179"/>
        <v>0</v>
      </c>
      <c r="DE412" s="74">
        <f>IF(Taula4[[#This Row],[% Jornada (no posar el símbol %)]]=100,IF(DD412=1,2,0),0)</f>
        <v>0</v>
      </c>
      <c r="DF412" s="74">
        <f>IF(Taula4[[#This Row],[Import anual sol·licitat (màxim 1.200,00€ per treballador)]]=1200,IF(DE412=2,3,0),0)</f>
        <v>0</v>
      </c>
      <c r="DG412" s="74">
        <f>IF(Taula4[[#This Row],[% Jornada (no posar el símbol %)]]&lt;100,IF(Taula4[[#This Row],[Import anual sol·licitat (màxim 1.200,00€ per treballador)]]=1200,4,0),0)</f>
        <v>0</v>
      </c>
      <c r="DH412" s="74">
        <f t="shared" si="185"/>
        <v>0</v>
      </c>
      <c r="DI412" s="74" t="str">
        <f t="shared" si="186"/>
        <v/>
      </c>
      <c r="DJ412" s="74" t="str">
        <f t="shared" si="187"/>
        <v/>
      </c>
      <c r="DK412" s="74" t="str">
        <f t="shared" si="188"/>
        <v/>
      </c>
    </row>
    <row r="413" spans="1:115" ht="13.5" customHeight="1">
      <c r="A413" s="30"/>
      <c r="B413" s="76">
        <v>407</v>
      </c>
      <c r="C413" s="5"/>
      <c r="D413" s="138"/>
      <c r="E413" s="134"/>
      <c r="F413" s="132"/>
      <c r="G413" s="132"/>
      <c r="H413" s="5"/>
      <c r="I413" s="137"/>
      <c r="J413" s="5"/>
      <c r="K413" s="133"/>
      <c r="L413" s="214"/>
      <c r="M413" s="268"/>
      <c r="N413" s="160" t="str">
        <f t="shared" si="162"/>
        <v/>
      </c>
      <c r="O413" s="109"/>
      <c r="P413" s="7"/>
      <c r="Q413" s="7"/>
      <c r="R413" s="7"/>
      <c r="S413" s="7"/>
      <c r="CA413" s="69">
        <f t="shared" si="180"/>
        <v>0</v>
      </c>
      <c r="CB413" s="69" t="str">
        <f t="shared" si="163"/>
        <v/>
      </c>
      <c r="CC413" s="69" t="str">
        <f t="shared" si="164"/>
        <v/>
      </c>
      <c r="CD413" s="69">
        <f t="shared" si="173"/>
        <v>0</v>
      </c>
      <c r="CE413" s="69">
        <f t="shared" si="165"/>
        <v>0</v>
      </c>
      <c r="CF413" s="70" t="str">
        <f t="shared" si="166"/>
        <v/>
      </c>
      <c r="CG413" s="71">
        <f t="shared" si="167"/>
        <v>0</v>
      </c>
      <c r="CH413" s="71">
        <f t="shared" si="168"/>
        <v>0</v>
      </c>
      <c r="CI413" s="71">
        <f t="shared" si="181"/>
        <v>0</v>
      </c>
      <c r="CJ413" s="69">
        <f t="shared" si="182"/>
        <v>0</v>
      </c>
      <c r="CN413" s="73" t="str">
        <f t="shared" si="169"/>
        <v/>
      </c>
      <c r="CO413" s="74" t="str">
        <f t="shared" si="170"/>
        <v/>
      </c>
      <c r="CP413" s="74" t="str">
        <f t="shared" si="174"/>
        <v/>
      </c>
      <c r="CQ413" s="118" t="str">
        <f t="shared" si="171"/>
        <v/>
      </c>
      <c r="CR413" s="118" t="str">
        <f t="shared" si="172"/>
        <v/>
      </c>
      <c r="CS413" s="75" t="str">
        <f t="shared" si="175"/>
        <v/>
      </c>
      <c r="CT413" s="75" t="str">
        <f t="shared" si="176"/>
        <v/>
      </c>
      <c r="CU413" s="74" t="str">
        <f t="shared" si="177"/>
        <v/>
      </c>
      <c r="CV413" s="74" t="str">
        <f t="shared" si="178"/>
        <v/>
      </c>
      <c r="CW413" s="74" t="str">
        <f t="shared" si="183"/>
        <v/>
      </c>
      <c r="CX413" s="110"/>
      <c r="CZ413" s="75">
        <f t="shared" si="184"/>
        <v>0</v>
      </c>
      <c r="DB413" s="74">
        <f>IF(Taula4[[#This Row],[Codi del contracte]]&lt;&gt;"",IF(Taula4[[#This Row],[Codi del contracte]]&gt;199,IF(Taula4[[#This Row],[Codi del contracte]]&lt;300,1,0),0),0)</f>
        <v>0</v>
      </c>
      <c r="DC413" s="74">
        <f>IF(Taula4[[#This Row],[Codi del contracte]]&lt;&gt;"",IF(Taula4[[#This Row],[Codi del contracte]]&gt;499,IF(Taula4[[#This Row],[Codi del contracte]]&lt;600,1,0),0),0)</f>
        <v>0</v>
      </c>
      <c r="DD413" s="74">
        <f t="shared" si="179"/>
        <v>0</v>
      </c>
      <c r="DE413" s="74">
        <f>IF(Taula4[[#This Row],[% Jornada (no posar el símbol %)]]=100,IF(DD413=1,2,0),0)</f>
        <v>0</v>
      </c>
      <c r="DF413" s="74">
        <f>IF(Taula4[[#This Row],[Import anual sol·licitat (màxim 1.200,00€ per treballador)]]=1200,IF(DE413=2,3,0),0)</f>
        <v>0</v>
      </c>
      <c r="DG413" s="74">
        <f>IF(Taula4[[#This Row],[% Jornada (no posar el símbol %)]]&lt;100,IF(Taula4[[#This Row],[Import anual sol·licitat (màxim 1.200,00€ per treballador)]]=1200,4,0),0)</f>
        <v>0</v>
      </c>
      <c r="DH413" s="74">
        <f t="shared" si="185"/>
        <v>0</v>
      </c>
      <c r="DI413" s="74" t="str">
        <f t="shared" si="186"/>
        <v/>
      </c>
      <c r="DJ413" s="74" t="str">
        <f t="shared" si="187"/>
        <v/>
      </c>
      <c r="DK413" s="74" t="str">
        <f t="shared" si="188"/>
        <v/>
      </c>
    </row>
    <row r="414" spans="1:115" ht="13.5" customHeight="1">
      <c r="A414" s="30"/>
      <c r="B414" s="76">
        <v>408</v>
      </c>
      <c r="C414" s="5"/>
      <c r="D414" s="138"/>
      <c r="E414" s="134"/>
      <c r="F414" s="132"/>
      <c r="G414" s="132"/>
      <c r="H414" s="5"/>
      <c r="I414" s="137"/>
      <c r="J414" s="5"/>
      <c r="K414" s="133"/>
      <c r="L414" s="214"/>
      <c r="M414" s="268"/>
      <c r="N414" s="160" t="str">
        <f t="shared" si="162"/>
        <v/>
      </c>
      <c r="O414" s="109"/>
      <c r="P414" s="7"/>
      <c r="Q414" s="7"/>
      <c r="R414" s="7"/>
      <c r="S414" s="7"/>
      <c r="CA414" s="69">
        <f t="shared" si="180"/>
        <v>0</v>
      </c>
      <c r="CB414" s="69" t="str">
        <f t="shared" si="163"/>
        <v/>
      </c>
      <c r="CC414" s="69" t="str">
        <f t="shared" si="164"/>
        <v/>
      </c>
      <c r="CD414" s="69">
        <f t="shared" si="173"/>
        <v>0</v>
      </c>
      <c r="CE414" s="69">
        <f t="shared" si="165"/>
        <v>0</v>
      </c>
      <c r="CF414" s="70" t="str">
        <f t="shared" si="166"/>
        <v/>
      </c>
      <c r="CG414" s="71">
        <f t="shared" si="167"/>
        <v>0</v>
      </c>
      <c r="CH414" s="71">
        <f t="shared" si="168"/>
        <v>0</v>
      </c>
      <c r="CI414" s="71">
        <f t="shared" si="181"/>
        <v>0</v>
      </c>
      <c r="CJ414" s="69">
        <f t="shared" si="182"/>
        <v>0</v>
      </c>
      <c r="CN414" s="73" t="str">
        <f t="shared" si="169"/>
        <v/>
      </c>
      <c r="CO414" s="74" t="str">
        <f t="shared" si="170"/>
        <v/>
      </c>
      <c r="CP414" s="74" t="str">
        <f t="shared" si="174"/>
        <v/>
      </c>
      <c r="CQ414" s="118" t="str">
        <f t="shared" si="171"/>
        <v/>
      </c>
      <c r="CR414" s="118" t="str">
        <f t="shared" si="172"/>
        <v/>
      </c>
      <c r="CS414" s="75" t="str">
        <f t="shared" si="175"/>
        <v/>
      </c>
      <c r="CT414" s="75" t="str">
        <f t="shared" si="176"/>
        <v/>
      </c>
      <c r="CU414" s="74" t="str">
        <f t="shared" si="177"/>
        <v/>
      </c>
      <c r="CV414" s="74" t="str">
        <f t="shared" si="178"/>
        <v/>
      </c>
      <c r="CW414" s="74" t="str">
        <f t="shared" si="183"/>
        <v/>
      </c>
      <c r="CX414" s="110"/>
      <c r="CZ414" s="75">
        <f t="shared" si="184"/>
        <v>0</v>
      </c>
      <c r="DB414" s="74">
        <f>IF(Taula4[[#This Row],[Codi del contracte]]&lt;&gt;"",IF(Taula4[[#This Row],[Codi del contracte]]&gt;199,IF(Taula4[[#This Row],[Codi del contracte]]&lt;300,1,0),0),0)</f>
        <v>0</v>
      </c>
      <c r="DC414" s="74">
        <f>IF(Taula4[[#This Row],[Codi del contracte]]&lt;&gt;"",IF(Taula4[[#This Row],[Codi del contracte]]&gt;499,IF(Taula4[[#This Row],[Codi del contracte]]&lt;600,1,0),0),0)</f>
        <v>0</v>
      </c>
      <c r="DD414" s="74">
        <f t="shared" si="179"/>
        <v>0</v>
      </c>
      <c r="DE414" s="74">
        <f>IF(Taula4[[#This Row],[% Jornada (no posar el símbol %)]]=100,IF(DD414=1,2,0),0)</f>
        <v>0</v>
      </c>
      <c r="DF414" s="74">
        <f>IF(Taula4[[#This Row],[Import anual sol·licitat (màxim 1.200,00€ per treballador)]]=1200,IF(DE414=2,3,0),0)</f>
        <v>0</v>
      </c>
      <c r="DG414" s="74">
        <f>IF(Taula4[[#This Row],[% Jornada (no posar el símbol %)]]&lt;100,IF(Taula4[[#This Row],[Import anual sol·licitat (màxim 1.200,00€ per treballador)]]=1200,4,0),0)</f>
        <v>0</v>
      </c>
      <c r="DH414" s="74">
        <f t="shared" si="185"/>
        <v>0</v>
      </c>
      <c r="DI414" s="74" t="str">
        <f t="shared" si="186"/>
        <v/>
      </c>
      <c r="DJ414" s="74" t="str">
        <f t="shared" si="187"/>
        <v/>
      </c>
      <c r="DK414" s="74" t="str">
        <f t="shared" si="188"/>
        <v/>
      </c>
    </row>
    <row r="415" spans="1:115" ht="13.5" customHeight="1">
      <c r="A415" s="30"/>
      <c r="B415" s="76">
        <v>409</v>
      </c>
      <c r="C415" s="5"/>
      <c r="D415" s="138"/>
      <c r="E415" s="134"/>
      <c r="F415" s="132"/>
      <c r="G415" s="132"/>
      <c r="H415" s="5"/>
      <c r="I415" s="137"/>
      <c r="J415" s="5"/>
      <c r="K415" s="133"/>
      <c r="L415" s="214"/>
      <c r="M415" s="268"/>
      <c r="N415" s="160" t="str">
        <f t="shared" si="162"/>
        <v/>
      </c>
      <c r="O415" s="109"/>
      <c r="P415" s="7"/>
      <c r="Q415" s="7"/>
      <c r="R415" s="7"/>
      <c r="S415" s="7"/>
      <c r="CA415" s="69">
        <f t="shared" si="180"/>
        <v>0</v>
      </c>
      <c r="CB415" s="69" t="str">
        <f t="shared" si="163"/>
        <v/>
      </c>
      <c r="CC415" s="69" t="str">
        <f t="shared" si="164"/>
        <v/>
      </c>
      <c r="CD415" s="69">
        <f t="shared" si="173"/>
        <v>0</v>
      </c>
      <c r="CE415" s="69">
        <f t="shared" si="165"/>
        <v>0</v>
      </c>
      <c r="CF415" s="70" t="str">
        <f t="shared" si="166"/>
        <v/>
      </c>
      <c r="CG415" s="71">
        <f t="shared" si="167"/>
        <v>0</v>
      </c>
      <c r="CH415" s="71">
        <f t="shared" si="168"/>
        <v>0</v>
      </c>
      <c r="CI415" s="71">
        <f t="shared" si="181"/>
        <v>0</v>
      </c>
      <c r="CJ415" s="69">
        <f t="shared" si="182"/>
        <v>0</v>
      </c>
      <c r="CN415" s="73" t="str">
        <f t="shared" si="169"/>
        <v/>
      </c>
      <c r="CO415" s="74" t="str">
        <f t="shared" si="170"/>
        <v/>
      </c>
      <c r="CP415" s="74" t="str">
        <f t="shared" si="174"/>
        <v/>
      </c>
      <c r="CQ415" s="118" t="str">
        <f t="shared" si="171"/>
        <v/>
      </c>
      <c r="CR415" s="118" t="str">
        <f t="shared" si="172"/>
        <v/>
      </c>
      <c r="CS415" s="75" t="str">
        <f t="shared" si="175"/>
        <v/>
      </c>
      <c r="CT415" s="75" t="str">
        <f t="shared" si="176"/>
        <v/>
      </c>
      <c r="CU415" s="74" t="str">
        <f t="shared" si="177"/>
        <v/>
      </c>
      <c r="CV415" s="74" t="str">
        <f t="shared" si="178"/>
        <v/>
      </c>
      <c r="CW415" s="74" t="str">
        <f t="shared" si="183"/>
        <v/>
      </c>
      <c r="CX415" s="110"/>
      <c r="CZ415" s="75">
        <f t="shared" si="184"/>
        <v>0</v>
      </c>
      <c r="DB415" s="74">
        <f>IF(Taula4[[#This Row],[Codi del contracte]]&lt;&gt;"",IF(Taula4[[#This Row],[Codi del contracte]]&gt;199,IF(Taula4[[#This Row],[Codi del contracte]]&lt;300,1,0),0),0)</f>
        <v>0</v>
      </c>
      <c r="DC415" s="74">
        <f>IF(Taula4[[#This Row],[Codi del contracte]]&lt;&gt;"",IF(Taula4[[#This Row],[Codi del contracte]]&gt;499,IF(Taula4[[#This Row],[Codi del contracte]]&lt;600,1,0),0),0)</f>
        <v>0</v>
      </c>
      <c r="DD415" s="74">
        <f t="shared" si="179"/>
        <v>0</v>
      </c>
      <c r="DE415" s="74">
        <f>IF(Taula4[[#This Row],[% Jornada (no posar el símbol %)]]=100,IF(DD415=1,2,0),0)</f>
        <v>0</v>
      </c>
      <c r="DF415" s="74">
        <f>IF(Taula4[[#This Row],[Import anual sol·licitat (màxim 1.200,00€ per treballador)]]=1200,IF(DE415=2,3,0),0)</f>
        <v>0</v>
      </c>
      <c r="DG415" s="74">
        <f>IF(Taula4[[#This Row],[% Jornada (no posar el símbol %)]]&lt;100,IF(Taula4[[#This Row],[Import anual sol·licitat (màxim 1.200,00€ per treballador)]]=1200,4,0),0)</f>
        <v>0</v>
      </c>
      <c r="DH415" s="74">
        <f t="shared" si="185"/>
        <v>0</v>
      </c>
      <c r="DI415" s="74" t="str">
        <f t="shared" si="186"/>
        <v/>
      </c>
      <c r="DJ415" s="74" t="str">
        <f t="shared" si="187"/>
        <v/>
      </c>
      <c r="DK415" s="74" t="str">
        <f t="shared" si="188"/>
        <v/>
      </c>
    </row>
    <row r="416" spans="1:115" ht="13.5" customHeight="1">
      <c r="A416" s="30"/>
      <c r="B416" s="76">
        <v>410</v>
      </c>
      <c r="C416" s="5"/>
      <c r="D416" s="138"/>
      <c r="E416" s="134"/>
      <c r="F416" s="132"/>
      <c r="G416" s="132"/>
      <c r="H416" s="5"/>
      <c r="I416" s="137"/>
      <c r="J416" s="5"/>
      <c r="K416" s="133"/>
      <c r="L416" s="214"/>
      <c r="M416" s="268"/>
      <c r="N416" s="160" t="str">
        <f t="shared" si="162"/>
        <v/>
      </c>
      <c r="O416" s="109"/>
      <c r="P416" s="7"/>
      <c r="Q416" s="7"/>
      <c r="R416" s="7"/>
      <c r="S416" s="7"/>
      <c r="CA416" s="69">
        <f t="shared" si="180"/>
        <v>0</v>
      </c>
      <c r="CB416" s="69" t="str">
        <f t="shared" si="163"/>
        <v/>
      </c>
      <c r="CC416" s="69" t="str">
        <f t="shared" si="164"/>
        <v/>
      </c>
      <c r="CD416" s="69">
        <f t="shared" si="173"/>
        <v>0</v>
      </c>
      <c r="CE416" s="69">
        <f t="shared" si="165"/>
        <v>0</v>
      </c>
      <c r="CF416" s="70" t="str">
        <f t="shared" si="166"/>
        <v/>
      </c>
      <c r="CG416" s="71">
        <f t="shared" si="167"/>
        <v>0</v>
      </c>
      <c r="CH416" s="71">
        <f t="shared" si="168"/>
        <v>0</v>
      </c>
      <c r="CI416" s="71">
        <f t="shared" si="181"/>
        <v>0</v>
      </c>
      <c r="CJ416" s="69">
        <f t="shared" si="182"/>
        <v>0</v>
      </c>
      <c r="CN416" s="73" t="str">
        <f t="shared" si="169"/>
        <v/>
      </c>
      <c r="CO416" s="74" t="str">
        <f t="shared" si="170"/>
        <v/>
      </c>
      <c r="CP416" s="74" t="str">
        <f t="shared" si="174"/>
        <v/>
      </c>
      <c r="CQ416" s="118" t="str">
        <f t="shared" si="171"/>
        <v/>
      </c>
      <c r="CR416" s="118" t="str">
        <f t="shared" si="172"/>
        <v/>
      </c>
      <c r="CS416" s="75" t="str">
        <f t="shared" si="175"/>
        <v/>
      </c>
      <c r="CT416" s="75" t="str">
        <f t="shared" si="176"/>
        <v/>
      </c>
      <c r="CU416" s="74" t="str">
        <f t="shared" si="177"/>
        <v/>
      </c>
      <c r="CV416" s="74" t="str">
        <f t="shared" si="178"/>
        <v/>
      </c>
      <c r="CW416" s="74" t="str">
        <f t="shared" si="183"/>
        <v/>
      </c>
      <c r="CX416" s="110"/>
      <c r="CZ416" s="75">
        <f t="shared" si="184"/>
        <v>0</v>
      </c>
      <c r="DB416" s="74">
        <f>IF(Taula4[[#This Row],[Codi del contracte]]&lt;&gt;"",IF(Taula4[[#This Row],[Codi del contracte]]&gt;199,IF(Taula4[[#This Row],[Codi del contracte]]&lt;300,1,0),0),0)</f>
        <v>0</v>
      </c>
      <c r="DC416" s="74">
        <f>IF(Taula4[[#This Row],[Codi del contracte]]&lt;&gt;"",IF(Taula4[[#This Row],[Codi del contracte]]&gt;499,IF(Taula4[[#This Row],[Codi del contracte]]&lt;600,1,0),0),0)</f>
        <v>0</v>
      </c>
      <c r="DD416" s="74">
        <f t="shared" si="179"/>
        <v>0</v>
      </c>
      <c r="DE416" s="74">
        <f>IF(Taula4[[#This Row],[% Jornada (no posar el símbol %)]]=100,IF(DD416=1,2,0),0)</f>
        <v>0</v>
      </c>
      <c r="DF416" s="74">
        <f>IF(Taula4[[#This Row],[Import anual sol·licitat (màxim 1.200,00€ per treballador)]]=1200,IF(DE416=2,3,0),0)</f>
        <v>0</v>
      </c>
      <c r="DG416" s="74">
        <f>IF(Taula4[[#This Row],[% Jornada (no posar el símbol %)]]&lt;100,IF(Taula4[[#This Row],[Import anual sol·licitat (màxim 1.200,00€ per treballador)]]=1200,4,0),0)</f>
        <v>0</v>
      </c>
      <c r="DH416" s="74">
        <f t="shared" si="185"/>
        <v>0</v>
      </c>
      <c r="DI416" s="74" t="str">
        <f t="shared" si="186"/>
        <v/>
      </c>
      <c r="DJ416" s="74" t="str">
        <f t="shared" si="187"/>
        <v/>
      </c>
      <c r="DK416" s="74" t="str">
        <f t="shared" si="188"/>
        <v/>
      </c>
    </row>
    <row r="417" spans="1:115" ht="13.5" customHeight="1">
      <c r="A417" s="30"/>
      <c r="B417" s="76">
        <v>411</v>
      </c>
      <c r="C417" s="5"/>
      <c r="D417" s="138"/>
      <c r="E417" s="134"/>
      <c r="F417" s="132"/>
      <c r="G417" s="132"/>
      <c r="H417" s="5"/>
      <c r="I417" s="137"/>
      <c r="J417" s="5"/>
      <c r="K417" s="133"/>
      <c r="L417" s="214"/>
      <c r="M417" s="268"/>
      <c r="N417" s="160" t="str">
        <f t="shared" si="162"/>
        <v/>
      </c>
      <c r="O417" s="109"/>
      <c r="P417" s="7"/>
      <c r="Q417" s="7"/>
      <c r="R417" s="7"/>
      <c r="S417" s="7"/>
      <c r="CA417" s="69">
        <f t="shared" si="180"/>
        <v>0</v>
      </c>
      <c r="CB417" s="69" t="str">
        <f t="shared" si="163"/>
        <v/>
      </c>
      <c r="CC417" s="69" t="str">
        <f t="shared" si="164"/>
        <v/>
      </c>
      <c r="CD417" s="69">
        <f t="shared" si="173"/>
        <v>0</v>
      </c>
      <c r="CE417" s="69">
        <f t="shared" si="165"/>
        <v>0</v>
      </c>
      <c r="CF417" s="70" t="str">
        <f t="shared" si="166"/>
        <v/>
      </c>
      <c r="CG417" s="71">
        <f t="shared" si="167"/>
        <v>0</v>
      </c>
      <c r="CH417" s="71">
        <f t="shared" si="168"/>
        <v>0</v>
      </c>
      <c r="CI417" s="71">
        <f t="shared" si="181"/>
        <v>0</v>
      </c>
      <c r="CJ417" s="69">
        <f t="shared" si="182"/>
        <v>0</v>
      </c>
      <c r="CN417" s="73" t="str">
        <f t="shared" si="169"/>
        <v/>
      </c>
      <c r="CO417" s="74" t="str">
        <f t="shared" si="170"/>
        <v/>
      </c>
      <c r="CP417" s="74" t="str">
        <f t="shared" si="174"/>
        <v/>
      </c>
      <c r="CQ417" s="118" t="str">
        <f t="shared" si="171"/>
        <v/>
      </c>
      <c r="CR417" s="118" t="str">
        <f t="shared" si="172"/>
        <v/>
      </c>
      <c r="CS417" s="75" t="str">
        <f t="shared" si="175"/>
        <v/>
      </c>
      <c r="CT417" s="75" t="str">
        <f t="shared" si="176"/>
        <v/>
      </c>
      <c r="CU417" s="74" t="str">
        <f t="shared" si="177"/>
        <v/>
      </c>
      <c r="CV417" s="74" t="str">
        <f t="shared" si="178"/>
        <v/>
      </c>
      <c r="CW417" s="74" t="str">
        <f t="shared" si="183"/>
        <v/>
      </c>
      <c r="CX417" s="110"/>
      <c r="CZ417" s="75">
        <f t="shared" si="184"/>
        <v>0</v>
      </c>
      <c r="DB417" s="74">
        <f>IF(Taula4[[#This Row],[Codi del contracte]]&lt;&gt;"",IF(Taula4[[#This Row],[Codi del contracte]]&gt;199,IF(Taula4[[#This Row],[Codi del contracte]]&lt;300,1,0),0),0)</f>
        <v>0</v>
      </c>
      <c r="DC417" s="74">
        <f>IF(Taula4[[#This Row],[Codi del contracte]]&lt;&gt;"",IF(Taula4[[#This Row],[Codi del contracte]]&gt;499,IF(Taula4[[#This Row],[Codi del contracte]]&lt;600,1,0),0),0)</f>
        <v>0</v>
      </c>
      <c r="DD417" s="74">
        <f t="shared" si="179"/>
        <v>0</v>
      </c>
      <c r="DE417" s="74">
        <f>IF(Taula4[[#This Row],[% Jornada (no posar el símbol %)]]=100,IF(DD417=1,2,0),0)</f>
        <v>0</v>
      </c>
      <c r="DF417" s="74">
        <f>IF(Taula4[[#This Row],[Import anual sol·licitat (màxim 1.200,00€ per treballador)]]=1200,IF(DE417=2,3,0),0)</f>
        <v>0</v>
      </c>
      <c r="DG417" s="74">
        <f>IF(Taula4[[#This Row],[% Jornada (no posar el símbol %)]]&lt;100,IF(Taula4[[#This Row],[Import anual sol·licitat (màxim 1.200,00€ per treballador)]]=1200,4,0),0)</f>
        <v>0</v>
      </c>
      <c r="DH417" s="74">
        <f t="shared" si="185"/>
        <v>0</v>
      </c>
      <c r="DI417" s="74" t="str">
        <f t="shared" si="186"/>
        <v/>
      </c>
      <c r="DJ417" s="74" t="str">
        <f t="shared" si="187"/>
        <v/>
      </c>
      <c r="DK417" s="74" t="str">
        <f t="shared" si="188"/>
        <v/>
      </c>
    </row>
    <row r="418" spans="1:115" ht="13.5" customHeight="1">
      <c r="A418" s="30"/>
      <c r="B418" s="76">
        <v>412</v>
      </c>
      <c r="C418" s="5"/>
      <c r="D418" s="138"/>
      <c r="E418" s="134"/>
      <c r="F418" s="132"/>
      <c r="G418" s="132"/>
      <c r="H418" s="5"/>
      <c r="I418" s="137"/>
      <c r="J418" s="5"/>
      <c r="K418" s="133"/>
      <c r="L418" s="214"/>
      <c r="M418" s="268"/>
      <c r="N418" s="160" t="str">
        <f t="shared" si="162"/>
        <v/>
      </c>
      <c r="O418" s="109"/>
      <c r="P418" s="7"/>
      <c r="Q418" s="7"/>
      <c r="R418" s="7"/>
      <c r="S418" s="7"/>
      <c r="CA418" s="69">
        <f t="shared" si="180"/>
        <v>0</v>
      </c>
      <c r="CB418" s="69" t="str">
        <f t="shared" si="163"/>
        <v/>
      </c>
      <c r="CC418" s="69" t="str">
        <f t="shared" si="164"/>
        <v/>
      </c>
      <c r="CD418" s="69">
        <f t="shared" si="173"/>
        <v>0</v>
      </c>
      <c r="CE418" s="69">
        <f t="shared" si="165"/>
        <v>0</v>
      </c>
      <c r="CF418" s="70" t="str">
        <f t="shared" si="166"/>
        <v/>
      </c>
      <c r="CG418" s="71">
        <f t="shared" si="167"/>
        <v>0</v>
      </c>
      <c r="CH418" s="71">
        <f t="shared" si="168"/>
        <v>0</v>
      </c>
      <c r="CI418" s="71">
        <f t="shared" si="181"/>
        <v>0</v>
      </c>
      <c r="CJ418" s="69">
        <f t="shared" si="182"/>
        <v>0</v>
      </c>
      <c r="CN418" s="73" t="str">
        <f t="shared" si="169"/>
        <v/>
      </c>
      <c r="CO418" s="74" t="str">
        <f t="shared" si="170"/>
        <v/>
      </c>
      <c r="CP418" s="74" t="str">
        <f t="shared" si="174"/>
        <v/>
      </c>
      <c r="CQ418" s="118" t="str">
        <f t="shared" si="171"/>
        <v/>
      </c>
      <c r="CR418" s="118" t="str">
        <f t="shared" si="172"/>
        <v/>
      </c>
      <c r="CS418" s="75" t="str">
        <f t="shared" si="175"/>
        <v/>
      </c>
      <c r="CT418" s="75" t="str">
        <f t="shared" si="176"/>
        <v/>
      </c>
      <c r="CU418" s="74" t="str">
        <f t="shared" si="177"/>
        <v/>
      </c>
      <c r="CV418" s="74" t="str">
        <f t="shared" si="178"/>
        <v/>
      </c>
      <c r="CW418" s="74" t="str">
        <f t="shared" si="183"/>
        <v/>
      </c>
      <c r="CX418" s="110"/>
      <c r="CZ418" s="75">
        <f t="shared" si="184"/>
        <v>0</v>
      </c>
      <c r="DB418" s="74">
        <f>IF(Taula4[[#This Row],[Codi del contracte]]&lt;&gt;"",IF(Taula4[[#This Row],[Codi del contracte]]&gt;199,IF(Taula4[[#This Row],[Codi del contracte]]&lt;300,1,0),0),0)</f>
        <v>0</v>
      </c>
      <c r="DC418" s="74">
        <f>IF(Taula4[[#This Row],[Codi del contracte]]&lt;&gt;"",IF(Taula4[[#This Row],[Codi del contracte]]&gt;499,IF(Taula4[[#This Row],[Codi del contracte]]&lt;600,1,0),0),0)</f>
        <v>0</v>
      </c>
      <c r="DD418" s="74">
        <f t="shared" si="179"/>
        <v>0</v>
      </c>
      <c r="DE418" s="74">
        <f>IF(Taula4[[#This Row],[% Jornada (no posar el símbol %)]]=100,IF(DD418=1,2,0),0)</f>
        <v>0</v>
      </c>
      <c r="DF418" s="74">
        <f>IF(Taula4[[#This Row],[Import anual sol·licitat (màxim 1.200,00€ per treballador)]]=1200,IF(DE418=2,3,0),0)</f>
        <v>0</v>
      </c>
      <c r="DG418" s="74">
        <f>IF(Taula4[[#This Row],[% Jornada (no posar el símbol %)]]&lt;100,IF(Taula4[[#This Row],[Import anual sol·licitat (màxim 1.200,00€ per treballador)]]=1200,4,0),0)</f>
        <v>0</v>
      </c>
      <c r="DH418" s="74">
        <f t="shared" si="185"/>
        <v>0</v>
      </c>
      <c r="DI418" s="74" t="str">
        <f t="shared" si="186"/>
        <v/>
      </c>
      <c r="DJ418" s="74" t="str">
        <f t="shared" si="187"/>
        <v/>
      </c>
      <c r="DK418" s="74" t="str">
        <f t="shared" si="188"/>
        <v/>
      </c>
    </row>
    <row r="419" spans="1:115" ht="13.5" customHeight="1">
      <c r="A419" s="30"/>
      <c r="B419" s="76">
        <v>413</v>
      </c>
      <c r="C419" s="5"/>
      <c r="D419" s="138"/>
      <c r="E419" s="134"/>
      <c r="F419" s="132"/>
      <c r="G419" s="132"/>
      <c r="H419" s="5"/>
      <c r="I419" s="137"/>
      <c r="J419" s="5"/>
      <c r="K419" s="133"/>
      <c r="L419" s="214"/>
      <c r="M419" s="268"/>
      <c r="N419" s="160" t="str">
        <f t="shared" si="162"/>
        <v/>
      </c>
      <c r="O419" s="109"/>
      <c r="P419" s="7"/>
      <c r="Q419" s="7"/>
      <c r="R419" s="7"/>
      <c r="S419" s="7"/>
      <c r="CA419" s="69">
        <f t="shared" si="180"/>
        <v>0</v>
      </c>
      <c r="CB419" s="69" t="str">
        <f t="shared" si="163"/>
        <v/>
      </c>
      <c r="CC419" s="69" t="str">
        <f t="shared" si="164"/>
        <v/>
      </c>
      <c r="CD419" s="69">
        <f t="shared" si="173"/>
        <v>0</v>
      </c>
      <c r="CE419" s="69">
        <f t="shared" si="165"/>
        <v>0</v>
      </c>
      <c r="CF419" s="70" t="str">
        <f t="shared" si="166"/>
        <v/>
      </c>
      <c r="CG419" s="71">
        <f t="shared" si="167"/>
        <v>0</v>
      </c>
      <c r="CH419" s="71">
        <f t="shared" si="168"/>
        <v>0</v>
      </c>
      <c r="CI419" s="71">
        <f t="shared" si="181"/>
        <v>0</v>
      </c>
      <c r="CJ419" s="69">
        <f t="shared" si="182"/>
        <v>0</v>
      </c>
      <c r="CN419" s="73" t="str">
        <f t="shared" si="169"/>
        <v/>
      </c>
      <c r="CO419" s="74" t="str">
        <f t="shared" si="170"/>
        <v/>
      </c>
      <c r="CP419" s="74" t="str">
        <f t="shared" si="174"/>
        <v/>
      </c>
      <c r="CQ419" s="118" t="str">
        <f t="shared" si="171"/>
        <v/>
      </c>
      <c r="CR419" s="118" t="str">
        <f t="shared" si="172"/>
        <v/>
      </c>
      <c r="CS419" s="75" t="str">
        <f t="shared" si="175"/>
        <v/>
      </c>
      <c r="CT419" s="75" t="str">
        <f t="shared" si="176"/>
        <v/>
      </c>
      <c r="CU419" s="74" t="str">
        <f t="shared" si="177"/>
        <v/>
      </c>
      <c r="CV419" s="74" t="str">
        <f t="shared" si="178"/>
        <v/>
      </c>
      <c r="CW419" s="74" t="str">
        <f t="shared" si="183"/>
        <v/>
      </c>
      <c r="CX419" s="110"/>
      <c r="CZ419" s="75">
        <f t="shared" si="184"/>
        <v>0</v>
      </c>
      <c r="DB419" s="74">
        <f>IF(Taula4[[#This Row],[Codi del contracte]]&lt;&gt;"",IF(Taula4[[#This Row],[Codi del contracte]]&gt;199,IF(Taula4[[#This Row],[Codi del contracte]]&lt;300,1,0),0),0)</f>
        <v>0</v>
      </c>
      <c r="DC419" s="74">
        <f>IF(Taula4[[#This Row],[Codi del contracte]]&lt;&gt;"",IF(Taula4[[#This Row],[Codi del contracte]]&gt;499,IF(Taula4[[#This Row],[Codi del contracte]]&lt;600,1,0),0),0)</f>
        <v>0</v>
      </c>
      <c r="DD419" s="74">
        <f t="shared" si="179"/>
        <v>0</v>
      </c>
      <c r="DE419" s="74">
        <f>IF(Taula4[[#This Row],[% Jornada (no posar el símbol %)]]=100,IF(DD419=1,2,0),0)</f>
        <v>0</v>
      </c>
      <c r="DF419" s="74">
        <f>IF(Taula4[[#This Row],[Import anual sol·licitat (màxim 1.200,00€ per treballador)]]=1200,IF(DE419=2,3,0),0)</f>
        <v>0</v>
      </c>
      <c r="DG419" s="74">
        <f>IF(Taula4[[#This Row],[% Jornada (no posar el símbol %)]]&lt;100,IF(Taula4[[#This Row],[Import anual sol·licitat (màxim 1.200,00€ per treballador)]]=1200,4,0),0)</f>
        <v>0</v>
      </c>
      <c r="DH419" s="74">
        <f t="shared" si="185"/>
        <v>0</v>
      </c>
      <c r="DI419" s="74" t="str">
        <f t="shared" si="186"/>
        <v/>
      </c>
      <c r="DJ419" s="74" t="str">
        <f t="shared" si="187"/>
        <v/>
      </c>
      <c r="DK419" s="74" t="str">
        <f t="shared" si="188"/>
        <v/>
      </c>
    </row>
    <row r="420" spans="1:115" ht="13.5" customHeight="1">
      <c r="A420" s="30"/>
      <c r="B420" s="76">
        <v>414</v>
      </c>
      <c r="C420" s="5"/>
      <c r="D420" s="138"/>
      <c r="E420" s="134"/>
      <c r="F420" s="132"/>
      <c r="G420" s="132"/>
      <c r="H420" s="5"/>
      <c r="I420" s="137"/>
      <c r="J420" s="5"/>
      <c r="K420" s="133"/>
      <c r="L420" s="214"/>
      <c r="M420" s="268"/>
      <c r="N420" s="160" t="str">
        <f t="shared" si="162"/>
        <v/>
      </c>
      <c r="O420" s="109"/>
      <c r="P420" s="7"/>
      <c r="Q420" s="7"/>
      <c r="R420" s="7"/>
      <c r="S420" s="7"/>
      <c r="CA420" s="69">
        <f t="shared" si="180"/>
        <v>0</v>
      </c>
      <c r="CB420" s="69" t="str">
        <f t="shared" si="163"/>
        <v/>
      </c>
      <c r="CC420" s="69" t="str">
        <f t="shared" si="164"/>
        <v/>
      </c>
      <c r="CD420" s="69">
        <f t="shared" si="173"/>
        <v>0</v>
      </c>
      <c r="CE420" s="69">
        <f t="shared" si="165"/>
        <v>0</v>
      </c>
      <c r="CF420" s="70" t="str">
        <f t="shared" si="166"/>
        <v/>
      </c>
      <c r="CG420" s="71">
        <f t="shared" si="167"/>
        <v>0</v>
      </c>
      <c r="CH420" s="71">
        <f t="shared" si="168"/>
        <v>0</v>
      </c>
      <c r="CI420" s="71">
        <f t="shared" si="181"/>
        <v>0</v>
      </c>
      <c r="CJ420" s="69">
        <f t="shared" si="182"/>
        <v>0</v>
      </c>
      <c r="CN420" s="73" t="str">
        <f t="shared" si="169"/>
        <v/>
      </c>
      <c r="CO420" s="74" t="str">
        <f t="shared" si="170"/>
        <v/>
      </c>
      <c r="CP420" s="74" t="str">
        <f t="shared" si="174"/>
        <v/>
      </c>
      <c r="CQ420" s="118" t="str">
        <f t="shared" si="171"/>
        <v/>
      </c>
      <c r="CR420" s="118" t="str">
        <f t="shared" si="172"/>
        <v/>
      </c>
      <c r="CS420" s="75" t="str">
        <f t="shared" si="175"/>
        <v/>
      </c>
      <c r="CT420" s="75" t="str">
        <f t="shared" si="176"/>
        <v/>
      </c>
      <c r="CU420" s="74" t="str">
        <f t="shared" si="177"/>
        <v/>
      </c>
      <c r="CV420" s="74" t="str">
        <f t="shared" si="178"/>
        <v/>
      </c>
      <c r="CW420" s="74" t="str">
        <f t="shared" si="183"/>
        <v/>
      </c>
      <c r="CX420" s="110"/>
      <c r="CZ420" s="75">
        <f t="shared" si="184"/>
        <v>0</v>
      </c>
      <c r="DB420" s="74">
        <f>IF(Taula4[[#This Row],[Codi del contracte]]&lt;&gt;"",IF(Taula4[[#This Row],[Codi del contracte]]&gt;199,IF(Taula4[[#This Row],[Codi del contracte]]&lt;300,1,0),0),0)</f>
        <v>0</v>
      </c>
      <c r="DC420" s="74">
        <f>IF(Taula4[[#This Row],[Codi del contracte]]&lt;&gt;"",IF(Taula4[[#This Row],[Codi del contracte]]&gt;499,IF(Taula4[[#This Row],[Codi del contracte]]&lt;600,1,0),0),0)</f>
        <v>0</v>
      </c>
      <c r="DD420" s="74">
        <f t="shared" si="179"/>
        <v>0</v>
      </c>
      <c r="DE420" s="74">
        <f>IF(Taula4[[#This Row],[% Jornada (no posar el símbol %)]]=100,IF(DD420=1,2,0),0)</f>
        <v>0</v>
      </c>
      <c r="DF420" s="74">
        <f>IF(Taula4[[#This Row],[Import anual sol·licitat (màxim 1.200,00€ per treballador)]]=1200,IF(DE420=2,3,0),0)</f>
        <v>0</v>
      </c>
      <c r="DG420" s="74">
        <f>IF(Taula4[[#This Row],[% Jornada (no posar el símbol %)]]&lt;100,IF(Taula4[[#This Row],[Import anual sol·licitat (màxim 1.200,00€ per treballador)]]=1200,4,0),0)</f>
        <v>0</v>
      </c>
      <c r="DH420" s="74">
        <f t="shared" si="185"/>
        <v>0</v>
      </c>
      <c r="DI420" s="74" t="str">
        <f t="shared" si="186"/>
        <v/>
      </c>
      <c r="DJ420" s="74" t="str">
        <f t="shared" si="187"/>
        <v/>
      </c>
      <c r="DK420" s="74" t="str">
        <f t="shared" si="188"/>
        <v/>
      </c>
    </row>
    <row r="421" spans="1:115" ht="13.5" customHeight="1">
      <c r="A421" s="30"/>
      <c r="B421" s="76">
        <v>415</v>
      </c>
      <c r="C421" s="5"/>
      <c r="D421" s="138"/>
      <c r="E421" s="134"/>
      <c r="F421" s="132"/>
      <c r="G421" s="132"/>
      <c r="H421" s="5"/>
      <c r="I421" s="137"/>
      <c r="J421" s="5"/>
      <c r="K421" s="133"/>
      <c r="L421" s="214"/>
      <c r="M421" s="268"/>
      <c r="N421" s="160" t="str">
        <f t="shared" si="162"/>
        <v/>
      </c>
      <c r="O421" s="109"/>
      <c r="P421" s="7"/>
      <c r="Q421" s="7"/>
      <c r="R421" s="7"/>
      <c r="S421" s="7"/>
      <c r="CA421" s="69">
        <f t="shared" si="180"/>
        <v>0</v>
      </c>
      <c r="CB421" s="69" t="str">
        <f t="shared" si="163"/>
        <v/>
      </c>
      <c r="CC421" s="69" t="str">
        <f t="shared" si="164"/>
        <v/>
      </c>
      <c r="CD421" s="69">
        <f t="shared" si="173"/>
        <v>0</v>
      </c>
      <c r="CE421" s="69">
        <f t="shared" si="165"/>
        <v>0</v>
      </c>
      <c r="CF421" s="70" t="str">
        <f t="shared" si="166"/>
        <v/>
      </c>
      <c r="CG421" s="71">
        <f t="shared" si="167"/>
        <v>0</v>
      </c>
      <c r="CH421" s="71">
        <f t="shared" si="168"/>
        <v>0</v>
      </c>
      <c r="CI421" s="71">
        <f t="shared" si="181"/>
        <v>0</v>
      </c>
      <c r="CJ421" s="69">
        <f t="shared" si="182"/>
        <v>0</v>
      </c>
      <c r="CN421" s="73" t="str">
        <f t="shared" si="169"/>
        <v/>
      </c>
      <c r="CO421" s="74" t="str">
        <f t="shared" si="170"/>
        <v/>
      </c>
      <c r="CP421" s="74" t="str">
        <f t="shared" si="174"/>
        <v/>
      </c>
      <c r="CQ421" s="118" t="str">
        <f t="shared" si="171"/>
        <v/>
      </c>
      <c r="CR421" s="118" t="str">
        <f t="shared" si="172"/>
        <v/>
      </c>
      <c r="CS421" s="75" t="str">
        <f t="shared" si="175"/>
        <v/>
      </c>
      <c r="CT421" s="75" t="str">
        <f t="shared" si="176"/>
        <v/>
      </c>
      <c r="CU421" s="74" t="str">
        <f t="shared" si="177"/>
        <v/>
      </c>
      <c r="CV421" s="74" t="str">
        <f t="shared" si="178"/>
        <v/>
      </c>
      <c r="CW421" s="74" t="str">
        <f t="shared" si="183"/>
        <v/>
      </c>
      <c r="CX421" s="110"/>
      <c r="CZ421" s="75">
        <f t="shared" si="184"/>
        <v>0</v>
      </c>
      <c r="DB421" s="74">
        <f>IF(Taula4[[#This Row],[Codi del contracte]]&lt;&gt;"",IF(Taula4[[#This Row],[Codi del contracte]]&gt;199,IF(Taula4[[#This Row],[Codi del contracte]]&lt;300,1,0),0),0)</f>
        <v>0</v>
      </c>
      <c r="DC421" s="74">
        <f>IF(Taula4[[#This Row],[Codi del contracte]]&lt;&gt;"",IF(Taula4[[#This Row],[Codi del contracte]]&gt;499,IF(Taula4[[#This Row],[Codi del contracte]]&lt;600,1,0),0),0)</f>
        <v>0</v>
      </c>
      <c r="DD421" s="74">
        <f t="shared" si="179"/>
        <v>0</v>
      </c>
      <c r="DE421" s="74">
        <f>IF(Taula4[[#This Row],[% Jornada (no posar el símbol %)]]=100,IF(DD421=1,2,0),0)</f>
        <v>0</v>
      </c>
      <c r="DF421" s="74">
        <f>IF(Taula4[[#This Row],[Import anual sol·licitat (màxim 1.200,00€ per treballador)]]=1200,IF(DE421=2,3,0),0)</f>
        <v>0</v>
      </c>
      <c r="DG421" s="74">
        <f>IF(Taula4[[#This Row],[% Jornada (no posar el símbol %)]]&lt;100,IF(Taula4[[#This Row],[Import anual sol·licitat (màxim 1.200,00€ per treballador)]]=1200,4,0),0)</f>
        <v>0</v>
      </c>
      <c r="DH421" s="74">
        <f t="shared" si="185"/>
        <v>0</v>
      </c>
      <c r="DI421" s="74" t="str">
        <f t="shared" si="186"/>
        <v/>
      </c>
      <c r="DJ421" s="74" t="str">
        <f t="shared" si="187"/>
        <v/>
      </c>
      <c r="DK421" s="74" t="str">
        <f t="shared" si="188"/>
        <v/>
      </c>
    </row>
    <row r="422" spans="1:115" ht="13.5" customHeight="1">
      <c r="A422" s="30"/>
      <c r="B422" s="76">
        <v>416</v>
      </c>
      <c r="C422" s="5"/>
      <c r="D422" s="138"/>
      <c r="E422" s="134"/>
      <c r="F422" s="132"/>
      <c r="G422" s="132"/>
      <c r="H422" s="5"/>
      <c r="I422" s="137"/>
      <c r="J422" s="5"/>
      <c r="K422" s="133"/>
      <c r="L422" s="214"/>
      <c r="M422" s="268"/>
      <c r="N422" s="160" t="str">
        <f t="shared" si="162"/>
        <v/>
      </c>
      <c r="O422" s="109"/>
      <c r="P422" s="7"/>
      <c r="Q422" s="7"/>
      <c r="R422" s="7"/>
      <c r="S422" s="7"/>
      <c r="CA422" s="69">
        <f t="shared" si="180"/>
        <v>0</v>
      </c>
      <c r="CB422" s="69" t="str">
        <f t="shared" si="163"/>
        <v/>
      </c>
      <c r="CC422" s="69" t="str">
        <f t="shared" si="164"/>
        <v/>
      </c>
      <c r="CD422" s="69">
        <f t="shared" si="173"/>
        <v>0</v>
      </c>
      <c r="CE422" s="69">
        <f t="shared" si="165"/>
        <v>0</v>
      </c>
      <c r="CF422" s="70" t="str">
        <f t="shared" si="166"/>
        <v/>
      </c>
      <c r="CG422" s="71">
        <f t="shared" si="167"/>
        <v>0</v>
      </c>
      <c r="CH422" s="71">
        <f t="shared" si="168"/>
        <v>0</v>
      </c>
      <c r="CI422" s="71">
        <f t="shared" si="181"/>
        <v>0</v>
      </c>
      <c r="CJ422" s="69">
        <f t="shared" si="182"/>
        <v>0</v>
      </c>
      <c r="CN422" s="73" t="str">
        <f t="shared" si="169"/>
        <v/>
      </c>
      <c r="CO422" s="74" t="str">
        <f t="shared" si="170"/>
        <v/>
      </c>
      <c r="CP422" s="74" t="str">
        <f t="shared" si="174"/>
        <v/>
      </c>
      <c r="CQ422" s="118" t="str">
        <f t="shared" si="171"/>
        <v/>
      </c>
      <c r="CR422" s="118" t="str">
        <f t="shared" si="172"/>
        <v/>
      </c>
      <c r="CS422" s="75" t="str">
        <f t="shared" si="175"/>
        <v/>
      </c>
      <c r="CT422" s="75" t="str">
        <f t="shared" si="176"/>
        <v/>
      </c>
      <c r="CU422" s="74" t="str">
        <f t="shared" si="177"/>
        <v/>
      </c>
      <c r="CV422" s="74" t="str">
        <f t="shared" si="178"/>
        <v/>
      </c>
      <c r="CW422" s="74" t="str">
        <f t="shared" si="183"/>
        <v/>
      </c>
      <c r="CX422" s="110"/>
      <c r="CZ422" s="75">
        <f t="shared" si="184"/>
        <v>0</v>
      </c>
      <c r="DB422" s="74">
        <f>IF(Taula4[[#This Row],[Codi del contracte]]&lt;&gt;"",IF(Taula4[[#This Row],[Codi del contracte]]&gt;199,IF(Taula4[[#This Row],[Codi del contracte]]&lt;300,1,0),0),0)</f>
        <v>0</v>
      </c>
      <c r="DC422" s="74">
        <f>IF(Taula4[[#This Row],[Codi del contracte]]&lt;&gt;"",IF(Taula4[[#This Row],[Codi del contracte]]&gt;499,IF(Taula4[[#This Row],[Codi del contracte]]&lt;600,1,0),0),0)</f>
        <v>0</v>
      </c>
      <c r="DD422" s="74">
        <f t="shared" si="179"/>
        <v>0</v>
      </c>
      <c r="DE422" s="74">
        <f>IF(Taula4[[#This Row],[% Jornada (no posar el símbol %)]]=100,IF(DD422=1,2,0),0)</f>
        <v>0</v>
      </c>
      <c r="DF422" s="74">
        <f>IF(Taula4[[#This Row],[Import anual sol·licitat (màxim 1.200,00€ per treballador)]]=1200,IF(DE422=2,3,0),0)</f>
        <v>0</v>
      </c>
      <c r="DG422" s="74">
        <f>IF(Taula4[[#This Row],[% Jornada (no posar el símbol %)]]&lt;100,IF(Taula4[[#This Row],[Import anual sol·licitat (màxim 1.200,00€ per treballador)]]=1200,4,0),0)</f>
        <v>0</v>
      </c>
      <c r="DH422" s="74">
        <f t="shared" si="185"/>
        <v>0</v>
      </c>
      <c r="DI422" s="74" t="str">
        <f t="shared" si="186"/>
        <v/>
      </c>
      <c r="DJ422" s="74" t="str">
        <f t="shared" si="187"/>
        <v/>
      </c>
      <c r="DK422" s="74" t="str">
        <f t="shared" si="188"/>
        <v/>
      </c>
    </row>
    <row r="423" spans="1:115" ht="13.5" customHeight="1">
      <c r="A423" s="30"/>
      <c r="B423" s="76">
        <v>417</v>
      </c>
      <c r="C423" s="5"/>
      <c r="D423" s="138"/>
      <c r="E423" s="134"/>
      <c r="F423" s="132"/>
      <c r="G423" s="132"/>
      <c r="H423" s="5"/>
      <c r="I423" s="137"/>
      <c r="J423" s="5"/>
      <c r="K423" s="133"/>
      <c r="L423" s="214"/>
      <c r="M423" s="268"/>
      <c r="N423" s="160" t="str">
        <f t="shared" si="162"/>
        <v/>
      </c>
      <c r="O423" s="109"/>
      <c r="P423" s="7"/>
      <c r="Q423" s="7"/>
      <c r="R423" s="7"/>
      <c r="S423" s="7"/>
      <c r="CA423" s="69">
        <f t="shared" si="180"/>
        <v>0</v>
      </c>
      <c r="CB423" s="69" t="str">
        <f t="shared" si="163"/>
        <v/>
      </c>
      <c r="CC423" s="69" t="str">
        <f t="shared" si="164"/>
        <v/>
      </c>
      <c r="CD423" s="69">
        <f t="shared" si="173"/>
        <v>0</v>
      </c>
      <c r="CE423" s="69">
        <f t="shared" si="165"/>
        <v>0</v>
      </c>
      <c r="CF423" s="70" t="str">
        <f t="shared" si="166"/>
        <v/>
      </c>
      <c r="CG423" s="71">
        <f t="shared" si="167"/>
        <v>0</v>
      </c>
      <c r="CH423" s="71">
        <f t="shared" si="168"/>
        <v>0</v>
      </c>
      <c r="CI423" s="71">
        <f t="shared" si="181"/>
        <v>0</v>
      </c>
      <c r="CJ423" s="69">
        <f t="shared" si="182"/>
        <v>0</v>
      </c>
      <c r="CN423" s="73" t="str">
        <f t="shared" si="169"/>
        <v/>
      </c>
      <c r="CO423" s="74" t="str">
        <f t="shared" si="170"/>
        <v/>
      </c>
      <c r="CP423" s="74" t="str">
        <f t="shared" si="174"/>
        <v/>
      </c>
      <c r="CQ423" s="118" t="str">
        <f t="shared" si="171"/>
        <v/>
      </c>
      <c r="CR423" s="118" t="str">
        <f t="shared" si="172"/>
        <v/>
      </c>
      <c r="CS423" s="75" t="str">
        <f t="shared" si="175"/>
        <v/>
      </c>
      <c r="CT423" s="75" t="str">
        <f t="shared" si="176"/>
        <v/>
      </c>
      <c r="CU423" s="74" t="str">
        <f t="shared" si="177"/>
        <v/>
      </c>
      <c r="CV423" s="74" t="str">
        <f t="shared" si="178"/>
        <v/>
      </c>
      <c r="CW423" s="74" t="str">
        <f t="shared" si="183"/>
        <v/>
      </c>
      <c r="CX423" s="110"/>
      <c r="CZ423" s="75">
        <f t="shared" si="184"/>
        <v>0</v>
      </c>
      <c r="DB423" s="74">
        <f>IF(Taula4[[#This Row],[Codi del contracte]]&lt;&gt;"",IF(Taula4[[#This Row],[Codi del contracte]]&gt;199,IF(Taula4[[#This Row],[Codi del contracte]]&lt;300,1,0),0),0)</f>
        <v>0</v>
      </c>
      <c r="DC423" s="74">
        <f>IF(Taula4[[#This Row],[Codi del contracte]]&lt;&gt;"",IF(Taula4[[#This Row],[Codi del contracte]]&gt;499,IF(Taula4[[#This Row],[Codi del contracte]]&lt;600,1,0),0),0)</f>
        <v>0</v>
      </c>
      <c r="DD423" s="74">
        <f t="shared" si="179"/>
        <v>0</v>
      </c>
      <c r="DE423" s="74">
        <f>IF(Taula4[[#This Row],[% Jornada (no posar el símbol %)]]=100,IF(DD423=1,2,0),0)</f>
        <v>0</v>
      </c>
      <c r="DF423" s="74">
        <f>IF(Taula4[[#This Row],[Import anual sol·licitat (màxim 1.200,00€ per treballador)]]=1200,IF(DE423=2,3,0),0)</f>
        <v>0</v>
      </c>
      <c r="DG423" s="74">
        <f>IF(Taula4[[#This Row],[% Jornada (no posar el símbol %)]]&lt;100,IF(Taula4[[#This Row],[Import anual sol·licitat (màxim 1.200,00€ per treballador)]]=1200,4,0),0)</f>
        <v>0</v>
      </c>
      <c r="DH423" s="74">
        <f t="shared" si="185"/>
        <v>0</v>
      </c>
      <c r="DI423" s="74" t="str">
        <f t="shared" si="186"/>
        <v/>
      </c>
      <c r="DJ423" s="74" t="str">
        <f t="shared" si="187"/>
        <v/>
      </c>
      <c r="DK423" s="74" t="str">
        <f t="shared" si="188"/>
        <v/>
      </c>
    </row>
    <row r="424" spans="1:115" ht="13.5" customHeight="1">
      <c r="A424" s="30"/>
      <c r="B424" s="76">
        <v>418</v>
      </c>
      <c r="C424" s="5"/>
      <c r="D424" s="138"/>
      <c r="E424" s="134"/>
      <c r="F424" s="132"/>
      <c r="G424" s="132"/>
      <c r="H424" s="5"/>
      <c r="I424" s="137"/>
      <c r="J424" s="5"/>
      <c r="K424" s="133"/>
      <c r="L424" s="214"/>
      <c r="M424" s="268"/>
      <c r="N424" s="160" t="str">
        <f t="shared" si="162"/>
        <v/>
      </c>
      <c r="O424" s="109"/>
      <c r="P424" s="7"/>
      <c r="Q424" s="7"/>
      <c r="R424" s="7"/>
      <c r="S424" s="7"/>
      <c r="CA424" s="69">
        <f t="shared" si="180"/>
        <v>0</v>
      </c>
      <c r="CB424" s="69" t="str">
        <f t="shared" si="163"/>
        <v/>
      </c>
      <c r="CC424" s="69" t="str">
        <f t="shared" si="164"/>
        <v/>
      </c>
      <c r="CD424" s="69">
        <f t="shared" si="173"/>
        <v>0</v>
      </c>
      <c r="CE424" s="69">
        <f t="shared" si="165"/>
        <v>0</v>
      </c>
      <c r="CF424" s="70" t="str">
        <f t="shared" si="166"/>
        <v/>
      </c>
      <c r="CG424" s="71">
        <f t="shared" si="167"/>
        <v>0</v>
      </c>
      <c r="CH424" s="71">
        <f t="shared" si="168"/>
        <v>0</v>
      </c>
      <c r="CI424" s="71">
        <f t="shared" si="181"/>
        <v>0</v>
      </c>
      <c r="CJ424" s="69">
        <f t="shared" si="182"/>
        <v>0</v>
      </c>
      <c r="CN424" s="73" t="str">
        <f t="shared" si="169"/>
        <v/>
      </c>
      <c r="CO424" s="74" t="str">
        <f t="shared" si="170"/>
        <v/>
      </c>
      <c r="CP424" s="74" t="str">
        <f t="shared" si="174"/>
        <v/>
      </c>
      <c r="CQ424" s="118" t="str">
        <f t="shared" si="171"/>
        <v/>
      </c>
      <c r="CR424" s="118" t="str">
        <f t="shared" si="172"/>
        <v/>
      </c>
      <c r="CS424" s="75" t="str">
        <f t="shared" si="175"/>
        <v/>
      </c>
      <c r="CT424" s="75" t="str">
        <f t="shared" si="176"/>
        <v/>
      </c>
      <c r="CU424" s="74" t="str">
        <f t="shared" si="177"/>
        <v/>
      </c>
      <c r="CV424" s="74" t="str">
        <f t="shared" si="178"/>
        <v/>
      </c>
      <c r="CW424" s="74" t="str">
        <f t="shared" si="183"/>
        <v/>
      </c>
      <c r="CX424" s="110"/>
      <c r="CZ424" s="75">
        <f t="shared" si="184"/>
        <v>0</v>
      </c>
      <c r="DB424" s="74">
        <f>IF(Taula4[[#This Row],[Codi del contracte]]&lt;&gt;"",IF(Taula4[[#This Row],[Codi del contracte]]&gt;199,IF(Taula4[[#This Row],[Codi del contracte]]&lt;300,1,0),0),0)</f>
        <v>0</v>
      </c>
      <c r="DC424" s="74">
        <f>IF(Taula4[[#This Row],[Codi del contracte]]&lt;&gt;"",IF(Taula4[[#This Row],[Codi del contracte]]&gt;499,IF(Taula4[[#This Row],[Codi del contracte]]&lt;600,1,0),0),0)</f>
        <v>0</v>
      </c>
      <c r="DD424" s="74">
        <f t="shared" si="179"/>
        <v>0</v>
      </c>
      <c r="DE424" s="74">
        <f>IF(Taula4[[#This Row],[% Jornada (no posar el símbol %)]]=100,IF(DD424=1,2,0),0)</f>
        <v>0</v>
      </c>
      <c r="DF424" s="74">
        <f>IF(Taula4[[#This Row],[Import anual sol·licitat (màxim 1.200,00€ per treballador)]]=1200,IF(DE424=2,3,0),0)</f>
        <v>0</v>
      </c>
      <c r="DG424" s="74">
        <f>IF(Taula4[[#This Row],[% Jornada (no posar el símbol %)]]&lt;100,IF(Taula4[[#This Row],[Import anual sol·licitat (màxim 1.200,00€ per treballador)]]=1200,4,0),0)</f>
        <v>0</v>
      </c>
      <c r="DH424" s="74">
        <f t="shared" si="185"/>
        <v>0</v>
      </c>
      <c r="DI424" s="74" t="str">
        <f t="shared" si="186"/>
        <v/>
      </c>
      <c r="DJ424" s="74" t="str">
        <f t="shared" si="187"/>
        <v/>
      </c>
      <c r="DK424" s="74" t="str">
        <f t="shared" si="188"/>
        <v/>
      </c>
    </row>
    <row r="425" spans="1:115" ht="13.5" customHeight="1">
      <c r="A425" s="30"/>
      <c r="B425" s="76">
        <v>419</v>
      </c>
      <c r="C425" s="5"/>
      <c r="D425" s="138"/>
      <c r="E425" s="134"/>
      <c r="F425" s="132"/>
      <c r="G425" s="132"/>
      <c r="H425" s="5"/>
      <c r="I425" s="137"/>
      <c r="J425" s="5"/>
      <c r="K425" s="133"/>
      <c r="L425" s="214"/>
      <c r="M425" s="268"/>
      <c r="N425" s="160" t="str">
        <f t="shared" si="162"/>
        <v/>
      </c>
      <c r="O425" s="109"/>
      <c r="P425" s="7"/>
      <c r="Q425" s="7"/>
      <c r="R425" s="7"/>
      <c r="S425" s="7"/>
      <c r="CA425" s="69">
        <f t="shared" si="180"/>
        <v>0</v>
      </c>
      <c r="CB425" s="69" t="str">
        <f t="shared" si="163"/>
        <v/>
      </c>
      <c r="CC425" s="69" t="str">
        <f t="shared" si="164"/>
        <v/>
      </c>
      <c r="CD425" s="69">
        <f t="shared" si="173"/>
        <v>0</v>
      </c>
      <c r="CE425" s="69">
        <f t="shared" si="165"/>
        <v>0</v>
      </c>
      <c r="CF425" s="70" t="str">
        <f t="shared" si="166"/>
        <v/>
      </c>
      <c r="CG425" s="71">
        <f t="shared" si="167"/>
        <v>0</v>
      </c>
      <c r="CH425" s="71">
        <f t="shared" si="168"/>
        <v>0</v>
      </c>
      <c r="CI425" s="71">
        <f t="shared" si="181"/>
        <v>0</v>
      </c>
      <c r="CJ425" s="69">
        <f t="shared" si="182"/>
        <v>0</v>
      </c>
      <c r="CN425" s="73" t="str">
        <f t="shared" si="169"/>
        <v/>
      </c>
      <c r="CO425" s="74" t="str">
        <f t="shared" si="170"/>
        <v/>
      </c>
      <c r="CP425" s="74" t="str">
        <f t="shared" si="174"/>
        <v/>
      </c>
      <c r="CQ425" s="118" t="str">
        <f t="shared" si="171"/>
        <v/>
      </c>
      <c r="CR425" s="118" t="str">
        <f t="shared" si="172"/>
        <v/>
      </c>
      <c r="CS425" s="75" t="str">
        <f t="shared" si="175"/>
        <v/>
      </c>
      <c r="CT425" s="75" t="str">
        <f t="shared" si="176"/>
        <v/>
      </c>
      <c r="CU425" s="74" t="str">
        <f t="shared" si="177"/>
        <v/>
      </c>
      <c r="CV425" s="74" t="str">
        <f t="shared" si="178"/>
        <v/>
      </c>
      <c r="CW425" s="74" t="str">
        <f t="shared" si="183"/>
        <v/>
      </c>
      <c r="CX425" s="110"/>
      <c r="CZ425" s="75">
        <f t="shared" si="184"/>
        <v>0</v>
      </c>
      <c r="DB425" s="74">
        <f>IF(Taula4[[#This Row],[Codi del contracte]]&lt;&gt;"",IF(Taula4[[#This Row],[Codi del contracte]]&gt;199,IF(Taula4[[#This Row],[Codi del contracte]]&lt;300,1,0),0),0)</f>
        <v>0</v>
      </c>
      <c r="DC425" s="74">
        <f>IF(Taula4[[#This Row],[Codi del contracte]]&lt;&gt;"",IF(Taula4[[#This Row],[Codi del contracte]]&gt;499,IF(Taula4[[#This Row],[Codi del contracte]]&lt;600,1,0),0),0)</f>
        <v>0</v>
      </c>
      <c r="DD425" s="74">
        <f t="shared" si="179"/>
        <v>0</v>
      </c>
      <c r="DE425" s="74">
        <f>IF(Taula4[[#This Row],[% Jornada (no posar el símbol %)]]=100,IF(DD425=1,2,0),0)</f>
        <v>0</v>
      </c>
      <c r="DF425" s="74">
        <f>IF(Taula4[[#This Row],[Import anual sol·licitat (màxim 1.200,00€ per treballador)]]=1200,IF(DE425=2,3,0),0)</f>
        <v>0</v>
      </c>
      <c r="DG425" s="74">
        <f>IF(Taula4[[#This Row],[% Jornada (no posar el símbol %)]]&lt;100,IF(Taula4[[#This Row],[Import anual sol·licitat (màxim 1.200,00€ per treballador)]]=1200,4,0),0)</f>
        <v>0</v>
      </c>
      <c r="DH425" s="74">
        <f t="shared" si="185"/>
        <v>0</v>
      </c>
      <c r="DI425" s="74" t="str">
        <f t="shared" si="186"/>
        <v/>
      </c>
      <c r="DJ425" s="74" t="str">
        <f t="shared" si="187"/>
        <v/>
      </c>
      <c r="DK425" s="74" t="str">
        <f t="shared" si="188"/>
        <v/>
      </c>
    </row>
    <row r="426" spans="1:115" ht="13.5" customHeight="1">
      <c r="A426" s="30"/>
      <c r="B426" s="76">
        <v>420</v>
      </c>
      <c r="C426" s="5"/>
      <c r="D426" s="138"/>
      <c r="E426" s="134"/>
      <c r="F426" s="132"/>
      <c r="G426" s="132"/>
      <c r="H426" s="5"/>
      <c r="I426" s="137"/>
      <c r="J426" s="5"/>
      <c r="K426" s="133"/>
      <c r="L426" s="214"/>
      <c r="M426" s="268"/>
      <c r="N426" s="160" t="str">
        <f t="shared" si="162"/>
        <v/>
      </c>
      <c r="O426" s="109"/>
      <c r="P426" s="7"/>
      <c r="Q426" s="7"/>
      <c r="R426" s="7"/>
      <c r="S426" s="7"/>
      <c r="CA426" s="69">
        <f t="shared" si="180"/>
        <v>0</v>
      </c>
      <c r="CB426" s="69" t="str">
        <f t="shared" si="163"/>
        <v/>
      </c>
      <c r="CC426" s="69" t="str">
        <f t="shared" si="164"/>
        <v/>
      </c>
      <c r="CD426" s="69">
        <f t="shared" si="173"/>
        <v>0</v>
      </c>
      <c r="CE426" s="69">
        <f t="shared" si="165"/>
        <v>0</v>
      </c>
      <c r="CF426" s="70" t="str">
        <f t="shared" si="166"/>
        <v/>
      </c>
      <c r="CG426" s="71">
        <f t="shared" si="167"/>
        <v>0</v>
      </c>
      <c r="CH426" s="71">
        <f t="shared" si="168"/>
        <v>0</v>
      </c>
      <c r="CI426" s="71">
        <f t="shared" si="181"/>
        <v>0</v>
      </c>
      <c r="CJ426" s="69">
        <f t="shared" si="182"/>
        <v>0</v>
      </c>
      <c r="CN426" s="73" t="str">
        <f t="shared" si="169"/>
        <v/>
      </c>
      <c r="CO426" s="74" t="str">
        <f t="shared" si="170"/>
        <v/>
      </c>
      <c r="CP426" s="74" t="str">
        <f t="shared" si="174"/>
        <v/>
      </c>
      <c r="CQ426" s="118" t="str">
        <f t="shared" si="171"/>
        <v/>
      </c>
      <c r="CR426" s="118" t="str">
        <f t="shared" si="172"/>
        <v/>
      </c>
      <c r="CS426" s="75" t="str">
        <f t="shared" si="175"/>
        <v/>
      </c>
      <c r="CT426" s="75" t="str">
        <f t="shared" si="176"/>
        <v/>
      </c>
      <c r="CU426" s="74" t="str">
        <f t="shared" si="177"/>
        <v/>
      </c>
      <c r="CV426" s="74" t="str">
        <f t="shared" si="178"/>
        <v/>
      </c>
      <c r="CW426" s="74" t="str">
        <f t="shared" si="183"/>
        <v/>
      </c>
      <c r="CX426" s="110"/>
      <c r="CZ426" s="75">
        <f t="shared" si="184"/>
        <v>0</v>
      </c>
      <c r="DB426" s="74">
        <f>IF(Taula4[[#This Row],[Codi del contracte]]&lt;&gt;"",IF(Taula4[[#This Row],[Codi del contracte]]&gt;199,IF(Taula4[[#This Row],[Codi del contracte]]&lt;300,1,0),0),0)</f>
        <v>0</v>
      </c>
      <c r="DC426" s="74">
        <f>IF(Taula4[[#This Row],[Codi del contracte]]&lt;&gt;"",IF(Taula4[[#This Row],[Codi del contracte]]&gt;499,IF(Taula4[[#This Row],[Codi del contracte]]&lt;600,1,0),0),0)</f>
        <v>0</v>
      </c>
      <c r="DD426" s="74">
        <f t="shared" si="179"/>
        <v>0</v>
      </c>
      <c r="DE426" s="74">
        <f>IF(Taula4[[#This Row],[% Jornada (no posar el símbol %)]]=100,IF(DD426=1,2,0),0)</f>
        <v>0</v>
      </c>
      <c r="DF426" s="74">
        <f>IF(Taula4[[#This Row],[Import anual sol·licitat (màxim 1.200,00€ per treballador)]]=1200,IF(DE426=2,3,0),0)</f>
        <v>0</v>
      </c>
      <c r="DG426" s="74">
        <f>IF(Taula4[[#This Row],[% Jornada (no posar el símbol %)]]&lt;100,IF(Taula4[[#This Row],[Import anual sol·licitat (màxim 1.200,00€ per treballador)]]=1200,4,0),0)</f>
        <v>0</v>
      </c>
      <c r="DH426" s="74">
        <f t="shared" si="185"/>
        <v>0</v>
      </c>
      <c r="DI426" s="74" t="str">
        <f t="shared" si="186"/>
        <v/>
      </c>
      <c r="DJ426" s="74" t="str">
        <f t="shared" si="187"/>
        <v/>
      </c>
      <c r="DK426" s="74" t="str">
        <f t="shared" si="188"/>
        <v/>
      </c>
    </row>
    <row r="427" spans="1:115" ht="13.5" customHeight="1">
      <c r="A427" s="30"/>
      <c r="B427" s="76">
        <v>421</v>
      </c>
      <c r="C427" s="5"/>
      <c r="D427" s="138"/>
      <c r="E427" s="134"/>
      <c r="F427" s="132"/>
      <c r="G427" s="132"/>
      <c r="H427" s="5"/>
      <c r="I427" s="137"/>
      <c r="J427" s="5"/>
      <c r="K427" s="133"/>
      <c r="L427" s="214"/>
      <c r="M427" s="268"/>
      <c r="N427" s="160" t="str">
        <f t="shared" si="162"/>
        <v/>
      </c>
      <c r="O427" s="109"/>
      <c r="P427" s="7"/>
      <c r="Q427" s="7"/>
      <c r="R427" s="7"/>
      <c r="S427" s="7"/>
      <c r="CA427" s="69">
        <f t="shared" si="180"/>
        <v>0</v>
      </c>
      <c r="CB427" s="69" t="str">
        <f t="shared" si="163"/>
        <v/>
      </c>
      <c r="CC427" s="69" t="str">
        <f t="shared" si="164"/>
        <v/>
      </c>
      <c r="CD427" s="69">
        <f t="shared" si="173"/>
        <v>0</v>
      </c>
      <c r="CE427" s="69">
        <f t="shared" si="165"/>
        <v>0</v>
      </c>
      <c r="CF427" s="70" t="str">
        <f t="shared" si="166"/>
        <v/>
      </c>
      <c r="CG427" s="71">
        <f t="shared" si="167"/>
        <v>0</v>
      </c>
      <c r="CH427" s="71">
        <f t="shared" si="168"/>
        <v>0</v>
      </c>
      <c r="CI427" s="71">
        <f t="shared" si="181"/>
        <v>0</v>
      </c>
      <c r="CJ427" s="69">
        <f t="shared" si="182"/>
        <v>0</v>
      </c>
      <c r="CN427" s="73" t="str">
        <f t="shared" si="169"/>
        <v/>
      </c>
      <c r="CO427" s="74" t="str">
        <f t="shared" si="170"/>
        <v/>
      </c>
      <c r="CP427" s="74" t="str">
        <f t="shared" si="174"/>
        <v/>
      </c>
      <c r="CQ427" s="118" t="str">
        <f t="shared" si="171"/>
        <v/>
      </c>
      <c r="CR427" s="118" t="str">
        <f t="shared" si="172"/>
        <v/>
      </c>
      <c r="CS427" s="75" t="str">
        <f t="shared" si="175"/>
        <v/>
      </c>
      <c r="CT427" s="75" t="str">
        <f t="shared" si="176"/>
        <v/>
      </c>
      <c r="CU427" s="74" t="str">
        <f t="shared" si="177"/>
        <v/>
      </c>
      <c r="CV427" s="74" t="str">
        <f t="shared" si="178"/>
        <v/>
      </c>
      <c r="CW427" s="74" t="str">
        <f t="shared" si="183"/>
        <v/>
      </c>
      <c r="CX427" s="110"/>
      <c r="CZ427" s="75">
        <f t="shared" si="184"/>
        <v>0</v>
      </c>
      <c r="DB427" s="74">
        <f>IF(Taula4[[#This Row],[Codi del contracte]]&lt;&gt;"",IF(Taula4[[#This Row],[Codi del contracte]]&gt;199,IF(Taula4[[#This Row],[Codi del contracte]]&lt;300,1,0),0),0)</f>
        <v>0</v>
      </c>
      <c r="DC427" s="74">
        <f>IF(Taula4[[#This Row],[Codi del contracte]]&lt;&gt;"",IF(Taula4[[#This Row],[Codi del contracte]]&gt;499,IF(Taula4[[#This Row],[Codi del contracte]]&lt;600,1,0),0),0)</f>
        <v>0</v>
      </c>
      <c r="DD427" s="74">
        <f t="shared" si="179"/>
        <v>0</v>
      </c>
      <c r="DE427" s="74">
        <f>IF(Taula4[[#This Row],[% Jornada (no posar el símbol %)]]=100,IF(DD427=1,2,0),0)</f>
        <v>0</v>
      </c>
      <c r="DF427" s="74">
        <f>IF(Taula4[[#This Row],[Import anual sol·licitat (màxim 1.200,00€ per treballador)]]=1200,IF(DE427=2,3,0),0)</f>
        <v>0</v>
      </c>
      <c r="DG427" s="74">
        <f>IF(Taula4[[#This Row],[% Jornada (no posar el símbol %)]]&lt;100,IF(Taula4[[#This Row],[Import anual sol·licitat (màxim 1.200,00€ per treballador)]]=1200,4,0),0)</f>
        <v>0</v>
      </c>
      <c r="DH427" s="74">
        <f t="shared" si="185"/>
        <v>0</v>
      </c>
      <c r="DI427" s="74" t="str">
        <f t="shared" si="186"/>
        <v/>
      </c>
      <c r="DJ427" s="74" t="str">
        <f t="shared" si="187"/>
        <v/>
      </c>
      <c r="DK427" s="74" t="str">
        <f t="shared" si="188"/>
        <v/>
      </c>
    </row>
    <row r="428" spans="1:115" ht="13.5" customHeight="1">
      <c r="A428" s="30"/>
      <c r="B428" s="76">
        <v>422</v>
      </c>
      <c r="C428" s="5"/>
      <c r="D428" s="138"/>
      <c r="E428" s="134"/>
      <c r="F428" s="132"/>
      <c r="G428" s="132"/>
      <c r="H428" s="5"/>
      <c r="I428" s="137"/>
      <c r="J428" s="5"/>
      <c r="K428" s="133"/>
      <c r="L428" s="214"/>
      <c r="M428" s="268"/>
      <c r="N428" s="160" t="str">
        <f t="shared" si="162"/>
        <v/>
      </c>
      <c r="O428" s="109"/>
      <c r="P428" s="7"/>
      <c r="Q428" s="7"/>
      <c r="R428" s="7"/>
      <c r="S428" s="7"/>
      <c r="CA428" s="69">
        <f t="shared" si="180"/>
        <v>0</v>
      </c>
      <c r="CB428" s="69" t="str">
        <f t="shared" si="163"/>
        <v/>
      </c>
      <c r="CC428" s="69" t="str">
        <f t="shared" si="164"/>
        <v/>
      </c>
      <c r="CD428" s="69">
        <f t="shared" si="173"/>
        <v>0</v>
      </c>
      <c r="CE428" s="69">
        <f t="shared" si="165"/>
        <v>0</v>
      </c>
      <c r="CF428" s="70" t="str">
        <f t="shared" si="166"/>
        <v/>
      </c>
      <c r="CG428" s="71">
        <f t="shared" si="167"/>
        <v>0</v>
      </c>
      <c r="CH428" s="71">
        <f t="shared" si="168"/>
        <v>0</v>
      </c>
      <c r="CI428" s="71">
        <f t="shared" si="181"/>
        <v>0</v>
      </c>
      <c r="CJ428" s="69">
        <f t="shared" si="182"/>
        <v>0</v>
      </c>
      <c r="CN428" s="73" t="str">
        <f t="shared" si="169"/>
        <v/>
      </c>
      <c r="CO428" s="74" t="str">
        <f t="shared" si="170"/>
        <v/>
      </c>
      <c r="CP428" s="74" t="str">
        <f t="shared" si="174"/>
        <v/>
      </c>
      <c r="CQ428" s="118" t="str">
        <f t="shared" si="171"/>
        <v/>
      </c>
      <c r="CR428" s="118" t="str">
        <f t="shared" si="172"/>
        <v/>
      </c>
      <c r="CS428" s="75" t="str">
        <f t="shared" si="175"/>
        <v/>
      </c>
      <c r="CT428" s="75" t="str">
        <f t="shared" si="176"/>
        <v/>
      </c>
      <c r="CU428" s="74" t="str">
        <f t="shared" si="177"/>
        <v/>
      </c>
      <c r="CV428" s="74" t="str">
        <f t="shared" si="178"/>
        <v/>
      </c>
      <c r="CW428" s="74" t="str">
        <f t="shared" si="183"/>
        <v/>
      </c>
      <c r="CX428" s="110"/>
      <c r="CZ428" s="75">
        <f t="shared" si="184"/>
        <v>0</v>
      </c>
      <c r="DB428" s="74">
        <f>IF(Taula4[[#This Row],[Codi del contracte]]&lt;&gt;"",IF(Taula4[[#This Row],[Codi del contracte]]&gt;199,IF(Taula4[[#This Row],[Codi del contracte]]&lt;300,1,0),0),0)</f>
        <v>0</v>
      </c>
      <c r="DC428" s="74">
        <f>IF(Taula4[[#This Row],[Codi del contracte]]&lt;&gt;"",IF(Taula4[[#This Row],[Codi del contracte]]&gt;499,IF(Taula4[[#This Row],[Codi del contracte]]&lt;600,1,0),0),0)</f>
        <v>0</v>
      </c>
      <c r="DD428" s="74">
        <f t="shared" si="179"/>
        <v>0</v>
      </c>
      <c r="DE428" s="74">
        <f>IF(Taula4[[#This Row],[% Jornada (no posar el símbol %)]]=100,IF(DD428=1,2,0),0)</f>
        <v>0</v>
      </c>
      <c r="DF428" s="74">
        <f>IF(Taula4[[#This Row],[Import anual sol·licitat (màxim 1.200,00€ per treballador)]]=1200,IF(DE428=2,3,0),0)</f>
        <v>0</v>
      </c>
      <c r="DG428" s="74">
        <f>IF(Taula4[[#This Row],[% Jornada (no posar el símbol %)]]&lt;100,IF(Taula4[[#This Row],[Import anual sol·licitat (màxim 1.200,00€ per treballador)]]=1200,4,0),0)</f>
        <v>0</v>
      </c>
      <c r="DH428" s="74">
        <f t="shared" si="185"/>
        <v>0</v>
      </c>
      <c r="DI428" s="74" t="str">
        <f t="shared" si="186"/>
        <v/>
      </c>
      <c r="DJ428" s="74" t="str">
        <f t="shared" si="187"/>
        <v/>
      </c>
      <c r="DK428" s="74" t="str">
        <f t="shared" si="188"/>
        <v/>
      </c>
    </row>
    <row r="429" spans="1:115" ht="13.5" customHeight="1">
      <c r="A429" s="30"/>
      <c r="B429" s="76">
        <v>423</v>
      </c>
      <c r="C429" s="5"/>
      <c r="D429" s="138"/>
      <c r="E429" s="134"/>
      <c r="F429" s="132"/>
      <c r="G429" s="132"/>
      <c r="H429" s="5"/>
      <c r="I429" s="137"/>
      <c r="J429" s="5"/>
      <c r="K429" s="133"/>
      <c r="L429" s="214"/>
      <c r="M429" s="268"/>
      <c r="N429" s="160" t="str">
        <f t="shared" si="162"/>
        <v/>
      </c>
      <c r="O429" s="109"/>
      <c r="P429" s="7"/>
      <c r="Q429" s="7"/>
      <c r="R429" s="7"/>
      <c r="S429" s="7"/>
      <c r="CA429" s="69">
        <f t="shared" si="180"/>
        <v>0</v>
      </c>
      <c r="CB429" s="69" t="str">
        <f t="shared" si="163"/>
        <v/>
      </c>
      <c r="CC429" s="69" t="str">
        <f t="shared" si="164"/>
        <v/>
      </c>
      <c r="CD429" s="69">
        <f t="shared" si="173"/>
        <v>0</v>
      </c>
      <c r="CE429" s="69">
        <f t="shared" si="165"/>
        <v>0</v>
      </c>
      <c r="CF429" s="70" t="str">
        <f t="shared" si="166"/>
        <v/>
      </c>
      <c r="CG429" s="71">
        <f t="shared" si="167"/>
        <v>0</v>
      </c>
      <c r="CH429" s="71">
        <f t="shared" si="168"/>
        <v>0</v>
      </c>
      <c r="CI429" s="71">
        <f t="shared" si="181"/>
        <v>0</v>
      </c>
      <c r="CJ429" s="69">
        <f t="shared" si="182"/>
        <v>0</v>
      </c>
      <c r="CN429" s="73" t="str">
        <f t="shared" si="169"/>
        <v/>
      </c>
      <c r="CO429" s="74" t="str">
        <f t="shared" si="170"/>
        <v/>
      </c>
      <c r="CP429" s="74" t="str">
        <f t="shared" si="174"/>
        <v/>
      </c>
      <c r="CQ429" s="118" t="str">
        <f t="shared" si="171"/>
        <v/>
      </c>
      <c r="CR429" s="118" t="str">
        <f t="shared" si="172"/>
        <v/>
      </c>
      <c r="CS429" s="75" t="str">
        <f t="shared" si="175"/>
        <v/>
      </c>
      <c r="CT429" s="75" t="str">
        <f t="shared" si="176"/>
        <v/>
      </c>
      <c r="CU429" s="74" t="str">
        <f t="shared" si="177"/>
        <v/>
      </c>
      <c r="CV429" s="74" t="str">
        <f t="shared" si="178"/>
        <v/>
      </c>
      <c r="CW429" s="74" t="str">
        <f t="shared" si="183"/>
        <v/>
      </c>
      <c r="CX429" s="110"/>
      <c r="CZ429" s="75">
        <f t="shared" si="184"/>
        <v>0</v>
      </c>
      <c r="DB429" s="74">
        <f>IF(Taula4[[#This Row],[Codi del contracte]]&lt;&gt;"",IF(Taula4[[#This Row],[Codi del contracte]]&gt;199,IF(Taula4[[#This Row],[Codi del contracte]]&lt;300,1,0),0),0)</f>
        <v>0</v>
      </c>
      <c r="DC429" s="74">
        <f>IF(Taula4[[#This Row],[Codi del contracte]]&lt;&gt;"",IF(Taula4[[#This Row],[Codi del contracte]]&gt;499,IF(Taula4[[#This Row],[Codi del contracte]]&lt;600,1,0),0),0)</f>
        <v>0</v>
      </c>
      <c r="DD429" s="74">
        <f t="shared" si="179"/>
        <v>0</v>
      </c>
      <c r="DE429" s="74">
        <f>IF(Taula4[[#This Row],[% Jornada (no posar el símbol %)]]=100,IF(DD429=1,2,0),0)</f>
        <v>0</v>
      </c>
      <c r="DF429" s="74">
        <f>IF(Taula4[[#This Row],[Import anual sol·licitat (màxim 1.200,00€ per treballador)]]=1200,IF(DE429=2,3,0),0)</f>
        <v>0</v>
      </c>
      <c r="DG429" s="74">
        <f>IF(Taula4[[#This Row],[% Jornada (no posar el símbol %)]]&lt;100,IF(Taula4[[#This Row],[Import anual sol·licitat (màxim 1.200,00€ per treballador)]]=1200,4,0),0)</f>
        <v>0</v>
      </c>
      <c r="DH429" s="74">
        <f t="shared" si="185"/>
        <v>0</v>
      </c>
      <c r="DI429" s="74" t="str">
        <f t="shared" si="186"/>
        <v/>
      </c>
      <c r="DJ429" s="74" t="str">
        <f t="shared" si="187"/>
        <v/>
      </c>
      <c r="DK429" s="74" t="str">
        <f t="shared" si="188"/>
        <v/>
      </c>
    </row>
    <row r="430" spans="1:115" ht="13.5" customHeight="1">
      <c r="A430" s="30"/>
      <c r="B430" s="76">
        <v>424</v>
      </c>
      <c r="C430" s="5"/>
      <c r="D430" s="138"/>
      <c r="E430" s="134"/>
      <c r="F430" s="132"/>
      <c r="G430" s="132"/>
      <c r="H430" s="5"/>
      <c r="I430" s="137"/>
      <c r="J430" s="5"/>
      <c r="K430" s="133"/>
      <c r="L430" s="214"/>
      <c r="M430" s="268"/>
      <c r="N430" s="160" t="str">
        <f t="shared" si="162"/>
        <v/>
      </c>
      <c r="O430" s="109"/>
      <c r="P430" s="7"/>
      <c r="Q430" s="7"/>
      <c r="R430" s="7"/>
      <c r="S430" s="7"/>
      <c r="CA430" s="69">
        <f t="shared" si="180"/>
        <v>0</v>
      </c>
      <c r="CB430" s="69" t="str">
        <f t="shared" si="163"/>
        <v/>
      </c>
      <c r="CC430" s="69" t="str">
        <f t="shared" si="164"/>
        <v/>
      </c>
      <c r="CD430" s="69">
        <f t="shared" si="173"/>
        <v>0</v>
      </c>
      <c r="CE430" s="69">
        <f t="shared" si="165"/>
        <v>0</v>
      </c>
      <c r="CF430" s="70" t="str">
        <f t="shared" si="166"/>
        <v/>
      </c>
      <c r="CG430" s="71">
        <f t="shared" si="167"/>
        <v>0</v>
      </c>
      <c r="CH430" s="71">
        <f t="shared" si="168"/>
        <v>0</v>
      </c>
      <c r="CI430" s="71">
        <f t="shared" si="181"/>
        <v>0</v>
      </c>
      <c r="CJ430" s="69">
        <f t="shared" si="182"/>
        <v>0</v>
      </c>
      <c r="CN430" s="73" t="str">
        <f t="shared" si="169"/>
        <v/>
      </c>
      <c r="CO430" s="74" t="str">
        <f t="shared" si="170"/>
        <v/>
      </c>
      <c r="CP430" s="74" t="str">
        <f t="shared" si="174"/>
        <v/>
      </c>
      <c r="CQ430" s="118" t="str">
        <f t="shared" si="171"/>
        <v/>
      </c>
      <c r="CR430" s="118" t="str">
        <f t="shared" si="172"/>
        <v/>
      </c>
      <c r="CS430" s="75" t="str">
        <f t="shared" si="175"/>
        <v/>
      </c>
      <c r="CT430" s="75" t="str">
        <f t="shared" si="176"/>
        <v/>
      </c>
      <c r="CU430" s="74" t="str">
        <f t="shared" si="177"/>
        <v/>
      </c>
      <c r="CV430" s="74" t="str">
        <f t="shared" si="178"/>
        <v/>
      </c>
      <c r="CW430" s="74" t="str">
        <f t="shared" si="183"/>
        <v/>
      </c>
      <c r="CX430" s="110"/>
      <c r="CZ430" s="75">
        <f t="shared" si="184"/>
        <v>0</v>
      </c>
      <c r="DB430" s="74">
        <f>IF(Taula4[[#This Row],[Codi del contracte]]&lt;&gt;"",IF(Taula4[[#This Row],[Codi del contracte]]&gt;199,IF(Taula4[[#This Row],[Codi del contracte]]&lt;300,1,0),0),0)</f>
        <v>0</v>
      </c>
      <c r="DC430" s="74">
        <f>IF(Taula4[[#This Row],[Codi del contracte]]&lt;&gt;"",IF(Taula4[[#This Row],[Codi del contracte]]&gt;499,IF(Taula4[[#This Row],[Codi del contracte]]&lt;600,1,0),0),0)</f>
        <v>0</v>
      </c>
      <c r="DD430" s="74">
        <f t="shared" si="179"/>
        <v>0</v>
      </c>
      <c r="DE430" s="74">
        <f>IF(Taula4[[#This Row],[% Jornada (no posar el símbol %)]]=100,IF(DD430=1,2,0),0)</f>
        <v>0</v>
      </c>
      <c r="DF430" s="74">
        <f>IF(Taula4[[#This Row],[Import anual sol·licitat (màxim 1.200,00€ per treballador)]]=1200,IF(DE430=2,3,0),0)</f>
        <v>0</v>
      </c>
      <c r="DG430" s="74">
        <f>IF(Taula4[[#This Row],[% Jornada (no posar el símbol %)]]&lt;100,IF(Taula4[[#This Row],[Import anual sol·licitat (màxim 1.200,00€ per treballador)]]=1200,4,0),0)</f>
        <v>0</v>
      </c>
      <c r="DH430" s="74">
        <f t="shared" si="185"/>
        <v>0</v>
      </c>
      <c r="DI430" s="74" t="str">
        <f t="shared" si="186"/>
        <v/>
      </c>
      <c r="DJ430" s="74" t="str">
        <f t="shared" si="187"/>
        <v/>
      </c>
      <c r="DK430" s="74" t="str">
        <f t="shared" si="188"/>
        <v/>
      </c>
    </row>
    <row r="431" spans="1:115" ht="13.5" customHeight="1">
      <c r="A431" s="30"/>
      <c r="B431" s="76">
        <v>425</v>
      </c>
      <c r="C431" s="5"/>
      <c r="D431" s="138"/>
      <c r="E431" s="134"/>
      <c r="F431" s="132"/>
      <c r="G431" s="132"/>
      <c r="H431" s="5"/>
      <c r="I431" s="137"/>
      <c r="J431" s="5"/>
      <c r="K431" s="133"/>
      <c r="L431" s="214"/>
      <c r="M431" s="268"/>
      <c r="N431" s="160" t="str">
        <f t="shared" si="162"/>
        <v/>
      </c>
      <c r="O431" s="109"/>
      <c r="P431" s="7"/>
      <c r="Q431" s="7"/>
      <c r="R431" s="7"/>
      <c r="S431" s="7"/>
      <c r="CA431" s="69">
        <f t="shared" si="180"/>
        <v>0</v>
      </c>
      <c r="CB431" s="69" t="str">
        <f t="shared" si="163"/>
        <v/>
      </c>
      <c r="CC431" s="69" t="str">
        <f t="shared" si="164"/>
        <v/>
      </c>
      <c r="CD431" s="69">
        <f t="shared" si="173"/>
        <v>0</v>
      </c>
      <c r="CE431" s="69">
        <f t="shared" si="165"/>
        <v>0</v>
      </c>
      <c r="CF431" s="70" t="str">
        <f t="shared" si="166"/>
        <v/>
      </c>
      <c r="CG431" s="71">
        <f t="shared" si="167"/>
        <v>0</v>
      </c>
      <c r="CH431" s="71">
        <f t="shared" si="168"/>
        <v>0</v>
      </c>
      <c r="CI431" s="71">
        <f t="shared" si="181"/>
        <v>0</v>
      </c>
      <c r="CJ431" s="69">
        <f t="shared" si="182"/>
        <v>0</v>
      </c>
      <c r="CN431" s="73" t="str">
        <f t="shared" si="169"/>
        <v/>
      </c>
      <c r="CO431" s="74" t="str">
        <f t="shared" si="170"/>
        <v/>
      </c>
      <c r="CP431" s="74" t="str">
        <f t="shared" si="174"/>
        <v/>
      </c>
      <c r="CQ431" s="118" t="str">
        <f t="shared" si="171"/>
        <v/>
      </c>
      <c r="CR431" s="118" t="str">
        <f t="shared" si="172"/>
        <v/>
      </c>
      <c r="CS431" s="75" t="str">
        <f t="shared" si="175"/>
        <v/>
      </c>
      <c r="CT431" s="75" t="str">
        <f t="shared" si="176"/>
        <v/>
      </c>
      <c r="CU431" s="74" t="str">
        <f t="shared" si="177"/>
        <v/>
      </c>
      <c r="CV431" s="74" t="str">
        <f t="shared" si="178"/>
        <v/>
      </c>
      <c r="CW431" s="74" t="str">
        <f t="shared" si="183"/>
        <v/>
      </c>
      <c r="CX431" s="110"/>
      <c r="CZ431" s="75">
        <f t="shared" si="184"/>
        <v>0</v>
      </c>
      <c r="DB431" s="74">
        <f>IF(Taula4[[#This Row],[Codi del contracte]]&lt;&gt;"",IF(Taula4[[#This Row],[Codi del contracte]]&gt;199,IF(Taula4[[#This Row],[Codi del contracte]]&lt;300,1,0),0),0)</f>
        <v>0</v>
      </c>
      <c r="DC431" s="74">
        <f>IF(Taula4[[#This Row],[Codi del contracte]]&lt;&gt;"",IF(Taula4[[#This Row],[Codi del contracte]]&gt;499,IF(Taula4[[#This Row],[Codi del contracte]]&lt;600,1,0),0),0)</f>
        <v>0</v>
      </c>
      <c r="DD431" s="74">
        <f t="shared" si="179"/>
        <v>0</v>
      </c>
      <c r="DE431" s="74">
        <f>IF(Taula4[[#This Row],[% Jornada (no posar el símbol %)]]=100,IF(DD431=1,2,0),0)</f>
        <v>0</v>
      </c>
      <c r="DF431" s="74">
        <f>IF(Taula4[[#This Row],[Import anual sol·licitat (màxim 1.200,00€ per treballador)]]=1200,IF(DE431=2,3,0),0)</f>
        <v>0</v>
      </c>
      <c r="DG431" s="74">
        <f>IF(Taula4[[#This Row],[% Jornada (no posar el símbol %)]]&lt;100,IF(Taula4[[#This Row],[Import anual sol·licitat (màxim 1.200,00€ per treballador)]]=1200,4,0),0)</f>
        <v>0</v>
      </c>
      <c r="DH431" s="74">
        <f t="shared" si="185"/>
        <v>0</v>
      </c>
      <c r="DI431" s="74" t="str">
        <f t="shared" si="186"/>
        <v/>
      </c>
      <c r="DJ431" s="74" t="str">
        <f t="shared" si="187"/>
        <v/>
      </c>
      <c r="DK431" s="74" t="str">
        <f t="shared" si="188"/>
        <v/>
      </c>
    </row>
    <row r="432" spans="1:115" ht="13.5" customHeight="1">
      <c r="A432" s="30"/>
      <c r="B432" s="76">
        <v>426</v>
      </c>
      <c r="C432" s="5"/>
      <c r="D432" s="138"/>
      <c r="E432" s="134"/>
      <c r="F432" s="132"/>
      <c r="G432" s="132"/>
      <c r="H432" s="5"/>
      <c r="I432" s="137"/>
      <c r="J432" s="5"/>
      <c r="K432" s="133"/>
      <c r="L432" s="214"/>
      <c r="M432" s="268"/>
      <c r="N432" s="160" t="str">
        <f t="shared" si="162"/>
        <v/>
      </c>
      <c r="O432" s="109"/>
      <c r="P432" s="7"/>
      <c r="Q432" s="7"/>
      <c r="R432" s="7"/>
      <c r="S432" s="7"/>
      <c r="CA432" s="69">
        <f t="shared" si="180"/>
        <v>0</v>
      </c>
      <c r="CB432" s="69" t="str">
        <f t="shared" si="163"/>
        <v/>
      </c>
      <c r="CC432" s="69" t="str">
        <f t="shared" si="164"/>
        <v/>
      </c>
      <c r="CD432" s="69">
        <f t="shared" si="173"/>
        <v>0</v>
      </c>
      <c r="CE432" s="69">
        <f t="shared" si="165"/>
        <v>0</v>
      </c>
      <c r="CF432" s="70" t="str">
        <f t="shared" si="166"/>
        <v/>
      </c>
      <c r="CG432" s="71">
        <f t="shared" si="167"/>
        <v>0</v>
      </c>
      <c r="CH432" s="71">
        <f t="shared" si="168"/>
        <v>0</v>
      </c>
      <c r="CI432" s="71">
        <f t="shared" si="181"/>
        <v>0</v>
      </c>
      <c r="CJ432" s="69">
        <f t="shared" si="182"/>
        <v>0</v>
      </c>
      <c r="CN432" s="73" t="str">
        <f t="shared" si="169"/>
        <v/>
      </c>
      <c r="CO432" s="74" t="str">
        <f t="shared" si="170"/>
        <v/>
      </c>
      <c r="CP432" s="74" t="str">
        <f t="shared" si="174"/>
        <v/>
      </c>
      <c r="CQ432" s="118" t="str">
        <f t="shared" si="171"/>
        <v/>
      </c>
      <c r="CR432" s="118" t="str">
        <f t="shared" si="172"/>
        <v/>
      </c>
      <c r="CS432" s="75" t="str">
        <f t="shared" si="175"/>
        <v/>
      </c>
      <c r="CT432" s="75" t="str">
        <f t="shared" si="176"/>
        <v/>
      </c>
      <c r="CU432" s="74" t="str">
        <f t="shared" si="177"/>
        <v/>
      </c>
      <c r="CV432" s="74" t="str">
        <f t="shared" si="178"/>
        <v/>
      </c>
      <c r="CW432" s="74" t="str">
        <f t="shared" si="183"/>
        <v/>
      </c>
      <c r="CX432" s="110"/>
      <c r="CZ432" s="75">
        <f t="shared" si="184"/>
        <v>0</v>
      </c>
      <c r="DB432" s="74">
        <f>IF(Taula4[[#This Row],[Codi del contracte]]&lt;&gt;"",IF(Taula4[[#This Row],[Codi del contracte]]&gt;199,IF(Taula4[[#This Row],[Codi del contracte]]&lt;300,1,0),0),0)</f>
        <v>0</v>
      </c>
      <c r="DC432" s="74">
        <f>IF(Taula4[[#This Row],[Codi del contracte]]&lt;&gt;"",IF(Taula4[[#This Row],[Codi del contracte]]&gt;499,IF(Taula4[[#This Row],[Codi del contracte]]&lt;600,1,0),0),0)</f>
        <v>0</v>
      </c>
      <c r="DD432" s="74">
        <f t="shared" si="179"/>
        <v>0</v>
      </c>
      <c r="DE432" s="74">
        <f>IF(Taula4[[#This Row],[% Jornada (no posar el símbol %)]]=100,IF(DD432=1,2,0),0)</f>
        <v>0</v>
      </c>
      <c r="DF432" s="74">
        <f>IF(Taula4[[#This Row],[Import anual sol·licitat (màxim 1.200,00€ per treballador)]]=1200,IF(DE432=2,3,0),0)</f>
        <v>0</v>
      </c>
      <c r="DG432" s="74">
        <f>IF(Taula4[[#This Row],[% Jornada (no posar el símbol %)]]&lt;100,IF(Taula4[[#This Row],[Import anual sol·licitat (màxim 1.200,00€ per treballador)]]=1200,4,0),0)</f>
        <v>0</v>
      </c>
      <c r="DH432" s="74">
        <f t="shared" si="185"/>
        <v>0</v>
      </c>
      <c r="DI432" s="74" t="str">
        <f t="shared" si="186"/>
        <v/>
      </c>
      <c r="DJ432" s="74" t="str">
        <f t="shared" si="187"/>
        <v/>
      </c>
      <c r="DK432" s="74" t="str">
        <f t="shared" si="188"/>
        <v/>
      </c>
    </row>
    <row r="433" spans="1:115" ht="13.5" customHeight="1">
      <c r="A433" s="30"/>
      <c r="B433" s="76">
        <v>427</v>
      </c>
      <c r="C433" s="5"/>
      <c r="D433" s="138"/>
      <c r="E433" s="134"/>
      <c r="F433" s="132"/>
      <c r="G433" s="132"/>
      <c r="H433" s="5"/>
      <c r="I433" s="137"/>
      <c r="J433" s="5"/>
      <c r="K433" s="133"/>
      <c r="L433" s="214"/>
      <c r="M433" s="268"/>
      <c r="N433" s="160" t="str">
        <f t="shared" si="162"/>
        <v/>
      </c>
      <c r="O433" s="109"/>
      <c r="P433" s="7"/>
      <c r="Q433" s="7"/>
      <c r="R433" s="7"/>
      <c r="S433" s="7"/>
      <c r="CA433" s="69">
        <f t="shared" si="180"/>
        <v>0</v>
      </c>
      <c r="CB433" s="69" t="str">
        <f t="shared" si="163"/>
        <v/>
      </c>
      <c r="CC433" s="69" t="str">
        <f t="shared" si="164"/>
        <v/>
      </c>
      <c r="CD433" s="69">
        <f t="shared" si="173"/>
        <v>0</v>
      </c>
      <c r="CE433" s="69">
        <f t="shared" si="165"/>
        <v>0</v>
      </c>
      <c r="CF433" s="70" t="str">
        <f t="shared" si="166"/>
        <v/>
      </c>
      <c r="CG433" s="71">
        <f t="shared" si="167"/>
        <v>0</v>
      </c>
      <c r="CH433" s="71">
        <f t="shared" si="168"/>
        <v>0</v>
      </c>
      <c r="CI433" s="71">
        <f t="shared" si="181"/>
        <v>0</v>
      </c>
      <c r="CJ433" s="69">
        <f t="shared" si="182"/>
        <v>0</v>
      </c>
      <c r="CN433" s="73" t="str">
        <f t="shared" si="169"/>
        <v/>
      </c>
      <c r="CO433" s="74" t="str">
        <f t="shared" si="170"/>
        <v/>
      </c>
      <c r="CP433" s="74" t="str">
        <f t="shared" si="174"/>
        <v/>
      </c>
      <c r="CQ433" s="118" t="str">
        <f t="shared" si="171"/>
        <v/>
      </c>
      <c r="CR433" s="118" t="str">
        <f t="shared" si="172"/>
        <v/>
      </c>
      <c r="CS433" s="75" t="str">
        <f t="shared" si="175"/>
        <v/>
      </c>
      <c r="CT433" s="75" t="str">
        <f t="shared" si="176"/>
        <v/>
      </c>
      <c r="CU433" s="74" t="str">
        <f t="shared" si="177"/>
        <v/>
      </c>
      <c r="CV433" s="74" t="str">
        <f t="shared" si="178"/>
        <v/>
      </c>
      <c r="CW433" s="74" t="str">
        <f t="shared" si="183"/>
        <v/>
      </c>
      <c r="CX433" s="110"/>
      <c r="CZ433" s="75">
        <f t="shared" si="184"/>
        <v>0</v>
      </c>
      <c r="DB433" s="74">
        <f>IF(Taula4[[#This Row],[Codi del contracte]]&lt;&gt;"",IF(Taula4[[#This Row],[Codi del contracte]]&gt;199,IF(Taula4[[#This Row],[Codi del contracte]]&lt;300,1,0),0),0)</f>
        <v>0</v>
      </c>
      <c r="DC433" s="74">
        <f>IF(Taula4[[#This Row],[Codi del contracte]]&lt;&gt;"",IF(Taula4[[#This Row],[Codi del contracte]]&gt;499,IF(Taula4[[#This Row],[Codi del contracte]]&lt;600,1,0),0),0)</f>
        <v>0</v>
      </c>
      <c r="DD433" s="74">
        <f t="shared" si="179"/>
        <v>0</v>
      </c>
      <c r="DE433" s="74">
        <f>IF(Taula4[[#This Row],[% Jornada (no posar el símbol %)]]=100,IF(DD433=1,2,0),0)</f>
        <v>0</v>
      </c>
      <c r="DF433" s="74">
        <f>IF(Taula4[[#This Row],[Import anual sol·licitat (màxim 1.200,00€ per treballador)]]=1200,IF(DE433=2,3,0),0)</f>
        <v>0</v>
      </c>
      <c r="DG433" s="74">
        <f>IF(Taula4[[#This Row],[% Jornada (no posar el símbol %)]]&lt;100,IF(Taula4[[#This Row],[Import anual sol·licitat (màxim 1.200,00€ per treballador)]]=1200,4,0),0)</f>
        <v>0</v>
      </c>
      <c r="DH433" s="74">
        <f t="shared" si="185"/>
        <v>0</v>
      </c>
      <c r="DI433" s="74" t="str">
        <f t="shared" si="186"/>
        <v/>
      </c>
      <c r="DJ433" s="74" t="str">
        <f t="shared" si="187"/>
        <v/>
      </c>
      <c r="DK433" s="74" t="str">
        <f t="shared" si="188"/>
        <v/>
      </c>
    </row>
    <row r="434" spans="1:115" ht="13.5" customHeight="1">
      <c r="A434" s="30"/>
      <c r="B434" s="76">
        <v>428</v>
      </c>
      <c r="C434" s="5"/>
      <c r="D434" s="138"/>
      <c r="E434" s="134"/>
      <c r="F434" s="132"/>
      <c r="G434" s="132"/>
      <c r="H434" s="5"/>
      <c r="I434" s="137"/>
      <c r="J434" s="5"/>
      <c r="K434" s="133"/>
      <c r="L434" s="214"/>
      <c r="M434" s="268"/>
      <c r="N434" s="160" t="str">
        <f t="shared" si="162"/>
        <v/>
      </c>
      <c r="O434" s="109"/>
      <c r="P434" s="7"/>
      <c r="Q434" s="7"/>
      <c r="R434" s="7"/>
      <c r="S434" s="7"/>
      <c r="CA434" s="69">
        <f t="shared" si="180"/>
        <v>0</v>
      </c>
      <c r="CB434" s="69" t="str">
        <f t="shared" si="163"/>
        <v/>
      </c>
      <c r="CC434" s="69" t="str">
        <f t="shared" si="164"/>
        <v/>
      </c>
      <c r="CD434" s="69">
        <f t="shared" si="173"/>
        <v>0</v>
      </c>
      <c r="CE434" s="69">
        <f t="shared" si="165"/>
        <v>0</v>
      </c>
      <c r="CF434" s="70" t="str">
        <f t="shared" si="166"/>
        <v/>
      </c>
      <c r="CG434" s="71">
        <f t="shared" si="167"/>
        <v>0</v>
      </c>
      <c r="CH434" s="71">
        <f t="shared" si="168"/>
        <v>0</v>
      </c>
      <c r="CI434" s="71">
        <f t="shared" si="181"/>
        <v>0</v>
      </c>
      <c r="CJ434" s="69">
        <f t="shared" si="182"/>
        <v>0</v>
      </c>
      <c r="CN434" s="73" t="str">
        <f t="shared" si="169"/>
        <v/>
      </c>
      <c r="CO434" s="74" t="str">
        <f t="shared" si="170"/>
        <v/>
      </c>
      <c r="CP434" s="74" t="str">
        <f t="shared" si="174"/>
        <v/>
      </c>
      <c r="CQ434" s="118" t="str">
        <f t="shared" si="171"/>
        <v/>
      </c>
      <c r="CR434" s="118" t="str">
        <f t="shared" si="172"/>
        <v/>
      </c>
      <c r="CS434" s="75" t="str">
        <f t="shared" si="175"/>
        <v/>
      </c>
      <c r="CT434" s="75" t="str">
        <f t="shared" si="176"/>
        <v/>
      </c>
      <c r="CU434" s="74" t="str">
        <f t="shared" si="177"/>
        <v/>
      </c>
      <c r="CV434" s="74" t="str">
        <f t="shared" si="178"/>
        <v/>
      </c>
      <c r="CW434" s="74" t="str">
        <f t="shared" si="183"/>
        <v/>
      </c>
      <c r="CX434" s="110"/>
      <c r="CZ434" s="75">
        <f t="shared" si="184"/>
        <v>0</v>
      </c>
      <c r="DB434" s="74">
        <f>IF(Taula4[[#This Row],[Codi del contracte]]&lt;&gt;"",IF(Taula4[[#This Row],[Codi del contracte]]&gt;199,IF(Taula4[[#This Row],[Codi del contracte]]&lt;300,1,0),0),0)</f>
        <v>0</v>
      </c>
      <c r="DC434" s="74">
        <f>IF(Taula4[[#This Row],[Codi del contracte]]&lt;&gt;"",IF(Taula4[[#This Row],[Codi del contracte]]&gt;499,IF(Taula4[[#This Row],[Codi del contracte]]&lt;600,1,0),0),0)</f>
        <v>0</v>
      </c>
      <c r="DD434" s="74">
        <f t="shared" si="179"/>
        <v>0</v>
      </c>
      <c r="DE434" s="74">
        <f>IF(Taula4[[#This Row],[% Jornada (no posar el símbol %)]]=100,IF(DD434=1,2,0),0)</f>
        <v>0</v>
      </c>
      <c r="DF434" s="74">
        <f>IF(Taula4[[#This Row],[Import anual sol·licitat (màxim 1.200,00€ per treballador)]]=1200,IF(DE434=2,3,0),0)</f>
        <v>0</v>
      </c>
      <c r="DG434" s="74">
        <f>IF(Taula4[[#This Row],[% Jornada (no posar el símbol %)]]&lt;100,IF(Taula4[[#This Row],[Import anual sol·licitat (màxim 1.200,00€ per treballador)]]=1200,4,0),0)</f>
        <v>0</v>
      </c>
      <c r="DH434" s="74">
        <f t="shared" si="185"/>
        <v>0</v>
      </c>
      <c r="DI434" s="74" t="str">
        <f t="shared" si="186"/>
        <v/>
      </c>
      <c r="DJ434" s="74" t="str">
        <f t="shared" si="187"/>
        <v/>
      </c>
      <c r="DK434" s="74" t="str">
        <f t="shared" si="188"/>
        <v/>
      </c>
    </row>
    <row r="435" spans="1:115" ht="13.5" customHeight="1">
      <c r="A435" s="30"/>
      <c r="B435" s="76">
        <v>429</v>
      </c>
      <c r="C435" s="5"/>
      <c r="D435" s="138"/>
      <c r="E435" s="134"/>
      <c r="F435" s="132"/>
      <c r="G435" s="132"/>
      <c r="H435" s="5"/>
      <c r="I435" s="137"/>
      <c r="J435" s="5"/>
      <c r="K435" s="133"/>
      <c r="L435" s="214"/>
      <c r="M435" s="268"/>
      <c r="N435" s="160" t="str">
        <f t="shared" si="162"/>
        <v/>
      </c>
      <c r="O435" s="109"/>
      <c r="P435" s="7"/>
      <c r="Q435" s="7"/>
      <c r="R435" s="7"/>
      <c r="S435" s="7"/>
      <c r="CA435" s="69">
        <f t="shared" si="180"/>
        <v>0</v>
      </c>
      <c r="CB435" s="69" t="str">
        <f t="shared" si="163"/>
        <v/>
      </c>
      <c r="CC435" s="69" t="str">
        <f t="shared" si="164"/>
        <v/>
      </c>
      <c r="CD435" s="69">
        <f t="shared" si="173"/>
        <v>0</v>
      </c>
      <c r="CE435" s="69">
        <f t="shared" si="165"/>
        <v>0</v>
      </c>
      <c r="CF435" s="70" t="str">
        <f t="shared" si="166"/>
        <v/>
      </c>
      <c r="CG435" s="71">
        <f t="shared" si="167"/>
        <v>0</v>
      </c>
      <c r="CH435" s="71">
        <f t="shared" si="168"/>
        <v>0</v>
      </c>
      <c r="CI435" s="71">
        <f t="shared" si="181"/>
        <v>0</v>
      </c>
      <c r="CJ435" s="69">
        <f t="shared" si="182"/>
        <v>0</v>
      </c>
      <c r="CN435" s="73" t="str">
        <f t="shared" si="169"/>
        <v/>
      </c>
      <c r="CO435" s="74" t="str">
        <f t="shared" si="170"/>
        <v/>
      </c>
      <c r="CP435" s="74" t="str">
        <f t="shared" si="174"/>
        <v/>
      </c>
      <c r="CQ435" s="118" t="str">
        <f t="shared" si="171"/>
        <v/>
      </c>
      <c r="CR435" s="118" t="str">
        <f t="shared" si="172"/>
        <v/>
      </c>
      <c r="CS435" s="75" t="str">
        <f t="shared" si="175"/>
        <v/>
      </c>
      <c r="CT435" s="75" t="str">
        <f t="shared" si="176"/>
        <v/>
      </c>
      <c r="CU435" s="74" t="str">
        <f t="shared" si="177"/>
        <v/>
      </c>
      <c r="CV435" s="74" t="str">
        <f t="shared" si="178"/>
        <v/>
      </c>
      <c r="CW435" s="74" t="str">
        <f t="shared" si="183"/>
        <v/>
      </c>
      <c r="CX435" s="110"/>
      <c r="CZ435" s="75">
        <f t="shared" si="184"/>
        <v>0</v>
      </c>
      <c r="DB435" s="74">
        <f>IF(Taula4[[#This Row],[Codi del contracte]]&lt;&gt;"",IF(Taula4[[#This Row],[Codi del contracte]]&gt;199,IF(Taula4[[#This Row],[Codi del contracte]]&lt;300,1,0),0),0)</f>
        <v>0</v>
      </c>
      <c r="DC435" s="74">
        <f>IF(Taula4[[#This Row],[Codi del contracte]]&lt;&gt;"",IF(Taula4[[#This Row],[Codi del contracte]]&gt;499,IF(Taula4[[#This Row],[Codi del contracte]]&lt;600,1,0),0),0)</f>
        <v>0</v>
      </c>
      <c r="DD435" s="74">
        <f t="shared" si="179"/>
        <v>0</v>
      </c>
      <c r="DE435" s="74">
        <f>IF(Taula4[[#This Row],[% Jornada (no posar el símbol %)]]=100,IF(DD435=1,2,0),0)</f>
        <v>0</v>
      </c>
      <c r="DF435" s="74">
        <f>IF(Taula4[[#This Row],[Import anual sol·licitat (màxim 1.200,00€ per treballador)]]=1200,IF(DE435=2,3,0),0)</f>
        <v>0</v>
      </c>
      <c r="DG435" s="74">
        <f>IF(Taula4[[#This Row],[% Jornada (no posar el símbol %)]]&lt;100,IF(Taula4[[#This Row],[Import anual sol·licitat (màxim 1.200,00€ per treballador)]]=1200,4,0),0)</f>
        <v>0</v>
      </c>
      <c r="DH435" s="74">
        <f t="shared" si="185"/>
        <v>0</v>
      </c>
      <c r="DI435" s="74" t="str">
        <f t="shared" si="186"/>
        <v/>
      </c>
      <c r="DJ435" s="74" t="str">
        <f t="shared" si="187"/>
        <v/>
      </c>
      <c r="DK435" s="74" t="str">
        <f t="shared" si="188"/>
        <v/>
      </c>
    </row>
    <row r="436" spans="1:115" ht="13.5" customHeight="1">
      <c r="A436" s="30"/>
      <c r="B436" s="76">
        <v>430</v>
      </c>
      <c r="C436" s="5"/>
      <c r="D436" s="138"/>
      <c r="E436" s="134"/>
      <c r="F436" s="132"/>
      <c r="G436" s="132"/>
      <c r="H436" s="5"/>
      <c r="I436" s="137"/>
      <c r="J436" s="5"/>
      <c r="K436" s="133"/>
      <c r="L436" s="214"/>
      <c r="M436" s="268"/>
      <c r="N436" s="160" t="str">
        <f t="shared" si="162"/>
        <v/>
      </c>
      <c r="O436" s="109"/>
      <c r="P436" s="7"/>
      <c r="Q436" s="7"/>
      <c r="R436" s="7"/>
      <c r="S436" s="7"/>
      <c r="CA436" s="69">
        <f t="shared" si="180"/>
        <v>0</v>
      </c>
      <c r="CB436" s="69" t="str">
        <f t="shared" si="163"/>
        <v/>
      </c>
      <c r="CC436" s="69" t="str">
        <f t="shared" si="164"/>
        <v/>
      </c>
      <c r="CD436" s="69">
        <f t="shared" si="173"/>
        <v>0</v>
      </c>
      <c r="CE436" s="69">
        <f t="shared" si="165"/>
        <v>0</v>
      </c>
      <c r="CF436" s="70" t="str">
        <f t="shared" si="166"/>
        <v/>
      </c>
      <c r="CG436" s="71">
        <f t="shared" si="167"/>
        <v>0</v>
      </c>
      <c r="CH436" s="71">
        <f t="shared" si="168"/>
        <v>0</v>
      </c>
      <c r="CI436" s="71">
        <f t="shared" si="181"/>
        <v>0</v>
      </c>
      <c r="CJ436" s="69">
        <f t="shared" si="182"/>
        <v>0</v>
      </c>
      <c r="CN436" s="73" t="str">
        <f t="shared" si="169"/>
        <v/>
      </c>
      <c r="CO436" s="74" t="str">
        <f t="shared" si="170"/>
        <v/>
      </c>
      <c r="CP436" s="74" t="str">
        <f t="shared" si="174"/>
        <v/>
      </c>
      <c r="CQ436" s="118" t="str">
        <f t="shared" si="171"/>
        <v/>
      </c>
      <c r="CR436" s="118" t="str">
        <f t="shared" si="172"/>
        <v/>
      </c>
      <c r="CS436" s="75" t="str">
        <f t="shared" si="175"/>
        <v/>
      </c>
      <c r="CT436" s="75" t="str">
        <f t="shared" si="176"/>
        <v/>
      </c>
      <c r="CU436" s="74" t="str">
        <f t="shared" si="177"/>
        <v/>
      </c>
      <c r="CV436" s="74" t="str">
        <f t="shared" si="178"/>
        <v/>
      </c>
      <c r="CW436" s="74" t="str">
        <f t="shared" si="183"/>
        <v/>
      </c>
      <c r="CX436" s="110"/>
      <c r="CZ436" s="75">
        <f t="shared" si="184"/>
        <v>0</v>
      </c>
      <c r="DB436" s="74">
        <f>IF(Taula4[[#This Row],[Codi del contracte]]&lt;&gt;"",IF(Taula4[[#This Row],[Codi del contracte]]&gt;199,IF(Taula4[[#This Row],[Codi del contracte]]&lt;300,1,0),0),0)</f>
        <v>0</v>
      </c>
      <c r="DC436" s="74">
        <f>IF(Taula4[[#This Row],[Codi del contracte]]&lt;&gt;"",IF(Taula4[[#This Row],[Codi del contracte]]&gt;499,IF(Taula4[[#This Row],[Codi del contracte]]&lt;600,1,0),0),0)</f>
        <v>0</v>
      </c>
      <c r="DD436" s="74">
        <f t="shared" si="179"/>
        <v>0</v>
      </c>
      <c r="DE436" s="74">
        <f>IF(Taula4[[#This Row],[% Jornada (no posar el símbol %)]]=100,IF(DD436=1,2,0),0)</f>
        <v>0</v>
      </c>
      <c r="DF436" s="74">
        <f>IF(Taula4[[#This Row],[Import anual sol·licitat (màxim 1.200,00€ per treballador)]]=1200,IF(DE436=2,3,0),0)</f>
        <v>0</v>
      </c>
      <c r="DG436" s="74">
        <f>IF(Taula4[[#This Row],[% Jornada (no posar el símbol %)]]&lt;100,IF(Taula4[[#This Row],[Import anual sol·licitat (màxim 1.200,00€ per treballador)]]=1200,4,0),0)</f>
        <v>0</v>
      </c>
      <c r="DH436" s="74">
        <f t="shared" si="185"/>
        <v>0</v>
      </c>
      <c r="DI436" s="74" t="str">
        <f t="shared" si="186"/>
        <v/>
      </c>
      <c r="DJ436" s="74" t="str">
        <f t="shared" si="187"/>
        <v/>
      </c>
      <c r="DK436" s="74" t="str">
        <f t="shared" si="188"/>
        <v/>
      </c>
    </row>
    <row r="437" spans="1:115" ht="13.5" customHeight="1">
      <c r="A437" s="30"/>
      <c r="B437" s="76">
        <v>431</v>
      </c>
      <c r="C437" s="5"/>
      <c r="D437" s="138"/>
      <c r="E437" s="134"/>
      <c r="F437" s="132"/>
      <c r="G437" s="132"/>
      <c r="H437" s="5"/>
      <c r="I437" s="137"/>
      <c r="J437" s="5"/>
      <c r="K437" s="133"/>
      <c r="L437" s="214"/>
      <c r="M437" s="268"/>
      <c r="N437" s="160" t="str">
        <f t="shared" si="162"/>
        <v/>
      </c>
      <c r="O437" s="109"/>
      <c r="P437" s="7"/>
      <c r="Q437" s="7"/>
      <c r="R437" s="7"/>
      <c r="S437" s="7"/>
      <c r="CA437" s="69">
        <f t="shared" si="180"/>
        <v>0</v>
      </c>
      <c r="CB437" s="69" t="str">
        <f t="shared" si="163"/>
        <v/>
      </c>
      <c r="CC437" s="69" t="str">
        <f t="shared" si="164"/>
        <v/>
      </c>
      <c r="CD437" s="69">
        <f t="shared" si="173"/>
        <v>0</v>
      </c>
      <c r="CE437" s="69">
        <f t="shared" si="165"/>
        <v>0</v>
      </c>
      <c r="CF437" s="70" t="str">
        <f t="shared" si="166"/>
        <v/>
      </c>
      <c r="CG437" s="71">
        <f t="shared" si="167"/>
        <v>0</v>
      </c>
      <c r="CH437" s="71">
        <f t="shared" si="168"/>
        <v>0</v>
      </c>
      <c r="CI437" s="71">
        <f t="shared" si="181"/>
        <v>0</v>
      </c>
      <c r="CJ437" s="69">
        <f t="shared" si="182"/>
        <v>0</v>
      </c>
      <c r="CN437" s="73" t="str">
        <f t="shared" si="169"/>
        <v/>
      </c>
      <c r="CO437" s="74" t="str">
        <f t="shared" si="170"/>
        <v/>
      </c>
      <c r="CP437" s="74" t="str">
        <f t="shared" si="174"/>
        <v/>
      </c>
      <c r="CQ437" s="118" t="str">
        <f t="shared" si="171"/>
        <v/>
      </c>
      <c r="CR437" s="118" t="str">
        <f t="shared" si="172"/>
        <v/>
      </c>
      <c r="CS437" s="75" t="str">
        <f t="shared" si="175"/>
        <v/>
      </c>
      <c r="CT437" s="75" t="str">
        <f t="shared" si="176"/>
        <v/>
      </c>
      <c r="CU437" s="74" t="str">
        <f t="shared" si="177"/>
        <v/>
      </c>
      <c r="CV437" s="74" t="str">
        <f t="shared" si="178"/>
        <v/>
      </c>
      <c r="CW437" s="74" t="str">
        <f t="shared" si="183"/>
        <v/>
      </c>
      <c r="CX437" s="110"/>
      <c r="CZ437" s="75">
        <f t="shared" si="184"/>
        <v>0</v>
      </c>
      <c r="DB437" s="74">
        <f>IF(Taula4[[#This Row],[Codi del contracte]]&lt;&gt;"",IF(Taula4[[#This Row],[Codi del contracte]]&gt;199,IF(Taula4[[#This Row],[Codi del contracte]]&lt;300,1,0),0),0)</f>
        <v>0</v>
      </c>
      <c r="DC437" s="74">
        <f>IF(Taula4[[#This Row],[Codi del contracte]]&lt;&gt;"",IF(Taula4[[#This Row],[Codi del contracte]]&gt;499,IF(Taula4[[#This Row],[Codi del contracte]]&lt;600,1,0),0),0)</f>
        <v>0</v>
      </c>
      <c r="DD437" s="74">
        <f t="shared" si="179"/>
        <v>0</v>
      </c>
      <c r="DE437" s="74">
        <f>IF(Taula4[[#This Row],[% Jornada (no posar el símbol %)]]=100,IF(DD437=1,2,0),0)</f>
        <v>0</v>
      </c>
      <c r="DF437" s="74">
        <f>IF(Taula4[[#This Row],[Import anual sol·licitat (màxim 1.200,00€ per treballador)]]=1200,IF(DE437=2,3,0),0)</f>
        <v>0</v>
      </c>
      <c r="DG437" s="74">
        <f>IF(Taula4[[#This Row],[% Jornada (no posar el símbol %)]]&lt;100,IF(Taula4[[#This Row],[Import anual sol·licitat (màxim 1.200,00€ per treballador)]]=1200,4,0),0)</f>
        <v>0</v>
      </c>
      <c r="DH437" s="74">
        <f t="shared" si="185"/>
        <v>0</v>
      </c>
      <c r="DI437" s="74" t="str">
        <f t="shared" si="186"/>
        <v/>
      </c>
      <c r="DJ437" s="74" t="str">
        <f t="shared" si="187"/>
        <v/>
      </c>
      <c r="DK437" s="74" t="str">
        <f t="shared" si="188"/>
        <v/>
      </c>
    </row>
    <row r="438" spans="1:115" ht="13.5" customHeight="1">
      <c r="A438" s="30"/>
      <c r="B438" s="76">
        <v>432</v>
      </c>
      <c r="C438" s="5"/>
      <c r="D438" s="138"/>
      <c r="E438" s="134"/>
      <c r="F438" s="132"/>
      <c r="G438" s="132"/>
      <c r="H438" s="5"/>
      <c r="I438" s="137"/>
      <c r="J438" s="5"/>
      <c r="K438" s="133"/>
      <c r="L438" s="214"/>
      <c r="M438" s="268"/>
      <c r="N438" s="160" t="str">
        <f t="shared" si="162"/>
        <v/>
      </c>
      <c r="O438" s="109"/>
      <c r="P438" s="7"/>
      <c r="Q438" s="7"/>
      <c r="R438" s="7"/>
      <c r="S438" s="7"/>
      <c r="CA438" s="69">
        <f t="shared" si="180"/>
        <v>0</v>
      </c>
      <c r="CB438" s="69" t="str">
        <f t="shared" si="163"/>
        <v/>
      </c>
      <c r="CC438" s="69" t="str">
        <f t="shared" si="164"/>
        <v/>
      </c>
      <c r="CD438" s="69">
        <f t="shared" si="173"/>
        <v>0</v>
      </c>
      <c r="CE438" s="69">
        <f t="shared" si="165"/>
        <v>0</v>
      </c>
      <c r="CF438" s="70" t="str">
        <f t="shared" si="166"/>
        <v/>
      </c>
      <c r="CG438" s="71">
        <f t="shared" si="167"/>
        <v>0</v>
      </c>
      <c r="CH438" s="71">
        <f t="shared" si="168"/>
        <v>0</v>
      </c>
      <c r="CI438" s="71">
        <f t="shared" si="181"/>
        <v>0</v>
      </c>
      <c r="CJ438" s="69">
        <f t="shared" si="182"/>
        <v>0</v>
      </c>
      <c r="CN438" s="73" t="str">
        <f t="shared" si="169"/>
        <v/>
      </c>
      <c r="CO438" s="74" t="str">
        <f t="shared" si="170"/>
        <v/>
      </c>
      <c r="CP438" s="74" t="str">
        <f t="shared" si="174"/>
        <v/>
      </c>
      <c r="CQ438" s="118" t="str">
        <f t="shared" si="171"/>
        <v/>
      </c>
      <c r="CR438" s="118" t="str">
        <f t="shared" si="172"/>
        <v/>
      </c>
      <c r="CS438" s="75" t="str">
        <f t="shared" si="175"/>
        <v/>
      </c>
      <c r="CT438" s="75" t="str">
        <f t="shared" si="176"/>
        <v/>
      </c>
      <c r="CU438" s="74" t="str">
        <f t="shared" si="177"/>
        <v/>
      </c>
      <c r="CV438" s="74" t="str">
        <f t="shared" si="178"/>
        <v/>
      </c>
      <c r="CW438" s="74" t="str">
        <f t="shared" si="183"/>
        <v/>
      </c>
      <c r="CX438" s="110"/>
      <c r="CZ438" s="75">
        <f t="shared" si="184"/>
        <v>0</v>
      </c>
      <c r="DB438" s="74">
        <f>IF(Taula4[[#This Row],[Codi del contracte]]&lt;&gt;"",IF(Taula4[[#This Row],[Codi del contracte]]&gt;199,IF(Taula4[[#This Row],[Codi del contracte]]&lt;300,1,0),0),0)</f>
        <v>0</v>
      </c>
      <c r="DC438" s="74">
        <f>IF(Taula4[[#This Row],[Codi del contracte]]&lt;&gt;"",IF(Taula4[[#This Row],[Codi del contracte]]&gt;499,IF(Taula4[[#This Row],[Codi del contracte]]&lt;600,1,0),0),0)</f>
        <v>0</v>
      </c>
      <c r="DD438" s="74">
        <f t="shared" si="179"/>
        <v>0</v>
      </c>
      <c r="DE438" s="74">
        <f>IF(Taula4[[#This Row],[% Jornada (no posar el símbol %)]]=100,IF(DD438=1,2,0),0)</f>
        <v>0</v>
      </c>
      <c r="DF438" s="74">
        <f>IF(Taula4[[#This Row],[Import anual sol·licitat (màxim 1.200,00€ per treballador)]]=1200,IF(DE438=2,3,0),0)</f>
        <v>0</v>
      </c>
      <c r="DG438" s="74">
        <f>IF(Taula4[[#This Row],[% Jornada (no posar el símbol %)]]&lt;100,IF(Taula4[[#This Row],[Import anual sol·licitat (màxim 1.200,00€ per treballador)]]=1200,4,0),0)</f>
        <v>0</v>
      </c>
      <c r="DH438" s="74">
        <f t="shared" si="185"/>
        <v>0</v>
      </c>
      <c r="DI438" s="74" t="str">
        <f t="shared" si="186"/>
        <v/>
      </c>
      <c r="DJ438" s="74" t="str">
        <f t="shared" si="187"/>
        <v/>
      </c>
      <c r="DK438" s="74" t="str">
        <f t="shared" si="188"/>
        <v/>
      </c>
    </row>
    <row r="439" spans="1:115" ht="13.5" customHeight="1">
      <c r="A439" s="30"/>
      <c r="B439" s="76">
        <v>433</v>
      </c>
      <c r="C439" s="5"/>
      <c r="D439" s="138"/>
      <c r="E439" s="134"/>
      <c r="F439" s="132"/>
      <c r="G439" s="132"/>
      <c r="H439" s="5"/>
      <c r="I439" s="137"/>
      <c r="J439" s="5"/>
      <c r="K439" s="133"/>
      <c r="L439" s="214"/>
      <c r="M439" s="268"/>
      <c r="N439" s="160" t="str">
        <f t="shared" si="162"/>
        <v/>
      </c>
      <c r="O439" s="109"/>
      <c r="P439" s="7"/>
      <c r="Q439" s="7"/>
      <c r="R439" s="7"/>
      <c r="S439" s="7"/>
      <c r="CA439" s="69">
        <f t="shared" si="180"/>
        <v>0</v>
      </c>
      <c r="CB439" s="69" t="str">
        <f t="shared" si="163"/>
        <v/>
      </c>
      <c r="CC439" s="69" t="str">
        <f t="shared" si="164"/>
        <v/>
      </c>
      <c r="CD439" s="69">
        <f t="shared" si="173"/>
        <v>0</v>
      </c>
      <c r="CE439" s="69">
        <f t="shared" si="165"/>
        <v>0</v>
      </c>
      <c r="CF439" s="70" t="str">
        <f t="shared" si="166"/>
        <v/>
      </c>
      <c r="CG439" s="71">
        <f t="shared" si="167"/>
        <v>0</v>
      </c>
      <c r="CH439" s="71">
        <f t="shared" si="168"/>
        <v>0</v>
      </c>
      <c r="CI439" s="71">
        <f t="shared" si="181"/>
        <v>0</v>
      </c>
      <c r="CJ439" s="69">
        <f t="shared" si="182"/>
        <v>0</v>
      </c>
      <c r="CN439" s="73" t="str">
        <f t="shared" si="169"/>
        <v/>
      </c>
      <c r="CO439" s="74" t="str">
        <f t="shared" si="170"/>
        <v/>
      </c>
      <c r="CP439" s="74" t="str">
        <f t="shared" si="174"/>
        <v/>
      </c>
      <c r="CQ439" s="118" t="str">
        <f t="shared" si="171"/>
        <v/>
      </c>
      <c r="CR439" s="118" t="str">
        <f t="shared" si="172"/>
        <v/>
      </c>
      <c r="CS439" s="75" t="str">
        <f t="shared" si="175"/>
        <v/>
      </c>
      <c r="CT439" s="75" t="str">
        <f t="shared" si="176"/>
        <v/>
      </c>
      <c r="CU439" s="74" t="str">
        <f t="shared" si="177"/>
        <v/>
      </c>
      <c r="CV439" s="74" t="str">
        <f t="shared" si="178"/>
        <v/>
      </c>
      <c r="CW439" s="74" t="str">
        <f t="shared" si="183"/>
        <v/>
      </c>
      <c r="CX439" s="110"/>
      <c r="CZ439" s="75">
        <f t="shared" si="184"/>
        <v>0</v>
      </c>
      <c r="DB439" s="74">
        <f>IF(Taula4[[#This Row],[Codi del contracte]]&lt;&gt;"",IF(Taula4[[#This Row],[Codi del contracte]]&gt;199,IF(Taula4[[#This Row],[Codi del contracte]]&lt;300,1,0),0),0)</f>
        <v>0</v>
      </c>
      <c r="DC439" s="74">
        <f>IF(Taula4[[#This Row],[Codi del contracte]]&lt;&gt;"",IF(Taula4[[#This Row],[Codi del contracte]]&gt;499,IF(Taula4[[#This Row],[Codi del contracte]]&lt;600,1,0),0),0)</f>
        <v>0</v>
      </c>
      <c r="DD439" s="74">
        <f t="shared" si="179"/>
        <v>0</v>
      </c>
      <c r="DE439" s="74">
        <f>IF(Taula4[[#This Row],[% Jornada (no posar el símbol %)]]=100,IF(DD439=1,2,0),0)</f>
        <v>0</v>
      </c>
      <c r="DF439" s="74">
        <f>IF(Taula4[[#This Row],[Import anual sol·licitat (màxim 1.200,00€ per treballador)]]=1200,IF(DE439=2,3,0),0)</f>
        <v>0</v>
      </c>
      <c r="DG439" s="74">
        <f>IF(Taula4[[#This Row],[% Jornada (no posar el símbol %)]]&lt;100,IF(Taula4[[#This Row],[Import anual sol·licitat (màxim 1.200,00€ per treballador)]]=1200,4,0),0)</f>
        <v>0</v>
      </c>
      <c r="DH439" s="74">
        <f t="shared" si="185"/>
        <v>0</v>
      </c>
      <c r="DI439" s="74" t="str">
        <f t="shared" si="186"/>
        <v/>
      </c>
      <c r="DJ439" s="74" t="str">
        <f t="shared" si="187"/>
        <v/>
      </c>
      <c r="DK439" s="74" t="str">
        <f t="shared" si="188"/>
        <v/>
      </c>
    </row>
    <row r="440" spans="1:115" ht="13.5" customHeight="1">
      <c r="A440" s="30"/>
      <c r="B440" s="76">
        <v>434</v>
      </c>
      <c r="C440" s="5"/>
      <c r="D440" s="138"/>
      <c r="E440" s="134"/>
      <c r="F440" s="132"/>
      <c r="G440" s="132"/>
      <c r="H440" s="5"/>
      <c r="I440" s="137"/>
      <c r="J440" s="5"/>
      <c r="K440" s="133"/>
      <c r="L440" s="214"/>
      <c r="M440" s="268"/>
      <c r="N440" s="160" t="str">
        <f t="shared" si="162"/>
        <v/>
      </c>
      <c r="O440" s="109"/>
      <c r="P440" s="7"/>
      <c r="Q440" s="7"/>
      <c r="R440" s="7"/>
      <c r="S440" s="7"/>
      <c r="CA440" s="69">
        <f t="shared" si="180"/>
        <v>0</v>
      </c>
      <c r="CB440" s="69" t="str">
        <f t="shared" si="163"/>
        <v/>
      </c>
      <c r="CC440" s="69" t="str">
        <f t="shared" si="164"/>
        <v/>
      </c>
      <c r="CD440" s="69">
        <f t="shared" si="173"/>
        <v>0</v>
      </c>
      <c r="CE440" s="69">
        <f t="shared" si="165"/>
        <v>0</v>
      </c>
      <c r="CF440" s="70" t="str">
        <f t="shared" si="166"/>
        <v/>
      </c>
      <c r="CG440" s="71">
        <f t="shared" si="167"/>
        <v>0</v>
      </c>
      <c r="CH440" s="71">
        <f t="shared" si="168"/>
        <v>0</v>
      </c>
      <c r="CI440" s="71">
        <f t="shared" si="181"/>
        <v>0</v>
      </c>
      <c r="CJ440" s="69">
        <f t="shared" si="182"/>
        <v>0</v>
      </c>
      <c r="CN440" s="73" t="str">
        <f t="shared" si="169"/>
        <v/>
      </c>
      <c r="CO440" s="74" t="str">
        <f t="shared" si="170"/>
        <v/>
      </c>
      <c r="CP440" s="74" t="str">
        <f t="shared" si="174"/>
        <v/>
      </c>
      <c r="CQ440" s="118" t="str">
        <f t="shared" si="171"/>
        <v/>
      </c>
      <c r="CR440" s="118" t="str">
        <f t="shared" si="172"/>
        <v/>
      </c>
      <c r="CS440" s="75" t="str">
        <f t="shared" si="175"/>
        <v/>
      </c>
      <c r="CT440" s="75" t="str">
        <f t="shared" si="176"/>
        <v/>
      </c>
      <c r="CU440" s="74" t="str">
        <f t="shared" si="177"/>
        <v/>
      </c>
      <c r="CV440" s="74" t="str">
        <f t="shared" si="178"/>
        <v/>
      </c>
      <c r="CW440" s="74" t="str">
        <f t="shared" si="183"/>
        <v/>
      </c>
      <c r="CX440" s="110"/>
      <c r="CZ440" s="75">
        <f t="shared" si="184"/>
        <v>0</v>
      </c>
      <c r="DB440" s="74">
        <f>IF(Taula4[[#This Row],[Codi del contracte]]&lt;&gt;"",IF(Taula4[[#This Row],[Codi del contracte]]&gt;199,IF(Taula4[[#This Row],[Codi del contracte]]&lt;300,1,0),0),0)</f>
        <v>0</v>
      </c>
      <c r="DC440" s="74">
        <f>IF(Taula4[[#This Row],[Codi del contracte]]&lt;&gt;"",IF(Taula4[[#This Row],[Codi del contracte]]&gt;499,IF(Taula4[[#This Row],[Codi del contracte]]&lt;600,1,0),0),0)</f>
        <v>0</v>
      </c>
      <c r="DD440" s="74">
        <f t="shared" si="179"/>
        <v>0</v>
      </c>
      <c r="DE440" s="74">
        <f>IF(Taula4[[#This Row],[% Jornada (no posar el símbol %)]]=100,IF(DD440=1,2,0),0)</f>
        <v>0</v>
      </c>
      <c r="DF440" s="74">
        <f>IF(Taula4[[#This Row],[Import anual sol·licitat (màxim 1.200,00€ per treballador)]]=1200,IF(DE440=2,3,0),0)</f>
        <v>0</v>
      </c>
      <c r="DG440" s="74">
        <f>IF(Taula4[[#This Row],[% Jornada (no posar el símbol %)]]&lt;100,IF(Taula4[[#This Row],[Import anual sol·licitat (màxim 1.200,00€ per treballador)]]=1200,4,0),0)</f>
        <v>0</v>
      </c>
      <c r="DH440" s="74">
        <f t="shared" si="185"/>
        <v>0</v>
      </c>
      <c r="DI440" s="74" t="str">
        <f t="shared" si="186"/>
        <v/>
      </c>
      <c r="DJ440" s="74" t="str">
        <f t="shared" si="187"/>
        <v/>
      </c>
      <c r="DK440" s="74" t="str">
        <f t="shared" si="188"/>
        <v/>
      </c>
    </row>
    <row r="441" spans="1:115" ht="13.5" customHeight="1">
      <c r="A441" s="30"/>
      <c r="B441" s="76">
        <v>435</v>
      </c>
      <c r="C441" s="5"/>
      <c r="D441" s="138"/>
      <c r="E441" s="134"/>
      <c r="F441" s="132"/>
      <c r="G441" s="132"/>
      <c r="H441" s="5"/>
      <c r="I441" s="137"/>
      <c r="J441" s="5"/>
      <c r="K441" s="133"/>
      <c r="L441" s="214"/>
      <c r="M441" s="268"/>
      <c r="N441" s="160" t="str">
        <f t="shared" si="162"/>
        <v/>
      </c>
      <c r="O441" s="109"/>
      <c r="P441" s="7"/>
      <c r="Q441" s="7"/>
      <c r="R441" s="7"/>
      <c r="S441" s="7"/>
      <c r="CA441" s="69">
        <f t="shared" si="180"/>
        <v>0</v>
      </c>
      <c r="CB441" s="69" t="str">
        <f t="shared" si="163"/>
        <v/>
      </c>
      <c r="CC441" s="69" t="str">
        <f t="shared" si="164"/>
        <v/>
      </c>
      <c r="CD441" s="69">
        <f t="shared" si="173"/>
        <v>0</v>
      </c>
      <c r="CE441" s="69">
        <f t="shared" si="165"/>
        <v>0</v>
      </c>
      <c r="CF441" s="70" t="str">
        <f t="shared" si="166"/>
        <v/>
      </c>
      <c r="CG441" s="71">
        <f t="shared" si="167"/>
        <v>0</v>
      </c>
      <c r="CH441" s="71">
        <f t="shared" si="168"/>
        <v>0</v>
      </c>
      <c r="CI441" s="71">
        <f t="shared" si="181"/>
        <v>0</v>
      </c>
      <c r="CJ441" s="69">
        <f t="shared" si="182"/>
        <v>0</v>
      </c>
      <c r="CN441" s="73" t="str">
        <f t="shared" si="169"/>
        <v/>
      </c>
      <c r="CO441" s="74" t="str">
        <f t="shared" si="170"/>
        <v/>
      </c>
      <c r="CP441" s="74" t="str">
        <f t="shared" si="174"/>
        <v/>
      </c>
      <c r="CQ441" s="118" t="str">
        <f t="shared" si="171"/>
        <v/>
      </c>
      <c r="CR441" s="118" t="str">
        <f t="shared" si="172"/>
        <v/>
      </c>
      <c r="CS441" s="75" t="str">
        <f t="shared" si="175"/>
        <v/>
      </c>
      <c r="CT441" s="75" t="str">
        <f t="shared" si="176"/>
        <v/>
      </c>
      <c r="CU441" s="74" t="str">
        <f t="shared" si="177"/>
        <v/>
      </c>
      <c r="CV441" s="74" t="str">
        <f t="shared" si="178"/>
        <v/>
      </c>
      <c r="CW441" s="74" t="str">
        <f t="shared" si="183"/>
        <v/>
      </c>
      <c r="CX441" s="110"/>
      <c r="CZ441" s="75">
        <f t="shared" si="184"/>
        <v>0</v>
      </c>
      <c r="DB441" s="74">
        <f>IF(Taula4[[#This Row],[Codi del contracte]]&lt;&gt;"",IF(Taula4[[#This Row],[Codi del contracte]]&gt;199,IF(Taula4[[#This Row],[Codi del contracte]]&lt;300,1,0),0),0)</f>
        <v>0</v>
      </c>
      <c r="DC441" s="74">
        <f>IF(Taula4[[#This Row],[Codi del contracte]]&lt;&gt;"",IF(Taula4[[#This Row],[Codi del contracte]]&gt;499,IF(Taula4[[#This Row],[Codi del contracte]]&lt;600,1,0),0),0)</f>
        <v>0</v>
      </c>
      <c r="DD441" s="74">
        <f t="shared" si="179"/>
        <v>0</v>
      </c>
      <c r="DE441" s="74">
        <f>IF(Taula4[[#This Row],[% Jornada (no posar el símbol %)]]=100,IF(DD441=1,2,0),0)</f>
        <v>0</v>
      </c>
      <c r="DF441" s="74">
        <f>IF(Taula4[[#This Row],[Import anual sol·licitat (màxim 1.200,00€ per treballador)]]=1200,IF(DE441=2,3,0),0)</f>
        <v>0</v>
      </c>
      <c r="DG441" s="74">
        <f>IF(Taula4[[#This Row],[% Jornada (no posar el símbol %)]]&lt;100,IF(Taula4[[#This Row],[Import anual sol·licitat (màxim 1.200,00€ per treballador)]]=1200,4,0),0)</f>
        <v>0</v>
      </c>
      <c r="DH441" s="74">
        <f t="shared" si="185"/>
        <v>0</v>
      </c>
      <c r="DI441" s="74" t="str">
        <f t="shared" si="186"/>
        <v/>
      </c>
      <c r="DJ441" s="74" t="str">
        <f t="shared" si="187"/>
        <v/>
      </c>
      <c r="DK441" s="74" t="str">
        <f t="shared" si="188"/>
        <v/>
      </c>
    </row>
    <row r="442" spans="1:115" ht="13.5" customHeight="1">
      <c r="A442" s="30"/>
      <c r="B442" s="76">
        <v>436</v>
      </c>
      <c r="C442" s="5"/>
      <c r="D442" s="138"/>
      <c r="E442" s="134"/>
      <c r="F442" s="132"/>
      <c r="G442" s="132"/>
      <c r="H442" s="5"/>
      <c r="I442" s="137"/>
      <c r="J442" s="5"/>
      <c r="K442" s="133"/>
      <c r="L442" s="214"/>
      <c r="M442" s="268"/>
      <c r="N442" s="160" t="str">
        <f t="shared" si="162"/>
        <v/>
      </c>
      <c r="O442" s="109"/>
      <c r="P442" s="7"/>
      <c r="Q442" s="7"/>
      <c r="R442" s="7"/>
      <c r="S442" s="7"/>
      <c r="CA442" s="69">
        <f t="shared" si="180"/>
        <v>0</v>
      </c>
      <c r="CB442" s="69" t="str">
        <f t="shared" si="163"/>
        <v/>
      </c>
      <c r="CC442" s="69" t="str">
        <f t="shared" si="164"/>
        <v/>
      </c>
      <c r="CD442" s="69">
        <f t="shared" si="173"/>
        <v>0</v>
      </c>
      <c r="CE442" s="69">
        <f t="shared" si="165"/>
        <v>0</v>
      </c>
      <c r="CF442" s="70" t="str">
        <f t="shared" si="166"/>
        <v/>
      </c>
      <c r="CG442" s="71">
        <f t="shared" si="167"/>
        <v>0</v>
      </c>
      <c r="CH442" s="71">
        <f t="shared" si="168"/>
        <v>0</v>
      </c>
      <c r="CI442" s="71">
        <f t="shared" si="181"/>
        <v>0</v>
      </c>
      <c r="CJ442" s="69">
        <f t="shared" si="182"/>
        <v>0</v>
      </c>
      <c r="CN442" s="73" t="str">
        <f t="shared" si="169"/>
        <v/>
      </c>
      <c r="CO442" s="74" t="str">
        <f t="shared" si="170"/>
        <v/>
      </c>
      <c r="CP442" s="74" t="str">
        <f t="shared" si="174"/>
        <v/>
      </c>
      <c r="CQ442" s="118" t="str">
        <f t="shared" si="171"/>
        <v/>
      </c>
      <c r="CR442" s="118" t="str">
        <f t="shared" si="172"/>
        <v/>
      </c>
      <c r="CS442" s="75" t="str">
        <f t="shared" si="175"/>
        <v/>
      </c>
      <c r="CT442" s="75" t="str">
        <f t="shared" si="176"/>
        <v/>
      </c>
      <c r="CU442" s="74" t="str">
        <f t="shared" si="177"/>
        <v/>
      </c>
      <c r="CV442" s="74" t="str">
        <f t="shared" si="178"/>
        <v/>
      </c>
      <c r="CW442" s="74" t="str">
        <f t="shared" si="183"/>
        <v/>
      </c>
      <c r="CX442" s="110"/>
      <c r="CZ442" s="75">
        <f t="shared" si="184"/>
        <v>0</v>
      </c>
      <c r="DB442" s="74">
        <f>IF(Taula4[[#This Row],[Codi del contracte]]&lt;&gt;"",IF(Taula4[[#This Row],[Codi del contracte]]&gt;199,IF(Taula4[[#This Row],[Codi del contracte]]&lt;300,1,0),0),0)</f>
        <v>0</v>
      </c>
      <c r="DC442" s="74">
        <f>IF(Taula4[[#This Row],[Codi del contracte]]&lt;&gt;"",IF(Taula4[[#This Row],[Codi del contracte]]&gt;499,IF(Taula4[[#This Row],[Codi del contracte]]&lt;600,1,0),0),0)</f>
        <v>0</v>
      </c>
      <c r="DD442" s="74">
        <f t="shared" si="179"/>
        <v>0</v>
      </c>
      <c r="DE442" s="74">
        <f>IF(Taula4[[#This Row],[% Jornada (no posar el símbol %)]]=100,IF(DD442=1,2,0),0)</f>
        <v>0</v>
      </c>
      <c r="DF442" s="74">
        <f>IF(Taula4[[#This Row],[Import anual sol·licitat (màxim 1.200,00€ per treballador)]]=1200,IF(DE442=2,3,0),0)</f>
        <v>0</v>
      </c>
      <c r="DG442" s="74">
        <f>IF(Taula4[[#This Row],[% Jornada (no posar el símbol %)]]&lt;100,IF(Taula4[[#This Row],[Import anual sol·licitat (màxim 1.200,00€ per treballador)]]=1200,4,0),0)</f>
        <v>0</v>
      </c>
      <c r="DH442" s="74">
        <f t="shared" si="185"/>
        <v>0</v>
      </c>
      <c r="DI442" s="74" t="str">
        <f t="shared" si="186"/>
        <v/>
      </c>
      <c r="DJ442" s="74" t="str">
        <f t="shared" si="187"/>
        <v/>
      </c>
      <c r="DK442" s="74" t="str">
        <f t="shared" si="188"/>
        <v/>
      </c>
    </row>
    <row r="443" spans="1:115" ht="13.5" customHeight="1">
      <c r="A443" s="30"/>
      <c r="B443" s="76">
        <v>437</v>
      </c>
      <c r="C443" s="5"/>
      <c r="D443" s="138"/>
      <c r="E443" s="134"/>
      <c r="F443" s="132"/>
      <c r="G443" s="132"/>
      <c r="H443" s="5"/>
      <c r="I443" s="137"/>
      <c r="J443" s="5"/>
      <c r="K443" s="133"/>
      <c r="L443" s="214"/>
      <c r="M443" s="268"/>
      <c r="N443" s="160" t="str">
        <f t="shared" si="162"/>
        <v/>
      </c>
      <c r="O443" s="109"/>
      <c r="P443" s="7"/>
      <c r="Q443" s="7"/>
      <c r="R443" s="7"/>
      <c r="S443" s="7"/>
      <c r="CA443" s="69">
        <f t="shared" si="180"/>
        <v>0</v>
      </c>
      <c r="CB443" s="69" t="str">
        <f t="shared" si="163"/>
        <v/>
      </c>
      <c r="CC443" s="69" t="str">
        <f t="shared" si="164"/>
        <v/>
      </c>
      <c r="CD443" s="69">
        <f t="shared" si="173"/>
        <v>0</v>
      </c>
      <c r="CE443" s="69">
        <f t="shared" si="165"/>
        <v>0</v>
      </c>
      <c r="CF443" s="70" t="str">
        <f t="shared" si="166"/>
        <v/>
      </c>
      <c r="CG443" s="71">
        <f t="shared" si="167"/>
        <v>0</v>
      </c>
      <c r="CH443" s="71">
        <f t="shared" si="168"/>
        <v>0</v>
      </c>
      <c r="CI443" s="71">
        <f t="shared" si="181"/>
        <v>0</v>
      </c>
      <c r="CJ443" s="69">
        <f t="shared" si="182"/>
        <v>0</v>
      </c>
      <c r="CN443" s="73" t="str">
        <f t="shared" si="169"/>
        <v/>
      </c>
      <c r="CO443" s="74" t="str">
        <f t="shared" si="170"/>
        <v/>
      </c>
      <c r="CP443" s="74" t="str">
        <f t="shared" si="174"/>
        <v/>
      </c>
      <c r="CQ443" s="118" t="str">
        <f t="shared" si="171"/>
        <v/>
      </c>
      <c r="CR443" s="118" t="str">
        <f t="shared" si="172"/>
        <v/>
      </c>
      <c r="CS443" s="75" t="str">
        <f t="shared" si="175"/>
        <v/>
      </c>
      <c r="CT443" s="75" t="str">
        <f t="shared" si="176"/>
        <v/>
      </c>
      <c r="CU443" s="74" t="str">
        <f t="shared" si="177"/>
        <v/>
      </c>
      <c r="CV443" s="74" t="str">
        <f t="shared" si="178"/>
        <v/>
      </c>
      <c r="CW443" s="74" t="str">
        <f t="shared" si="183"/>
        <v/>
      </c>
      <c r="CX443" s="110"/>
      <c r="CZ443" s="75">
        <f t="shared" si="184"/>
        <v>0</v>
      </c>
      <c r="DB443" s="74">
        <f>IF(Taula4[[#This Row],[Codi del contracte]]&lt;&gt;"",IF(Taula4[[#This Row],[Codi del contracte]]&gt;199,IF(Taula4[[#This Row],[Codi del contracte]]&lt;300,1,0),0),0)</f>
        <v>0</v>
      </c>
      <c r="DC443" s="74">
        <f>IF(Taula4[[#This Row],[Codi del contracte]]&lt;&gt;"",IF(Taula4[[#This Row],[Codi del contracte]]&gt;499,IF(Taula4[[#This Row],[Codi del contracte]]&lt;600,1,0),0),0)</f>
        <v>0</v>
      </c>
      <c r="DD443" s="74">
        <f t="shared" si="179"/>
        <v>0</v>
      </c>
      <c r="DE443" s="74">
        <f>IF(Taula4[[#This Row],[% Jornada (no posar el símbol %)]]=100,IF(DD443=1,2,0),0)</f>
        <v>0</v>
      </c>
      <c r="DF443" s="74">
        <f>IF(Taula4[[#This Row],[Import anual sol·licitat (màxim 1.200,00€ per treballador)]]=1200,IF(DE443=2,3,0),0)</f>
        <v>0</v>
      </c>
      <c r="DG443" s="74">
        <f>IF(Taula4[[#This Row],[% Jornada (no posar el símbol %)]]&lt;100,IF(Taula4[[#This Row],[Import anual sol·licitat (màxim 1.200,00€ per treballador)]]=1200,4,0),0)</f>
        <v>0</v>
      </c>
      <c r="DH443" s="74">
        <f t="shared" si="185"/>
        <v>0</v>
      </c>
      <c r="DI443" s="74" t="str">
        <f t="shared" si="186"/>
        <v/>
      </c>
      <c r="DJ443" s="74" t="str">
        <f t="shared" si="187"/>
        <v/>
      </c>
      <c r="DK443" s="74" t="str">
        <f t="shared" si="188"/>
        <v/>
      </c>
    </row>
    <row r="444" spans="1:115" ht="13.5" customHeight="1">
      <c r="A444" s="30"/>
      <c r="B444" s="76">
        <v>438</v>
      </c>
      <c r="C444" s="5"/>
      <c r="D444" s="138"/>
      <c r="E444" s="134"/>
      <c r="F444" s="132"/>
      <c r="G444" s="132"/>
      <c r="H444" s="5"/>
      <c r="I444" s="137"/>
      <c r="J444" s="5"/>
      <c r="K444" s="133"/>
      <c r="L444" s="214"/>
      <c r="M444" s="268"/>
      <c r="N444" s="160" t="str">
        <f t="shared" si="162"/>
        <v/>
      </c>
      <c r="O444" s="109"/>
      <c r="P444" s="7"/>
      <c r="Q444" s="7"/>
      <c r="R444" s="7"/>
      <c r="S444" s="7"/>
      <c r="CA444" s="69">
        <f t="shared" si="180"/>
        <v>0</v>
      </c>
      <c r="CB444" s="69" t="str">
        <f t="shared" si="163"/>
        <v/>
      </c>
      <c r="CC444" s="69" t="str">
        <f t="shared" si="164"/>
        <v/>
      </c>
      <c r="CD444" s="69">
        <f t="shared" si="173"/>
        <v>0</v>
      </c>
      <c r="CE444" s="69">
        <f t="shared" si="165"/>
        <v>0</v>
      </c>
      <c r="CF444" s="70" t="str">
        <f t="shared" si="166"/>
        <v/>
      </c>
      <c r="CG444" s="71">
        <f t="shared" si="167"/>
        <v>0</v>
      </c>
      <c r="CH444" s="71">
        <f t="shared" si="168"/>
        <v>0</v>
      </c>
      <c r="CI444" s="71">
        <f t="shared" si="181"/>
        <v>0</v>
      </c>
      <c r="CJ444" s="69">
        <f t="shared" si="182"/>
        <v>0</v>
      </c>
      <c r="CN444" s="73" t="str">
        <f t="shared" si="169"/>
        <v/>
      </c>
      <c r="CO444" s="74" t="str">
        <f t="shared" si="170"/>
        <v/>
      </c>
      <c r="CP444" s="74" t="str">
        <f t="shared" si="174"/>
        <v/>
      </c>
      <c r="CQ444" s="118" t="str">
        <f t="shared" si="171"/>
        <v/>
      </c>
      <c r="CR444" s="118" t="str">
        <f t="shared" si="172"/>
        <v/>
      </c>
      <c r="CS444" s="75" t="str">
        <f t="shared" si="175"/>
        <v/>
      </c>
      <c r="CT444" s="75" t="str">
        <f t="shared" si="176"/>
        <v/>
      </c>
      <c r="CU444" s="74" t="str">
        <f t="shared" si="177"/>
        <v/>
      </c>
      <c r="CV444" s="74" t="str">
        <f t="shared" si="178"/>
        <v/>
      </c>
      <c r="CW444" s="74" t="str">
        <f t="shared" si="183"/>
        <v/>
      </c>
      <c r="CX444" s="110"/>
      <c r="CZ444" s="75">
        <f t="shared" si="184"/>
        <v>0</v>
      </c>
      <c r="DB444" s="74">
        <f>IF(Taula4[[#This Row],[Codi del contracte]]&lt;&gt;"",IF(Taula4[[#This Row],[Codi del contracte]]&gt;199,IF(Taula4[[#This Row],[Codi del contracte]]&lt;300,1,0),0),0)</f>
        <v>0</v>
      </c>
      <c r="DC444" s="74">
        <f>IF(Taula4[[#This Row],[Codi del contracte]]&lt;&gt;"",IF(Taula4[[#This Row],[Codi del contracte]]&gt;499,IF(Taula4[[#This Row],[Codi del contracte]]&lt;600,1,0),0),0)</f>
        <v>0</v>
      </c>
      <c r="DD444" s="74">
        <f t="shared" si="179"/>
        <v>0</v>
      </c>
      <c r="DE444" s="74">
        <f>IF(Taula4[[#This Row],[% Jornada (no posar el símbol %)]]=100,IF(DD444=1,2,0),0)</f>
        <v>0</v>
      </c>
      <c r="DF444" s="74">
        <f>IF(Taula4[[#This Row],[Import anual sol·licitat (màxim 1.200,00€ per treballador)]]=1200,IF(DE444=2,3,0),0)</f>
        <v>0</v>
      </c>
      <c r="DG444" s="74">
        <f>IF(Taula4[[#This Row],[% Jornada (no posar el símbol %)]]&lt;100,IF(Taula4[[#This Row],[Import anual sol·licitat (màxim 1.200,00€ per treballador)]]=1200,4,0),0)</f>
        <v>0</v>
      </c>
      <c r="DH444" s="74">
        <f t="shared" si="185"/>
        <v>0</v>
      </c>
      <c r="DI444" s="74" t="str">
        <f t="shared" si="186"/>
        <v/>
      </c>
      <c r="DJ444" s="74" t="str">
        <f t="shared" si="187"/>
        <v/>
      </c>
      <c r="DK444" s="74" t="str">
        <f t="shared" si="188"/>
        <v/>
      </c>
    </row>
    <row r="445" spans="1:115" ht="13.5" customHeight="1">
      <c r="A445" s="30"/>
      <c r="B445" s="76">
        <v>439</v>
      </c>
      <c r="C445" s="5"/>
      <c r="D445" s="138"/>
      <c r="E445" s="134"/>
      <c r="F445" s="132"/>
      <c r="G445" s="132"/>
      <c r="H445" s="5"/>
      <c r="I445" s="137"/>
      <c r="J445" s="5"/>
      <c r="K445" s="133"/>
      <c r="L445" s="214"/>
      <c r="M445" s="268"/>
      <c r="N445" s="160" t="str">
        <f t="shared" si="162"/>
        <v/>
      </c>
      <c r="O445" s="109"/>
      <c r="P445" s="7"/>
      <c r="Q445" s="7"/>
      <c r="R445" s="7"/>
      <c r="S445" s="7"/>
      <c r="CA445" s="69">
        <f t="shared" si="180"/>
        <v>0</v>
      </c>
      <c r="CB445" s="69" t="str">
        <f t="shared" si="163"/>
        <v/>
      </c>
      <c r="CC445" s="69" t="str">
        <f t="shared" si="164"/>
        <v/>
      </c>
      <c r="CD445" s="69">
        <f t="shared" si="173"/>
        <v>0</v>
      </c>
      <c r="CE445" s="69">
        <f t="shared" si="165"/>
        <v>0</v>
      </c>
      <c r="CF445" s="70" t="str">
        <f t="shared" si="166"/>
        <v/>
      </c>
      <c r="CG445" s="71">
        <f t="shared" si="167"/>
        <v>0</v>
      </c>
      <c r="CH445" s="71">
        <f t="shared" si="168"/>
        <v>0</v>
      </c>
      <c r="CI445" s="71">
        <f t="shared" si="181"/>
        <v>0</v>
      </c>
      <c r="CJ445" s="69">
        <f t="shared" si="182"/>
        <v>0</v>
      </c>
      <c r="CN445" s="73" t="str">
        <f t="shared" si="169"/>
        <v/>
      </c>
      <c r="CO445" s="74" t="str">
        <f t="shared" si="170"/>
        <v/>
      </c>
      <c r="CP445" s="74" t="str">
        <f t="shared" si="174"/>
        <v/>
      </c>
      <c r="CQ445" s="118" t="str">
        <f t="shared" si="171"/>
        <v/>
      </c>
      <c r="CR445" s="118" t="str">
        <f t="shared" si="172"/>
        <v/>
      </c>
      <c r="CS445" s="75" t="str">
        <f t="shared" si="175"/>
        <v/>
      </c>
      <c r="CT445" s="75" t="str">
        <f t="shared" si="176"/>
        <v/>
      </c>
      <c r="CU445" s="74" t="str">
        <f t="shared" si="177"/>
        <v/>
      </c>
      <c r="CV445" s="74" t="str">
        <f t="shared" si="178"/>
        <v/>
      </c>
      <c r="CW445" s="74" t="str">
        <f t="shared" si="183"/>
        <v/>
      </c>
      <c r="CX445" s="110"/>
      <c r="CZ445" s="75">
        <f t="shared" si="184"/>
        <v>0</v>
      </c>
      <c r="DB445" s="74">
        <f>IF(Taula4[[#This Row],[Codi del contracte]]&lt;&gt;"",IF(Taula4[[#This Row],[Codi del contracte]]&gt;199,IF(Taula4[[#This Row],[Codi del contracte]]&lt;300,1,0),0),0)</f>
        <v>0</v>
      </c>
      <c r="DC445" s="74">
        <f>IF(Taula4[[#This Row],[Codi del contracte]]&lt;&gt;"",IF(Taula4[[#This Row],[Codi del contracte]]&gt;499,IF(Taula4[[#This Row],[Codi del contracte]]&lt;600,1,0),0),0)</f>
        <v>0</v>
      </c>
      <c r="DD445" s="74">
        <f t="shared" si="179"/>
        <v>0</v>
      </c>
      <c r="DE445" s="74">
        <f>IF(Taula4[[#This Row],[% Jornada (no posar el símbol %)]]=100,IF(DD445=1,2,0),0)</f>
        <v>0</v>
      </c>
      <c r="DF445" s="74">
        <f>IF(Taula4[[#This Row],[Import anual sol·licitat (màxim 1.200,00€ per treballador)]]=1200,IF(DE445=2,3,0),0)</f>
        <v>0</v>
      </c>
      <c r="DG445" s="74">
        <f>IF(Taula4[[#This Row],[% Jornada (no posar el símbol %)]]&lt;100,IF(Taula4[[#This Row],[Import anual sol·licitat (màxim 1.200,00€ per treballador)]]=1200,4,0),0)</f>
        <v>0</v>
      </c>
      <c r="DH445" s="74">
        <f t="shared" si="185"/>
        <v>0</v>
      </c>
      <c r="DI445" s="74" t="str">
        <f t="shared" si="186"/>
        <v/>
      </c>
      <c r="DJ445" s="74" t="str">
        <f t="shared" si="187"/>
        <v/>
      </c>
      <c r="DK445" s="74" t="str">
        <f t="shared" si="188"/>
        <v/>
      </c>
    </row>
    <row r="446" spans="1:115" ht="13.5" customHeight="1">
      <c r="A446" s="30"/>
      <c r="B446" s="76">
        <v>440</v>
      </c>
      <c r="C446" s="5"/>
      <c r="D446" s="138"/>
      <c r="E446" s="134"/>
      <c r="F446" s="132"/>
      <c r="G446" s="132"/>
      <c r="H446" s="5"/>
      <c r="I446" s="137"/>
      <c r="J446" s="5"/>
      <c r="K446" s="133"/>
      <c r="L446" s="214"/>
      <c r="M446" s="268"/>
      <c r="N446" s="160" t="str">
        <f t="shared" si="162"/>
        <v/>
      </c>
      <c r="O446" s="108"/>
      <c r="P446" s="7"/>
      <c r="Q446" s="7"/>
      <c r="R446" s="7"/>
      <c r="S446" s="7"/>
      <c r="CA446" s="69">
        <f t="shared" si="180"/>
        <v>0</v>
      </c>
      <c r="CB446" s="69" t="str">
        <f t="shared" si="163"/>
        <v/>
      </c>
      <c r="CC446" s="69" t="str">
        <f t="shared" si="164"/>
        <v/>
      </c>
      <c r="CD446" s="69">
        <f t="shared" si="173"/>
        <v>0</v>
      </c>
      <c r="CE446" s="69">
        <f t="shared" si="165"/>
        <v>0</v>
      </c>
      <c r="CF446" s="70" t="str">
        <f t="shared" si="166"/>
        <v/>
      </c>
      <c r="CG446" s="71">
        <f t="shared" si="167"/>
        <v>0</v>
      </c>
      <c r="CH446" s="71">
        <f t="shared" si="168"/>
        <v>0</v>
      </c>
      <c r="CI446" s="71">
        <f t="shared" si="181"/>
        <v>0</v>
      </c>
      <c r="CJ446" s="69">
        <f t="shared" si="182"/>
        <v>0</v>
      </c>
      <c r="CN446" s="73" t="str">
        <f t="shared" si="169"/>
        <v/>
      </c>
      <c r="CO446" s="74" t="str">
        <f t="shared" si="170"/>
        <v/>
      </c>
      <c r="CP446" s="74" t="str">
        <f t="shared" si="174"/>
        <v/>
      </c>
      <c r="CQ446" s="118" t="str">
        <f t="shared" si="171"/>
        <v/>
      </c>
      <c r="CR446" s="118" t="str">
        <f t="shared" si="172"/>
        <v/>
      </c>
      <c r="CS446" s="75" t="str">
        <f t="shared" si="175"/>
        <v/>
      </c>
      <c r="CT446" s="75" t="str">
        <f t="shared" si="176"/>
        <v/>
      </c>
      <c r="CU446" s="74" t="str">
        <f t="shared" si="177"/>
        <v/>
      </c>
      <c r="CV446" s="74" t="str">
        <f t="shared" si="178"/>
        <v/>
      </c>
      <c r="CW446" s="74" t="str">
        <f t="shared" si="183"/>
        <v/>
      </c>
      <c r="CX446" s="110"/>
      <c r="CZ446" s="75">
        <f t="shared" si="184"/>
        <v>0</v>
      </c>
      <c r="DB446" s="74">
        <f>IF(Taula4[[#This Row],[Codi del contracte]]&lt;&gt;"",IF(Taula4[[#This Row],[Codi del contracte]]&gt;199,IF(Taula4[[#This Row],[Codi del contracte]]&lt;300,1,0),0),0)</f>
        <v>0</v>
      </c>
      <c r="DC446" s="74">
        <f>IF(Taula4[[#This Row],[Codi del contracte]]&lt;&gt;"",IF(Taula4[[#This Row],[Codi del contracte]]&gt;499,IF(Taula4[[#This Row],[Codi del contracte]]&lt;600,1,0),0),0)</f>
        <v>0</v>
      </c>
      <c r="DD446" s="74">
        <f t="shared" si="179"/>
        <v>0</v>
      </c>
      <c r="DE446" s="74">
        <f>IF(Taula4[[#This Row],[% Jornada (no posar el símbol %)]]=100,IF(DD446=1,2,0),0)</f>
        <v>0</v>
      </c>
      <c r="DF446" s="74">
        <f>IF(Taula4[[#This Row],[Import anual sol·licitat (màxim 1.200,00€ per treballador)]]=1200,IF(DE446=2,3,0),0)</f>
        <v>0</v>
      </c>
      <c r="DG446" s="74">
        <f>IF(Taula4[[#This Row],[% Jornada (no posar el símbol %)]]&lt;100,IF(Taula4[[#This Row],[Import anual sol·licitat (màxim 1.200,00€ per treballador)]]=1200,4,0),0)</f>
        <v>0</v>
      </c>
      <c r="DH446" s="74">
        <f t="shared" si="185"/>
        <v>0</v>
      </c>
      <c r="DI446" s="74" t="str">
        <f t="shared" si="186"/>
        <v/>
      </c>
      <c r="DJ446" s="74" t="str">
        <f t="shared" si="187"/>
        <v/>
      </c>
      <c r="DK446" s="74" t="str">
        <f t="shared" si="188"/>
        <v/>
      </c>
    </row>
    <row r="447" spans="1:115" ht="13.5" customHeight="1">
      <c r="A447" s="30"/>
      <c r="B447" s="76">
        <v>441</v>
      </c>
      <c r="C447" s="5"/>
      <c r="D447" s="138"/>
      <c r="E447" s="134"/>
      <c r="F447" s="132"/>
      <c r="G447" s="132"/>
      <c r="H447" s="5"/>
      <c r="I447" s="137"/>
      <c r="J447" s="5"/>
      <c r="K447" s="133"/>
      <c r="L447" s="214"/>
      <c r="M447" s="268"/>
      <c r="N447" s="160" t="str">
        <f t="shared" si="162"/>
        <v/>
      </c>
      <c r="O447" s="108"/>
      <c r="P447" s="7"/>
      <c r="Q447" s="7"/>
      <c r="R447" s="7"/>
      <c r="S447" s="7"/>
      <c r="CA447" s="69">
        <f t="shared" si="180"/>
        <v>0</v>
      </c>
      <c r="CB447" s="69" t="str">
        <f t="shared" si="163"/>
        <v/>
      </c>
      <c r="CC447" s="69" t="str">
        <f t="shared" si="164"/>
        <v/>
      </c>
      <c r="CD447" s="69">
        <f t="shared" si="173"/>
        <v>0</v>
      </c>
      <c r="CE447" s="69">
        <f t="shared" si="165"/>
        <v>0</v>
      </c>
      <c r="CF447" s="70" t="str">
        <f t="shared" si="166"/>
        <v/>
      </c>
      <c r="CG447" s="71">
        <f t="shared" si="167"/>
        <v>0</v>
      </c>
      <c r="CH447" s="71">
        <f t="shared" si="168"/>
        <v>0</v>
      </c>
      <c r="CI447" s="71">
        <f t="shared" si="181"/>
        <v>0</v>
      </c>
      <c r="CJ447" s="69">
        <f t="shared" si="182"/>
        <v>0</v>
      </c>
      <c r="CN447" s="73" t="str">
        <f t="shared" si="169"/>
        <v/>
      </c>
      <c r="CO447" s="74" t="str">
        <f t="shared" si="170"/>
        <v/>
      </c>
      <c r="CP447" s="74" t="str">
        <f t="shared" si="174"/>
        <v/>
      </c>
      <c r="CQ447" s="118" t="str">
        <f t="shared" si="171"/>
        <v/>
      </c>
      <c r="CR447" s="118" t="str">
        <f t="shared" si="172"/>
        <v/>
      </c>
      <c r="CS447" s="75" t="str">
        <f t="shared" si="175"/>
        <v/>
      </c>
      <c r="CT447" s="75" t="str">
        <f t="shared" si="176"/>
        <v/>
      </c>
      <c r="CU447" s="74" t="str">
        <f t="shared" si="177"/>
        <v/>
      </c>
      <c r="CV447" s="74" t="str">
        <f t="shared" si="178"/>
        <v/>
      </c>
      <c r="CW447" s="74" t="str">
        <f t="shared" si="183"/>
        <v/>
      </c>
      <c r="CX447" s="110"/>
      <c r="CZ447" s="75">
        <f t="shared" si="184"/>
        <v>0</v>
      </c>
      <c r="DB447" s="74">
        <f>IF(Taula4[[#This Row],[Codi del contracte]]&lt;&gt;"",IF(Taula4[[#This Row],[Codi del contracte]]&gt;199,IF(Taula4[[#This Row],[Codi del contracte]]&lt;300,1,0),0),0)</f>
        <v>0</v>
      </c>
      <c r="DC447" s="74">
        <f>IF(Taula4[[#This Row],[Codi del contracte]]&lt;&gt;"",IF(Taula4[[#This Row],[Codi del contracte]]&gt;499,IF(Taula4[[#This Row],[Codi del contracte]]&lt;600,1,0),0),0)</f>
        <v>0</v>
      </c>
      <c r="DD447" s="74">
        <f t="shared" si="179"/>
        <v>0</v>
      </c>
      <c r="DE447" s="74">
        <f>IF(Taula4[[#This Row],[% Jornada (no posar el símbol %)]]=100,IF(DD447=1,2,0),0)</f>
        <v>0</v>
      </c>
      <c r="DF447" s="74">
        <f>IF(Taula4[[#This Row],[Import anual sol·licitat (màxim 1.200,00€ per treballador)]]=1200,IF(DE447=2,3,0),0)</f>
        <v>0</v>
      </c>
      <c r="DG447" s="74">
        <f>IF(Taula4[[#This Row],[% Jornada (no posar el símbol %)]]&lt;100,IF(Taula4[[#This Row],[Import anual sol·licitat (màxim 1.200,00€ per treballador)]]=1200,4,0),0)</f>
        <v>0</v>
      </c>
      <c r="DH447" s="74">
        <f t="shared" si="185"/>
        <v>0</v>
      </c>
      <c r="DI447" s="74" t="str">
        <f t="shared" si="186"/>
        <v/>
      </c>
      <c r="DJ447" s="74" t="str">
        <f t="shared" si="187"/>
        <v/>
      </c>
      <c r="DK447" s="74" t="str">
        <f t="shared" si="188"/>
        <v/>
      </c>
    </row>
    <row r="448" spans="1:115" ht="13.5" customHeight="1">
      <c r="A448" s="30"/>
      <c r="B448" s="76">
        <v>442</v>
      </c>
      <c r="C448" s="5"/>
      <c r="D448" s="138"/>
      <c r="E448" s="134"/>
      <c r="F448" s="132"/>
      <c r="G448" s="132"/>
      <c r="H448" s="5"/>
      <c r="I448" s="137"/>
      <c r="J448" s="5"/>
      <c r="K448" s="133"/>
      <c r="L448" s="214"/>
      <c r="M448" s="268"/>
      <c r="N448" s="160" t="str">
        <f t="shared" si="162"/>
        <v/>
      </c>
      <c r="O448" s="108"/>
      <c r="P448" s="7"/>
      <c r="Q448" s="7"/>
      <c r="R448" s="7"/>
      <c r="S448" s="7"/>
      <c r="CA448" s="69">
        <f t="shared" si="180"/>
        <v>0</v>
      </c>
      <c r="CB448" s="69" t="str">
        <f t="shared" si="163"/>
        <v/>
      </c>
      <c r="CC448" s="69" t="str">
        <f t="shared" si="164"/>
        <v/>
      </c>
      <c r="CD448" s="69">
        <f t="shared" si="173"/>
        <v>0</v>
      </c>
      <c r="CE448" s="69">
        <f t="shared" si="165"/>
        <v>0</v>
      </c>
      <c r="CF448" s="70" t="str">
        <f t="shared" si="166"/>
        <v/>
      </c>
      <c r="CG448" s="71">
        <f t="shared" si="167"/>
        <v>0</v>
      </c>
      <c r="CH448" s="71">
        <f t="shared" si="168"/>
        <v>0</v>
      </c>
      <c r="CI448" s="71">
        <f t="shared" si="181"/>
        <v>0</v>
      </c>
      <c r="CJ448" s="69">
        <f t="shared" si="182"/>
        <v>0</v>
      </c>
      <c r="CN448" s="73" t="str">
        <f t="shared" si="169"/>
        <v/>
      </c>
      <c r="CO448" s="74" t="str">
        <f t="shared" si="170"/>
        <v/>
      </c>
      <c r="CP448" s="74" t="str">
        <f t="shared" si="174"/>
        <v/>
      </c>
      <c r="CQ448" s="118" t="str">
        <f t="shared" si="171"/>
        <v/>
      </c>
      <c r="CR448" s="118" t="str">
        <f t="shared" si="172"/>
        <v/>
      </c>
      <c r="CS448" s="75" t="str">
        <f t="shared" si="175"/>
        <v/>
      </c>
      <c r="CT448" s="75" t="str">
        <f t="shared" si="176"/>
        <v/>
      </c>
      <c r="CU448" s="74" t="str">
        <f t="shared" si="177"/>
        <v/>
      </c>
      <c r="CV448" s="74" t="str">
        <f t="shared" si="178"/>
        <v/>
      </c>
      <c r="CW448" s="74" t="str">
        <f t="shared" si="183"/>
        <v/>
      </c>
      <c r="CX448" s="110"/>
      <c r="CZ448" s="75">
        <f t="shared" si="184"/>
        <v>0</v>
      </c>
      <c r="DB448" s="74">
        <f>IF(Taula4[[#This Row],[Codi del contracte]]&lt;&gt;"",IF(Taula4[[#This Row],[Codi del contracte]]&gt;199,IF(Taula4[[#This Row],[Codi del contracte]]&lt;300,1,0),0),0)</f>
        <v>0</v>
      </c>
      <c r="DC448" s="74">
        <f>IF(Taula4[[#This Row],[Codi del contracte]]&lt;&gt;"",IF(Taula4[[#This Row],[Codi del contracte]]&gt;499,IF(Taula4[[#This Row],[Codi del contracte]]&lt;600,1,0),0),0)</f>
        <v>0</v>
      </c>
      <c r="DD448" s="74">
        <f t="shared" si="179"/>
        <v>0</v>
      </c>
      <c r="DE448" s="74">
        <f>IF(Taula4[[#This Row],[% Jornada (no posar el símbol %)]]=100,IF(DD448=1,2,0),0)</f>
        <v>0</v>
      </c>
      <c r="DF448" s="74">
        <f>IF(Taula4[[#This Row],[Import anual sol·licitat (màxim 1.200,00€ per treballador)]]=1200,IF(DE448=2,3,0),0)</f>
        <v>0</v>
      </c>
      <c r="DG448" s="74">
        <f>IF(Taula4[[#This Row],[% Jornada (no posar el símbol %)]]&lt;100,IF(Taula4[[#This Row],[Import anual sol·licitat (màxim 1.200,00€ per treballador)]]=1200,4,0),0)</f>
        <v>0</v>
      </c>
      <c r="DH448" s="74">
        <f t="shared" si="185"/>
        <v>0</v>
      </c>
      <c r="DI448" s="74" t="str">
        <f t="shared" si="186"/>
        <v/>
      </c>
      <c r="DJ448" s="74" t="str">
        <f t="shared" si="187"/>
        <v/>
      </c>
      <c r="DK448" s="74" t="str">
        <f t="shared" si="188"/>
        <v/>
      </c>
    </row>
    <row r="449" spans="1:115" ht="13.5" customHeight="1">
      <c r="A449" s="30"/>
      <c r="B449" s="76">
        <v>443</v>
      </c>
      <c r="C449" s="5"/>
      <c r="D449" s="138"/>
      <c r="E449" s="134"/>
      <c r="F449" s="132"/>
      <c r="G449" s="132"/>
      <c r="H449" s="5"/>
      <c r="I449" s="137"/>
      <c r="J449" s="5"/>
      <c r="K449" s="133"/>
      <c r="L449" s="214"/>
      <c r="M449" s="268"/>
      <c r="N449" s="160" t="str">
        <f t="shared" si="162"/>
        <v/>
      </c>
      <c r="O449" s="108"/>
      <c r="P449" s="7"/>
      <c r="Q449" s="7"/>
      <c r="R449" s="7"/>
      <c r="S449" s="7"/>
      <c r="CA449" s="69">
        <f t="shared" si="180"/>
        <v>0</v>
      </c>
      <c r="CB449" s="69" t="str">
        <f t="shared" si="163"/>
        <v/>
      </c>
      <c r="CC449" s="69" t="str">
        <f t="shared" si="164"/>
        <v/>
      </c>
      <c r="CD449" s="69">
        <f t="shared" si="173"/>
        <v>0</v>
      </c>
      <c r="CE449" s="69">
        <f t="shared" si="165"/>
        <v>0</v>
      </c>
      <c r="CF449" s="70" t="str">
        <f t="shared" si="166"/>
        <v/>
      </c>
      <c r="CG449" s="71">
        <f t="shared" si="167"/>
        <v>0</v>
      </c>
      <c r="CH449" s="71">
        <f t="shared" si="168"/>
        <v>0</v>
      </c>
      <c r="CI449" s="71">
        <f t="shared" si="181"/>
        <v>0</v>
      </c>
      <c r="CJ449" s="69">
        <f t="shared" si="182"/>
        <v>0</v>
      </c>
      <c r="CN449" s="73" t="str">
        <f t="shared" si="169"/>
        <v/>
      </c>
      <c r="CO449" s="74" t="str">
        <f t="shared" si="170"/>
        <v/>
      </c>
      <c r="CP449" s="74" t="str">
        <f t="shared" si="174"/>
        <v/>
      </c>
      <c r="CQ449" s="118" t="str">
        <f t="shared" si="171"/>
        <v/>
      </c>
      <c r="CR449" s="118" t="str">
        <f t="shared" si="172"/>
        <v/>
      </c>
      <c r="CS449" s="75" t="str">
        <f t="shared" si="175"/>
        <v/>
      </c>
      <c r="CT449" s="75" t="str">
        <f t="shared" si="176"/>
        <v/>
      </c>
      <c r="CU449" s="74" t="str">
        <f t="shared" si="177"/>
        <v/>
      </c>
      <c r="CV449" s="74" t="str">
        <f t="shared" si="178"/>
        <v/>
      </c>
      <c r="CW449" s="74" t="str">
        <f t="shared" si="183"/>
        <v/>
      </c>
      <c r="CX449" s="110"/>
      <c r="CZ449" s="75">
        <f t="shared" si="184"/>
        <v>0</v>
      </c>
      <c r="DB449" s="74">
        <f>IF(Taula4[[#This Row],[Codi del contracte]]&lt;&gt;"",IF(Taula4[[#This Row],[Codi del contracte]]&gt;199,IF(Taula4[[#This Row],[Codi del contracte]]&lt;300,1,0),0),0)</f>
        <v>0</v>
      </c>
      <c r="DC449" s="74">
        <f>IF(Taula4[[#This Row],[Codi del contracte]]&lt;&gt;"",IF(Taula4[[#This Row],[Codi del contracte]]&gt;499,IF(Taula4[[#This Row],[Codi del contracte]]&lt;600,1,0),0),0)</f>
        <v>0</v>
      </c>
      <c r="DD449" s="74">
        <f t="shared" si="179"/>
        <v>0</v>
      </c>
      <c r="DE449" s="74">
        <f>IF(Taula4[[#This Row],[% Jornada (no posar el símbol %)]]=100,IF(DD449=1,2,0),0)</f>
        <v>0</v>
      </c>
      <c r="DF449" s="74">
        <f>IF(Taula4[[#This Row],[Import anual sol·licitat (màxim 1.200,00€ per treballador)]]=1200,IF(DE449=2,3,0),0)</f>
        <v>0</v>
      </c>
      <c r="DG449" s="74">
        <f>IF(Taula4[[#This Row],[% Jornada (no posar el símbol %)]]&lt;100,IF(Taula4[[#This Row],[Import anual sol·licitat (màxim 1.200,00€ per treballador)]]=1200,4,0),0)</f>
        <v>0</v>
      </c>
      <c r="DH449" s="74">
        <f t="shared" si="185"/>
        <v>0</v>
      </c>
      <c r="DI449" s="74" t="str">
        <f t="shared" si="186"/>
        <v/>
      </c>
      <c r="DJ449" s="74" t="str">
        <f t="shared" si="187"/>
        <v/>
      </c>
      <c r="DK449" s="74" t="str">
        <f t="shared" si="188"/>
        <v/>
      </c>
    </row>
    <row r="450" spans="1:115" ht="13.5" customHeight="1">
      <c r="A450" s="30"/>
      <c r="B450" s="76">
        <v>444</v>
      </c>
      <c r="C450" s="5"/>
      <c r="D450" s="138"/>
      <c r="E450" s="134"/>
      <c r="F450" s="132"/>
      <c r="G450" s="132"/>
      <c r="H450" s="5"/>
      <c r="I450" s="137"/>
      <c r="J450" s="5"/>
      <c r="K450" s="133"/>
      <c r="L450" s="214"/>
      <c r="M450" s="268"/>
      <c r="N450" s="160" t="str">
        <f t="shared" si="162"/>
        <v/>
      </c>
      <c r="O450" s="108"/>
      <c r="P450" s="7"/>
      <c r="Q450" s="7"/>
      <c r="R450" s="7"/>
      <c r="S450" s="7"/>
      <c r="CA450" s="69">
        <f t="shared" si="180"/>
        <v>0</v>
      </c>
      <c r="CB450" s="69" t="str">
        <f t="shared" si="163"/>
        <v/>
      </c>
      <c r="CC450" s="69" t="str">
        <f t="shared" si="164"/>
        <v/>
      </c>
      <c r="CD450" s="69">
        <f t="shared" si="173"/>
        <v>0</v>
      </c>
      <c r="CE450" s="69">
        <f t="shared" si="165"/>
        <v>0</v>
      </c>
      <c r="CF450" s="70" t="str">
        <f t="shared" si="166"/>
        <v/>
      </c>
      <c r="CG450" s="71">
        <f t="shared" si="167"/>
        <v>0</v>
      </c>
      <c r="CH450" s="71">
        <f t="shared" si="168"/>
        <v>0</v>
      </c>
      <c r="CI450" s="71">
        <f t="shared" si="181"/>
        <v>0</v>
      </c>
      <c r="CJ450" s="69">
        <f t="shared" si="182"/>
        <v>0</v>
      </c>
      <c r="CN450" s="73" t="str">
        <f t="shared" si="169"/>
        <v/>
      </c>
      <c r="CO450" s="74" t="str">
        <f t="shared" si="170"/>
        <v/>
      </c>
      <c r="CP450" s="74" t="str">
        <f t="shared" si="174"/>
        <v/>
      </c>
      <c r="CQ450" s="118" t="str">
        <f t="shared" si="171"/>
        <v/>
      </c>
      <c r="CR450" s="118" t="str">
        <f t="shared" si="172"/>
        <v/>
      </c>
      <c r="CS450" s="75" t="str">
        <f t="shared" si="175"/>
        <v/>
      </c>
      <c r="CT450" s="75" t="str">
        <f t="shared" si="176"/>
        <v/>
      </c>
      <c r="CU450" s="74" t="str">
        <f t="shared" si="177"/>
        <v/>
      </c>
      <c r="CV450" s="74" t="str">
        <f t="shared" si="178"/>
        <v/>
      </c>
      <c r="CW450" s="74" t="str">
        <f t="shared" si="183"/>
        <v/>
      </c>
      <c r="CX450" s="110"/>
      <c r="CZ450" s="75">
        <f t="shared" si="184"/>
        <v>0</v>
      </c>
      <c r="DB450" s="74">
        <f>IF(Taula4[[#This Row],[Codi del contracte]]&lt;&gt;"",IF(Taula4[[#This Row],[Codi del contracte]]&gt;199,IF(Taula4[[#This Row],[Codi del contracte]]&lt;300,1,0),0),0)</f>
        <v>0</v>
      </c>
      <c r="DC450" s="74">
        <f>IF(Taula4[[#This Row],[Codi del contracte]]&lt;&gt;"",IF(Taula4[[#This Row],[Codi del contracte]]&gt;499,IF(Taula4[[#This Row],[Codi del contracte]]&lt;600,1,0),0),0)</f>
        <v>0</v>
      </c>
      <c r="DD450" s="74">
        <f t="shared" si="179"/>
        <v>0</v>
      </c>
      <c r="DE450" s="74">
        <f>IF(Taula4[[#This Row],[% Jornada (no posar el símbol %)]]=100,IF(DD450=1,2,0),0)</f>
        <v>0</v>
      </c>
      <c r="DF450" s="74">
        <f>IF(Taula4[[#This Row],[Import anual sol·licitat (màxim 1.200,00€ per treballador)]]=1200,IF(DE450=2,3,0),0)</f>
        <v>0</v>
      </c>
      <c r="DG450" s="74">
        <f>IF(Taula4[[#This Row],[% Jornada (no posar el símbol %)]]&lt;100,IF(Taula4[[#This Row],[Import anual sol·licitat (màxim 1.200,00€ per treballador)]]=1200,4,0),0)</f>
        <v>0</v>
      </c>
      <c r="DH450" s="74">
        <f t="shared" si="185"/>
        <v>0</v>
      </c>
      <c r="DI450" s="74" t="str">
        <f t="shared" si="186"/>
        <v/>
      </c>
      <c r="DJ450" s="74" t="str">
        <f t="shared" si="187"/>
        <v/>
      </c>
      <c r="DK450" s="74" t="str">
        <f t="shared" si="188"/>
        <v/>
      </c>
    </row>
    <row r="451" spans="1:115" ht="13.5" customHeight="1">
      <c r="A451" s="30"/>
      <c r="B451" s="76">
        <v>445</v>
      </c>
      <c r="C451" s="5"/>
      <c r="D451" s="138"/>
      <c r="E451" s="134"/>
      <c r="F451" s="132"/>
      <c r="G451" s="132"/>
      <c r="H451" s="5"/>
      <c r="I451" s="137"/>
      <c r="J451" s="5"/>
      <c r="K451" s="133"/>
      <c r="L451" s="214"/>
      <c r="M451" s="268"/>
      <c r="N451" s="160" t="str">
        <f t="shared" si="162"/>
        <v/>
      </c>
      <c r="O451" s="108"/>
      <c r="P451" s="7"/>
      <c r="Q451" s="7"/>
      <c r="R451" s="7"/>
      <c r="S451" s="7"/>
      <c r="CA451" s="69">
        <f t="shared" si="180"/>
        <v>0</v>
      </c>
      <c r="CB451" s="69" t="str">
        <f t="shared" si="163"/>
        <v/>
      </c>
      <c r="CC451" s="69" t="str">
        <f t="shared" si="164"/>
        <v/>
      </c>
      <c r="CD451" s="69">
        <f t="shared" si="173"/>
        <v>0</v>
      </c>
      <c r="CE451" s="69">
        <f t="shared" si="165"/>
        <v>0</v>
      </c>
      <c r="CF451" s="70" t="str">
        <f t="shared" si="166"/>
        <v/>
      </c>
      <c r="CG451" s="71">
        <f t="shared" si="167"/>
        <v>0</v>
      </c>
      <c r="CH451" s="71">
        <f t="shared" si="168"/>
        <v>0</v>
      </c>
      <c r="CI451" s="71">
        <f t="shared" si="181"/>
        <v>0</v>
      </c>
      <c r="CJ451" s="69">
        <f t="shared" si="182"/>
        <v>0</v>
      </c>
      <c r="CN451" s="73" t="str">
        <f t="shared" si="169"/>
        <v/>
      </c>
      <c r="CO451" s="74" t="str">
        <f t="shared" si="170"/>
        <v/>
      </c>
      <c r="CP451" s="74" t="str">
        <f t="shared" si="174"/>
        <v/>
      </c>
      <c r="CQ451" s="118" t="str">
        <f t="shared" si="171"/>
        <v/>
      </c>
      <c r="CR451" s="118" t="str">
        <f t="shared" si="172"/>
        <v/>
      </c>
      <c r="CS451" s="75" t="str">
        <f t="shared" si="175"/>
        <v/>
      </c>
      <c r="CT451" s="75" t="str">
        <f t="shared" si="176"/>
        <v/>
      </c>
      <c r="CU451" s="74" t="str">
        <f t="shared" si="177"/>
        <v/>
      </c>
      <c r="CV451" s="74" t="str">
        <f t="shared" si="178"/>
        <v/>
      </c>
      <c r="CW451" s="74" t="str">
        <f t="shared" si="183"/>
        <v/>
      </c>
      <c r="CX451" s="110"/>
      <c r="CZ451" s="75">
        <f t="shared" si="184"/>
        <v>0</v>
      </c>
      <c r="DB451" s="74">
        <f>IF(Taula4[[#This Row],[Codi del contracte]]&lt;&gt;"",IF(Taula4[[#This Row],[Codi del contracte]]&gt;199,IF(Taula4[[#This Row],[Codi del contracte]]&lt;300,1,0),0),0)</f>
        <v>0</v>
      </c>
      <c r="DC451" s="74">
        <f>IF(Taula4[[#This Row],[Codi del contracte]]&lt;&gt;"",IF(Taula4[[#This Row],[Codi del contracte]]&gt;499,IF(Taula4[[#This Row],[Codi del contracte]]&lt;600,1,0),0),0)</f>
        <v>0</v>
      </c>
      <c r="DD451" s="74">
        <f t="shared" si="179"/>
        <v>0</v>
      </c>
      <c r="DE451" s="74">
        <f>IF(Taula4[[#This Row],[% Jornada (no posar el símbol %)]]=100,IF(DD451=1,2,0),0)</f>
        <v>0</v>
      </c>
      <c r="DF451" s="74">
        <f>IF(Taula4[[#This Row],[Import anual sol·licitat (màxim 1.200,00€ per treballador)]]=1200,IF(DE451=2,3,0),0)</f>
        <v>0</v>
      </c>
      <c r="DG451" s="74">
        <f>IF(Taula4[[#This Row],[% Jornada (no posar el símbol %)]]&lt;100,IF(Taula4[[#This Row],[Import anual sol·licitat (màxim 1.200,00€ per treballador)]]=1200,4,0),0)</f>
        <v>0</v>
      </c>
      <c r="DH451" s="74">
        <f t="shared" si="185"/>
        <v>0</v>
      </c>
      <c r="DI451" s="74" t="str">
        <f t="shared" si="186"/>
        <v/>
      </c>
      <c r="DJ451" s="74" t="str">
        <f t="shared" si="187"/>
        <v/>
      </c>
      <c r="DK451" s="74" t="str">
        <f t="shared" si="188"/>
        <v/>
      </c>
    </row>
    <row r="452" spans="1:115" ht="13.5" customHeight="1">
      <c r="A452" s="30"/>
      <c r="B452" s="76">
        <v>446</v>
      </c>
      <c r="C452" s="5"/>
      <c r="D452" s="138"/>
      <c r="E452" s="134"/>
      <c r="F452" s="132"/>
      <c r="G452" s="132"/>
      <c r="H452" s="5"/>
      <c r="I452" s="137"/>
      <c r="J452" s="5"/>
      <c r="K452" s="133"/>
      <c r="L452" s="214"/>
      <c r="M452" s="268"/>
      <c r="N452" s="160" t="str">
        <f t="shared" si="162"/>
        <v/>
      </c>
      <c r="O452" s="109"/>
      <c r="P452" s="7"/>
      <c r="Q452" s="7"/>
      <c r="R452" s="7"/>
      <c r="S452" s="7"/>
      <c r="CA452" s="69">
        <f t="shared" si="180"/>
        <v>0</v>
      </c>
      <c r="CB452" s="69" t="str">
        <f t="shared" si="163"/>
        <v/>
      </c>
      <c r="CC452" s="69" t="str">
        <f t="shared" si="164"/>
        <v/>
      </c>
      <c r="CD452" s="69">
        <f t="shared" si="173"/>
        <v>0</v>
      </c>
      <c r="CE452" s="69">
        <f t="shared" si="165"/>
        <v>0</v>
      </c>
      <c r="CF452" s="70" t="str">
        <f t="shared" si="166"/>
        <v/>
      </c>
      <c r="CG452" s="71">
        <f t="shared" si="167"/>
        <v>0</v>
      </c>
      <c r="CH452" s="71">
        <f t="shared" si="168"/>
        <v>0</v>
      </c>
      <c r="CI452" s="71">
        <f t="shared" si="181"/>
        <v>0</v>
      </c>
      <c r="CJ452" s="69">
        <f t="shared" si="182"/>
        <v>0</v>
      </c>
      <c r="CN452" s="73" t="str">
        <f t="shared" si="169"/>
        <v/>
      </c>
      <c r="CO452" s="74" t="str">
        <f t="shared" si="170"/>
        <v/>
      </c>
      <c r="CP452" s="74" t="str">
        <f t="shared" si="174"/>
        <v/>
      </c>
      <c r="CQ452" s="118" t="str">
        <f t="shared" si="171"/>
        <v/>
      </c>
      <c r="CR452" s="118" t="str">
        <f t="shared" si="172"/>
        <v/>
      </c>
      <c r="CS452" s="75" t="str">
        <f t="shared" si="175"/>
        <v/>
      </c>
      <c r="CT452" s="75" t="str">
        <f t="shared" si="176"/>
        <v/>
      </c>
      <c r="CU452" s="74" t="str">
        <f t="shared" si="177"/>
        <v/>
      </c>
      <c r="CV452" s="74" t="str">
        <f t="shared" si="178"/>
        <v/>
      </c>
      <c r="CW452" s="74" t="str">
        <f t="shared" si="183"/>
        <v/>
      </c>
      <c r="CX452" s="110"/>
      <c r="CZ452" s="75">
        <f t="shared" si="184"/>
        <v>0</v>
      </c>
      <c r="DB452" s="74">
        <f>IF(Taula4[[#This Row],[Codi del contracte]]&lt;&gt;"",IF(Taula4[[#This Row],[Codi del contracte]]&gt;199,IF(Taula4[[#This Row],[Codi del contracte]]&lt;300,1,0),0),0)</f>
        <v>0</v>
      </c>
      <c r="DC452" s="74">
        <f>IF(Taula4[[#This Row],[Codi del contracte]]&lt;&gt;"",IF(Taula4[[#This Row],[Codi del contracte]]&gt;499,IF(Taula4[[#This Row],[Codi del contracte]]&lt;600,1,0),0),0)</f>
        <v>0</v>
      </c>
      <c r="DD452" s="74">
        <f t="shared" si="179"/>
        <v>0</v>
      </c>
      <c r="DE452" s="74">
        <f>IF(Taula4[[#This Row],[% Jornada (no posar el símbol %)]]=100,IF(DD452=1,2,0),0)</f>
        <v>0</v>
      </c>
      <c r="DF452" s="74">
        <f>IF(Taula4[[#This Row],[Import anual sol·licitat (màxim 1.200,00€ per treballador)]]=1200,IF(DE452=2,3,0),0)</f>
        <v>0</v>
      </c>
      <c r="DG452" s="74">
        <f>IF(Taula4[[#This Row],[% Jornada (no posar el símbol %)]]&lt;100,IF(Taula4[[#This Row],[Import anual sol·licitat (màxim 1.200,00€ per treballador)]]=1200,4,0),0)</f>
        <v>0</v>
      </c>
      <c r="DH452" s="74">
        <f t="shared" si="185"/>
        <v>0</v>
      </c>
      <c r="DI452" s="74" t="str">
        <f t="shared" si="186"/>
        <v/>
      </c>
      <c r="DJ452" s="74" t="str">
        <f t="shared" si="187"/>
        <v/>
      </c>
      <c r="DK452" s="74" t="str">
        <f t="shared" si="188"/>
        <v/>
      </c>
    </row>
    <row r="453" spans="1:115" ht="13.5" customHeight="1">
      <c r="A453" s="30"/>
      <c r="B453" s="76">
        <v>447</v>
      </c>
      <c r="C453" s="5"/>
      <c r="D453" s="138"/>
      <c r="E453" s="134"/>
      <c r="F453" s="132"/>
      <c r="G453" s="132"/>
      <c r="H453" s="5"/>
      <c r="I453" s="137"/>
      <c r="J453" s="5"/>
      <c r="K453" s="133"/>
      <c r="L453" s="214"/>
      <c r="M453" s="268"/>
      <c r="N453" s="160" t="str">
        <f t="shared" si="162"/>
        <v/>
      </c>
      <c r="O453" s="109"/>
      <c r="P453" s="7"/>
      <c r="Q453" s="7"/>
      <c r="R453" s="7"/>
      <c r="S453" s="7"/>
      <c r="CA453" s="69">
        <f t="shared" si="180"/>
        <v>0</v>
      </c>
      <c r="CB453" s="69" t="str">
        <f t="shared" si="163"/>
        <v/>
      </c>
      <c r="CC453" s="69" t="str">
        <f t="shared" si="164"/>
        <v/>
      </c>
      <c r="CD453" s="69">
        <f t="shared" si="173"/>
        <v>0</v>
      </c>
      <c r="CE453" s="69">
        <f t="shared" si="165"/>
        <v>0</v>
      </c>
      <c r="CF453" s="70" t="str">
        <f t="shared" si="166"/>
        <v/>
      </c>
      <c r="CG453" s="71">
        <f t="shared" si="167"/>
        <v>0</v>
      </c>
      <c r="CH453" s="71">
        <f t="shared" si="168"/>
        <v>0</v>
      </c>
      <c r="CI453" s="71">
        <f t="shared" si="181"/>
        <v>0</v>
      </c>
      <c r="CJ453" s="69">
        <f t="shared" si="182"/>
        <v>0</v>
      </c>
      <c r="CN453" s="73" t="str">
        <f t="shared" si="169"/>
        <v/>
      </c>
      <c r="CO453" s="74" t="str">
        <f t="shared" si="170"/>
        <v/>
      </c>
      <c r="CP453" s="74" t="str">
        <f t="shared" si="174"/>
        <v/>
      </c>
      <c r="CQ453" s="118" t="str">
        <f t="shared" si="171"/>
        <v/>
      </c>
      <c r="CR453" s="118" t="str">
        <f t="shared" si="172"/>
        <v/>
      </c>
      <c r="CS453" s="75" t="str">
        <f t="shared" si="175"/>
        <v/>
      </c>
      <c r="CT453" s="75" t="str">
        <f t="shared" si="176"/>
        <v/>
      </c>
      <c r="CU453" s="74" t="str">
        <f t="shared" si="177"/>
        <v/>
      </c>
      <c r="CV453" s="74" t="str">
        <f t="shared" si="178"/>
        <v/>
      </c>
      <c r="CW453" s="74" t="str">
        <f t="shared" si="183"/>
        <v/>
      </c>
      <c r="CX453" s="110"/>
      <c r="CZ453" s="75">
        <f t="shared" si="184"/>
        <v>0</v>
      </c>
      <c r="DB453" s="74">
        <f>IF(Taula4[[#This Row],[Codi del contracte]]&lt;&gt;"",IF(Taula4[[#This Row],[Codi del contracte]]&gt;199,IF(Taula4[[#This Row],[Codi del contracte]]&lt;300,1,0),0),0)</f>
        <v>0</v>
      </c>
      <c r="DC453" s="74">
        <f>IF(Taula4[[#This Row],[Codi del contracte]]&lt;&gt;"",IF(Taula4[[#This Row],[Codi del contracte]]&gt;499,IF(Taula4[[#This Row],[Codi del contracte]]&lt;600,1,0),0),0)</f>
        <v>0</v>
      </c>
      <c r="DD453" s="74">
        <f t="shared" si="179"/>
        <v>0</v>
      </c>
      <c r="DE453" s="74">
        <f>IF(Taula4[[#This Row],[% Jornada (no posar el símbol %)]]=100,IF(DD453=1,2,0),0)</f>
        <v>0</v>
      </c>
      <c r="DF453" s="74">
        <f>IF(Taula4[[#This Row],[Import anual sol·licitat (màxim 1.200,00€ per treballador)]]=1200,IF(DE453=2,3,0),0)</f>
        <v>0</v>
      </c>
      <c r="DG453" s="74">
        <f>IF(Taula4[[#This Row],[% Jornada (no posar el símbol %)]]&lt;100,IF(Taula4[[#This Row],[Import anual sol·licitat (màxim 1.200,00€ per treballador)]]=1200,4,0),0)</f>
        <v>0</v>
      </c>
      <c r="DH453" s="74">
        <f t="shared" si="185"/>
        <v>0</v>
      </c>
      <c r="DI453" s="74" t="str">
        <f t="shared" si="186"/>
        <v/>
      </c>
      <c r="DJ453" s="74" t="str">
        <f t="shared" si="187"/>
        <v/>
      </c>
      <c r="DK453" s="74" t="str">
        <f t="shared" si="188"/>
        <v/>
      </c>
    </row>
    <row r="454" spans="1:115" ht="13.5" customHeight="1">
      <c r="A454" s="30"/>
      <c r="B454" s="76">
        <v>448</v>
      </c>
      <c r="C454" s="5"/>
      <c r="D454" s="138"/>
      <c r="E454" s="134"/>
      <c r="F454" s="132"/>
      <c r="G454" s="132"/>
      <c r="H454" s="5"/>
      <c r="I454" s="137"/>
      <c r="J454" s="5"/>
      <c r="K454" s="133"/>
      <c r="L454" s="214"/>
      <c r="M454" s="268"/>
      <c r="N454" s="160" t="str">
        <f t="shared" si="162"/>
        <v/>
      </c>
      <c r="O454" s="109"/>
      <c r="P454" s="7"/>
      <c r="Q454" s="7"/>
      <c r="R454" s="7"/>
      <c r="S454" s="7"/>
      <c r="CA454" s="69">
        <f t="shared" si="180"/>
        <v>0</v>
      </c>
      <c r="CB454" s="69" t="str">
        <f t="shared" si="163"/>
        <v/>
      </c>
      <c r="CC454" s="69" t="str">
        <f t="shared" si="164"/>
        <v/>
      </c>
      <c r="CD454" s="69">
        <f t="shared" si="173"/>
        <v>0</v>
      </c>
      <c r="CE454" s="69">
        <f t="shared" si="165"/>
        <v>0</v>
      </c>
      <c r="CF454" s="70" t="str">
        <f t="shared" si="166"/>
        <v/>
      </c>
      <c r="CG454" s="71">
        <f t="shared" si="167"/>
        <v>0</v>
      </c>
      <c r="CH454" s="71">
        <f t="shared" si="168"/>
        <v>0</v>
      </c>
      <c r="CI454" s="71">
        <f t="shared" si="181"/>
        <v>0</v>
      </c>
      <c r="CJ454" s="69">
        <f t="shared" si="182"/>
        <v>0</v>
      </c>
      <c r="CN454" s="73" t="str">
        <f t="shared" si="169"/>
        <v/>
      </c>
      <c r="CO454" s="74" t="str">
        <f t="shared" si="170"/>
        <v/>
      </c>
      <c r="CP454" s="74" t="str">
        <f t="shared" si="174"/>
        <v/>
      </c>
      <c r="CQ454" s="118" t="str">
        <f t="shared" si="171"/>
        <v/>
      </c>
      <c r="CR454" s="118" t="str">
        <f t="shared" si="172"/>
        <v/>
      </c>
      <c r="CS454" s="75" t="str">
        <f t="shared" si="175"/>
        <v/>
      </c>
      <c r="CT454" s="75" t="str">
        <f t="shared" si="176"/>
        <v/>
      </c>
      <c r="CU454" s="74" t="str">
        <f t="shared" si="177"/>
        <v/>
      </c>
      <c r="CV454" s="74" t="str">
        <f t="shared" si="178"/>
        <v/>
      </c>
      <c r="CW454" s="74" t="str">
        <f t="shared" si="183"/>
        <v/>
      </c>
      <c r="CX454" s="110"/>
      <c r="CZ454" s="75">
        <f t="shared" si="184"/>
        <v>0</v>
      </c>
      <c r="DB454" s="74">
        <f>IF(Taula4[[#This Row],[Codi del contracte]]&lt;&gt;"",IF(Taula4[[#This Row],[Codi del contracte]]&gt;199,IF(Taula4[[#This Row],[Codi del contracte]]&lt;300,1,0),0),0)</f>
        <v>0</v>
      </c>
      <c r="DC454" s="74">
        <f>IF(Taula4[[#This Row],[Codi del contracte]]&lt;&gt;"",IF(Taula4[[#This Row],[Codi del contracte]]&gt;499,IF(Taula4[[#This Row],[Codi del contracte]]&lt;600,1,0),0),0)</f>
        <v>0</v>
      </c>
      <c r="DD454" s="74">
        <f t="shared" si="179"/>
        <v>0</v>
      </c>
      <c r="DE454" s="74">
        <f>IF(Taula4[[#This Row],[% Jornada (no posar el símbol %)]]=100,IF(DD454=1,2,0),0)</f>
        <v>0</v>
      </c>
      <c r="DF454" s="74">
        <f>IF(Taula4[[#This Row],[Import anual sol·licitat (màxim 1.200,00€ per treballador)]]=1200,IF(DE454=2,3,0),0)</f>
        <v>0</v>
      </c>
      <c r="DG454" s="74">
        <f>IF(Taula4[[#This Row],[% Jornada (no posar el símbol %)]]&lt;100,IF(Taula4[[#This Row],[Import anual sol·licitat (màxim 1.200,00€ per treballador)]]=1200,4,0),0)</f>
        <v>0</v>
      </c>
      <c r="DH454" s="74">
        <f t="shared" si="185"/>
        <v>0</v>
      </c>
      <c r="DI454" s="74" t="str">
        <f t="shared" si="186"/>
        <v/>
      </c>
      <c r="DJ454" s="74" t="str">
        <f t="shared" si="187"/>
        <v/>
      </c>
      <c r="DK454" s="74" t="str">
        <f t="shared" si="188"/>
        <v/>
      </c>
    </row>
    <row r="455" spans="1:115" ht="13.5" customHeight="1">
      <c r="A455" s="30"/>
      <c r="B455" s="76">
        <v>449</v>
      </c>
      <c r="C455" s="5"/>
      <c r="D455" s="138"/>
      <c r="E455" s="134"/>
      <c r="F455" s="132"/>
      <c r="G455" s="132"/>
      <c r="H455" s="5"/>
      <c r="I455" s="137"/>
      <c r="J455" s="5"/>
      <c r="K455" s="133"/>
      <c r="L455" s="214"/>
      <c r="M455" s="268"/>
      <c r="N455" s="160" t="str">
        <f t="shared" ref="N455:N506" si="189">IFERROR(CW455,"ERROR! NO RETALLAR I ENGANXAR DINS DEL FORMULARI")</f>
        <v/>
      </c>
      <c r="O455" s="109"/>
      <c r="P455" s="7"/>
      <c r="Q455" s="7"/>
      <c r="R455" s="7"/>
      <c r="S455" s="7"/>
      <c r="CA455" s="69">
        <f t="shared" si="180"/>
        <v>0</v>
      </c>
      <c r="CB455" s="69" t="str">
        <f t="shared" ref="CB455:CB506" si="190">IF(E455="Home",1,IF(E455="Dona",0,""))</f>
        <v/>
      </c>
      <c r="CC455" s="69" t="str">
        <f t="shared" ref="CC455:CC506" si="191">IF(E455="Dona",1,IF(E455="Home",0,""))</f>
        <v/>
      </c>
      <c r="CD455" s="69">
        <f t="shared" si="173"/>
        <v>0</v>
      </c>
      <c r="CE455" s="69">
        <f t="shared" ref="CE455:CE506" si="192">IF(J455&lt;&gt;"",IF(J455&lt;400,1,0),0)</f>
        <v>0</v>
      </c>
      <c r="CF455" s="70" t="str">
        <f t="shared" ref="CF455:CF506" si="193">IF(H455="F - Física",1,IF(H455="A - Sensorial Auditiva",1,IF(H455="V - Sensorial Visual",1,IF(H455="","",IF(H455="M - M. Mental",0,IF(H455="P - Psíquica",0,IF(H455="PC - Paràlisi Cerebral",0)))))))</f>
        <v/>
      </c>
      <c r="CG455" s="71">
        <f t="shared" ref="CG455:CG506" si="194">IF(CF455=0,IF(I455&lt;33,0,1),0)</f>
        <v>0</v>
      </c>
      <c r="CH455" s="71">
        <f t="shared" ref="CH455:CH506" si="195">IF(CF455=1,IF(I455&lt;65,0,1),0)</f>
        <v>0</v>
      </c>
      <c r="CI455" s="71">
        <f t="shared" si="181"/>
        <v>0</v>
      </c>
      <c r="CJ455" s="69">
        <f t="shared" si="182"/>
        <v>0</v>
      </c>
      <c r="CN455" s="73" t="str">
        <f t="shared" ref="CN455:CN506" si="196">IF(H455="","",IF(H455="M - M. Mental","",IF(H455="F - Física","",IF(H455="P - Psíquica","",IF(H455="PC - Paràlisi Cerebral","",IF(H455="A - Sensorial Auditiva","",IF(H455="V - Sensorial Visual","","1) Tipus de discapacitat: Fer servir llista desplegable")))))))</f>
        <v/>
      </c>
      <c r="CO455" s="74" t="str">
        <f t="shared" ref="CO455:CO506" si="197">IF(I455="","",IF(I455&gt;0,IF(H455="","2) Tipus de discapacitat: Manca seleccionar","")))</f>
        <v/>
      </c>
      <c r="CP455" s="74" t="str">
        <f t="shared" si="174"/>
        <v/>
      </c>
      <c r="CQ455" s="118" t="str">
        <f t="shared" ref="CQ455:CQ506" si="198">IF(CF455=0,IF(I455&lt;33,IF(I455&lt;&gt;"","4) M.Mental, Psíquica, P. Cerebral &lt;33% (No subvencionable)",""),""),"")</f>
        <v/>
      </c>
      <c r="CR455" s="118" t="str">
        <f t="shared" ref="CR455:CR506" si="199">IF(CF455=1,IF(I455&lt;65,IF(I455&lt;&gt;"","3) Físic ó Sensorial &lt; 65% (No és subvencionable)",""),""),"")</f>
        <v/>
      </c>
      <c r="CS455" s="75" t="str">
        <f t="shared" si="175"/>
        <v/>
      </c>
      <c r="CT455" s="75" t="str">
        <f t="shared" si="176"/>
        <v/>
      </c>
      <c r="CU455" s="74" t="str">
        <f t="shared" si="177"/>
        <v/>
      </c>
      <c r="CV455" s="74" t="str">
        <f t="shared" si="178"/>
        <v/>
      </c>
      <c r="CW455" s="74" t="str">
        <f t="shared" si="183"/>
        <v/>
      </c>
      <c r="CX455" s="110"/>
      <c r="CZ455" s="75">
        <f t="shared" si="184"/>
        <v>0</v>
      </c>
      <c r="DB455" s="74">
        <f>IF(Taula4[[#This Row],[Codi del contracte]]&lt;&gt;"",IF(Taula4[[#This Row],[Codi del contracte]]&gt;199,IF(Taula4[[#This Row],[Codi del contracte]]&lt;300,1,0),0),0)</f>
        <v>0</v>
      </c>
      <c r="DC455" s="74">
        <f>IF(Taula4[[#This Row],[Codi del contracte]]&lt;&gt;"",IF(Taula4[[#This Row],[Codi del contracte]]&gt;499,IF(Taula4[[#This Row],[Codi del contracte]]&lt;600,1,0),0),0)</f>
        <v>0</v>
      </c>
      <c r="DD455" s="74">
        <f t="shared" si="179"/>
        <v>0</v>
      </c>
      <c r="DE455" s="74">
        <f>IF(Taula4[[#This Row],[% Jornada (no posar el símbol %)]]=100,IF(DD455=1,2,0),0)</f>
        <v>0</v>
      </c>
      <c r="DF455" s="74">
        <f>IF(Taula4[[#This Row],[Import anual sol·licitat (màxim 1.200,00€ per treballador)]]=1200,IF(DE455=2,3,0),0)</f>
        <v>0</v>
      </c>
      <c r="DG455" s="74">
        <f>IF(Taula4[[#This Row],[% Jornada (no posar el símbol %)]]&lt;100,IF(Taula4[[#This Row],[Import anual sol·licitat (màxim 1.200,00€ per treballador)]]=1200,4,0),0)</f>
        <v>0</v>
      </c>
      <c r="DH455" s="74">
        <f t="shared" si="185"/>
        <v>0</v>
      </c>
      <c r="DI455" s="74" t="str">
        <f t="shared" si="186"/>
        <v/>
      </c>
      <c r="DJ455" s="74" t="str">
        <f t="shared" si="187"/>
        <v/>
      </c>
      <c r="DK455" s="74" t="str">
        <f t="shared" si="188"/>
        <v/>
      </c>
    </row>
    <row r="456" spans="1:115" ht="13.5" customHeight="1">
      <c r="A456" s="30"/>
      <c r="B456" s="76">
        <v>450</v>
      </c>
      <c r="C456" s="5"/>
      <c r="D456" s="138"/>
      <c r="E456" s="134"/>
      <c r="F456" s="132"/>
      <c r="G456" s="132"/>
      <c r="H456" s="5"/>
      <c r="I456" s="137"/>
      <c r="J456" s="5"/>
      <c r="K456" s="133"/>
      <c r="L456" s="214"/>
      <c r="M456" s="268"/>
      <c r="N456" s="160" t="str">
        <f t="shared" si="189"/>
        <v/>
      </c>
      <c r="O456" s="109"/>
      <c r="P456" s="7"/>
      <c r="Q456" s="7"/>
      <c r="R456" s="7"/>
      <c r="S456" s="7"/>
      <c r="CA456" s="69">
        <f t="shared" si="180"/>
        <v>0</v>
      </c>
      <c r="CB456" s="69" t="str">
        <f t="shared" si="190"/>
        <v/>
      </c>
      <c r="CC456" s="69" t="str">
        <f t="shared" si="191"/>
        <v/>
      </c>
      <c r="CD456" s="69">
        <f t="shared" ref="CD456:CD506" si="200">IF(CA456=1,IF(CC456=1,1,0),0)</f>
        <v>0</v>
      </c>
      <c r="CE456" s="69">
        <f t="shared" si="192"/>
        <v>0</v>
      </c>
      <c r="CF456" s="70" t="str">
        <f t="shared" si="193"/>
        <v/>
      </c>
      <c r="CG456" s="71">
        <f t="shared" si="194"/>
        <v>0</v>
      </c>
      <c r="CH456" s="71">
        <f t="shared" si="195"/>
        <v>0</v>
      </c>
      <c r="CI456" s="71">
        <f t="shared" si="181"/>
        <v>0</v>
      </c>
      <c r="CJ456" s="69">
        <f t="shared" si="182"/>
        <v>0</v>
      </c>
      <c r="CN456" s="73" t="str">
        <f t="shared" si="196"/>
        <v/>
      </c>
      <c r="CO456" s="74" t="str">
        <f t="shared" si="197"/>
        <v/>
      </c>
      <c r="CP456" s="74" t="str">
        <f t="shared" ref="CP456:CP506" si="201">IF(CN456&lt;&gt;"",CN456,IF(CO456&lt;&gt;"",CO456,""))</f>
        <v/>
      </c>
      <c r="CQ456" s="118" t="str">
        <f t="shared" si="198"/>
        <v/>
      </c>
      <c r="CR456" s="118" t="str">
        <f t="shared" si="199"/>
        <v/>
      </c>
      <c r="CS456" s="75" t="str">
        <f t="shared" ref="CS456:CS506" si="202">IF(CQ456&lt;&gt;"",CQ456,IF(CR456&lt;&gt;"",CR456,""))</f>
        <v/>
      </c>
      <c r="CT456" s="75" t="str">
        <f t="shared" ref="CT456:CT506" si="203">IF(CS456&lt;&gt;"",CS456,IF(CP456&lt;&gt;"",CP456,""))</f>
        <v/>
      </c>
      <c r="CU456" s="74" t="str">
        <f t="shared" ref="CU456:CU506" si="204">IF(E456&lt;&gt;"",IF(E456="Home","",IF(E456="Dona","","Sexe: Fer servir llista desplegable")),"")</f>
        <v/>
      </c>
      <c r="CV456" s="74" t="str">
        <f t="shared" ref="CV456:CV506" si="205">IF(CU456&lt;&gt;"",CU456,IF(CT456&lt;&gt;"",CT456,""))</f>
        <v/>
      </c>
      <c r="CW456" s="74" t="str">
        <f t="shared" si="183"/>
        <v/>
      </c>
      <c r="CX456" s="110"/>
      <c r="CZ456" s="75">
        <f t="shared" si="184"/>
        <v>0</v>
      </c>
      <c r="DB456" s="74">
        <f>IF(Taula4[[#This Row],[Codi del contracte]]&lt;&gt;"",IF(Taula4[[#This Row],[Codi del contracte]]&gt;199,IF(Taula4[[#This Row],[Codi del contracte]]&lt;300,1,0),0),0)</f>
        <v>0</v>
      </c>
      <c r="DC456" s="74">
        <f>IF(Taula4[[#This Row],[Codi del contracte]]&lt;&gt;"",IF(Taula4[[#This Row],[Codi del contracte]]&gt;499,IF(Taula4[[#This Row],[Codi del contracte]]&lt;600,1,0),0),0)</f>
        <v>0</v>
      </c>
      <c r="DD456" s="74">
        <f t="shared" ref="DD456:DD506" si="206">DB456+DC456</f>
        <v>0</v>
      </c>
      <c r="DE456" s="74">
        <f>IF(Taula4[[#This Row],[% Jornada (no posar el símbol %)]]=100,IF(DD456=1,2,0),0)</f>
        <v>0</v>
      </c>
      <c r="DF456" s="74">
        <f>IF(Taula4[[#This Row],[Import anual sol·licitat (màxim 1.200,00€ per treballador)]]=1200,IF(DE456=2,3,0),0)</f>
        <v>0</v>
      </c>
      <c r="DG456" s="74">
        <f>IF(Taula4[[#This Row],[% Jornada (no posar el símbol %)]]&lt;100,IF(Taula4[[#This Row],[Import anual sol·licitat (màxim 1.200,00€ per treballador)]]=1200,4,0),0)</f>
        <v>0</v>
      </c>
      <c r="DH456" s="74">
        <f t="shared" si="185"/>
        <v>0</v>
      </c>
      <c r="DI456" s="74" t="str">
        <f t="shared" si="186"/>
        <v/>
      </c>
      <c r="DJ456" s="74" t="str">
        <f t="shared" si="187"/>
        <v/>
      </c>
      <c r="DK456" s="74" t="str">
        <f t="shared" si="188"/>
        <v/>
      </c>
    </row>
    <row r="457" spans="1:115" ht="13.5" customHeight="1">
      <c r="A457" s="30"/>
      <c r="B457" s="76">
        <v>451</v>
      </c>
      <c r="C457" s="5"/>
      <c r="D457" s="138"/>
      <c r="E457" s="134"/>
      <c r="F457" s="132"/>
      <c r="G457" s="132"/>
      <c r="H457" s="5"/>
      <c r="I457" s="137"/>
      <c r="J457" s="5"/>
      <c r="K457" s="133"/>
      <c r="L457" s="214"/>
      <c r="M457" s="268"/>
      <c r="N457" s="160" t="str">
        <f t="shared" si="189"/>
        <v/>
      </c>
      <c r="O457" s="109"/>
      <c r="P457" s="7"/>
      <c r="Q457" s="7"/>
      <c r="R457" s="7"/>
      <c r="S457" s="7"/>
      <c r="CA457" s="69">
        <f t="shared" ref="CA457:CA506" si="207">CJ457</f>
        <v>0</v>
      </c>
      <c r="CB457" s="69" t="str">
        <f t="shared" si="190"/>
        <v/>
      </c>
      <c r="CC457" s="69" t="str">
        <f t="shared" si="191"/>
        <v/>
      </c>
      <c r="CD457" s="69">
        <f t="shared" si="200"/>
        <v>0</v>
      </c>
      <c r="CE457" s="69">
        <f t="shared" si="192"/>
        <v>0</v>
      </c>
      <c r="CF457" s="70" t="str">
        <f t="shared" si="193"/>
        <v/>
      </c>
      <c r="CG457" s="71">
        <f t="shared" si="194"/>
        <v>0</v>
      </c>
      <c r="CH457" s="71">
        <f t="shared" si="195"/>
        <v>0</v>
      </c>
      <c r="CI457" s="71">
        <f t="shared" ref="CI457:CI506" si="208">ROUND((CG457+CH457),2)</f>
        <v>0</v>
      </c>
      <c r="CJ457" s="69">
        <f t="shared" ref="CJ457:CJ506" si="209">IF(CI457=1,IF(C457&lt;&gt;"",1,0),0)</f>
        <v>0</v>
      </c>
      <c r="CN457" s="73" t="str">
        <f t="shared" si="196"/>
        <v/>
      </c>
      <c r="CO457" s="74" t="str">
        <f t="shared" si="197"/>
        <v/>
      </c>
      <c r="CP457" s="74" t="str">
        <f t="shared" si="201"/>
        <v/>
      </c>
      <c r="CQ457" s="118" t="str">
        <f t="shared" si="198"/>
        <v/>
      </c>
      <c r="CR457" s="118" t="str">
        <f t="shared" si="199"/>
        <v/>
      </c>
      <c r="CS457" s="75" t="str">
        <f t="shared" si="202"/>
        <v/>
      </c>
      <c r="CT457" s="75" t="str">
        <f t="shared" si="203"/>
        <v/>
      </c>
      <c r="CU457" s="74" t="str">
        <f t="shared" si="204"/>
        <v/>
      </c>
      <c r="CV457" s="74" t="str">
        <f t="shared" si="205"/>
        <v/>
      </c>
      <c r="CW457" s="74" t="str">
        <f t="shared" ref="CW457:CW506" si="210">IF(CV457&lt;&gt;"",CV457,IF(DK457&lt;&gt;"",DK457,""))</f>
        <v/>
      </c>
      <c r="CX457" s="110"/>
      <c r="CZ457" s="75">
        <f t="shared" ref="CZ457:CZ506" si="211">IF(CW457&lt;&gt;"",1,0)</f>
        <v>0</v>
      </c>
      <c r="DB457" s="74">
        <f>IF(Taula4[[#This Row],[Codi del contracte]]&lt;&gt;"",IF(Taula4[[#This Row],[Codi del contracte]]&gt;199,IF(Taula4[[#This Row],[Codi del contracte]]&lt;300,1,0),0),0)</f>
        <v>0</v>
      </c>
      <c r="DC457" s="74">
        <f>IF(Taula4[[#This Row],[Codi del contracte]]&lt;&gt;"",IF(Taula4[[#This Row],[Codi del contracte]]&gt;499,IF(Taula4[[#This Row],[Codi del contracte]]&lt;600,1,0),0),0)</f>
        <v>0</v>
      </c>
      <c r="DD457" s="74">
        <f t="shared" si="206"/>
        <v>0</v>
      </c>
      <c r="DE457" s="74">
        <f>IF(Taula4[[#This Row],[% Jornada (no posar el símbol %)]]=100,IF(DD457=1,2,0),0)</f>
        <v>0</v>
      </c>
      <c r="DF457" s="74">
        <f>IF(Taula4[[#This Row],[Import anual sol·licitat (màxim 1.200,00€ per treballador)]]=1200,IF(DE457=2,3,0),0)</f>
        <v>0</v>
      </c>
      <c r="DG457" s="74">
        <f>IF(Taula4[[#This Row],[% Jornada (no posar el símbol %)]]&lt;100,IF(Taula4[[#This Row],[Import anual sol·licitat (màxim 1.200,00€ per treballador)]]=1200,4,0),0)</f>
        <v>0</v>
      </c>
      <c r="DH457" s="74">
        <f t="shared" ref="DH457:DH506" si="212">DF457+DG457</f>
        <v>0</v>
      </c>
      <c r="DI457" s="74" t="str">
        <f t="shared" ref="DI457:DI506" si="213">IF(DF457=3,"6) Contracte Temps Parcial no compatible amb 100% Jornada","")</f>
        <v/>
      </c>
      <c r="DJ457" s="74" t="str">
        <f t="shared" ref="DJ457:DJ506" si="214">IF(DG457=4,"7) % Jornada inferior a 100% - Error Import","")</f>
        <v/>
      </c>
      <c r="DK457" s="74" t="str">
        <f t="shared" ref="DK457:DK506" si="215">IF(DI457&lt;&gt;"",DI457,IF(DJ457&lt;&gt;"",DJ457,""))</f>
        <v/>
      </c>
    </row>
    <row r="458" spans="1:115" ht="13.5" customHeight="1">
      <c r="A458" s="30"/>
      <c r="B458" s="76">
        <v>452</v>
      </c>
      <c r="C458" s="5"/>
      <c r="D458" s="138"/>
      <c r="E458" s="134"/>
      <c r="F458" s="132"/>
      <c r="G458" s="132"/>
      <c r="H458" s="5"/>
      <c r="I458" s="137"/>
      <c r="J458" s="5"/>
      <c r="K458" s="133"/>
      <c r="L458" s="214"/>
      <c r="M458" s="268"/>
      <c r="N458" s="160" t="str">
        <f t="shared" si="189"/>
        <v/>
      </c>
      <c r="O458" s="109"/>
      <c r="P458" s="7"/>
      <c r="Q458" s="7"/>
      <c r="R458" s="7"/>
      <c r="S458" s="7"/>
      <c r="CA458" s="69">
        <f t="shared" si="207"/>
        <v>0</v>
      </c>
      <c r="CB458" s="69" t="str">
        <f t="shared" si="190"/>
        <v/>
      </c>
      <c r="CC458" s="69" t="str">
        <f t="shared" si="191"/>
        <v/>
      </c>
      <c r="CD458" s="69">
        <f t="shared" si="200"/>
        <v>0</v>
      </c>
      <c r="CE458" s="69">
        <f t="shared" si="192"/>
        <v>0</v>
      </c>
      <c r="CF458" s="70" t="str">
        <f t="shared" si="193"/>
        <v/>
      </c>
      <c r="CG458" s="71">
        <f t="shared" si="194"/>
        <v>0</v>
      </c>
      <c r="CH458" s="71">
        <f t="shared" si="195"/>
        <v>0</v>
      </c>
      <c r="CI458" s="71">
        <f t="shared" si="208"/>
        <v>0</v>
      </c>
      <c r="CJ458" s="69">
        <f t="shared" si="209"/>
        <v>0</v>
      </c>
      <c r="CN458" s="73" t="str">
        <f t="shared" si="196"/>
        <v/>
      </c>
      <c r="CO458" s="74" t="str">
        <f t="shared" si="197"/>
        <v/>
      </c>
      <c r="CP458" s="74" t="str">
        <f t="shared" si="201"/>
        <v/>
      </c>
      <c r="CQ458" s="118" t="str">
        <f t="shared" si="198"/>
        <v/>
      </c>
      <c r="CR458" s="118" t="str">
        <f t="shared" si="199"/>
        <v/>
      </c>
      <c r="CS458" s="75" t="str">
        <f t="shared" si="202"/>
        <v/>
      </c>
      <c r="CT458" s="75" t="str">
        <f t="shared" si="203"/>
        <v/>
      </c>
      <c r="CU458" s="74" t="str">
        <f t="shared" si="204"/>
        <v/>
      </c>
      <c r="CV458" s="74" t="str">
        <f t="shared" si="205"/>
        <v/>
      </c>
      <c r="CW458" s="74" t="str">
        <f t="shared" si="210"/>
        <v/>
      </c>
      <c r="CX458" s="110"/>
      <c r="CZ458" s="75">
        <f t="shared" si="211"/>
        <v>0</v>
      </c>
      <c r="DB458" s="74">
        <f>IF(Taula4[[#This Row],[Codi del contracte]]&lt;&gt;"",IF(Taula4[[#This Row],[Codi del contracte]]&gt;199,IF(Taula4[[#This Row],[Codi del contracte]]&lt;300,1,0),0),0)</f>
        <v>0</v>
      </c>
      <c r="DC458" s="74">
        <f>IF(Taula4[[#This Row],[Codi del contracte]]&lt;&gt;"",IF(Taula4[[#This Row],[Codi del contracte]]&gt;499,IF(Taula4[[#This Row],[Codi del contracte]]&lt;600,1,0),0),0)</f>
        <v>0</v>
      </c>
      <c r="DD458" s="74">
        <f t="shared" si="206"/>
        <v>0</v>
      </c>
      <c r="DE458" s="74">
        <f>IF(Taula4[[#This Row],[% Jornada (no posar el símbol %)]]=100,IF(DD458=1,2,0),0)</f>
        <v>0</v>
      </c>
      <c r="DF458" s="74">
        <f>IF(Taula4[[#This Row],[Import anual sol·licitat (màxim 1.200,00€ per treballador)]]=1200,IF(DE458=2,3,0),0)</f>
        <v>0</v>
      </c>
      <c r="DG458" s="74">
        <f>IF(Taula4[[#This Row],[% Jornada (no posar el símbol %)]]&lt;100,IF(Taula4[[#This Row],[Import anual sol·licitat (màxim 1.200,00€ per treballador)]]=1200,4,0),0)</f>
        <v>0</v>
      </c>
      <c r="DH458" s="74">
        <f t="shared" si="212"/>
        <v>0</v>
      </c>
      <c r="DI458" s="74" t="str">
        <f t="shared" si="213"/>
        <v/>
      </c>
      <c r="DJ458" s="74" t="str">
        <f t="shared" si="214"/>
        <v/>
      </c>
      <c r="DK458" s="74" t="str">
        <f t="shared" si="215"/>
        <v/>
      </c>
    </row>
    <row r="459" spans="1:115" ht="13.5" customHeight="1">
      <c r="A459" s="30"/>
      <c r="B459" s="76">
        <v>453</v>
      </c>
      <c r="C459" s="5"/>
      <c r="D459" s="138"/>
      <c r="E459" s="134"/>
      <c r="F459" s="132"/>
      <c r="G459" s="132"/>
      <c r="H459" s="5"/>
      <c r="I459" s="137"/>
      <c r="J459" s="5"/>
      <c r="K459" s="133"/>
      <c r="L459" s="214"/>
      <c r="M459" s="268"/>
      <c r="N459" s="160" t="str">
        <f t="shared" si="189"/>
        <v/>
      </c>
      <c r="O459" s="109"/>
      <c r="P459" s="7"/>
      <c r="Q459" s="7"/>
      <c r="R459" s="7"/>
      <c r="S459" s="7"/>
      <c r="CA459" s="69">
        <f t="shared" si="207"/>
        <v>0</v>
      </c>
      <c r="CB459" s="69" t="str">
        <f t="shared" si="190"/>
        <v/>
      </c>
      <c r="CC459" s="69" t="str">
        <f t="shared" si="191"/>
        <v/>
      </c>
      <c r="CD459" s="69">
        <f t="shared" si="200"/>
        <v>0</v>
      </c>
      <c r="CE459" s="69">
        <f t="shared" si="192"/>
        <v>0</v>
      </c>
      <c r="CF459" s="70" t="str">
        <f t="shared" si="193"/>
        <v/>
      </c>
      <c r="CG459" s="71">
        <f t="shared" si="194"/>
        <v>0</v>
      </c>
      <c r="CH459" s="71">
        <f t="shared" si="195"/>
        <v>0</v>
      </c>
      <c r="CI459" s="71">
        <f t="shared" si="208"/>
        <v>0</v>
      </c>
      <c r="CJ459" s="69">
        <f t="shared" si="209"/>
        <v>0</v>
      </c>
      <c r="CN459" s="73" t="str">
        <f t="shared" si="196"/>
        <v/>
      </c>
      <c r="CO459" s="74" t="str">
        <f t="shared" si="197"/>
        <v/>
      </c>
      <c r="CP459" s="74" t="str">
        <f t="shared" si="201"/>
        <v/>
      </c>
      <c r="CQ459" s="118" t="str">
        <f t="shared" si="198"/>
        <v/>
      </c>
      <c r="CR459" s="118" t="str">
        <f t="shared" si="199"/>
        <v/>
      </c>
      <c r="CS459" s="75" t="str">
        <f t="shared" si="202"/>
        <v/>
      </c>
      <c r="CT459" s="75" t="str">
        <f t="shared" si="203"/>
        <v/>
      </c>
      <c r="CU459" s="74" t="str">
        <f t="shared" si="204"/>
        <v/>
      </c>
      <c r="CV459" s="74" t="str">
        <f t="shared" si="205"/>
        <v/>
      </c>
      <c r="CW459" s="74" t="str">
        <f t="shared" si="210"/>
        <v/>
      </c>
      <c r="CX459" s="110"/>
      <c r="CZ459" s="75">
        <f t="shared" si="211"/>
        <v>0</v>
      </c>
      <c r="DB459" s="74">
        <f>IF(Taula4[[#This Row],[Codi del contracte]]&lt;&gt;"",IF(Taula4[[#This Row],[Codi del contracte]]&gt;199,IF(Taula4[[#This Row],[Codi del contracte]]&lt;300,1,0),0),0)</f>
        <v>0</v>
      </c>
      <c r="DC459" s="74">
        <f>IF(Taula4[[#This Row],[Codi del contracte]]&lt;&gt;"",IF(Taula4[[#This Row],[Codi del contracte]]&gt;499,IF(Taula4[[#This Row],[Codi del contracte]]&lt;600,1,0),0),0)</f>
        <v>0</v>
      </c>
      <c r="DD459" s="74">
        <f t="shared" si="206"/>
        <v>0</v>
      </c>
      <c r="DE459" s="74">
        <f>IF(Taula4[[#This Row],[% Jornada (no posar el símbol %)]]=100,IF(DD459=1,2,0),0)</f>
        <v>0</v>
      </c>
      <c r="DF459" s="74">
        <f>IF(Taula4[[#This Row],[Import anual sol·licitat (màxim 1.200,00€ per treballador)]]=1200,IF(DE459=2,3,0),0)</f>
        <v>0</v>
      </c>
      <c r="DG459" s="74">
        <f>IF(Taula4[[#This Row],[% Jornada (no posar el símbol %)]]&lt;100,IF(Taula4[[#This Row],[Import anual sol·licitat (màxim 1.200,00€ per treballador)]]=1200,4,0),0)</f>
        <v>0</v>
      </c>
      <c r="DH459" s="74">
        <f t="shared" si="212"/>
        <v>0</v>
      </c>
      <c r="DI459" s="74" t="str">
        <f t="shared" si="213"/>
        <v/>
      </c>
      <c r="DJ459" s="74" t="str">
        <f t="shared" si="214"/>
        <v/>
      </c>
      <c r="DK459" s="74" t="str">
        <f t="shared" si="215"/>
        <v/>
      </c>
    </row>
    <row r="460" spans="1:115" ht="13.5" customHeight="1">
      <c r="A460" s="30"/>
      <c r="B460" s="76">
        <v>454</v>
      </c>
      <c r="C460" s="5"/>
      <c r="D460" s="138"/>
      <c r="E460" s="134"/>
      <c r="F460" s="132"/>
      <c r="G460" s="132"/>
      <c r="H460" s="5"/>
      <c r="I460" s="137"/>
      <c r="J460" s="5"/>
      <c r="K460" s="133"/>
      <c r="L460" s="214"/>
      <c r="M460" s="268"/>
      <c r="N460" s="160" t="str">
        <f t="shared" si="189"/>
        <v/>
      </c>
      <c r="O460" s="109"/>
      <c r="P460" s="7"/>
      <c r="Q460" s="7"/>
      <c r="R460" s="7"/>
      <c r="S460" s="7"/>
      <c r="CA460" s="69">
        <f t="shared" si="207"/>
        <v>0</v>
      </c>
      <c r="CB460" s="69" t="str">
        <f t="shared" si="190"/>
        <v/>
      </c>
      <c r="CC460" s="69" t="str">
        <f t="shared" si="191"/>
        <v/>
      </c>
      <c r="CD460" s="69">
        <f t="shared" si="200"/>
        <v>0</v>
      </c>
      <c r="CE460" s="69">
        <f t="shared" si="192"/>
        <v>0</v>
      </c>
      <c r="CF460" s="70" t="str">
        <f t="shared" si="193"/>
        <v/>
      </c>
      <c r="CG460" s="71">
        <f t="shared" si="194"/>
        <v>0</v>
      </c>
      <c r="CH460" s="71">
        <f t="shared" si="195"/>
        <v>0</v>
      </c>
      <c r="CI460" s="71">
        <f t="shared" si="208"/>
        <v>0</v>
      </c>
      <c r="CJ460" s="69">
        <f t="shared" si="209"/>
        <v>0</v>
      </c>
      <c r="CN460" s="73" t="str">
        <f t="shared" si="196"/>
        <v/>
      </c>
      <c r="CO460" s="74" t="str">
        <f t="shared" si="197"/>
        <v/>
      </c>
      <c r="CP460" s="74" t="str">
        <f t="shared" si="201"/>
        <v/>
      </c>
      <c r="CQ460" s="118" t="str">
        <f t="shared" si="198"/>
        <v/>
      </c>
      <c r="CR460" s="118" t="str">
        <f t="shared" si="199"/>
        <v/>
      </c>
      <c r="CS460" s="75" t="str">
        <f t="shared" si="202"/>
        <v/>
      </c>
      <c r="CT460" s="75" t="str">
        <f t="shared" si="203"/>
        <v/>
      </c>
      <c r="CU460" s="74" t="str">
        <f t="shared" si="204"/>
        <v/>
      </c>
      <c r="CV460" s="74" t="str">
        <f t="shared" si="205"/>
        <v/>
      </c>
      <c r="CW460" s="74" t="str">
        <f t="shared" si="210"/>
        <v/>
      </c>
      <c r="CX460" s="110"/>
      <c r="CZ460" s="75">
        <f t="shared" si="211"/>
        <v>0</v>
      </c>
      <c r="DB460" s="74">
        <f>IF(Taula4[[#This Row],[Codi del contracte]]&lt;&gt;"",IF(Taula4[[#This Row],[Codi del contracte]]&gt;199,IF(Taula4[[#This Row],[Codi del contracte]]&lt;300,1,0),0),0)</f>
        <v>0</v>
      </c>
      <c r="DC460" s="74">
        <f>IF(Taula4[[#This Row],[Codi del contracte]]&lt;&gt;"",IF(Taula4[[#This Row],[Codi del contracte]]&gt;499,IF(Taula4[[#This Row],[Codi del contracte]]&lt;600,1,0),0),0)</f>
        <v>0</v>
      </c>
      <c r="DD460" s="74">
        <f t="shared" si="206"/>
        <v>0</v>
      </c>
      <c r="DE460" s="74">
        <f>IF(Taula4[[#This Row],[% Jornada (no posar el símbol %)]]=100,IF(DD460=1,2,0),0)</f>
        <v>0</v>
      </c>
      <c r="DF460" s="74">
        <f>IF(Taula4[[#This Row],[Import anual sol·licitat (màxim 1.200,00€ per treballador)]]=1200,IF(DE460=2,3,0),0)</f>
        <v>0</v>
      </c>
      <c r="DG460" s="74">
        <f>IF(Taula4[[#This Row],[% Jornada (no posar el símbol %)]]&lt;100,IF(Taula4[[#This Row],[Import anual sol·licitat (màxim 1.200,00€ per treballador)]]=1200,4,0),0)</f>
        <v>0</v>
      </c>
      <c r="DH460" s="74">
        <f t="shared" si="212"/>
        <v>0</v>
      </c>
      <c r="DI460" s="74" t="str">
        <f t="shared" si="213"/>
        <v/>
      </c>
      <c r="DJ460" s="74" t="str">
        <f t="shared" si="214"/>
        <v/>
      </c>
      <c r="DK460" s="74" t="str">
        <f t="shared" si="215"/>
        <v/>
      </c>
    </row>
    <row r="461" spans="1:115" ht="13.5" customHeight="1">
      <c r="A461" s="30"/>
      <c r="B461" s="76">
        <v>455</v>
      </c>
      <c r="C461" s="5"/>
      <c r="D461" s="138"/>
      <c r="E461" s="134"/>
      <c r="F461" s="132"/>
      <c r="G461" s="132"/>
      <c r="H461" s="5"/>
      <c r="I461" s="137"/>
      <c r="J461" s="5"/>
      <c r="K461" s="133"/>
      <c r="L461" s="214"/>
      <c r="M461" s="268"/>
      <c r="N461" s="160" t="str">
        <f t="shared" si="189"/>
        <v/>
      </c>
      <c r="O461" s="109"/>
      <c r="P461" s="7"/>
      <c r="Q461" s="7"/>
      <c r="R461" s="7"/>
      <c r="S461" s="7"/>
      <c r="CA461" s="69">
        <f t="shared" si="207"/>
        <v>0</v>
      </c>
      <c r="CB461" s="69" t="str">
        <f t="shared" si="190"/>
        <v/>
      </c>
      <c r="CC461" s="69" t="str">
        <f t="shared" si="191"/>
        <v/>
      </c>
      <c r="CD461" s="69">
        <f t="shared" si="200"/>
        <v>0</v>
      </c>
      <c r="CE461" s="69">
        <f t="shared" si="192"/>
        <v>0</v>
      </c>
      <c r="CF461" s="70" t="str">
        <f t="shared" si="193"/>
        <v/>
      </c>
      <c r="CG461" s="71">
        <f t="shared" si="194"/>
        <v>0</v>
      </c>
      <c r="CH461" s="71">
        <f t="shared" si="195"/>
        <v>0</v>
      </c>
      <c r="CI461" s="71">
        <f t="shared" si="208"/>
        <v>0</v>
      </c>
      <c r="CJ461" s="69">
        <f t="shared" si="209"/>
        <v>0</v>
      </c>
      <c r="CN461" s="73" t="str">
        <f t="shared" si="196"/>
        <v/>
      </c>
      <c r="CO461" s="74" t="str">
        <f t="shared" si="197"/>
        <v/>
      </c>
      <c r="CP461" s="74" t="str">
        <f t="shared" si="201"/>
        <v/>
      </c>
      <c r="CQ461" s="118" t="str">
        <f t="shared" si="198"/>
        <v/>
      </c>
      <c r="CR461" s="118" t="str">
        <f t="shared" si="199"/>
        <v/>
      </c>
      <c r="CS461" s="75" t="str">
        <f t="shared" si="202"/>
        <v/>
      </c>
      <c r="CT461" s="75" t="str">
        <f t="shared" si="203"/>
        <v/>
      </c>
      <c r="CU461" s="74" t="str">
        <f t="shared" si="204"/>
        <v/>
      </c>
      <c r="CV461" s="74" t="str">
        <f t="shared" si="205"/>
        <v/>
      </c>
      <c r="CW461" s="74" t="str">
        <f t="shared" si="210"/>
        <v/>
      </c>
      <c r="CX461" s="110"/>
      <c r="CZ461" s="75">
        <f t="shared" si="211"/>
        <v>0</v>
      </c>
      <c r="DB461" s="74">
        <f>IF(Taula4[[#This Row],[Codi del contracte]]&lt;&gt;"",IF(Taula4[[#This Row],[Codi del contracte]]&gt;199,IF(Taula4[[#This Row],[Codi del contracte]]&lt;300,1,0),0),0)</f>
        <v>0</v>
      </c>
      <c r="DC461" s="74">
        <f>IF(Taula4[[#This Row],[Codi del contracte]]&lt;&gt;"",IF(Taula4[[#This Row],[Codi del contracte]]&gt;499,IF(Taula4[[#This Row],[Codi del contracte]]&lt;600,1,0),0),0)</f>
        <v>0</v>
      </c>
      <c r="DD461" s="74">
        <f t="shared" si="206"/>
        <v>0</v>
      </c>
      <c r="DE461" s="74">
        <f>IF(Taula4[[#This Row],[% Jornada (no posar el símbol %)]]=100,IF(DD461=1,2,0),0)</f>
        <v>0</v>
      </c>
      <c r="DF461" s="74">
        <f>IF(Taula4[[#This Row],[Import anual sol·licitat (màxim 1.200,00€ per treballador)]]=1200,IF(DE461=2,3,0),0)</f>
        <v>0</v>
      </c>
      <c r="DG461" s="74">
        <f>IF(Taula4[[#This Row],[% Jornada (no posar el símbol %)]]&lt;100,IF(Taula4[[#This Row],[Import anual sol·licitat (màxim 1.200,00€ per treballador)]]=1200,4,0),0)</f>
        <v>0</v>
      </c>
      <c r="DH461" s="74">
        <f t="shared" si="212"/>
        <v>0</v>
      </c>
      <c r="DI461" s="74" t="str">
        <f t="shared" si="213"/>
        <v/>
      </c>
      <c r="DJ461" s="74" t="str">
        <f t="shared" si="214"/>
        <v/>
      </c>
      <c r="DK461" s="74" t="str">
        <f t="shared" si="215"/>
        <v/>
      </c>
    </row>
    <row r="462" spans="1:115" ht="13.5" customHeight="1">
      <c r="A462" s="30"/>
      <c r="B462" s="76">
        <v>456</v>
      </c>
      <c r="C462" s="5"/>
      <c r="D462" s="138"/>
      <c r="E462" s="134"/>
      <c r="F462" s="132"/>
      <c r="G462" s="132"/>
      <c r="H462" s="5"/>
      <c r="I462" s="137"/>
      <c r="J462" s="5"/>
      <c r="K462" s="133"/>
      <c r="L462" s="214"/>
      <c r="M462" s="268"/>
      <c r="N462" s="160" t="str">
        <f t="shared" si="189"/>
        <v/>
      </c>
      <c r="O462" s="109"/>
      <c r="P462" s="7"/>
      <c r="Q462" s="7"/>
      <c r="R462" s="7"/>
      <c r="S462" s="7"/>
      <c r="CA462" s="69">
        <f t="shared" si="207"/>
        <v>0</v>
      </c>
      <c r="CB462" s="69" t="str">
        <f t="shared" si="190"/>
        <v/>
      </c>
      <c r="CC462" s="69" t="str">
        <f t="shared" si="191"/>
        <v/>
      </c>
      <c r="CD462" s="69">
        <f t="shared" si="200"/>
        <v>0</v>
      </c>
      <c r="CE462" s="69">
        <f t="shared" si="192"/>
        <v>0</v>
      </c>
      <c r="CF462" s="70" t="str">
        <f t="shared" si="193"/>
        <v/>
      </c>
      <c r="CG462" s="71">
        <f t="shared" si="194"/>
        <v>0</v>
      </c>
      <c r="CH462" s="71">
        <f t="shared" si="195"/>
        <v>0</v>
      </c>
      <c r="CI462" s="71">
        <f t="shared" si="208"/>
        <v>0</v>
      </c>
      <c r="CJ462" s="69">
        <f t="shared" si="209"/>
        <v>0</v>
      </c>
      <c r="CN462" s="73" t="str">
        <f t="shared" si="196"/>
        <v/>
      </c>
      <c r="CO462" s="74" t="str">
        <f t="shared" si="197"/>
        <v/>
      </c>
      <c r="CP462" s="74" t="str">
        <f t="shared" si="201"/>
        <v/>
      </c>
      <c r="CQ462" s="118" t="str">
        <f t="shared" si="198"/>
        <v/>
      </c>
      <c r="CR462" s="118" t="str">
        <f t="shared" si="199"/>
        <v/>
      </c>
      <c r="CS462" s="75" t="str">
        <f t="shared" si="202"/>
        <v/>
      </c>
      <c r="CT462" s="75" t="str">
        <f t="shared" si="203"/>
        <v/>
      </c>
      <c r="CU462" s="74" t="str">
        <f t="shared" si="204"/>
        <v/>
      </c>
      <c r="CV462" s="74" t="str">
        <f t="shared" si="205"/>
        <v/>
      </c>
      <c r="CW462" s="74" t="str">
        <f t="shared" si="210"/>
        <v/>
      </c>
      <c r="CX462" s="110"/>
      <c r="CZ462" s="75">
        <f t="shared" si="211"/>
        <v>0</v>
      </c>
      <c r="DB462" s="74">
        <f>IF(Taula4[[#This Row],[Codi del contracte]]&lt;&gt;"",IF(Taula4[[#This Row],[Codi del contracte]]&gt;199,IF(Taula4[[#This Row],[Codi del contracte]]&lt;300,1,0),0),0)</f>
        <v>0</v>
      </c>
      <c r="DC462" s="74">
        <f>IF(Taula4[[#This Row],[Codi del contracte]]&lt;&gt;"",IF(Taula4[[#This Row],[Codi del contracte]]&gt;499,IF(Taula4[[#This Row],[Codi del contracte]]&lt;600,1,0),0),0)</f>
        <v>0</v>
      </c>
      <c r="DD462" s="74">
        <f t="shared" si="206"/>
        <v>0</v>
      </c>
      <c r="DE462" s="74">
        <f>IF(Taula4[[#This Row],[% Jornada (no posar el símbol %)]]=100,IF(DD462=1,2,0),0)</f>
        <v>0</v>
      </c>
      <c r="DF462" s="74">
        <f>IF(Taula4[[#This Row],[Import anual sol·licitat (màxim 1.200,00€ per treballador)]]=1200,IF(DE462=2,3,0),0)</f>
        <v>0</v>
      </c>
      <c r="DG462" s="74">
        <f>IF(Taula4[[#This Row],[% Jornada (no posar el símbol %)]]&lt;100,IF(Taula4[[#This Row],[Import anual sol·licitat (màxim 1.200,00€ per treballador)]]=1200,4,0),0)</f>
        <v>0</v>
      </c>
      <c r="DH462" s="74">
        <f t="shared" si="212"/>
        <v>0</v>
      </c>
      <c r="DI462" s="74" t="str">
        <f t="shared" si="213"/>
        <v/>
      </c>
      <c r="DJ462" s="74" t="str">
        <f t="shared" si="214"/>
        <v/>
      </c>
      <c r="DK462" s="74" t="str">
        <f t="shared" si="215"/>
        <v/>
      </c>
    </row>
    <row r="463" spans="1:115" ht="13.5" customHeight="1">
      <c r="A463" s="30"/>
      <c r="B463" s="76">
        <v>457</v>
      </c>
      <c r="C463" s="5"/>
      <c r="D463" s="138"/>
      <c r="E463" s="134"/>
      <c r="F463" s="132"/>
      <c r="G463" s="132"/>
      <c r="H463" s="5"/>
      <c r="I463" s="137"/>
      <c r="J463" s="5"/>
      <c r="K463" s="133"/>
      <c r="L463" s="214"/>
      <c r="M463" s="268"/>
      <c r="N463" s="160" t="str">
        <f t="shared" si="189"/>
        <v/>
      </c>
      <c r="O463" s="109"/>
      <c r="P463" s="7"/>
      <c r="Q463" s="7"/>
      <c r="R463" s="7"/>
      <c r="S463" s="7"/>
      <c r="CA463" s="69">
        <f t="shared" si="207"/>
        <v>0</v>
      </c>
      <c r="CB463" s="69" t="str">
        <f t="shared" si="190"/>
        <v/>
      </c>
      <c r="CC463" s="69" t="str">
        <f t="shared" si="191"/>
        <v/>
      </c>
      <c r="CD463" s="69">
        <f t="shared" si="200"/>
        <v>0</v>
      </c>
      <c r="CE463" s="69">
        <f t="shared" si="192"/>
        <v>0</v>
      </c>
      <c r="CF463" s="70" t="str">
        <f t="shared" si="193"/>
        <v/>
      </c>
      <c r="CG463" s="71">
        <f t="shared" si="194"/>
        <v>0</v>
      </c>
      <c r="CH463" s="71">
        <f t="shared" si="195"/>
        <v>0</v>
      </c>
      <c r="CI463" s="71">
        <f t="shared" si="208"/>
        <v>0</v>
      </c>
      <c r="CJ463" s="69">
        <f t="shared" si="209"/>
        <v>0</v>
      </c>
      <c r="CN463" s="73" t="str">
        <f t="shared" si="196"/>
        <v/>
      </c>
      <c r="CO463" s="74" t="str">
        <f t="shared" si="197"/>
        <v/>
      </c>
      <c r="CP463" s="74" t="str">
        <f t="shared" si="201"/>
        <v/>
      </c>
      <c r="CQ463" s="118" t="str">
        <f t="shared" si="198"/>
        <v/>
      </c>
      <c r="CR463" s="118" t="str">
        <f t="shared" si="199"/>
        <v/>
      </c>
      <c r="CS463" s="75" t="str">
        <f t="shared" si="202"/>
        <v/>
      </c>
      <c r="CT463" s="75" t="str">
        <f t="shared" si="203"/>
        <v/>
      </c>
      <c r="CU463" s="74" t="str">
        <f t="shared" si="204"/>
        <v/>
      </c>
      <c r="CV463" s="74" t="str">
        <f t="shared" si="205"/>
        <v/>
      </c>
      <c r="CW463" s="74" t="str">
        <f t="shared" si="210"/>
        <v/>
      </c>
      <c r="CX463" s="110"/>
      <c r="CZ463" s="75">
        <f t="shared" si="211"/>
        <v>0</v>
      </c>
      <c r="DB463" s="74">
        <f>IF(Taula4[[#This Row],[Codi del contracte]]&lt;&gt;"",IF(Taula4[[#This Row],[Codi del contracte]]&gt;199,IF(Taula4[[#This Row],[Codi del contracte]]&lt;300,1,0),0),0)</f>
        <v>0</v>
      </c>
      <c r="DC463" s="74">
        <f>IF(Taula4[[#This Row],[Codi del contracte]]&lt;&gt;"",IF(Taula4[[#This Row],[Codi del contracte]]&gt;499,IF(Taula4[[#This Row],[Codi del contracte]]&lt;600,1,0),0),0)</f>
        <v>0</v>
      </c>
      <c r="DD463" s="74">
        <f t="shared" si="206"/>
        <v>0</v>
      </c>
      <c r="DE463" s="74">
        <f>IF(Taula4[[#This Row],[% Jornada (no posar el símbol %)]]=100,IF(DD463=1,2,0),0)</f>
        <v>0</v>
      </c>
      <c r="DF463" s="74">
        <f>IF(Taula4[[#This Row],[Import anual sol·licitat (màxim 1.200,00€ per treballador)]]=1200,IF(DE463=2,3,0),0)</f>
        <v>0</v>
      </c>
      <c r="DG463" s="74">
        <f>IF(Taula4[[#This Row],[% Jornada (no posar el símbol %)]]&lt;100,IF(Taula4[[#This Row],[Import anual sol·licitat (màxim 1.200,00€ per treballador)]]=1200,4,0),0)</f>
        <v>0</v>
      </c>
      <c r="DH463" s="74">
        <f t="shared" si="212"/>
        <v>0</v>
      </c>
      <c r="DI463" s="74" t="str">
        <f t="shared" si="213"/>
        <v/>
      </c>
      <c r="DJ463" s="74" t="str">
        <f t="shared" si="214"/>
        <v/>
      </c>
      <c r="DK463" s="74" t="str">
        <f t="shared" si="215"/>
        <v/>
      </c>
    </row>
    <row r="464" spans="1:115" ht="13.5" customHeight="1">
      <c r="A464" s="30"/>
      <c r="B464" s="76">
        <v>458</v>
      </c>
      <c r="C464" s="5"/>
      <c r="D464" s="138"/>
      <c r="E464" s="134"/>
      <c r="F464" s="132"/>
      <c r="G464" s="132"/>
      <c r="H464" s="5"/>
      <c r="I464" s="137"/>
      <c r="J464" s="5"/>
      <c r="K464" s="133"/>
      <c r="L464" s="214"/>
      <c r="M464" s="268"/>
      <c r="N464" s="160" t="str">
        <f t="shared" si="189"/>
        <v/>
      </c>
      <c r="O464" s="109"/>
      <c r="P464" s="7"/>
      <c r="Q464" s="7"/>
      <c r="R464" s="7"/>
      <c r="S464" s="7"/>
      <c r="CA464" s="69">
        <f t="shared" si="207"/>
        <v>0</v>
      </c>
      <c r="CB464" s="69" t="str">
        <f t="shared" si="190"/>
        <v/>
      </c>
      <c r="CC464" s="69" t="str">
        <f t="shared" si="191"/>
        <v/>
      </c>
      <c r="CD464" s="69">
        <f t="shared" si="200"/>
        <v>0</v>
      </c>
      <c r="CE464" s="69">
        <f t="shared" si="192"/>
        <v>0</v>
      </c>
      <c r="CF464" s="70" t="str">
        <f t="shared" si="193"/>
        <v/>
      </c>
      <c r="CG464" s="71">
        <f t="shared" si="194"/>
        <v>0</v>
      </c>
      <c r="CH464" s="71">
        <f t="shared" si="195"/>
        <v>0</v>
      </c>
      <c r="CI464" s="71">
        <f t="shared" si="208"/>
        <v>0</v>
      </c>
      <c r="CJ464" s="69">
        <f t="shared" si="209"/>
        <v>0</v>
      </c>
      <c r="CN464" s="73" t="str">
        <f t="shared" si="196"/>
        <v/>
      </c>
      <c r="CO464" s="74" t="str">
        <f t="shared" si="197"/>
        <v/>
      </c>
      <c r="CP464" s="74" t="str">
        <f t="shared" si="201"/>
        <v/>
      </c>
      <c r="CQ464" s="118" t="str">
        <f t="shared" si="198"/>
        <v/>
      </c>
      <c r="CR464" s="118" t="str">
        <f t="shared" si="199"/>
        <v/>
      </c>
      <c r="CS464" s="75" t="str">
        <f t="shared" si="202"/>
        <v/>
      </c>
      <c r="CT464" s="75" t="str">
        <f t="shared" si="203"/>
        <v/>
      </c>
      <c r="CU464" s="74" t="str">
        <f t="shared" si="204"/>
        <v/>
      </c>
      <c r="CV464" s="74" t="str">
        <f t="shared" si="205"/>
        <v/>
      </c>
      <c r="CW464" s="74" t="str">
        <f t="shared" si="210"/>
        <v/>
      </c>
      <c r="CX464" s="110"/>
      <c r="CZ464" s="75">
        <f t="shared" si="211"/>
        <v>0</v>
      </c>
      <c r="DB464" s="74">
        <f>IF(Taula4[[#This Row],[Codi del contracte]]&lt;&gt;"",IF(Taula4[[#This Row],[Codi del contracte]]&gt;199,IF(Taula4[[#This Row],[Codi del contracte]]&lt;300,1,0),0),0)</f>
        <v>0</v>
      </c>
      <c r="DC464" s="74">
        <f>IF(Taula4[[#This Row],[Codi del contracte]]&lt;&gt;"",IF(Taula4[[#This Row],[Codi del contracte]]&gt;499,IF(Taula4[[#This Row],[Codi del contracte]]&lt;600,1,0),0),0)</f>
        <v>0</v>
      </c>
      <c r="DD464" s="74">
        <f t="shared" si="206"/>
        <v>0</v>
      </c>
      <c r="DE464" s="74">
        <f>IF(Taula4[[#This Row],[% Jornada (no posar el símbol %)]]=100,IF(DD464=1,2,0),0)</f>
        <v>0</v>
      </c>
      <c r="DF464" s="74">
        <f>IF(Taula4[[#This Row],[Import anual sol·licitat (màxim 1.200,00€ per treballador)]]=1200,IF(DE464=2,3,0),0)</f>
        <v>0</v>
      </c>
      <c r="DG464" s="74">
        <f>IF(Taula4[[#This Row],[% Jornada (no posar el símbol %)]]&lt;100,IF(Taula4[[#This Row],[Import anual sol·licitat (màxim 1.200,00€ per treballador)]]=1200,4,0),0)</f>
        <v>0</v>
      </c>
      <c r="DH464" s="74">
        <f t="shared" si="212"/>
        <v>0</v>
      </c>
      <c r="DI464" s="74" t="str">
        <f t="shared" si="213"/>
        <v/>
      </c>
      <c r="DJ464" s="74" t="str">
        <f t="shared" si="214"/>
        <v/>
      </c>
      <c r="DK464" s="74" t="str">
        <f t="shared" si="215"/>
        <v/>
      </c>
    </row>
    <row r="465" spans="1:115" ht="13.5" customHeight="1">
      <c r="A465" s="30"/>
      <c r="B465" s="76">
        <v>459</v>
      </c>
      <c r="C465" s="5"/>
      <c r="D465" s="138"/>
      <c r="E465" s="134"/>
      <c r="F465" s="132"/>
      <c r="G465" s="132"/>
      <c r="H465" s="5"/>
      <c r="I465" s="137"/>
      <c r="J465" s="5"/>
      <c r="K465" s="133"/>
      <c r="L465" s="214"/>
      <c r="M465" s="268"/>
      <c r="N465" s="160" t="str">
        <f t="shared" si="189"/>
        <v/>
      </c>
      <c r="O465" s="109"/>
      <c r="P465" s="7"/>
      <c r="Q465" s="7"/>
      <c r="R465" s="7"/>
      <c r="S465" s="7"/>
      <c r="CA465" s="69">
        <f t="shared" si="207"/>
        <v>0</v>
      </c>
      <c r="CB465" s="69" t="str">
        <f t="shared" si="190"/>
        <v/>
      </c>
      <c r="CC465" s="69" t="str">
        <f t="shared" si="191"/>
        <v/>
      </c>
      <c r="CD465" s="69">
        <f t="shared" si="200"/>
        <v>0</v>
      </c>
      <c r="CE465" s="69">
        <f t="shared" si="192"/>
        <v>0</v>
      </c>
      <c r="CF465" s="70" t="str">
        <f t="shared" si="193"/>
        <v/>
      </c>
      <c r="CG465" s="71">
        <f t="shared" si="194"/>
        <v>0</v>
      </c>
      <c r="CH465" s="71">
        <f t="shared" si="195"/>
        <v>0</v>
      </c>
      <c r="CI465" s="71">
        <f t="shared" si="208"/>
        <v>0</v>
      </c>
      <c r="CJ465" s="69">
        <f t="shared" si="209"/>
        <v>0</v>
      </c>
      <c r="CN465" s="73" t="str">
        <f t="shared" si="196"/>
        <v/>
      </c>
      <c r="CO465" s="74" t="str">
        <f t="shared" si="197"/>
        <v/>
      </c>
      <c r="CP465" s="74" t="str">
        <f t="shared" si="201"/>
        <v/>
      </c>
      <c r="CQ465" s="118" t="str">
        <f t="shared" si="198"/>
        <v/>
      </c>
      <c r="CR465" s="118" t="str">
        <f t="shared" si="199"/>
        <v/>
      </c>
      <c r="CS465" s="75" t="str">
        <f t="shared" si="202"/>
        <v/>
      </c>
      <c r="CT465" s="75" t="str">
        <f t="shared" si="203"/>
        <v/>
      </c>
      <c r="CU465" s="74" t="str">
        <f t="shared" si="204"/>
        <v/>
      </c>
      <c r="CV465" s="74" t="str">
        <f t="shared" si="205"/>
        <v/>
      </c>
      <c r="CW465" s="74" t="str">
        <f t="shared" si="210"/>
        <v/>
      </c>
      <c r="CX465" s="110"/>
      <c r="CZ465" s="75">
        <f t="shared" si="211"/>
        <v>0</v>
      </c>
      <c r="DB465" s="74">
        <f>IF(Taula4[[#This Row],[Codi del contracte]]&lt;&gt;"",IF(Taula4[[#This Row],[Codi del contracte]]&gt;199,IF(Taula4[[#This Row],[Codi del contracte]]&lt;300,1,0),0),0)</f>
        <v>0</v>
      </c>
      <c r="DC465" s="74">
        <f>IF(Taula4[[#This Row],[Codi del contracte]]&lt;&gt;"",IF(Taula4[[#This Row],[Codi del contracte]]&gt;499,IF(Taula4[[#This Row],[Codi del contracte]]&lt;600,1,0),0),0)</f>
        <v>0</v>
      </c>
      <c r="DD465" s="74">
        <f t="shared" si="206"/>
        <v>0</v>
      </c>
      <c r="DE465" s="74">
        <f>IF(Taula4[[#This Row],[% Jornada (no posar el símbol %)]]=100,IF(DD465=1,2,0),0)</f>
        <v>0</v>
      </c>
      <c r="DF465" s="74">
        <f>IF(Taula4[[#This Row],[Import anual sol·licitat (màxim 1.200,00€ per treballador)]]=1200,IF(DE465=2,3,0),0)</f>
        <v>0</v>
      </c>
      <c r="DG465" s="74">
        <f>IF(Taula4[[#This Row],[% Jornada (no posar el símbol %)]]&lt;100,IF(Taula4[[#This Row],[Import anual sol·licitat (màxim 1.200,00€ per treballador)]]=1200,4,0),0)</f>
        <v>0</v>
      </c>
      <c r="DH465" s="74">
        <f t="shared" si="212"/>
        <v>0</v>
      </c>
      <c r="DI465" s="74" t="str">
        <f t="shared" si="213"/>
        <v/>
      </c>
      <c r="DJ465" s="74" t="str">
        <f t="shared" si="214"/>
        <v/>
      </c>
      <c r="DK465" s="74" t="str">
        <f t="shared" si="215"/>
        <v/>
      </c>
    </row>
    <row r="466" spans="1:115" ht="13.5" customHeight="1">
      <c r="A466" s="30"/>
      <c r="B466" s="76">
        <v>460</v>
      </c>
      <c r="C466" s="5"/>
      <c r="D466" s="138"/>
      <c r="E466" s="134"/>
      <c r="F466" s="132"/>
      <c r="G466" s="132"/>
      <c r="H466" s="5"/>
      <c r="I466" s="137"/>
      <c r="J466" s="5"/>
      <c r="K466" s="133"/>
      <c r="L466" s="214"/>
      <c r="M466" s="268"/>
      <c r="N466" s="160" t="str">
        <f t="shared" si="189"/>
        <v/>
      </c>
      <c r="O466" s="109"/>
      <c r="P466" s="7"/>
      <c r="Q466" s="7"/>
      <c r="R466" s="7"/>
      <c r="S466" s="7"/>
      <c r="CA466" s="69">
        <f t="shared" si="207"/>
        <v>0</v>
      </c>
      <c r="CB466" s="69" t="str">
        <f t="shared" si="190"/>
        <v/>
      </c>
      <c r="CC466" s="69" t="str">
        <f t="shared" si="191"/>
        <v/>
      </c>
      <c r="CD466" s="69">
        <f t="shared" si="200"/>
        <v>0</v>
      </c>
      <c r="CE466" s="69">
        <f t="shared" si="192"/>
        <v>0</v>
      </c>
      <c r="CF466" s="70" t="str">
        <f t="shared" si="193"/>
        <v/>
      </c>
      <c r="CG466" s="71">
        <f t="shared" si="194"/>
        <v>0</v>
      </c>
      <c r="CH466" s="71">
        <f t="shared" si="195"/>
        <v>0</v>
      </c>
      <c r="CI466" s="71">
        <f t="shared" si="208"/>
        <v>0</v>
      </c>
      <c r="CJ466" s="69">
        <f t="shared" si="209"/>
        <v>0</v>
      </c>
      <c r="CN466" s="73" t="str">
        <f t="shared" si="196"/>
        <v/>
      </c>
      <c r="CO466" s="74" t="str">
        <f t="shared" si="197"/>
        <v/>
      </c>
      <c r="CP466" s="74" t="str">
        <f t="shared" si="201"/>
        <v/>
      </c>
      <c r="CQ466" s="118" t="str">
        <f t="shared" si="198"/>
        <v/>
      </c>
      <c r="CR466" s="118" t="str">
        <f t="shared" si="199"/>
        <v/>
      </c>
      <c r="CS466" s="75" t="str">
        <f t="shared" si="202"/>
        <v/>
      </c>
      <c r="CT466" s="75" t="str">
        <f t="shared" si="203"/>
        <v/>
      </c>
      <c r="CU466" s="74" t="str">
        <f t="shared" si="204"/>
        <v/>
      </c>
      <c r="CV466" s="74" t="str">
        <f t="shared" si="205"/>
        <v/>
      </c>
      <c r="CW466" s="74" t="str">
        <f t="shared" si="210"/>
        <v/>
      </c>
      <c r="CX466" s="110"/>
      <c r="CZ466" s="75">
        <f t="shared" si="211"/>
        <v>0</v>
      </c>
      <c r="DB466" s="74">
        <f>IF(Taula4[[#This Row],[Codi del contracte]]&lt;&gt;"",IF(Taula4[[#This Row],[Codi del contracte]]&gt;199,IF(Taula4[[#This Row],[Codi del contracte]]&lt;300,1,0),0),0)</f>
        <v>0</v>
      </c>
      <c r="DC466" s="74">
        <f>IF(Taula4[[#This Row],[Codi del contracte]]&lt;&gt;"",IF(Taula4[[#This Row],[Codi del contracte]]&gt;499,IF(Taula4[[#This Row],[Codi del contracte]]&lt;600,1,0),0),0)</f>
        <v>0</v>
      </c>
      <c r="DD466" s="74">
        <f t="shared" si="206"/>
        <v>0</v>
      </c>
      <c r="DE466" s="74">
        <f>IF(Taula4[[#This Row],[% Jornada (no posar el símbol %)]]=100,IF(DD466=1,2,0),0)</f>
        <v>0</v>
      </c>
      <c r="DF466" s="74">
        <f>IF(Taula4[[#This Row],[Import anual sol·licitat (màxim 1.200,00€ per treballador)]]=1200,IF(DE466=2,3,0),0)</f>
        <v>0</v>
      </c>
      <c r="DG466" s="74">
        <f>IF(Taula4[[#This Row],[% Jornada (no posar el símbol %)]]&lt;100,IF(Taula4[[#This Row],[Import anual sol·licitat (màxim 1.200,00€ per treballador)]]=1200,4,0),0)</f>
        <v>0</v>
      </c>
      <c r="DH466" s="74">
        <f t="shared" si="212"/>
        <v>0</v>
      </c>
      <c r="DI466" s="74" t="str">
        <f t="shared" si="213"/>
        <v/>
      </c>
      <c r="DJ466" s="74" t="str">
        <f t="shared" si="214"/>
        <v/>
      </c>
      <c r="DK466" s="74" t="str">
        <f t="shared" si="215"/>
        <v/>
      </c>
    </row>
    <row r="467" spans="1:115" ht="13.5" customHeight="1">
      <c r="A467" s="30"/>
      <c r="B467" s="76">
        <v>461</v>
      </c>
      <c r="C467" s="5"/>
      <c r="D467" s="138"/>
      <c r="E467" s="134"/>
      <c r="F467" s="132"/>
      <c r="G467" s="132"/>
      <c r="H467" s="5"/>
      <c r="I467" s="137"/>
      <c r="J467" s="5"/>
      <c r="K467" s="133"/>
      <c r="L467" s="214"/>
      <c r="M467" s="268"/>
      <c r="N467" s="160" t="str">
        <f t="shared" si="189"/>
        <v/>
      </c>
      <c r="O467" s="109"/>
      <c r="P467" s="7"/>
      <c r="Q467" s="7"/>
      <c r="R467" s="7"/>
      <c r="S467" s="7"/>
      <c r="CA467" s="69">
        <f t="shared" si="207"/>
        <v>0</v>
      </c>
      <c r="CB467" s="69" t="str">
        <f t="shared" si="190"/>
        <v/>
      </c>
      <c r="CC467" s="69" t="str">
        <f t="shared" si="191"/>
        <v/>
      </c>
      <c r="CD467" s="69">
        <f t="shared" si="200"/>
        <v>0</v>
      </c>
      <c r="CE467" s="69">
        <f t="shared" si="192"/>
        <v>0</v>
      </c>
      <c r="CF467" s="70" t="str">
        <f t="shared" si="193"/>
        <v/>
      </c>
      <c r="CG467" s="71">
        <f t="shared" si="194"/>
        <v>0</v>
      </c>
      <c r="CH467" s="71">
        <f t="shared" si="195"/>
        <v>0</v>
      </c>
      <c r="CI467" s="71">
        <f t="shared" si="208"/>
        <v>0</v>
      </c>
      <c r="CJ467" s="69">
        <f t="shared" si="209"/>
        <v>0</v>
      </c>
      <c r="CN467" s="73" t="str">
        <f t="shared" si="196"/>
        <v/>
      </c>
      <c r="CO467" s="74" t="str">
        <f t="shared" si="197"/>
        <v/>
      </c>
      <c r="CP467" s="74" t="str">
        <f t="shared" si="201"/>
        <v/>
      </c>
      <c r="CQ467" s="118" t="str">
        <f t="shared" si="198"/>
        <v/>
      </c>
      <c r="CR467" s="118" t="str">
        <f t="shared" si="199"/>
        <v/>
      </c>
      <c r="CS467" s="75" t="str">
        <f t="shared" si="202"/>
        <v/>
      </c>
      <c r="CT467" s="75" t="str">
        <f t="shared" si="203"/>
        <v/>
      </c>
      <c r="CU467" s="74" t="str">
        <f t="shared" si="204"/>
        <v/>
      </c>
      <c r="CV467" s="74" t="str">
        <f t="shared" si="205"/>
        <v/>
      </c>
      <c r="CW467" s="74" t="str">
        <f t="shared" si="210"/>
        <v/>
      </c>
      <c r="CX467" s="110"/>
      <c r="CZ467" s="75">
        <f t="shared" si="211"/>
        <v>0</v>
      </c>
      <c r="DB467" s="74">
        <f>IF(Taula4[[#This Row],[Codi del contracte]]&lt;&gt;"",IF(Taula4[[#This Row],[Codi del contracte]]&gt;199,IF(Taula4[[#This Row],[Codi del contracte]]&lt;300,1,0),0),0)</f>
        <v>0</v>
      </c>
      <c r="DC467" s="74">
        <f>IF(Taula4[[#This Row],[Codi del contracte]]&lt;&gt;"",IF(Taula4[[#This Row],[Codi del contracte]]&gt;499,IF(Taula4[[#This Row],[Codi del contracte]]&lt;600,1,0),0),0)</f>
        <v>0</v>
      </c>
      <c r="DD467" s="74">
        <f t="shared" si="206"/>
        <v>0</v>
      </c>
      <c r="DE467" s="74">
        <f>IF(Taula4[[#This Row],[% Jornada (no posar el símbol %)]]=100,IF(DD467=1,2,0),0)</f>
        <v>0</v>
      </c>
      <c r="DF467" s="74">
        <f>IF(Taula4[[#This Row],[Import anual sol·licitat (màxim 1.200,00€ per treballador)]]=1200,IF(DE467=2,3,0),0)</f>
        <v>0</v>
      </c>
      <c r="DG467" s="74">
        <f>IF(Taula4[[#This Row],[% Jornada (no posar el símbol %)]]&lt;100,IF(Taula4[[#This Row],[Import anual sol·licitat (màxim 1.200,00€ per treballador)]]=1200,4,0),0)</f>
        <v>0</v>
      </c>
      <c r="DH467" s="74">
        <f t="shared" si="212"/>
        <v>0</v>
      </c>
      <c r="DI467" s="74" t="str">
        <f t="shared" si="213"/>
        <v/>
      </c>
      <c r="DJ467" s="74" t="str">
        <f t="shared" si="214"/>
        <v/>
      </c>
      <c r="DK467" s="74" t="str">
        <f t="shared" si="215"/>
        <v/>
      </c>
    </row>
    <row r="468" spans="1:115" ht="13.5" customHeight="1">
      <c r="A468" s="30"/>
      <c r="B468" s="76">
        <v>462</v>
      </c>
      <c r="C468" s="5"/>
      <c r="D468" s="138"/>
      <c r="E468" s="134"/>
      <c r="F468" s="132"/>
      <c r="G468" s="132"/>
      <c r="H468" s="5"/>
      <c r="I468" s="137"/>
      <c r="J468" s="5"/>
      <c r="K468" s="133"/>
      <c r="L468" s="214"/>
      <c r="M468" s="268"/>
      <c r="N468" s="160" t="str">
        <f t="shared" si="189"/>
        <v/>
      </c>
      <c r="O468" s="109"/>
      <c r="P468" s="7"/>
      <c r="Q468" s="7"/>
      <c r="R468" s="7"/>
      <c r="S468" s="7"/>
      <c r="CA468" s="69">
        <f t="shared" si="207"/>
        <v>0</v>
      </c>
      <c r="CB468" s="69" t="str">
        <f t="shared" si="190"/>
        <v/>
      </c>
      <c r="CC468" s="69" t="str">
        <f t="shared" si="191"/>
        <v/>
      </c>
      <c r="CD468" s="69">
        <f t="shared" si="200"/>
        <v>0</v>
      </c>
      <c r="CE468" s="69">
        <f t="shared" si="192"/>
        <v>0</v>
      </c>
      <c r="CF468" s="70" t="str">
        <f t="shared" si="193"/>
        <v/>
      </c>
      <c r="CG468" s="71">
        <f t="shared" si="194"/>
        <v>0</v>
      </c>
      <c r="CH468" s="71">
        <f t="shared" si="195"/>
        <v>0</v>
      </c>
      <c r="CI468" s="71">
        <f t="shared" si="208"/>
        <v>0</v>
      </c>
      <c r="CJ468" s="69">
        <f t="shared" si="209"/>
        <v>0</v>
      </c>
      <c r="CN468" s="73" t="str">
        <f t="shared" si="196"/>
        <v/>
      </c>
      <c r="CO468" s="74" t="str">
        <f t="shared" si="197"/>
        <v/>
      </c>
      <c r="CP468" s="74" t="str">
        <f t="shared" si="201"/>
        <v/>
      </c>
      <c r="CQ468" s="118" t="str">
        <f t="shared" si="198"/>
        <v/>
      </c>
      <c r="CR468" s="118" t="str">
        <f t="shared" si="199"/>
        <v/>
      </c>
      <c r="CS468" s="75" t="str">
        <f t="shared" si="202"/>
        <v/>
      </c>
      <c r="CT468" s="75" t="str">
        <f t="shared" si="203"/>
        <v/>
      </c>
      <c r="CU468" s="74" t="str">
        <f t="shared" si="204"/>
        <v/>
      </c>
      <c r="CV468" s="74" t="str">
        <f t="shared" si="205"/>
        <v/>
      </c>
      <c r="CW468" s="74" t="str">
        <f t="shared" si="210"/>
        <v/>
      </c>
      <c r="CX468" s="110"/>
      <c r="CZ468" s="75">
        <f t="shared" si="211"/>
        <v>0</v>
      </c>
      <c r="DB468" s="74">
        <f>IF(Taula4[[#This Row],[Codi del contracte]]&lt;&gt;"",IF(Taula4[[#This Row],[Codi del contracte]]&gt;199,IF(Taula4[[#This Row],[Codi del contracte]]&lt;300,1,0),0),0)</f>
        <v>0</v>
      </c>
      <c r="DC468" s="74">
        <f>IF(Taula4[[#This Row],[Codi del contracte]]&lt;&gt;"",IF(Taula4[[#This Row],[Codi del contracte]]&gt;499,IF(Taula4[[#This Row],[Codi del contracte]]&lt;600,1,0),0),0)</f>
        <v>0</v>
      </c>
      <c r="DD468" s="74">
        <f t="shared" si="206"/>
        <v>0</v>
      </c>
      <c r="DE468" s="74">
        <f>IF(Taula4[[#This Row],[% Jornada (no posar el símbol %)]]=100,IF(DD468=1,2,0),0)</f>
        <v>0</v>
      </c>
      <c r="DF468" s="74">
        <f>IF(Taula4[[#This Row],[Import anual sol·licitat (màxim 1.200,00€ per treballador)]]=1200,IF(DE468=2,3,0),0)</f>
        <v>0</v>
      </c>
      <c r="DG468" s="74">
        <f>IF(Taula4[[#This Row],[% Jornada (no posar el símbol %)]]&lt;100,IF(Taula4[[#This Row],[Import anual sol·licitat (màxim 1.200,00€ per treballador)]]=1200,4,0),0)</f>
        <v>0</v>
      </c>
      <c r="DH468" s="74">
        <f t="shared" si="212"/>
        <v>0</v>
      </c>
      <c r="DI468" s="74" t="str">
        <f t="shared" si="213"/>
        <v/>
      </c>
      <c r="DJ468" s="74" t="str">
        <f t="shared" si="214"/>
        <v/>
      </c>
      <c r="DK468" s="74" t="str">
        <f t="shared" si="215"/>
        <v/>
      </c>
    </row>
    <row r="469" spans="1:115" ht="13.5" customHeight="1">
      <c r="A469" s="30"/>
      <c r="B469" s="76">
        <v>463</v>
      </c>
      <c r="C469" s="5"/>
      <c r="D469" s="138"/>
      <c r="E469" s="134"/>
      <c r="F469" s="132"/>
      <c r="G469" s="132"/>
      <c r="H469" s="5"/>
      <c r="I469" s="137"/>
      <c r="J469" s="5"/>
      <c r="K469" s="133"/>
      <c r="L469" s="214"/>
      <c r="M469" s="268"/>
      <c r="N469" s="160" t="str">
        <f t="shared" si="189"/>
        <v/>
      </c>
      <c r="O469" s="109"/>
      <c r="P469" s="7"/>
      <c r="Q469" s="7"/>
      <c r="R469" s="7"/>
      <c r="S469" s="7"/>
      <c r="CA469" s="69">
        <f t="shared" si="207"/>
        <v>0</v>
      </c>
      <c r="CB469" s="69" t="str">
        <f t="shared" si="190"/>
        <v/>
      </c>
      <c r="CC469" s="69" t="str">
        <f t="shared" si="191"/>
        <v/>
      </c>
      <c r="CD469" s="69">
        <f t="shared" si="200"/>
        <v>0</v>
      </c>
      <c r="CE469" s="69">
        <f t="shared" si="192"/>
        <v>0</v>
      </c>
      <c r="CF469" s="70" t="str">
        <f t="shared" si="193"/>
        <v/>
      </c>
      <c r="CG469" s="71">
        <f t="shared" si="194"/>
        <v>0</v>
      </c>
      <c r="CH469" s="71">
        <f t="shared" si="195"/>
        <v>0</v>
      </c>
      <c r="CI469" s="71">
        <f t="shared" si="208"/>
        <v>0</v>
      </c>
      <c r="CJ469" s="69">
        <f t="shared" si="209"/>
        <v>0</v>
      </c>
      <c r="CN469" s="73" t="str">
        <f t="shared" si="196"/>
        <v/>
      </c>
      <c r="CO469" s="74" t="str">
        <f t="shared" si="197"/>
        <v/>
      </c>
      <c r="CP469" s="74" t="str">
        <f t="shared" si="201"/>
        <v/>
      </c>
      <c r="CQ469" s="118" t="str">
        <f t="shared" si="198"/>
        <v/>
      </c>
      <c r="CR469" s="118" t="str">
        <f t="shared" si="199"/>
        <v/>
      </c>
      <c r="CS469" s="75" t="str">
        <f t="shared" si="202"/>
        <v/>
      </c>
      <c r="CT469" s="75" t="str">
        <f t="shared" si="203"/>
        <v/>
      </c>
      <c r="CU469" s="74" t="str">
        <f t="shared" si="204"/>
        <v/>
      </c>
      <c r="CV469" s="74" t="str">
        <f t="shared" si="205"/>
        <v/>
      </c>
      <c r="CW469" s="74" t="str">
        <f t="shared" si="210"/>
        <v/>
      </c>
      <c r="CX469" s="110"/>
      <c r="CZ469" s="75">
        <f t="shared" si="211"/>
        <v>0</v>
      </c>
      <c r="DB469" s="74">
        <f>IF(Taula4[[#This Row],[Codi del contracte]]&lt;&gt;"",IF(Taula4[[#This Row],[Codi del contracte]]&gt;199,IF(Taula4[[#This Row],[Codi del contracte]]&lt;300,1,0),0),0)</f>
        <v>0</v>
      </c>
      <c r="DC469" s="74">
        <f>IF(Taula4[[#This Row],[Codi del contracte]]&lt;&gt;"",IF(Taula4[[#This Row],[Codi del contracte]]&gt;499,IF(Taula4[[#This Row],[Codi del contracte]]&lt;600,1,0),0),0)</f>
        <v>0</v>
      </c>
      <c r="DD469" s="74">
        <f t="shared" si="206"/>
        <v>0</v>
      </c>
      <c r="DE469" s="74">
        <f>IF(Taula4[[#This Row],[% Jornada (no posar el símbol %)]]=100,IF(DD469=1,2,0),0)</f>
        <v>0</v>
      </c>
      <c r="DF469" s="74">
        <f>IF(Taula4[[#This Row],[Import anual sol·licitat (màxim 1.200,00€ per treballador)]]=1200,IF(DE469=2,3,0),0)</f>
        <v>0</v>
      </c>
      <c r="DG469" s="74">
        <f>IF(Taula4[[#This Row],[% Jornada (no posar el símbol %)]]&lt;100,IF(Taula4[[#This Row],[Import anual sol·licitat (màxim 1.200,00€ per treballador)]]=1200,4,0),0)</f>
        <v>0</v>
      </c>
      <c r="DH469" s="74">
        <f t="shared" si="212"/>
        <v>0</v>
      </c>
      <c r="DI469" s="74" t="str">
        <f t="shared" si="213"/>
        <v/>
      </c>
      <c r="DJ469" s="74" t="str">
        <f t="shared" si="214"/>
        <v/>
      </c>
      <c r="DK469" s="74" t="str">
        <f t="shared" si="215"/>
        <v/>
      </c>
    </row>
    <row r="470" spans="1:115" ht="13.5" customHeight="1">
      <c r="A470" s="30"/>
      <c r="B470" s="76">
        <v>464</v>
      </c>
      <c r="C470" s="5"/>
      <c r="D470" s="138"/>
      <c r="E470" s="134"/>
      <c r="F470" s="132"/>
      <c r="G470" s="132"/>
      <c r="H470" s="5"/>
      <c r="I470" s="137"/>
      <c r="J470" s="5"/>
      <c r="K470" s="133"/>
      <c r="L470" s="214"/>
      <c r="M470" s="268"/>
      <c r="N470" s="160" t="str">
        <f t="shared" si="189"/>
        <v/>
      </c>
      <c r="O470" s="109"/>
      <c r="P470" s="7"/>
      <c r="Q470" s="7"/>
      <c r="R470" s="7"/>
      <c r="S470" s="7"/>
      <c r="CA470" s="69">
        <f t="shared" si="207"/>
        <v>0</v>
      </c>
      <c r="CB470" s="69" t="str">
        <f t="shared" si="190"/>
        <v/>
      </c>
      <c r="CC470" s="69" t="str">
        <f t="shared" si="191"/>
        <v/>
      </c>
      <c r="CD470" s="69">
        <f t="shared" si="200"/>
        <v>0</v>
      </c>
      <c r="CE470" s="69">
        <f t="shared" si="192"/>
        <v>0</v>
      </c>
      <c r="CF470" s="70" t="str">
        <f t="shared" si="193"/>
        <v/>
      </c>
      <c r="CG470" s="71">
        <f t="shared" si="194"/>
        <v>0</v>
      </c>
      <c r="CH470" s="71">
        <f t="shared" si="195"/>
        <v>0</v>
      </c>
      <c r="CI470" s="71">
        <f t="shared" si="208"/>
        <v>0</v>
      </c>
      <c r="CJ470" s="69">
        <f t="shared" si="209"/>
        <v>0</v>
      </c>
      <c r="CN470" s="73" t="str">
        <f t="shared" si="196"/>
        <v/>
      </c>
      <c r="CO470" s="74" t="str">
        <f t="shared" si="197"/>
        <v/>
      </c>
      <c r="CP470" s="74" t="str">
        <f t="shared" si="201"/>
        <v/>
      </c>
      <c r="CQ470" s="118" t="str">
        <f t="shared" si="198"/>
        <v/>
      </c>
      <c r="CR470" s="118" t="str">
        <f t="shared" si="199"/>
        <v/>
      </c>
      <c r="CS470" s="75" t="str">
        <f t="shared" si="202"/>
        <v/>
      </c>
      <c r="CT470" s="75" t="str">
        <f t="shared" si="203"/>
        <v/>
      </c>
      <c r="CU470" s="74" t="str">
        <f t="shared" si="204"/>
        <v/>
      </c>
      <c r="CV470" s="74" t="str">
        <f t="shared" si="205"/>
        <v/>
      </c>
      <c r="CW470" s="74" t="str">
        <f t="shared" si="210"/>
        <v/>
      </c>
      <c r="CX470" s="110"/>
      <c r="CZ470" s="75">
        <f t="shared" si="211"/>
        <v>0</v>
      </c>
      <c r="DB470" s="74">
        <f>IF(Taula4[[#This Row],[Codi del contracte]]&lt;&gt;"",IF(Taula4[[#This Row],[Codi del contracte]]&gt;199,IF(Taula4[[#This Row],[Codi del contracte]]&lt;300,1,0),0),0)</f>
        <v>0</v>
      </c>
      <c r="DC470" s="74">
        <f>IF(Taula4[[#This Row],[Codi del contracte]]&lt;&gt;"",IF(Taula4[[#This Row],[Codi del contracte]]&gt;499,IF(Taula4[[#This Row],[Codi del contracte]]&lt;600,1,0),0),0)</f>
        <v>0</v>
      </c>
      <c r="DD470" s="74">
        <f t="shared" si="206"/>
        <v>0</v>
      </c>
      <c r="DE470" s="74">
        <f>IF(Taula4[[#This Row],[% Jornada (no posar el símbol %)]]=100,IF(DD470=1,2,0),0)</f>
        <v>0</v>
      </c>
      <c r="DF470" s="74">
        <f>IF(Taula4[[#This Row],[Import anual sol·licitat (màxim 1.200,00€ per treballador)]]=1200,IF(DE470=2,3,0),0)</f>
        <v>0</v>
      </c>
      <c r="DG470" s="74">
        <f>IF(Taula4[[#This Row],[% Jornada (no posar el símbol %)]]&lt;100,IF(Taula4[[#This Row],[Import anual sol·licitat (màxim 1.200,00€ per treballador)]]=1200,4,0),0)</f>
        <v>0</v>
      </c>
      <c r="DH470" s="74">
        <f t="shared" si="212"/>
        <v>0</v>
      </c>
      <c r="DI470" s="74" t="str">
        <f t="shared" si="213"/>
        <v/>
      </c>
      <c r="DJ470" s="74" t="str">
        <f t="shared" si="214"/>
        <v/>
      </c>
      <c r="DK470" s="74" t="str">
        <f t="shared" si="215"/>
        <v/>
      </c>
    </row>
    <row r="471" spans="1:115" ht="13.5" customHeight="1">
      <c r="A471" s="30"/>
      <c r="B471" s="76">
        <v>465</v>
      </c>
      <c r="C471" s="5"/>
      <c r="D471" s="138"/>
      <c r="E471" s="134"/>
      <c r="F471" s="132"/>
      <c r="G471" s="132"/>
      <c r="H471" s="5"/>
      <c r="I471" s="137"/>
      <c r="J471" s="5"/>
      <c r="K471" s="133"/>
      <c r="L471" s="214"/>
      <c r="M471" s="268"/>
      <c r="N471" s="160" t="str">
        <f t="shared" si="189"/>
        <v/>
      </c>
      <c r="O471" s="109"/>
      <c r="P471" s="7"/>
      <c r="Q471" s="7"/>
      <c r="R471" s="7"/>
      <c r="S471" s="7"/>
      <c r="CA471" s="69">
        <f t="shared" si="207"/>
        <v>0</v>
      </c>
      <c r="CB471" s="69" t="str">
        <f t="shared" si="190"/>
        <v/>
      </c>
      <c r="CC471" s="69" t="str">
        <f t="shared" si="191"/>
        <v/>
      </c>
      <c r="CD471" s="69">
        <f t="shared" si="200"/>
        <v>0</v>
      </c>
      <c r="CE471" s="69">
        <f t="shared" si="192"/>
        <v>0</v>
      </c>
      <c r="CF471" s="70" t="str">
        <f t="shared" si="193"/>
        <v/>
      </c>
      <c r="CG471" s="71">
        <f t="shared" si="194"/>
        <v>0</v>
      </c>
      <c r="CH471" s="71">
        <f t="shared" si="195"/>
        <v>0</v>
      </c>
      <c r="CI471" s="71">
        <f t="shared" si="208"/>
        <v>0</v>
      </c>
      <c r="CJ471" s="69">
        <f t="shared" si="209"/>
        <v>0</v>
      </c>
      <c r="CN471" s="73" t="str">
        <f t="shared" si="196"/>
        <v/>
      </c>
      <c r="CO471" s="74" t="str">
        <f t="shared" si="197"/>
        <v/>
      </c>
      <c r="CP471" s="74" t="str">
        <f t="shared" si="201"/>
        <v/>
      </c>
      <c r="CQ471" s="118" t="str">
        <f t="shared" si="198"/>
        <v/>
      </c>
      <c r="CR471" s="118" t="str">
        <f t="shared" si="199"/>
        <v/>
      </c>
      <c r="CS471" s="75" t="str">
        <f t="shared" si="202"/>
        <v/>
      </c>
      <c r="CT471" s="75" t="str">
        <f t="shared" si="203"/>
        <v/>
      </c>
      <c r="CU471" s="74" t="str">
        <f t="shared" si="204"/>
        <v/>
      </c>
      <c r="CV471" s="74" t="str">
        <f t="shared" si="205"/>
        <v/>
      </c>
      <c r="CW471" s="74" t="str">
        <f t="shared" si="210"/>
        <v/>
      </c>
      <c r="CX471" s="110"/>
      <c r="CZ471" s="75">
        <f t="shared" si="211"/>
        <v>0</v>
      </c>
      <c r="DB471" s="74">
        <f>IF(Taula4[[#This Row],[Codi del contracte]]&lt;&gt;"",IF(Taula4[[#This Row],[Codi del contracte]]&gt;199,IF(Taula4[[#This Row],[Codi del contracte]]&lt;300,1,0),0),0)</f>
        <v>0</v>
      </c>
      <c r="DC471" s="74">
        <f>IF(Taula4[[#This Row],[Codi del contracte]]&lt;&gt;"",IF(Taula4[[#This Row],[Codi del contracte]]&gt;499,IF(Taula4[[#This Row],[Codi del contracte]]&lt;600,1,0),0),0)</f>
        <v>0</v>
      </c>
      <c r="DD471" s="74">
        <f t="shared" si="206"/>
        <v>0</v>
      </c>
      <c r="DE471" s="74">
        <f>IF(Taula4[[#This Row],[% Jornada (no posar el símbol %)]]=100,IF(DD471=1,2,0),0)</f>
        <v>0</v>
      </c>
      <c r="DF471" s="74">
        <f>IF(Taula4[[#This Row],[Import anual sol·licitat (màxim 1.200,00€ per treballador)]]=1200,IF(DE471=2,3,0),0)</f>
        <v>0</v>
      </c>
      <c r="DG471" s="74">
        <f>IF(Taula4[[#This Row],[% Jornada (no posar el símbol %)]]&lt;100,IF(Taula4[[#This Row],[Import anual sol·licitat (màxim 1.200,00€ per treballador)]]=1200,4,0),0)</f>
        <v>0</v>
      </c>
      <c r="DH471" s="74">
        <f t="shared" si="212"/>
        <v>0</v>
      </c>
      <c r="DI471" s="74" t="str">
        <f t="shared" si="213"/>
        <v/>
      </c>
      <c r="DJ471" s="74" t="str">
        <f t="shared" si="214"/>
        <v/>
      </c>
      <c r="DK471" s="74" t="str">
        <f t="shared" si="215"/>
        <v/>
      </c>
    </row>
    <row r="472" spans="1:115" ht="13.5" customHeight="1">
      <c r="A472" s="30"/>
      <c r="B472" s="76">
        <v>466</v>
      </c>
      <c r="C472" s="5"/>
      <c r="D472" s="138"/>
      <c r="E472" s="134"/>
      <c r="F472" s="132"/>
      <c r="G472" s="132"/>
      <c r="H472" s="5"/>
      <c r="I472" s="137"/>
      <c r="J472" s="5"/>
      <c r="K472" s="133"/>
      <c r="L472" s="214"/>
      <c r="M472" s="268"/>
      <c r="N472" s="160" t="str">
        <f t="shared" si="189"/>
        <v/>
      </c>
      <c r="O472" s="109"/>
      <c r="P472" s="7"/>
      <c r="Q472" s="7"/>
      <c r="R472" s="7"/>
      <c r="S472" s="7"/>
      <c r="CA472" s="69">
        <f t="shared" si="207"/>
        <v>0</v>
      </c>
      <c r="CB472" s="69" t="str">
        <f t="shared" si="190"/>
        <v/>
      </c>
      <c r="CC472" s="69" t="str">
        <f t="shared" si="191"/>
        <v/>
      </c>
      <c r="CD472" s="69">
        <f t="shared" si="200"/>
        <v>0</v>
      </c>
      <c r="CE472" s="69">
        <f t="shared" si="192"/>
        <v>0</v>
      </c>
      <c r="CF472" s="70" t="str">
        <f t="shared" si="193"/>
        <v/>
      </c>
      <c r="CG472" s="71">
        <f t="shared" si="194"/>
        <v>0</v>
      </c>
      <c r="CH472" s="71">
        <f t="shared" si="195"/>
        <v>0</v>
      </c>
      <c r="CI472" s="71">
        <f t="shared" si="208"/>
        <v>0</v>
      </c>
      <c r="CJ472" s="69">
        <f t="shared" si="209"/>
        <v>0</v>
      </c>
      <c r="CN472" s="73" t="str">
        <f t="shared" si="196"/>
        <v/>
      </c>
      <c r="CO472" s="74" t="str">
        <f t="shared" si="197"/>
        <v/>
      </c>
      <c r="CP472" s="74" t="str">
        <f t="shared" si="201"/>
        <v/>
      </c>
      <c r="CQ472" s="118" t="str">
        <f t="shared" si="198"/>
        <v/>
      </c>
      <c r="CR472" s="118" t="str">
        <f t="shared" si="199"/>
        <v/>
      </c>
      <c r="CS472" s="75" t="str">
        <f t="shared" si="202"/>
        <v/>
      </c>
      <c r="CT472" s="75" t="str">
        <f t="shared" si="203"/>
        <v/>
      </c>
      <c r="CU472" s="74" t="str">
        <f t="shared" si="204"/>
        <v/>
      </c>
      <c r="CV472" s="74" t="str">
        <f t="shared" si="205"/>
        <v/>
      </c>
      <c r="CW472" s="74" t="str">
        <f t="shared" si="210"/>
        <v/>
      </c>
      <c r="CX472" s="110"/>
      <c r="CZ472" s="75">
        <f t="shared" si="211"/>
        <v>0</v>
      </c>
      <c r="DB472" s="74">
        <f>IF(Taula4[[#This Row],[Codi del contracte]]&lt;&gt;"",IF(Taula4[[#This Row],[Codi del contracte]]&gt;199,IF(Taula4[[#This Row],[Codi del contracte]]&lt;300,1,0),0),0)</f>
        <v>0</v>
      </c>
      <c r="DC472" s="74">
        <f>IF(Taula4[[#This Row],[Codi del contracte]]&lt;&gt;"",IF(Taula4[[#This Row],[Codi del contracte]]&gt;499,IF(Taula4[[#This Row],[Codi del contracte]]&lt;600,1,0),0),0)</f>
        <v>0</v>
      </c>
      <c r="DD472" s="74">
        <f t="shared" si="206"/>
        <v>0</v>
      </c>
      <c r="DE472" s="74">
        <f>IF(Taula4[[#This Row],[% Jornada (no posar el símbol %)]]=100,IF(DD472=1,2,0),0)</f>
        <v>0</v>
      </c>
      <c r="DF472" s="74">
        <f>IF(Taula4[[#This Row],[Import anual sol·licitat (màxim 1.200,00€ per treballador)]]=1200,IF(DE472=2,3,0),0)</f>
        <v>0</v>
      </c>
      <c r="DG472" s="74">
        <f>IF(Taula4[[#This Row],[% Jornada (no posar el símbol %)]]&lt;100,IF(Taula4[[#This Row],[Import anual sol·licitat (màxim 1.200,00€ per treballador)]]=1200,4,0),0)</f>
        <v>0</v>
      </c>
      <c r="DH472" s="74">
        <f t="shared" si="212"/>
        <v>0</v>
      </c>
      <c r="DI472" s="74" t="str">
        <f t="shared" si="213"/>
        <v/>
      </c>
      <c r="DJ472" s="74" t="str">
        <f t="shared" si="214"/>
        <v/>
      </c>
      <c r="DK472" s="74" t="str">
        <f t="shared" si="215"/>
        <v/>
      </c>
    </row>
    <row r="473" spans="1:115" ht="13.5" customHeight="1">
      <c r="A473" s="30"/>
      <c r="B473" s="76">
        <v>467</v>
      </c>
      <c r="C473" s="5"/>
      <c r="D473" s="138"/>
      <c r="E473" s="134"/>
      <c r="F473" s="132"/>
      <c r="G473" s="132"/>
      <c r="H473" s="5"/>
      <c r="I473" s="137"/>
      <c r="J473" s="5"/>
      <c r="K473" s="133"/>
      <c r="L473" s="214"/>
      <c r="M473" s="268"/>
      <c r="N473" s="160" t="str">
        <f t="shared" si="189"/>
        <v/>
      </c>
      <c r="O473" s="109"/>
      <c r="P473" s="7"/>
      <c r="Q473" s="7"/>
      <c r="R473" s="7"/>
      <c r="S473" s="7"/>
      <c r="CA473" s="69">
        <f t="shared" si="207"/>
        <v>0</v>
      </c>
      <c r="CB473" s="69" t="str">
        <f t="shared" si="190"/>
        <v/>
      </c>
      <c r="CC473" s="69" t="str">
        <f t="shared" si="191"/>
        <v/>
      </c>
      <c r="CD473" s="69">
        <f t="shared" si="200"/>
        <v>0</v>
      </c>
      <c r="CE473" s="69">
        <f t="shared" si="192"/>
        <v>0</v>
      </c>
      <c r="CF473" s="70" t="str">
        <f t="shared" si="193"/>
        <v/>
      </c>
      <c r="CG473" s="71">
        <f t="shared" si="194"/>
        <v>0</v>
      </c>
      <c r="CH473" s="71">
        <f t="shared" si="195"/>
        <v>0</v>
      </c>
      <c r="CI473" s="71">
        <f t="shared" si="208"/>
        <v>0</v>
      </c>
      <c r="CJ473" s="69">
        <f t="shared" si="209"/>
        <v>0</v>
      </c>
      <c r="CN473" s="73" t="str">
        <f t="shared" si="196"/>
        <v/>
      </c>
      <c r="CO473" s="74" t="str">
        <f t="shared" si="197"/>
        <v/>
      </c>
      <c r="CP473" s="74" t="str">
        <f t="shared" si="201"/>
        <v/>
      </c>
      <c r="CQ473" s="118" t="str">
        <f t="shared" si="198"/>
        <v/>
      </c>
      <c r="CR473" s="118" t="str">
        <f t="shared" si="199"/>
        <v/>
      </c>
      <c r="CS473" s="75" t="str">
        <f t="shared" si="202"/>
        <v/>
      </c>
      <c r="CT473" s="75" t="str">
        <f t="shared" si="203"/>
        <v/>
      </c>
      <c r="CU473" s="74" t="str">
        <f t="shared" si="204"/>
        <v/>
      </c>
      <c r="CV473" s="74" t="str">
        <f t="shared" si="205"/>
        <v/>
      </c>
      <c r="CW473" s="74" t="str">
        <f t="shared" si="210"/>
        <v/>
      </c>
      <c r="CX473" s="110"/>
      <c r="CZ473" s="75">
        <f t="shared" si="211"/>
        <v>0</v>
      </c>
      <c r="DB473" s="74">
        <f>IF(Taula4[[#This Row],[Codi del contracte]]&lt;&gt;"",IF(Taula4[[#This Row],[Codi del contracte]]&gt;199,IF(Taula4[[#This Row],[Codi del contracte]]&lt;300,1,0),0),0)</f>
        <v>0</v>
      </c>
      <c r="DC473" s="74">
        <f>IF(Taula4[[#This Row],[Codi del contracte]]&lt;&gt;"",IF(Taula4[[#This Row],[Codi del contracte]]&gt;499,IF(Taula4[[#This Row],[Codi del contracte]]&lt;600,1,0),0),0)</f>
        <v>0</v>
      </c>
      <c r="DD473" s="74">
        <f t="shared" si="206"/>
        <v>0</v>
      </c>
      <c r="DE473" s="74">
        <f>IF(Taula4[[#This Row],[% Jornada (no posar el símbol %)]]=100,IF(DD473=1,2,0),0)</f>
        <v>0</v>
      </c>
      <c r="DF473" s="74">
        <f>IF(Taula4[[#This Row],[Import anual sol·licitat (màxim 1.200,00€ per treballador)]]=1200,IF(DE473=2,3,0),0)</f>
        <v>0</v>
      </c>
      <c r="DG473" s="74">
        <f>IF(Taula4[[#This Row],[% Jornada (no posar el símbol %)]]&lt;100,IF(Taula4[[#This Row],[Import anual sol·licitat (màxim 1.200,00€ per treballador)]]=1200,4,0),0)</f>
        <v>0</v>
      </c>
      <c r="DH473" s="74">
        <f t="shared" si="212"/>
        <v>0</v>
      </c>
      <c r="DI473" s="74" t="str">
        <f t="shared" si="213"/>
        <v/>
      </c>
      <c r="DJ473" s="74" t="str">
        <f t="shared" si="214"/>
        <v/>
      </c>
      <c r="DK473" s="74" t="str">
        <f t="shared" si="215"/>
        <v/>
      </c>
    </row>
    <row r="474" spans="1:115" ht="13.5" customHeight="1">
      <c r="A474" s="30"/>
      <c r="B474" s="76">
        <v>468</v>
      </c>
      <c r="C474" s="5"/>
      <c r="D474" s="138"/>
      <c r="E474" s="134"/>
      <c r="F474" s="132"/>
      <c r="G474" s="132"/>
      <c r="H474" s="5"/>
      <c r="I474" s="137"/>
      <c r="J474" s="5"/>
      <c r="K474" s="133"/>
      <c r="L474" s="214"/>
      <c r="M474" s="268"/>
      <c r="N474" s="160" t="str">
        <f t="shared" si="189"/>
        <v/>
      </c>
      <c r="O474" s="109"/>
      <c r="P474" s="7"/>
      <c r="Q474" s="7"/>
      <c r="R474" s="7"/>
      <c r="S474" s="7"/>
      <c r="CA474" s="69">
        <f t="shared" si="207"/>
        <v>0</v>
      </c>
      <c r="CB474" s="69" t="str">
        <f t="shared" si="190"/>
        <v/>
      </c>
      <c r="CC474" s="69" t="str">
        <f t="shared" si="191"/>
        <v/>
      </c>
      <c r="CD474" s="69">
        <f t="shared" si="200"/>
        <v>0</v>
      </c>
      <c r="CE474" s="69">
        <f t="shared" si="192"/>
        <v>0</v>
      </c>
      <c r="CF474" s="70" t="str">
        <f t="shared" si="193"/>
        <v/>
      </c>
      <c r="CG474" s="71">
        <f t="shared" si="194"/>
        <v>0</v>
      </c>
      <c r="CH474" s="71">
        <f t="shared" si="195"/>
        <v>0</v>
      </c>
      <c r="CI474" s="71">
        <f t="shared" si="208"/>
        <v>0</v>
      </c>
      <c r="CJ474" s="69">
        <f t="shared" si="209"/>
        <v>0</v>
      </c>
      <c r="CN474" s="73" t="str">
        <f t="shared" si="196"/>
        <v/>
      </c>
      <c r="CO474" s="74" t="str">
        <f t="shared" si="197"/>
        <v/>
      </c>
      <c r="CP474" s="74" t="str">
        <f t="shared" si="201"/>
        <v/>
      </c>
      <c r="CQ474" s="118" t="str">
        <f t="shared" si="198"/>
        <v/>
      </c>
      <c r="CR474" s="118" t="str">
        <f t="shared" si="199"/>
        <v/>
      </c>
      <c r="CS474" s="75" t="str">
        <f t="shared" si="202"/>
        <v/>
      </c>
      <c r="CT474" s="75" t="str">
        <f t="shared" si="203"/>
        <v/>
      </c>
      <c r="CU474" s="74" t="str">
        <f t="shared" si="204"/>
        <v/>
      </c>
      <c r="CV474" s="74" t="str">
        <f t="shared" si="205"/>
        <v/>
      </c>
      <c r="CW474" s="74" t="str">
        <f t="shared" si="210"/>
        <v/>
      </c>
      <c r="CX474" s="110"/>
      <c r="CZ474" s="75">
        <f t="shared" si="211"/>
        <v>0</v>
      </c>
      <c r="DB474" s="74">
        <f>IF(Taula4[[#This Row],[Codi del contracte]]&lt;&gt;"",IF(Taula4[[#This Row],[Codi del contracte]]&gt;199,IF(Taula4[[#This Row],[Codi del contracte]]&lt;300,1,0),0),0)</f>
        <v>0</v>
      </c>
      <c r="DC474" s="74">
        <f>IF(Taula4[[#This Row],[Codi del contracte]]&lt;&gt;"",IF(Taula4[[#This Row],[Codi del contracte]]&gt;499,IF(Taula4[[#This Row],[Codi del contracte]]&lt;600,1,0),0),0)</f>
        <v>0</v>
      </c>
      <c r="DD474" s="74">
        <f t="shared" si="206"/>
        <v>0</v>
      </c>
      <c r="DE474" s="74">
        <f>IF(Taula4[[#This Row],[% Jornada (no posar el símbol %)]]=100,IF(DD474=1,2,0),0)</f>
        <v>0</v>
      </c>
      <c r="DF474" s="74">
        <f>IF(Taula4[[#This Row],[Import anual sol·licitat (màxim 1.200,00€ per treballador)]]=1200,IF(DE474=2,3,0),0)</f>
        <v>0</v>
      </c>
      <c r="DG474" s="74">
        <f>IF(Taula4[[#This Row],[% Jornada (no posar el símbol %)]]&lt;100,IF(Taula4[[#This Row],[Import anual sol·licitat (màxim 1.200,00€ per treballador)]]=1200,4,0),0)</f>
        <v>0</v>
      </c>
      <c r="DH474" s="74">
        <f t="shared" si="212"/>
        <v>0</v>
      </c>
      <c r="DI474" s="74" t="str">
        <f t="shared" si="213"/>
        <v/>
      </c>
      <c r="DJ474" s="74" t="str">
        <f t="shared" si="214"/>
        <v/>
      </c>
      <c r="DK474" s="74" t="str">
        <f t="shared" si="215"/>
        <v/>
      </c>
    </row>
    <row r="475" spans="1:115" ht="13.5" customHeight="1">
      <c r="A475" s="30"/>
      <c r="B475" s="76">
        <v>469</v>
      </c>
      <c r="C475" s="5"/>
      <c r="D475" s="138"/>
      <c r="E475" s="134"/>
      <c r="F475" s="132"/>
      <c r="G475" s="132"/>
      <c r="H475" s="5"/>
      <c r="I475" s="137"/>
      <c r="J475" s="5"/>
      <c r="K475" s="133"/>
      <c r="L475" s="214"/>
      <c r="M475" s="268"/>
      <c r="N475" s="160" t="str">
        <f t="shared" si="189"/>
        <v/>
      </c>
      <c r="O475" s="109"/>
      <c r="P475" s="7"/>
      <c r="Q475" s="7"/>
      <c r="R475" s="7"/>
      <c r="S475" s="7"/>
      <c r="CA475" s="69">
        <f t="shared" si="207"/>
        <v>0</v>
      </c>
      <c r="CB475" s="69" t="str">
        <f t="shared" si="190"/>
        <v/>
      </c>
      <c r="CC475" s="69" t="str">
        <f t="shared" si="191"/>
        <v/>
      </c>
      <c r="CD475" s="69">
        <f t="shared" si="200"/>
        <v>0</v>
      </c>
      <c r="CE475" s="69">
        <f t="shared" si="192"/>
        <v>0</v>
      </c>
      <c r="CF475" s="70" t="str">
        <f t="shared" si="193"/>
        <v/>
      </c>
      <c r="CG475" s="71">
        <f t="shared" si="194"/>
        <v>0</v>
      </c>
      <c r="CH475" s="71">
        <f t="shared" si="195"/>
        <v>0</v>
      </c>
      <c r="CI475" s="71">
        <f t="shared" si="208"/>
        <v>0</v>
      </c>
      <c r="CJ475" s="69">
        <f t="shared" si="209"/>
        <v>0</v>
      </c>
      <c r="CN475" s="73" t="str">
        <f t="shared" si="196"/>
        <v/>
      </c>
      <c r="CO475" s="74" t="str">
        <f t="shared" si="197"/>
        <v/>
      </c>
      <c r="CP475" s="74" t="str">
        <f t="shared" si="201"/>
        <v/>
      </c>
      <c r="CQ475" s="118" t="str">
        <f t="shared" si="198"/>
        <v/>
      </c>
      <c r="CR475" s="118" t="str">
        <f t="shared" si="199"/>
        <v/>
      </c>
      <c r="CS475" s="75" t="str">
        <f t="shared" si="202"/>
        <v/>
      </c>
      <c r="CT475" s="75" t="str">
        <f t="shared" si="203"/>
        <v/>
      </c>
      <c r="CU475" s="74" t="str">
        <f t="shared" si="204"/>
        <v/>
      </c>
      <c r="CV475" s="74" t="str">
        <f t="shared" si="205"/>
        <v/>
      </c>
      <c r="CW475" s="74" t="str">
        <f t="shared" si="210"/>
        <v/>
      </c>
      <c r="CX475" s="110"/>
      <c r="CZ475" s="75">
        <f t="shared" si="211"/>
        <v>0</v>
      </c>
      <c r="DB475" s="74">
        <f>IF(Taula4[[#This Row],[Codi del contracte]]&lt;&gt;"",IF(Taula4[[#This Row],[Codi del contracte]]&gt;199,IF(Taula4[[#This Row],[Codi del contracte]]&lt;300,1,0),0),0)</f>
        <v>0</v>
      </c>
      <c r="DC475" s="74">
        <f>IF(Taula4[[#This Row],[Codi del contracte]]&lt;&gt;"",IF(Taula4[[#This Row],[Codi del contracte]]&gt;499,IF(Taula4[[#This Row],[Codi del contracte]]&lt;600,1,0),0),0)</f>
        <v>0</v>
      </c>
      <c r="DD475" s="74">
        <f t="shared" si="206"/>
        <v>0</v>
      </c>
      <c r="DE475" s="74">
        <f>IF(Taula4[[#This Row],[% Jornada (no posar el símbol %)]]=100,IF(DD475=1,2,0),0)</f>
        <v>0</v>
      </c>
      <c r="DF475" s="74">
        <f>IF(Taula4[[#This Row],[Import anual sol·licitat (màxim 1.200,00€ per treballador)]]=1200,IF(DE475=2,3,0),0)</f>
        <v>0</v>
      </c>
      <c r="DG475" s="74">
        <f>IF(Taula4[[#This Row],[% Jornada (no posar el símbol %)]]&lt;100,IF(Taula4[[#This Row],[Import anual sol·licitat (màxim 1.200,00€ per treballador)]]=1200,4,0),0)</f>
        <v>0</v>
      </c>
      <c r="DH475" s="74">
        <f t="shared" si="212"/>
        <v>0</v>
      </c>
      <c r="DI475" s="74" t="str">
        <f t="shared" si="213"/>
        <v/>
      </c>
      <c r="DJ475" s="74" t="str">
        <f t="shared" si="214"/>
        <v/>
      </c>
      <c r="DK475" s="74" t="str">
        <f t="shared" si="215"/>
        <v/>
      </c>
    </row>
    <row r="476" spans="1:115" ht="13.5" customHeight="1">
      <c r="A476" s="30"/>
      <c r="B476" s="76">
        <v>470</v>
      </c>
      <c r="C476" s="5"/>
      <c r="D476" s="138"/>
      <c r="E476" s="134"/>
      <c r="F476" s="132"/>
      <c r="G476" s="132"/>
      <c r="H476" s="5"/>
      <c r="I476" s="137"/>
      <c r="J476" s="5"/>
      <c r="K476" s="133"/>
      <c r="L476" s="214"/>
      <c r="M476" s="268"/>
      <c r="N476" s="160" t="str">
        <f t="shared" si="189"/>
        <v/>
      </c>
      <c r="O476" s="109"/>
      <c r="P476" s="7"/>
      <c r="Q476" s="7"/>
      <c r="R476" s="7"/>
      <c r="S476" s="7"/>
      <c r="CA476" s="69">
        <f t="shared" si="207"/>
        <v>0</v>
      </c>
      <c r="CB476" s="69" t="str">
        <f t="shared" si="190"/>
        <v/>
      </c>
      <c r="CC476" s="69" t="str">
        <f t="shared" si="191"/>
        <v/>
      </c>
      <c r="CD476" s="69">
        <f t="shared" si="200"/>
        <v>0</v>
      </c>
      <c r="CE476" s="69">
        <f t="shared" si="192"/>
        <v>0</v>
      </c>
      <c r="CF476" s="70" t="str">
        <f t="shared" si="193"/>
        <v/>
      </c>
      <c r="CG476" s="71">
        <f t="shared" si="194"/>
        <v>0</v>
      </c>
      <c r="CH476" s="71">
        <f t="shared" si="195"/>
        <v>0</v>
      </c>
      <c r="CI476" s="71">
        <f t="shared" si="208"/>
        <v>0</v>
      </c>
      <c r="CJ476" s="69">
        <f t="shared" si="209"/>
        <v>0</v>
      </c>
      <c r="CN476" s="73" t="str">
        <f t="shared" si="196"/>
        <v/>
      </c>
      <c r="CO476" s="74" t="str">
        <f t="shared" si="197"/>
        <v/>
      </c>
      <c r="CP476" s="74" t="str">
        <f t="shared" si="201"/>
        <v/>
      </c>
      <c r="CQ476" s="118" t="str">
        <f t="shared" si="198"/>
        <v/>
      </c>
      <c r="CR476" s="118" t="str">
        <f t="shared" si="199"/>
        <v/>
      </c>
      <c r="CS476" s="75" t="str">
        <f t="shared" si="202"/>
        <v/>
      </c>
      <c r="CT476" s="75" t="str">
        <f t="shared" si="203"/>
        <v/>
      </c>
      <c r="CU476" s="74" t="str">
        <f t="shared" si="204"/>
        <v/>
      </c>
      <c r="CV476" s="74" t="str">
        <f t="shared" si="205"/>
        <v/>
      </c>
      <c r="CW476" s="74" t="str">
        <f t="shared" si="210"/>
        <v/>
      </c>
      <c r="CX476" s="110"/>
      <c r="CZ476" s="75">
        <f t="shared" si="211"/>
        <v>0</v>
      </c>
      <c r="DB476" s="74">
        <f>IF(Taula4[[#This Row],[Codi del contracte]]&lt;&gt;"",IF(Taula4[[#This Row],[Codi del contracte]]&gt;199,IF(Taula4[[#This Row],[Codi del contracte]]&lt;300,1,0),0),0)</f>
        <v>0</v>
      </c>
      <c r="DC476" s="74">
        <f>IF(Taula4[[#This Row],[Codi del contracte]]&lt;&gt;"",IF(Taula4[[#This Row],[Codi del contracte]]&gt;499,IF(Taula4[[#This Row],[Codi del contracte]]&lt;600,1,0),0),0)</f>
        <v>0</v>
      </c>
      <c r="DD476" s="74">
        <f t="shared" si="206"/>
        <v>0</v>
      </c>
      <c r="DE476" s="74">
        <f>IF(Taula4[[#This Row],[% Jornada (no posar el símbol %)]]=100,IF(DD476=1,2,0),0)</f>
        <v>0</v>
      </c>
      <c r="DF476" s="74">
        <f>IF(Taula4[[#This Row],[Import anual sol·licitat (màxim 1.200,00€ per treballador)]]=1200,IF(DE476=2,3,0),0)</f>
        <v>0</v>
      </c>
      <c r="DG476" s="74">
        <f>IF(Taula4[[#This Row],[% Jornada (no posar el símbol %)]]&lt;100,IF(Taula4[[#This Row],[Import anual sol·licitat (màxim 1.200,00€ per treballador)]]=1200,4,0),0)</f>
        <v>0</v>
      </c>
      <c r="DH476" s="74">
        <f t="shared" si="212"/>
        <v>0</v>
      </c>
      <c r="DI476" s="74" t="str">
        <f t="shared" si="213"/>
        <v/>
      </c>
      <c r="DJ476" s="74" t="str">
        <f t="shared" si="214"/>
        <v/>
      </c>
      <c r="DK476" s="74" t="str">
        <f t="shared" si="215"/>
        <v/>
      </c>
    </row>
    <row r="477" spans="1:115" ht="13.5" customHeight="1">
      <c r="A477" s="30"/>
      <c r="B477" s="76">
        <v>471</v>
      </c>
      <c r="C477" s="5"/>
      <c r="D477" s="138"/>
      <c r="E477" s="134"/>
      <c r="F477" s="132"/>
      <c r="G477" s="132"/>
      <c r="H477" s="5"/>
      <c r="I477" s="137"/>
      <c r="J477" s="5"/>
      <c r="K477" s="133"/>
      <c r="L477" s="214"/>
      <c r="M477" s="268"/>
      <c r="N477" s="160" t="str">
        <f t="shared" si="189"/>
        <v/>
      </c>
      <c r="O477" s="109"/>
      <c r="P477" s="7"/>
      <c r="Q477" s="7"/>
      <c r="R477" s="7"/>
      <c r="S477" s="7"/>
      <c r="CA477" s="69">
        <f t="shared" si="207"/>
        <v>0</v>
      </c>
      <c r="CB477" s="69" t="str">
        <f t="shared" si="190"/>
        <v/>
      </c>
      <c r="CC477" s="69" t="str">
        <f t="shared" si="191"/>
        <v/>
      </c>
      <c r="CD477" s="69">
        <f t="shared" si="200"/>
        <v>0</v>
      </c>
      <c r="CE477" s="69">
        <f t="shared" si="192"/>
        <v>0</v>
      </c>
      <c r="CF477" s="70" t="str">
        <f t="shared" si="193"/>
        <v/>
      </c>
      <c r="CG477" s="71">
        <f t="shared" si="194"/>
        <v>0</v>
      </c>
      <c r="CH477" s="71">
        <f t="shared" si="195"/>
        <v>0</v>
      </c>
      <c r="CI477" s="71">
        <f t="shared" si="208"/>
        <v>0</v>
      </c>
      <c r="CJ477" s="69">
        <f t="shared" si="209"/>
        <v>0</v>
      </c>
      <c r="CN477" s="73" t="str">
        <f t="shared" si="196"/>
        <v/>
      </c>
      <c r="CO477" s="74" t="str">
        <f t="shared" si="197"/>
        <v/>
      </c>
      <c r="CP477" s="74" t="str">
        <f t="shared" si="201"/>
        <v/>
      </c>
      <c r="CQ477" s="118" t="str">
        <f t="shared" si="198"/>
        <v/>
      </c>
      <c r="CR477" s="118" t="str">
        <f t="shared" si="199"/>
        <v/>
      </c>
      <c r="CS477" s="75" t="str">
        <f t="shared" si="202"/>
        <v/>
      </c>
      <c r="CT477" s="75" t="str">
        <f t="shared" si="203"/>
        <v/>
      </c>
      <c r="CU477" s="74" t="str">
        <f t="shared" si="204"/>
        <v/>
      </c>
      <c r="CV477" s="74" t="str">
        <f t="shared" si="205"/>
        <v/>
      </c>
      <c r="CW477" s="74" t="str">
        <f t="shared" si="210"/>
        <v/>
      </c>
      <c r="CX477" s="110"/>
      <c r="CZ477" s="75">
        <f t="shared" si="211"/>
        <v>0</v>
      </c>
      <c r="DB477" s="74">
        <f>IF(Taula4[[#This Row],[Codi del contracte]]&lt;&gt;"",IF(Taula4[[#This Row],[Codi del contracte]]&gt;199,IF(Taula4[[#This Row],[Codi del contracte]]&lt;300,1,0),0),0)</f>
        <v>0</v>
      </c>
      <c r="DC477" s="74">
        <f>IF(Taula4[[#This Row],[Codi del contracte]]&lt;&gt;"",IF(Taula4[[#This Row],[Codi del contracte]]&gt;499,IF(Taula4[[#This Row],[Codi del contracte]]&lt;600,1,0),0),0)</f>
        <v>0</v>
      </c>
      <c r="DD477" s="74">
        <f t="shared" si="206"/>
        <v>0</v>
      </c>
      <c r="DE477" s="74">
        <f>IF(Taula4[[#This Row],[% Jornada (no posar el símbol %)]]=100,IF(DD477=1,2,0),0)</f>
        <v>0</v>
      </c>
      <c r="DF477" s="74">
        <f>IF(Taula4[[#This Row],[Import anual sol·licitat (màxim 1.200,00€ per treballador)]]=1200,IF(DE477=2,3,0),0)</f>
        <v>0</v>
      </c>
      <c r="DG477" s="74">
        <f>IF(Taula4[[#This Row],[% Jornada (no posar el símbol %)]]&lt;100,IF(Taula4[[#This Row],[Import anual sol·licitat (màxim 1.200,00€ per treballador)]]=1200,4,0),0)</f>
        <v>0</v>
      </c>
      <c r="DH477" s="74">
        <f t="shared" si="212"/>
        <v>0</v>
      </c>
      <c r="DI477" s="74" t="str">
        <f t="shared" si="213"/>
        <v/>
      </c>
      <c r="DJ477" s="74" t="str">
        <f t="shared" si="214"/>
        <v/>
      </c>
      <c r="DK477" s="74" t="str">
        <f t="shared" si="215"/>
        <v/>
      </c>
    </row>
    <row r="478" spans="1:115" ht="13.5" customHeight="1">
      <c r="A478" s="30"/>
      <c r="B478" s="76">
        <v>472</v>
      </c>
      <c r="C478" s="5"/>
      <c r="D478" s="138"/>
      <c r="E478" s="134"/>
      <c r="F478" s="132"/>
      <c r="G478" s="132"/>
      <c r="H478" s="5"/>
      <c r="I478" s="137"/>
      <c r="J478" s="5"/>
      <c r="K478" s="133"/>
      <c r="L478" s="214"/>
      <c r="M478" s="268"/>
      <c r="N478" s="160" t="str">
        <f t="shared" si="189"/>
        <v/>
      </c>
      <c r="O478" s="109"/>
      <c r="P478" s="7"/>
      <c r="Q478" s="7"/>
      <c r="R478" s="7"/>
      <c r="S478" s="7"/>
      <c r="CA478" s="69">
        <f t="shared" si="207"/>
        <v>0</v>
      </c>
      <c r="CB478" s="69" t="str">
        <f t="shared" si="190"/>
        <v/>
      </c>
      <c r="CC478" s="69" t="str">
        <f t="shared" si="191"/>
        <v/>
      </c>
      <c r="CD478" s="69">
        <f t="shared" si="200"/>
        <v>0</v>
      </c>
      <c r="CE478" s="69">
        <f t="shared" si="192"/>
        <v>0</v>
      </c>
      <c r="CF478" s="70" t="str">
        <f t="shared" si="193"/>
        <v/>
      </c>
      <c r="CG478" s="71">
        <f t="shared" si="194"/>
        <v>0</v>
      </c>
      <c r="CH478" s="71">
        <f t="shared" si="195"/>
        <v>0</v>
      </c>
      <c r="CI478" s="71">
        <f t="shared" si="208"/>
        <v>0</v>
      </c>
      <c r="CJ478" s="69">
        <f t="shared" si="209"/>
        <v>0</v>
      </c>
      <c r="CN478" s="73" t="str">
        <f t="shared" si="196"/>
        <v/>
      </c>
      <c r="CO478" s="74" t="str">
        <f t="shared" si="197"/>
        <v/>
      </c>
      <c r="CP478" s="74" t="str">
        <f t="shared" si="201"/>
        <v/>
      </c>
      <c r="CQ478" s="118" t="str">
        <f t="shared" si="198"/>
        <v/>
      </c>
      <c r="CR478" s="118" t="str">
        <f t="shared" si="199"/>
        <v/>
      </c>
      <c r="CS478" s="75" t="str">
        <f t="shared" si="202"/>
        <v/>
      </c>
      <c r="CT478" s="75" t="str">
        <f t="shared" si="203"/>
        <v/>
      </c>
      <c r="CU478" s="74" t="str">
        <f t="shared" si="204"/>
        <v/>
      </c>
      <c r="CV478" s="74" t="str">
        <f t="shared" si="205"/>
        <v/>
      </c>
      <c r="CW478" s="74" t="str">
        <f t="shared" si="210"/>
        <v/>
      </c>
      <c r="CX478" s="110"/>
      <c r="CZ478" s="75">
        <f t="shared" si="211"/>
        <v>0</v>
      </c>
      <c r="DB478" s="74">
        <f>IF(Taula4[[#This Row],[Codi del contracte]]&lt;&gt;"",IF(Taula4[[#This Row],[Codi del contracte]]&gt;199,IF(Taula4[[#This Row],[Codi del contracte]]&lt;300,1,0),0),0)</f>
        <v>0</v>
      </c>
      <c r="DC478" s="74">
        <f>IF(Taula4[[#This Row],[Codi del contracte]]&lt;&gt;"",IF(Taula4[[#This Row],[Codi del contracte]]&gt;499,IF(Taula4[[#This Row],[Codi del contracte]]&lt;600,1,0),0),0)</f>
        <v>0</v>
      </c>
      <c r="DD478" s="74">
        <f t="shared" si="206"/>
        <v>0</v>
      </c>
      <c r="DE478" s="74">
        <f>IF(Taula4[[#This Row],[% Jornada (no posar el símbol %)]]=100,IF(DD478=1,2,0),0)</f>
        <v>0</v>
      </c>
      <c r="DF478" s="74">
        <f>IF(Taula4[[#This Row],[Import anual sol·licitat (màxim 1.200,00€ per treballador)]]=1200,IF(DE478=2,3,0),0)</f>
        <v>0</v>
      </c>
      <c r="DG478" s="74">
        <f>IF(Taula4[[#This Row],[% Jornada (no posar el símbol %)]]&lt;100,IF(Taula4[[#This Row],[Import anual sol·licitat (màxim 1.200,00€ per treballador)]]=1200,4,0),0)</f>
        <v>0</v>
      </c>
      <c r="DH478" s="74">
        <f t="shared" si="212"/>
        <v>0</v>
      </c>
      <c r="DI478" s="74" t="str">
        <f t="shared" si="213"/>
        <v/>
      </c>
      <c r="DJ478" s="74" t="str">
        <f t="shared" si="214"/>
        <v/>
      </c>
      <c r="DK478" s="74" t="str">
        <f t="shared" si="215"/>
        <v/>
      </c>
    </row>
    <row r="479" spans="1:115" ht="13.5" customHeight="1">
      <c r="A479" s="30"/>
      <c r="B479" s="76">
        <v>473</v>
      </c>
      <c r="C479" s="5"/>
      <c r="D479" s="138"/>
      <c r="E479" s="134"/>
      <c r="F479" s="132"/>
      <c r="G479" s="132"/>
      <c r="H479" s="5"/>
      <c r="I479" s="137"/>
      <c r="J479" s="5"/>
      <c r="K479" s="133"/>
      <c r="L479" s="214"/>
      <c r="M479" s="268"/>
      <c r="N479" s="160" t="str">
        <f t="shared" si="189"/>
        <v/>
      </c>
      <c r="O479" s="109"/>
      <c r="P479" s="7"/>
      <c r="Q479" s="7"/>
      <c r="R479" s="7"/>
      <c r="S479" s="7"/>
      <c r="CA479" s="69">
        <f t="shared" si="207"/>
        <v>0</v>
      </c>
      <c r="CB479" s="69" t="str">
        <f t="shared" si="190"/>
        <v/>
      </c>
      <c r="CC479" s="69" t="str">
        <f t="shared" si="191"/>
        <v/>
      </c>
      <c r="CD479" s="69">
        <f t="shared" si="200"/>
        <v>0</v>
      </c>
      <c r="CE479" s="69">
        <f t="shared" si="192"/>
        <v>0</v>
      </c>
      <c r="CF479" s="70" t="str">
        <f t="shared" si="193"/>
        <v/>
      </c>
      <c r="CG479" s="71">
        <f t="shared" si="194"/>
        <v>0</v>
      </c>
      <c r="CH479" s="71">
        <f t="shared" si="195"/>
        <v>0</v>
      </c>
      <c r="CI479" s="71">
        <f t="shared" si="208"/>
        <v>0</v>
      </c>
      <c r="CJ479" s="69">
        <f t="shared" si="209"/>
        <v>0</v>
      </c>
      <c r="CN479" s="73" t="str">
        <f t="shared" si="196"/>
        <v/>
      </c>
      <c r="CO479" s="74" t="str">
        <f t="shared" si="197"/>
        <v/>
      </c>
      <c r="CP479" s="74" t="str">
        <f t="shared" si="201"/>
        <v/>
      </c>
      <c r="CQ479" s="118" t="str">
        <f t="shared" si="198"/>
        <v/>
      </c>
      <c r="CR479" s="118" t="str">
        <f t="shared" si="199"/>
        <v/>
      </c>
      <c r="CS479" s="75" t="str">
        <f t="shared" si="202"/>
        <v/>
      </c>
      <c r="CT479" s="75" t="str">
        <f t="shared" si="203"/>
        <v/>
      </c>
      <c r="CU479" s="74" t="str">
        <f t="shared" si="204"/>
        <v/>
      </c>
      <c r="CV479" s="74" t="str">
        <f t="shared" si="205"/>
        <v/>
      </c>
      <c r="CW479" s="74" t="str">
        <f t="shared" si="210"/>
        <v/>
      </c>
      <c r="CX479" s="110"/>
      <c r="CZ479" s="75">
        <f t="shared" si="211"/>
        <v>0</v>
      </c>
      <c r="DB479" s="74">
        <f>IF(Taula4[[#This Row],[Codi del contracte]]&lt;&gt;"",IF(Taula4[[#This Row],[Codi del contracte]]&gt;199,IF(Taula4[[#This Row],[Codi del contracte]]&lt;300,1,0),0),0)</f>
        <v>0</v>
      </c>
      <c r="DC479" s="74">
        <f>IF(Taula4[[#This Row],[Codi del contracte]]&lt;&gt;"",IF(Taula4[[#This Row],[Codi del contracte]]&gt;499,IF(Taula4[[#This Row],[Codi del contracte]]&lt;600,1,0),0),0)</f>
        <v>0</v>
      </c>
      <c r="DD479" s="74">
        <f t="shared" si="206"/>
        <v>0</v>
      </c>
      <c r="DE479" s="74">
        <f>IF(Taula4[[#This Row],[% Jornada (no posar el símbol %)]]=100,IF(DD479=1,2,0),0)</f>
        <v>0</v>
      </c>
      <c r="DF479" s="74">
        <f>IF(Taula4[[#This Row],[Import anual sol·licitat (màxim 1.200,00€ per treballador)]]=1200,IF(DE479=2,3,0),0)</f>
        <v>0</v>
      </c>
      <c r="DG479" s="74">
        <f>IF(Taula4[[#This Row],[% Jornada (no posar el símbol %)]]&lt;100,IF(Taula4[[#This Row],[Import anual sol·licitat (màxim 1.200,00€ per treballador)]]=1200,4,0),0)</f>
        <v>0</v>
      </c>
      <c r="DH479" s="74">
        <f t="shared" si="212"/>
        <v>0</v>
      </c>
      <c r="DI479" s="74" t="str">
        <f t="shared" si="213"/>
        <v/>
      </c>
      <c r="DJ479" s="74" t="str">
        <f t="shared" si="214"/>
        <v/>
      </c>
      <c r="DK479" s="74" t="str">
        <f t="shared" si="215"/>
        <v/>
      </c>
    </row>
    <row r="480" spans="1:115" ht="13.5" customHeight="1">
      <c r="A480" s="30"/>
      <c r="B480" s="76">
        <v>474</v>
      </c>
      <c r="C480" s="5"/>
      <c r="D480" s="138"/>
      <c r="E480" s="134"/>
      <c r="F480" s="132"/>
      <c r="G480" s="132"/>
      <c r="H480" s="5"/>
      <c r="I480" s="137"/>
      <c r="J480" s="5"/>
      <c r="K480" s="133"/>
      <c r="L480" s="214"/>
      <c r="M480" s="268"/>
      <c r="N480" s="160" t="str">
        <f t="shared" si="189"/>
        <v/>
      </c>
      <c r="O480" s="109"/>
      <c r="P480" s="7"/>
      <c r="Q480" s="7"/>
      <c r="R480" s="7"/>
      <c r="S480" s="7"/>
      <c r="CA480" s="69">
        <f t="shared" si="207"/>
        <v>0</v>
      </c>
      <c r="CB480" s="69" t="str">
        <f t="shared" si="190"/>
        <v/>
      </c>
      <c r="CC480" s="69" t="str">
        <f t="shared" si="191"/>
        <v/>
      </c>
      <c r="CD480" s="69">
        <f t="shared" si="200"/>
        <v>0</v>
      </c>
      <c r="CE480" s="69">
        <f t="shared" si="192"/>
        <v>0</v>
      </c>
      <c r="CF480" s="70" t="str">
        <f t="shared" si="193"/>
        <v/>
      </c>
      <c r="CG480" s="71">
        <f t="shared" si="194"/>
        <v>0</v>
      </c>
      <c r="CH480" s="71">
        <f t="shared" si="195"/>
        <v>0</v>
      </c>
      <c r="CI480" s="71">
        <f t="shared" si="208"/>
        <v>0</v>
      </c>
      <c r="CJ480" s="69">
        <f t="shared" si="209"/>
        <v>0</v>
      </c>
      <c r="CN480" s="73" t="str">
        <f t="shared" si="196"/>
        <v/>
      </c>
      <c r="CO480" s="74" t="str">
        <f t="shared" si="197"/>
        <v/>
      </c>
      <c r="CP480" s="74" t="str">
        <f t="shared" si="201"/>
        <v/>
      </c>
      <c r="CQ480" s="118" t="str">
        <f t="shared" si="198"/>
        <v/>
      </c>
      <c r="CR480" s="118" t="str">
        <f t="shared" si="199"/>
        <v/>
      </c>
      <c r="CS480" s="75" t="str">
        <f t="shared" si="202"/>
        <v/>
      </c>
      <c r="CT480" s="75" t="str">
        <f t="shared" si="203"/>
        <v/>
      </c>
      <c r="CU480" s="74" t="str">
        <f t="shared" si="204"/>
        <v/>
      </c>
      <c r="CV480" s="74" t="str">
        <f t="shared" si="205"/>
        <v/>
      </c>
      <c r="CW480" s="74" t="str">
        <f t="shared" si="210"/>
        <v/>
      </c>
      <c r="CX480" s="110"/>
      <c r="CZ480" s="75">
        <f t="shared" si="211"/>
        <v>0</v>
      </c>
      <c r="DB480" s="74">
        <f>IF(Taula4[[#This Row],[Codi del contracte]]&lt;&gt;"",IF(Taula4[[#This Row],[Codi del contracte]]&gt;199,IF(Taula4[[#This Row],[Codi del contracte]]&lt;300,1,0),0),0)</f>
        <v>0</v>
      </c>
      <c r="DC480" s="74">
        <f>IF(Taula4[[#This Row],[Codi del contracte]]&lt;&gt;"",IF(Taula4[[#This Row],[Codi del contracte]]&gt;499,IF(Taula4[[#This Row],[Codi del contracte]]&lt;600,1,0),0),0)</f>
        <v>0</v>
      </c>
      <c r="DD480" s="74">
        <f t="shared" si="206"/>
        <v>0</v>
      </c>
      <c r="DE480" s="74">
        <f>IF(Taula4[[#This Row],[% Jornada (no posar el símbol %)]]=100,IF(DD480=1,2,0),0)</f>
        <v>0</v>
      </c>
      <c r="DF480" s="74">
        <f>IF(Taula4[[#This Row],[Import anual sol·licitat (màxim 1.200,00€ per treballador)]]=1200,IF(DE480=2,3,0),0)</f>
        <v>0</v>
      </c>
      <c r="DG480" s="74">
        <f>IF(Taula4[[#This Row],[% Jornada (no posar el símbol %)]]&lt;100,IF(Taula4[[#This Row],[Import anual sol·licitat (màxim 1.200,00€ per treballador)]]=1200,4,0),0)</f>
        <v>0</v>
      </c>
      <c r="DH480" s="74">
        <f t="shared" si="212"/>
        <v>0</v>
      </c>
      <c r="DI480" s="74" t="str">
        <f t="shared" si="213"/>
        <v/>
      </c>
      <c r="DJ480" s="74" t="str">
        <f t="shared" si="214"/>
        <v/>
      </c>
      <c r="DK480" s="74" t="str">
        <f t="shared" si="215"/>
        <v/>
      </c>
    </row>
    <row r="481" spans="1:115" ht="13.5" customHeight="1">
      <c r="A481" s="30"/>
      <c r="B481" s="76">
        <v>475</v>
      </c>
      <c r="C481" s="5"/>
      <c r="D481" s="138"/>
      <c r="E481" s="134"/>
      <c r="F481" s="132"/>
      <c r="G481" s="132"/>
      <c r="H481" s="5"/>
      <c r="I481" s="137"/>
      <c r="J481" s="5"/>
      <c r="K481" s="133"/>
      <c r="L481" s="214"/>
      <c r="M481" s="268"/>
      <c r="N481" s="160" t="str">
        <f t="shared" si="189"/>
        <v/>
      </c>
      <c r="O481" s="109"/>
      <c r="P481" s="7"/>
      <c r="Q481" s="7"/>
      <c r="R481" s="7"/>
      <c r="S481" s="7"/>
      <c r="CA481" s="69">
        <f t="shared" si="207"/>
        <v>0</v>
      </c>
      <c r="CB481" s="69" t="str">
        <f t="shared" si="190"/>
        <v/>
      </c>
      <c r="CC481" s="69" t="str">
        <f t="shared" si="191"/>
        <v/>
      </c>
      <c r="CD481" s="69">
        <f t="shared" si="200"/>
        <v>0</v>
      </c>
      <c r="CE481" s="69">
        <f t="shared" si="192"/>
        <v>0</v>
      </c>
      <c r="CF481" s="70" t="str">
        <f t="shared" si="193"/>
        <v/>
      </c>
      <c r="CG481" s="71">
        <f t="shared" si="194"/>
        <v>0</v>
      </c>
      <c r="CH481" s="71">
        <f t="shared" si="195"/>
        <v>0</v>
      </c>
      <c r="CI481" s="71">
        <f t="shared" si="208"/>
        <v>0</v>
      </c>
      <c r="CJ481" s="69">
        <f t="shared" si="209"/>
        <v>0</v>
      </c>
      <c r="CN481" s="73" t="str">
        <f t="shared" si="196"/>
        <v/>
      </c>
      <c r="CO481" s="74" t="str">
        <f t="shared" si="197"/>
        <v/>
      </c>
      <c r="CP481" s="74" t="str">
        <f t="shared" si="201"/>
        <v/>
      </c>
      <c r="CQ481" s="118" t="str">
        <f t="shared" si="198"/>
        <v/>
      </c>
      <c r="CR481" s="118" t="str">
        <f t="shared" si="199"/>
        <v/>
      </c>
      <c r="CS481" s="75" t="str">
        <f t="shared" si="202"/>
        <v/>
      </c>
      <c r="CT481" s="75" t="str">
        <f t="shared" si="203"/>
        <v/>
      </c>
      <c r="CU481" s="74" t="str">
        <f t="shared" si="204"/>
        <v/>
      </c>
      <c r="CV481" s="74" t="str">
        <f t="shared" si="205"/>
        <v/>
      </c>
      <c r="CW481" s="74" t="str">
        <f t="shared" si="210"/>
        <v/>
      </c>
      <c r="CX481" s="110"/>
      <c r="CZ481" s="75">
        <f t="shared" si="211"/>
        <v>0</v>
      </c>
      <c r="DB481" s="74">
        <f>IF(Taula4[[#This Row],[Codi del contracte]]&lt;&gt;"",IF(Taula4[[#This Row],[Codi del contracte]]&gt;199,IF(Taula4[[#This Row],[Codi del contracte]]&lt;300,1,0),0),0)</f>
        <v>0</v>
      </c>
      <c r="DC481" s="74">
        <f>IF(Taula4[[#This Row],[Codi del contracte]]&lt;&gt;"",IF(Taula4[[#This Row],[Codi del contracte]]&gt;499,IF(Taula4[[#This Row],[Codi del contracte]]&lt;600,1,0),0),0)</f>
        <v>0</v>
      </c>
      <c r="DD481" s="74">
        <f t="shared" si="206"/>
        <v>0</v>
      </c>
      <c r="DE481" s="74">
        <f>IF(Taula4[[#This Row],[% Jornada (no posar el símbol %)]]=100,IF(DD481=1,2,0),0)</f>
        <v>0</v>
      </c>
      <c r="DF481" s="74">
        <f>IF(Taula4[[#This Row],[Import anual sol·licitat (màxim 1.200,00€ per treballador)]]=1200,IF(DE481=2,3,0),0)</f>
        <v>0</v>
      </c>
      <c r="DG481" s="74">
        <f>IF(Taula4[[#This Row],[% Jornada (no posar el símbol %)]]&lt;100,IF(Taula4[[#This Row],[Import anual sol·licitat (màxim 1.200,00€ per treballador)]]=1200,4,0),0)</f>
        <v>0</v>
      </c>
      <c r="DH481" s="74">
        <f t="shared" si="212"/>
        <v>0</v>
      </c>
      <c r="DI481" s="74" t="str">
        <f t="shared" si="213"/>
        <v/>
      </c>
      <c r="DJ481" s="74" t="str">
        <f t="shared" si="214"/>
        <v/>
      </c>
      <c r="DK481" s="74" t="str">
        <f t="shared" si="215"/>
        <v/>
      </c>
    </row>
    <row r="482" spans="1:115" ht="13.5" customHeight="1">
      <c r="A482" s="30"/>
      <c r="B482" s="76">
        <v>476</v>
      </c>
      <c r="C482" s="5"/>
      <c r="D482" s="138"/>
      <c r="E482" s="134"/>
      <c r="F482" s="132"/>
      <c r="G482" s="132"/>
      <c r="H482" s="5"/>
      <c r="I482" s="137"/>
      <c r="J482" s="5"/>
      <c r="K482" s="133"/>
      <c r="L482" s="214"/>
      <c r="M482" s="268"/>
      <c r="N482" s="160" t="str">
        <f t="shared" si="189"/>
        <v/>
      </c>
      <c r="O482" s="109"/>
      <c r="P482" s="7"/>
      <c r="Q482" s="7"/>
      <c r="R482" s="7"/>
      <c r="S482" s="7"/>
      <c r="CA482" s="69">
        <f t="shared" si="207"/>
        <v>0</v>
      </c>
      <c r="CB482" s="69" t="str">
        <f t="shared" si="190"/>
        <v/>
      </c>
      <c r="CC482" s="69" t="str">
        <f t="shared" si="191"/>
        <v/>
      </c>
      <c r="CD482" s="69">
        <f t="shared" si="200"/>
        <v>0</v>
      </c>
      <c r="CE482" s="69">
        <f t="shared" si="192"/>
        <v>0</v>
      </c>
      <c r="CF482" s="70" t="str">
        <f t="shared" si="193"/>
        <v/>
      </c>
      <c r="CG482" s="71">
        <f t="shared" si="194"/>
        <v>0</v>
      </c>
      <c r="CH482" s="71">
        <f t="shared" si="195"/>
        <v>0</v>
      </c>
      <c r="CI482" s="71">
        <f t="shared" si="208"/>
        <v>0</v>
      </c>
      <c r="CJ482" s="69">
        <f t="shared" si="209"/>
        <v>0</v>
      </c>
      <c r="CN482" s="73" t="str">
        <f t="shared" si="196"/>
        <v/>
      </c>
      <c r="CO482" s="74" t="str">
        <f t="shared" si="197"/>
        <v/>
      </c>
      <c r="CP482" s="74" t="str">
        <f t="shared" si="201"/>
        <v/>
      </c>
      <c r="CQ482" s="118" t="str">
        <f t="shared" si="198"/>
        <v/>
      </c>
      <c r="CR482" s="118" t="str">
        <f t="shared" si="199"/>
        <v/>
      </c>
      <c r="CS482" s="75" t="str">
        <f t="shared" si="202"/>
        <v/>
      </c>
      <c r="CT482" s="75" t="str">
        <f t="shared" si="203"/>
        <v/>
      </c>
      <c r="CU482" s="74" t="str">
        <f t="shared" si="204"/>
        <v/>
      </c>
      <c r="CV482" s="74" t="str">
        <f t="shared" si="205"/>
        <v/>
      </c>
      <c r="CW482" s="74" t="str">
        <f t="shared" si="210"/>
        <v/>
      </c>
      <c r="CX482" s="110"/>
      <c r="CZ482" s="75">
        <f t="shared" si="211"/>
        <v>0</v>
      </c>
      <c r="DB482" s="74">
        <f>IF(Taula4[[#This Row],[Codi del contracte]]&lt;&gt;"",IF(Taula4[[#This Row],[Codi del contracte]]&gt;199,IF(Taula4[[#This Row],[Codi del contracte]]&lt;300,1,0),0),0)</f>
        <v>0</v>
      </c>
      <c r="DC482" s="74">
        <f>IF(Taula4[[#This Row],[Codi del contracte]]&lt;&gt;"",IF(Taula4[[#This Row],[Codi del contracte]]&gt;499,IF(Taula4[[#This Row],[Codi del contracte]]&lt;600,1,0),0),0)</f>
        <v>0</v>
      </c>
      <c r="DD482" s="74">
        <f t="shared" si="206"/>
        <v>0</v>
      </c>
      <c r="DE482" s="74">
        <f>IF(Taula4[[#This Row],[% Jornada (no posar el símbol %)]]=100,IF(DD482=1,2,0),0)</f>
        <v>0</v>
      </c>
      <c r="DF482" s="74">
        <f>IF(Taula4[[#This Row],[Import anual sol·licitat (màxim 1.200,00€ per treballador)]]=1200,IF(DE482=2,3,0),0)</f>
        <v>0</v>
      </c>
      <c r="DG482" s="74">
        <f>IF(Taula4[[#This Row],[% Jornada (no posar el símbol %)]]&lt;100,IF(Taula4[[#This Row],[Import anual sol·licitat (màxim 1.200,00€ per treballador)]]=1200,4,0),0)</f>
        <v>0</v>
      </c>
      <c r="DH482" s="74">
        <f t="shared" si="212"/>
        <v>0</v>
      </c>
      <c r="DI482" s="74" t="str">
        <f t="shared" si="213"/>
        <v/>
      </c>
      <c r="DJ482" s="74" t="str">
        <f t="shared" si="214"/>
        <v/>
      </c>
      <c r="DK482" s="74" t="str">
        <f t="shared" si="215"/>
        <v/>
      </c>
    </row>
    <row r="483" spans="1:115" ht="13.5" customHeight="1">
      <c r="A483" s="30"/>
      <c r="B483" s="76">
        <v>477</v>
      </c>
      <c r="C483" s="5"/>
      <c r="D483" s="138"/>
      <c r="E483" s="134"/>
      <c r="F483" s="132"/>
      <c r="G483" s="132"/>
      <c r="H483" s="5"/>
      <c r="I483" s="137"/>
      <c r="J483" s="5"/>
      <c r="K483" s="133"/>
      <c r="L483" s="214"/>
      <c r="M483" s="268"/>
      <c r="N483" s="160" t="str">
        <f t="shared" si="189"/>
        <v/>
      </c>
      <c r="O483" s="109"/>
      <c r="P483" s="7"/>
      <c r="Q483" s="7"/>
      <c r="R483" s="7"/>
      <c r="S483" s="7"/>
      <c r="CA483" s="69">
        <f t="shared" si="207"/>
        <v>0</v>
      </c>
      <c r="CB483" s="69" t="str">
        <f t="shared" si="190"/>
        <v/>
      </c>
      <c r="CC483" s="69" t="str">
        <f t="shared" si="191"/>
        <v/>
      </c>
      <c r="CD483" s="69">
        <f t="shared" si="200"/>
        <v>0</v>
      </c>
      <c r="CE483" s="69">
        <f t="shared" si="192"/>
        <v>0</v>
      </c>
      <c r="CF483" s="70" t="str">
        <f t="shared" si="193"/>
        <v/>
      </c>
      <c r="CG483" s="71">
        <f t="shared" si="194"/>
        <v>0</v>
      </c>
      <c r="CH483" s="71">
        <f t="shared" si="195"/>
        <v>0</v>
      </c>
      <c r="CI483" s="71">
        <f t="shared" si="208"/>
        <v>0</v>
      </c>
      <c r="CJ483" s="69">
        <f t="shared" si="209"/>
        <v>0</v>
      </c>
      <c r="CN483" s="73" t="str">
        <f t="shared" si="196"/>
        <v/>
      </c>
      <c r="CO483" s="74" t="str">
        <f t="shared" si="197"/>
        <v/>
      </c>
      <c r="CP483" s="74" t="str">
        <f t="shared" si="201"/>
        <v/>
      </c>
      <c r="CQ483" s="118" t="str">
        <f t="shared" si="198"/>
        <v/>
      </c>
      <c r="CR483" s="118" t="str">
        <f t="shared" si="199"/>
        <v/>
      </c>
      <c r="CS483" s="75" t="str">
        <f t="shared" si="202"/>
        <v/>
      </c>
      <c r="CT483" s="75" t="str">
        <f t="shared" si="203"/>
        <v/>
      </c>
      <c r="CU483" s="74" t="str">
        <f t="shared" si="204"/>
        <v/>
      </c>
      <c r="CV483" s="74" t="str">
        <f t="shared" si="205"/>
        <v/>
      </c>
      <c r="CW483" s="74" t="str">
        <f t="shared" si="210"/>
        <v/>
      </c>
      <c r="CX483" s="110"/>
      <c r="CZ483" s="75">
        <f t="shared" si="211"/>
        <v>0</v>
      </c>
      <c r="DB483" s="74">
        <f>IF(Taula4[[#This Row],[Codi del contracte]]&lt;&gt;"",IF(Taula4[[#This Row],[Codi del contracte]]&gt;199,IF(Taula4[[#This Row],[Codi del contracte]]&lt;300,1,0),0),0)</f>
        <v>0</v>
      </c>
      <c r="DC483" s="74">
        <f>IF(Taula4[[#This Row],[Codi del contracte]]&lt;&gt;"",IF(Taula4[[#This Row],[Codi del contracte]]&gt;499,IF(Taula4[[#This Row],[Codi del contracte]]&lt;600,1,0),0),0)</f>
        <v>0</v>
      </c>
      <c r="DD483" s="74">
        <f t="shared" si="206"/>
        <v>0</v>
      </c>
      <c r="DE483" s="74">
        <f>IF(Taula4[[#This Row],[% Jornada (no posar el símbol %)]]=100,IF(DD483=1,2,0),0)</f>
        <v>0</v>
      </c>
      <c r="DF483" s="74">
        <f>IF(Taula4[[#This Row],[Import anual sol·licitat (màxim 1.200,00€ per treballador)]]=1200,IF(DE483=2,3,0),0)</f>
        <v>0</v>
      </c>
      <c r="DG483" s="74">
        <f>IF(Taula4[[#This Row],[% Jornada (no posar el símbol %)]]&lt;100,IF(Taula4[[#This Row],[Import anual sol·licitat (màxim 1.200,00€ per treballador)]]=1200,4,0),0)</f>
        <v>0</v>
      </c>
      <c r="DH483" s="74">
        <f t="shared" si="212"/>
        <v>0</v>
      </c>
      <c r="DI483" s="74" t="str">
        <f t="shared" si="213"/>
        <v/>
      </c>
      <c r="DJ483" s="74" t="str">
        <f t="shared" si="214"/>
        <v/>
      </c>
      <c r="DK483" s="74" t="str">
        <f t="shared" si="215"/>
        <v/>
      </c>
    </row>
    <row r="484" spans="1:115" ht="13.5" customHeight="1">
      <c r="A484" s="30"/>
      <c r="B484" s="76">
        <v>478</v>
      </c>
      <c r="C484" s="5"/>
      <c r="D484" s="138"/>
      <c r="E484" s="134"/>
      <c r="F484" s="132"/>
      <c r="G484" s="132"/>
      <c r="H484" s="5"/>
      <c r="I484" s="137"/>
      <c r="J484" s="5"/>
      <c r="K484" s="133"/>
      <c r="L484" s="214"/>
      <c r="M484" s="268"/>
      <c r="N484" s="160" t="str">
        <f t="shared" si="189"/>
        <v/>
      </c>
      <c r="O484" s="109"/>
      <c r="P484" s="7"/>
      <c r="Q484" s="7"/>
      <c r="R484" s="7"/>
      <c r="S484" s="7"/>
      <c r="CA484" s="69">
        <f t="shared" si="207"/>
        <v>0</v>
      </c>
      <c r="CB484" s="69" t="str">
        <f t="shared" si="190"/>
        <v/>
      </c>
      <c r="CC484" s="69" t="str">
        <f t="shared" si="191"/>
        <v/>
      </c>
      <c r="CD484" s="69">
        <f t="shared" si="200"/>
        <v>0</v>
      </c>
      <c r="CE484" s="69">
        <f t="shared" si="192"/>
        <v>0</v>
      </c>
      <c r="CF484" s="70" t="str">
        <f t="shared" si="193"/>
        <v/>
      </c>
      <c r="CG484" s="71">
        <f t="shared" si="194"/>
        <v>0</v>
      </c>
      <c r="CH484" s="71">
        <f t="shared" si="195"/>
        <v>0</v>
      </c>
      <c r="CI484" s="71">
        <f t="shared" si="208"/>
        <v>0</v>
      </c>
      <c r="CJ484" s="69">
        <f t="shared" si="209"/>
        <v>0</v>
      </c>
      <c r="CN484" s="73" t="str">
        <f t="shared" si="196"/>
        <v/>
      </c>
      <c r="CO484" s="74" t="str">
        <f t="shared" si="197"/>
        <v/>
      </c>
      <c r="CP484" s="74" t="str">
        <f t="shared" si="201"/>
        <v/>
      </c>
      <c r="CQ484" s="118" t="str">
        <f t="shared" si="198"/>
        <v/>
      </c>
      <c r="CR484" s="118" t="str">
        <f t="shared" si="199"/>
        <v/>
      </c>
      <c r="CS484" s="75" t="str">
        <f t="shared" si="202"/>
        <v/>
      </c>
      <c r="CT484" s="75" t="str">
        <f t="shared" si="203"/>
        <v/>
      </c>
      <c r="CU484" s="74" t="str">
        <f t="shared" si="204"/>
        <v/>
      </c>
      <c r="CV484" s="74" t="str">
        <f t="shared" si="205"/>
        <v/>
      </c>
      <c r="CW484" s="74" t="str">
        <f t="shared" si="210"/>
        <v/>
      </c>
      <c r="CX484" s="110"/>
      <c r="CZ484" s="75">
        <f t="shared" si="211"/>
        <v>0</v>
      </c>
      <c r="DB484" s="74">
        <f>IF(Taula4[[#This Row],[Codi del contracte]]&lt;&gt;"",IF(Taula4[[#This Row],[Codi del contracte]]&gt;199,IF(Taula4[[#This Row],[Codi del contracte]]&lt;300,1,0),0),0)</f>
        <v>0</v>
      </c>
      <c r="DC484" s="74">
        <f>IF(Taula4[[#This Row],[Codi del contracte]]&lt;&gt;"",IF(Taula4[[#This Row],[Codi del contracte]]&gt;499,IF(Taula4[[#This Row],[Codi del contracte]]&lt;600,1,0),0),0)</f>
        <v>0</v>
      </c>
      <c r="DD484" s="74">
        <f t="shared" si="206"/>
        <v>0</v>
      </c>
      <c r="DE484" s="74">
        <f>IF(Taula4[[#This Row],[% Jornada (no posar el símbol %)]]=100,IF(DD484=1,2,0),0)</f>
        <v>0</v>
      </c>
      <c r="DF484" s="74">
        <f>IF(Taula4[[#This Row],[Import anual sol·licitat (màxim 1.200,00€ per treballador)]]=1200,IF(DE484=2,3,0),0)</f>
        <v>0</v>
      </c>
      <c r="DG484" s="74">
        <f>IF(Taula4[[#This Row],[% Jornada (no posar el símbol %)]]&lt;100,IF(Taula4[[#This Row],[Import anual sol·licitat (màxim 1.200,00€ per treballador)]]=1200,4,0),0)</f>
        <v>0</v>
      </c>
      <c r="DH484" s="74">
        <f t="shared" si="212"/>
        <v>0</v>
      </c>
      <c r="DI484" s="74" t="str">
        <f t="shared" si="213"/>
        <v/>
      </c>
      <c r="DJ484" s="74" t="str">
        <f t="shared" si="214"/>
        <v/>
      </c>
      <c r="DK484" s="74" t="str">
        <f t="shared" si="215"/>
        <v/>
      </c>
    </row>
    <row r="485" spans="1:115" ht="13.5" customHeight="1">
      <c r="A485" s="30"/>
      <c r="B485" s="76">
        <v>479</v>
      </c>
      <c r="C485" s="5"/>
      <c r="D485" s="138"/>
      <c r="E485" s="134"/>
      <c r="F485" s="132"/>
      <c r="G485" s="132"/>
      <c r="H485" s="5"/>
      <c r="I485" s="137"/>
      <c r="J485" s="5"/>
      <c r="K485" s="133"/>
      <c r="L485" s="214"/>
      <c r="M485" s="268"/>
      <c r="N485" s="160" t="str">
        <f t="shared" si="189"/>
        <v/>
      </c>
      <c r="O485" s="109"/>
      <c r="P485" s="7"/>
      <c r="Q485" s="7"/>
      <c r="R485" s="7"/>
      <c r="S485" s="7"/>
      <c r="CA485" s="69">
        <f t="shared" si="207"/>
        <v>0</v>
      </c>
      <c r="CB485" s="69" t="str">
        <f t="shared" si="190"/>
        <v/>
      </c>
      <c r="CC485" s="69" t="str">
        <f t="shared" si="191"/>
        <v/>
      </c>
      <c r="CD485" s="69">
        <f t="shared" si="200"/>
        <v>0</v>
      </c>
      <c r="CE485" s="69">
        <f t="shared" si="192"/>
        <v>0</v>
      </c>
      <c r="CF485" s="70" t="str">
        <f t="shared" si="193"/>
        <v/>
      </c>
      <c r="CG485" s="71">
        <f t="shared" si="194"/>
        <v>0</v>
      </c>
      <c r="CH485" s="71">
        <f t="shared" si="195"/>
        <v>0</v>
      </c>
      <c r="CI485" s="71">
        <f t="shared" si="208"/>
        <v>0</v>
      </c>
      <c r="CJ485" s="69">
        <f t="shared" si="209"/>
        <v>0</v>
      </c>
      <c r="CN485" s="73" t="str">
        <f t="shared" si="196"/>
        <v/>
      </c>
      <c r="CO485" s="74" t="str">
        <f t="shared" si="197"/>
        <v/>
      </c>
      <c r="CP485" s="74" t="str">
        <f t="shared" si="201"/>
        <v/>
      </c>
      <c r="CQ485" s="118" t="str">
        <f t="shared" si="198"/>
        <v/>
      </c>
      <c r="CR485" s="118" t="str">
        <f t="shared" si="199"/>
        <v/>
      </c>
      <c r="CS485" s="75" t="str">
        <f t="shared" si="202"/>
        <v/>
      </c>
      <c r="CT485" s="75" t="str">
        <f t="shared" si="203"/>
        <v/>
      </c>
      <c r="CU485" s="74" t="str">
        <f t="shared" si="204"/>
        <v/>
      </c>
      <c r="CV485" s="74" t="str">
        <f t="shared" si="205"/>
        <v/>
      </c>
      <c r="CW485" s="74" t="str">
        <f t="shared" si="210"/>
        <v/>
      </c>
      <c r="CX485" s="110"/>
      <c r="CZ485" s="75">
        <f t="shared" si="211"/>
        <v>0</v>
      </c>
      <c r="DB485" s="74">
        <f>IF(Taula4[[#This Row],[Codi del contracte]]&lt;&gt;"",IF(Taula4[[#This Row],[Codi del contracte]]&gt;199,IF(Taula4[[#This Row],[Codi del contracte]]&lt;300,1,0),0),0)</f>
        <v>0</v>
      </c>
      <c r="DC485" s="74">
        <f>IF(Taula4[[#This Row],[Codi del contracte]]&lt;&gt;"",IF(Taula4[[#This Row],[Codi del contracte]]&gt;499,IF(Taula4[[#This Row],[Codi del contracte]]&lt;600,1,0),0),0)</f>
        <v>0</v>
      </c>
      <c r="DD485" s="74">
        <f t="shared" si="206"/>
        <v>0</v>
      </c>
      <c r="DE485" s="74">
        <f>IF(Taula4[[#This Row],[% Jornada (no posar el símbol %)]]=100,IF(DD485=1,2,0),0)</f>
        <v>0</v>
      </c>
      <c r="DF485" s="74">
        <f>IF(Taula4[[#This Row],[Import anual sol·licitat (màxim 1.200,00€ per treballador)]]=1200,IF(DE485=2,3,0),0)</f>
        <v>0</v>
      </c>
      <c r="DG485" s="74">
        <f>IF(Taula4[[#This Row],[% Jornada (no posar el símbol %)]]&lt;100,IF(Taula4[[#This Row],[Import anual sol·licitat (màxim 1.200,00€ per treballador)]]=1200,4,0),0)</f>
        <v>0</v>
      </c>
      <c r="DH485" s="74">
        <f t="shared" si="212"/>
        <v>0</v>
      </c>
      <c r="DI485" s="74" t="str">
        <f t="shared" si="213"/>
        <v/>
      </c>
      <c r="DJ485" s="74" t="str">
        <f t="shared" si="214"/>
        <v/>
      </c>
      <c r="DK485" s="74" t="str">
        <f t="shared" si="215"/>
        <v/>
      </c>
    </row>
    <row r="486" spans="1:115" ht="13.5" customHeight="1">
      <c r="A486" s="30"/>
      <c r="B486" s="76">
        <v>480</v>
      </c>
      <c r="C486" s="5"/>
      <c r="D486" s="138"/>
      <c r="E486" s="134"/>
      <c r="F486" s="132"/>
      <c r="G486" s="132"/>
      <c r="H486" s="5"/>
      <c r="I486" s="137"/>
      <c r="J486" s="5"/>
      <c r="K486" s="133"/>
      <c r="L486" s="214"/>
      <c r="M486" s="268"/>
      <c r="N486" s="160" t="str">
        <f t="shared" si="189"/>
        <v/>
      </c>
      <c r="O486" s="109"/>
      <c r="P486" s="7"/>
      <c r="Q486" s="7"/>
      <c r="R486" s="7"/>
      <c r="S486" s="7"/>
      <c r="CA486" s="69">
        <f t="shared" si="207"/>
        <v>0</v>
      </c>
      <c r="CB486" s="69" t="str">
        <f t="shared" si="190"/>
        <v/>
      </c>
      <c r="CC486" s="69" t="str">
        <f t="shared" si="191"/>
        <v/>
      </c>
      <c r="CD486" s="69">
        <f t="shared" si="200"/>
        <v>0</v>
      </c>
      <c r="CE486" s="69">
        <f t="shared" si="192"/>
        <v>0</v>
      </c>
      <c r="CF486" s="70" t="str">
        <f t="shared" si="193"/>
        <v/>
      </c>
      <c r="CG486" s="71">
        <f t="shared" si="194"/>
        <v>0</v>
      </c>
      <c r="CH486" s="71">
        <f t="shared" si="195"/>
        <v>0</v>
      </c>
      <c r="CI486" s="71">
        <f t="shared" si="208"/>
        <v>0</v>
      </c>
      <c r="CJ486" s="69">
        <f t="shared" si="209"/>
        <v>0</v>
      </c>
      <c r="CN486" s="73" t="str">
        <f t="shared" si="196"/>
        <v/>
      </c>
      <c r="CO486" s="74" t="str">
        <f t="shared" si="197"/>
        <v/>
      </c>
      <c r="CP486" s="74" t="str">
        <f t="shared" si="201"/>
        <v/>
      </c>
      <c r="CQ486" s="118" t="str">
        <f t="shared" si="198"/>
        <v/>
      </c>
      <c r="CR486" s="118" t="str">
        <f t="shared" si="199"/>
        <v/>
      </c>
      <c r="CS486" s="75" t="str">
        <f t="shared" si="202"/>
        <v/>
      </c>
      <c r="CT486" s="75" t="str">
        <f t="shared" si="203"/>
        <v/>
      </c>
      <c r="CU486" s="74" t="str">
        <f t="shared" si="204"/>
        <v/>
      </c>
      <c r="CV486" s="74" t="str">
        <f t="shared" si="205"/>
        <v/>
      </c>
      <c r="CW486" s="74" t="str">
        <f t="shared" si="210"/>
        <v/>
      </c>
      <c r="CX486" s="110"/>
      <c r="CZ486" s="75">
        <f t="shared" si="211"/>
        <v>0</v>
      </c>
      <c r="DB486" s="74">
        <f>IF(Taula4[[#This Row],[Codi del contracte]]&lt;&gt;"",IF(Taula4[[#This Row],[Codi del contracte]]&gt;199,IF(Taula4[[#This Row],[Codi del contracte]]&lt;300,1,0),0),0)</f>
        <v>0</v>
      </c>
      <c r="DC486" s="74">
        <f>IF(Taula4[[#This Row],[Codi del contracte]]&lt;&gt;"",IF(Taula4[[#This Row],[Codi del contracte]]&gt;499,IF(Taula4[[#This Row],[Codi del contracte]]&lt;600,1,0),0),0)</f>
        <v>0</v>
      </c>
      <c r="DD486" s="74">
        <f t="shared" si="206"/>
        <v>0</v>
      </c>
      <c r="DE486" s="74">
        <f>IF(Taula4[[#This Row],[% Jornada (no posar el símbol %)]]=100,IF(DD486=1,2,0),0)</f>
        <v>0</v>
      </c>
      <c r="DF486" s="74">
        <f>IF(Taula4[[#This Row],[Import anual sol·licitat (màxim 1.200,00€ per treballador)]]=1200,IF(DE486=2,3,0),0)</f>
        <v>0</v>
      </c>
      <c r="DG486" s="74">
        <f>IF(Taula4[[#This Row],[% Jornada (no posar el símbol %)]]&lt;100,IF(Taula4[[#This Row],[Import anual sol·licitat (màxim 1.200,00€ per treballador)]]=1200,4,0),0)</f>
        <v>0</v>
      </c>
      <c r="DH486" s="74">
        <f t="shared" si="212"/>
        <v>0</v>
      </c>
      <c r="DI486" s="74" t="str">
        <f t="shared" si="213"/>
        <v/>
      </c>
      <c r="DJ486" s="74" t="str">
        <f t="shared" si="214"/>
        <v/>
      </c>
      <c r="DK486" s="74" t="str">
        <f t="shared" si="215"/>
        <v/>
      </c>
    </row>
    <row r="487" spans="1:115" ht="13.5" customHeight="1">
      <c r="A487" s="30"/>
      <c r="B487" s="76">
        <v>481</v>
      </c>
      <c r="C487" s="5"/>
      <c r="D487" s="138"/>
      <c r="E487" s="134"/>
      <c r="F487" s="132"/>
      <c r="G487" s="132"/>
      <c r="H487" s="5"/>
      <c r="I487" s="137"/>
      <c r="J487" s="5"/>
      <c r="K487" s="133"/>
      <c r="L487" s="214"/>
      <c r="M487" s="268"/>
      <c r="N487" s="160" t="str">
        <f t="shared" si="189"/>
        <v/>
      </c>
      <c r="O487" s="109"/>
      <c r="P487" s="7"/>
      <c r="Q487" s="7"/>
      <c r="R487" s="7"/>
      <c r="S487" s="7"/>
      <c r="CA487" s="69">
        <f t="shared" si="207"/>
        <v>0</v>
      </c>
      <c r="CB487" s="69" t="str">
        <f t="shared" si="190"/>
        <v/>
      </c>
      <c r="CC487" s="69" t="str">
        <f t="shared" si="191"/>
        <v/>
      </c>
      <c r="CD487" s="69">
        <f t="shared" si="200"/>
        <v>0</v>
      </c>
      <c r="CE487" s="69">
        <f t="shared" si="192"/>
        <v>0</v>
      </c>
      <c r="CF487" s="70" t="str">
        <f t="shared" si="193"/>
        <v/>
      </c>
      <c r="CG487" s="71">
        <f t="shared" si="194"/>
        <v>0</v>
      </c>
      <c r="CH487" s="71">
        <f t="shared" si="195"/>
        <v>0</v>
      </c>
      <c r="CI487" s="71">
        <f t="shared" si="208"/>
        <v>0</v>
      </c>
      <c r="CJ487" s="69">
        <f t="shared" si="209"/>
        <v>0</v>
      </c>
      <c r="CN487" s="73" t="str">
        <f t="shared" si="196"/>
        <v/>
      </c>
      <c r="CO487" s="74" t="str">
        <f t="shared" si="197"/>
        <v/>
      </c>
      <c r="CP487" s="74" t="str">
        <f t="shared" si="201"/>
        <v/>
      </c>
      <c r="CQ487" s="118" t="str">
        <f t="shared" si="198"/>
        <v/>
      </c>
      <c r="CR487" s="118" t="str">
        <f t="shared" si="199"/>
        <v/>
      </c>
      <c r="CS487" s="75" t="str">
        <f t="shared" si="202"/>
        <v/>
      </c>
      <c r="CT487" s="75" t="str">
        <f t="shared" si="203"/>
        <v/>
      </c>
      <c r="CU487" s="74" t="str">
        <f t="shared" si="204"/>
        <v/>
      </c>
      <c r="CV487" s="74" t="str">
        <f t="shared" si="205"/>
        <v/>
      </c>
      <c r="CW487" s="74" t="str">
        <f t="shared" si="210"/>
        <v/>
      </c>
      <c r="CX487" s="110"/>
      <c r="CZ487" s="75">
        <f t="shared" si="211"/>
        <v>0</v>
      </c>
      <c r="DB487" s="74">
        <f>IF(Taula4[[#This Row],[Codi del contracte]]&lt;&gt;"",IF(Taula4[[#This Row],[Codi del contracte]]&gt;199,IF(Taula4[[#This Row],[Codi del contracte]]&lt;300,1,0),0),0)</f>
        <v>0</v>
      </c>
      <c r="DC487" s="74">
        <f>IF(Taula4[[#This Row],[Codi del contracte]]&lt;&gt;"",IF(Taula4[[#This Row],[Codi del contracte]]&gt;499,IF(Taula4[[#This Row],[Codi del contracte]]&lt;600,1,0),0),0)</f>
        <v>0</v>
      </c>
      <c r="DD487" s="74">
        <f t="shared" si="206"/>
        <v>0</v>
      </c>
      <c r="DE487" s="74">
        <f>IF(Taula4[[#This Row],[% Jornada (no posar el símbol %)]]=100,IF(DD487=1,2,0),0)</f>
        <v>0</v>
      </c>
      <c r="DF487" s="74">
        <f>IF(Taula4[[#This Row],[Import anual sol·licitat (màxim 1.200,00€ per treballador)]]=1200,IF(DE487=2,3,0),0)</f>
        <v>0</v>
      </c>
      <c r="DG487" s="74">
        <f>IF(Taula4[[#This Row],[% Jornada (no posar el símbol %)]]&lt;100,IF(Taula4[[#This Row],[Import anual sol·licitat (màxim 1.200,00€ per treballador)]]=1200,4,0),0)</f>
        <v>0</v>
      </c>
      <c r="DH487" s="74">
        <f t="shared" si="212"/>
        <v>0</v>
      </c>
      <c r="DI487" s="74" t="str">
        <f t="shared" si="213"/>
        <v/>
      </c>
      <c r="DJ487" s="74" t="str">
        <f t="shared" si="214"/>
        <v/>
      </c>
      <c r="DK487" s="74" t="str">
        <f t="shared" si="215"/>
        <v/>
      </c>
    </row>
    <row r="488" spans="1:115" ht="13.5" customHeight="1">
      <c r="A488" s="30"/>
      <c r="B488" s="76">
        <v>482</v>
      </c>
      <c r="C488" s="5"/>
      <c r="D488" s="138"/>
      <c r="E488" s="134"/>
      <c r="F488" s="132"/>
      <c r="G488" s="132"/>
      <c r="H488" s="5"/>
      <c r="I488" s="137"/>
      <c r="J488" s="5"/>
      <c r="K488" s="133"/>
      <c r="L488" s="214"/>
      <c r="M488" s="268"/>
      <c r="N488" s="160" t="str">
        <f t="shared" si="189"/>
        <v/>
      </c>
      <c r="O488" s="109"/>
      <c r="P488" s="7"/>
      <c r="Q488" s="7"/>
      <c r="R488" s="7"/>
      <c r="S488" s="7"/>
      <c r="CA488" s="69">
        <f t="shared" si="207"/>
        <v>0</v>
      </c>
      <c r="CB488" s="69" t="str">
        <f t="shared" si="190"/>
        <v/>
      </c>
      <c r="CC488" s="69" t="str">
        <f t="shared" si="191"/>
        <v/>
      </c>
      <c r="CD488" s="69">
        <f t="shared" si="200"/>
        <v>0</v>
      </c>
      <c r="CE488" s="69">
        <f t="shared" si="192"/>
        <v>0</v>
      </c>
      <c r="CF488" s="70" t="str">
        <f t="shared" si="193"/>
        <v/>
      </c>
      <c r="CG488" s="71">
        <f t="shared" si="194"/>
        <v>0</v>
      </c>
      <c r="CH488" s="71">
        <f t="shared" si="195"/>
        <v>0</v>
      </c>
      <c r="CI488" s="71">
        <f t="shared" si="208"/>
        <v>0</v>
      </c>
      <c r="CJ488" s="69">
        <f t="shared" si="209"/>
        <v>0</v>
      </c>
      <c r="CN488" s="73" t="str">
        <f t="shared" si="196"/>
        <v/>
      </c>
      <c r="CO488" s="74" t="str">
        <f t="shared" si="197"/>
        <v/>
      </c>
      <c r="CP488" s="74" t="str">
        <f t="shared" si="201"/>
        <v/>
      </c>
      <c r="CQ488" s="118" t="str">
        <f t="shared" si="198"/>
        <v/>
      </c>
      <c r="CR488" s="118" t="str">
        <f t="shared" si="199"/>
        <v/>
      </c>
      <c r="CS488" s="75" t="str">
        <f t="shared" si="202"/>
        <v/>
      </c>
      <c r="CT488" s="75" t="str">
        <f t="shared" si="203"/>
        <v/>
      </c>
      <c r="CU488" s="74" t="str">
        <f t="shared" si="204"/>
        <v/>
      </c>
      <c r="CV488" s="74" t="str">
        <f t="shared" si="205"/>
        <v/>
      </c>
      <c r="CW488" s="74" t="str">
        <f t="shared" si="210"/>
        <v/>
      </c>
      <c r="CX488" s="110"/>
      <c r="CZ488" s="75">
        <f t="shared" si="211"/>
        <v>0</v>
      </c>
      <c r="DB488" s="74">
        <f>IF(Taula4[[#This Row],[Codi del contracte]]&lt;&gt;"",IF(Taula4[[#This Row],[Codi del contracte]]&gt;199,IF(Taula4[[#This Row],[Codi del contracte]]&lt;300,1,0),0),0)</f>
        <v>0</v>
      </c>
      <c r="DC488" s="74">
        <f>IF(Taula4[[#This Row],[Codi del contracte]]&lt;&gt;"",IF(Taula4[[#This Row],[Codi del contracte]]&gt;499,IF(Taula4[[#This Row],[Codi del contracte]]&lt;600,1,0),0),0)</f>
        <v>0</v>
      </c>
      <c r="DD488" s="74">
        <f t="shared" si="206"/>
        <v>0</v>
      </c>
      <c r="DE488" s="74">
        <f>IF(Taula4[[#This Row],[% Jornada (no posar el símbol %)]]=100,IF(DD488=1,2,0),0)</f>
        <v>0</v>
      </c>
      <c r="DF488" s="74">
        <f>IF(Taula4[[#This Row],[Import anual sol·licitat (màxim 1.200,00€ per treballador)]]=1200,IF(DE488=2,3,0),0)</f>
        <v>0</v>
      </c>
      <c r="DG488" s="74">
        <f>IF(Taula4[[#This Row],[% Jornada (no posar el símbol %)]]&lt;100,IF(Taula4[[#This Row],[Import anual sol·licitat (màxim 1.200,00€ per treballador)]]=1200,4,0),0)</f>
        <v>0</v>
      </c>
      <c r="DH488" s="74">
        <f t="shared" si="212"/>
        <v>0</v>
      </c>
      <c r="DI488" s="74" t="str">
        <f t="shared" si="213"/>
        <v/>
      </c>
      <c r="DJ488" s="74" t="str">
        <f t="shared" si="214"/>
        <v/>
      </c>
      <c r="DK488" s="74" t="str">
        <f t="shared" si="215"/>
        <v/>
      </c>
    </row>
    <row r="489" spans="1:115" ht="13.5" customHeight="1">
      <c r="A489" s="30"/>
      <c r="B489" s="76">
        <v>483</v>
      </c>
      <c r="C489" s="5"/>
      <c r="D489" s="138"/>
      <c r="E489" s="134"/>
      <c r="F489" s="132"/>
      <c r="G489" s="132"/>
      <c r="H489" s="5"/>
      <c r="I489" s="137"/>
      <c r="J489" s="5"/>
      <c r="K489" s="133"/>
      <c r="L489" s="214"/>
      <c r="M489" s="268"/>
      <c r="N489" s="160" t="str">
        <f t="shared" si="189"/>
        <v/>
      </c>
      <c r="O489" s="109"/>
      <c r="P489" s="7"/>
      <c r="Q489" s="7"/>
      <c r="R489" s="7"/>
      <c r="S489" s="7"/>
      <c r="CA489" s="69">
        <f t="shared" si="207"/>
        <v>0</v>
      </c>
      <c r="CB489" s="69" t="str">
        <f t="shared" si="190"/>
        <v/>
      </c>
      <c r="CC489" s="69" t="str">
        <f t="shared" si="191"/>
        <v/>
      </c>
      <c r="CD489" s="69">
        <f t="shared" si="200"/>
        <v>0</v>
      </c>
      <c r="CE489" s="69">
        <f t="shared" si="192"/>
        <v>0</v>
      </c>
      <c r="CF489" s="70" t="str">
        <f t="shared" si="193"/>
        <v/>
      </c>
      <c r="CG489" s="71">
        <f t="shared" si="194"/>
        <v>0</v>
      </c>
      <c r="CH489" s="71">
        <f t="shared" si="195"/>
        <v>0</v>
      </c>
      <c r="CI489" s="71">
        <f t="shared" si="208"/>
        <v>0</v>
      </c>
      <c r="CJ489" s="69">
        <f t="shared" si="209"/>
        <v>0</v>
      </c>
      <c r="CN489" s="73" t="str">
        <f t="shared" si="196"/>
        <v/>
      </c>
      <c r="CO489" s="74" t="str">
        <f t="shared" si="197"/>
        <v/>
      </c>
      <c r="CP489" s="74" t="str">
        <f t="shared" si="201"/>
        <v/>
      </c>
      <c r="CQ489" s="118" t="str">
        <f t="shared" si="198"/>
        <v/>
      </c>
      <c r="CR489" s="118" t="str">
        <f t="shared" si="199"/>
        <v/>
      </c>
      <c r="CS489" s="75" t="str">
        <f t="shared" si="202"/>
        <v/>
      </c>
      <c r="CT489" s="75" t="str">
        <f t="shared" si="203"/>
        <v/>
      </c>
      <c r="CU489" s="74" t="str">
        <f t="shared" si="204"/>
        <v/>
      </c>
      <c r="CV489" s="74" t="str">
        <f t="shared" si="205"/>
        <v/>
      </c>
      <c r="CW489" s="74" t="str">
        <f t="shared" si="210"/>
        <v/>
      </c>
      <c r="CX489" s="110"/>
      <c r="CZ489" s="75">
        <f t="shared" si="211"/>
        <v>0</v>
      </c>
      <c r="DB489" s="74">
        <f>IF(Taula4[[#This Row],[Codi del contracte]]&lt;&gt;"",IF(Taula4[[#This Row],[Codi del contracte]]&gt;199,IF(Taula4[[#This Row],[Codi del contracte]]&lt;300,1,0),0),0)</f>
        <v>0</v>
      </c>
      <c r="DC489" s="74">
        <f>IF(Taula4[[#This Row],[Codi del contracte]]&lt;&gt;"",IF(Taula4[[#This Row],[Codi del contracte]]&gt;499,IF(Taula4[[#This Row],[Codi del contracte]]&lt;600,1,0),0),0)</f>
        <v>0</v>
      </c>
      <c r="DD489" s="74">
        <f t="shared" si="206"/>
        <v>0</v>
      </c>
      <c r="DE489" s="74">
        <f>IF(Taula4[[#This Row],[% Jornada (no posar el símbol %)]]=100,IF(DD489=1,2,0),0)</f>
        <v>0</v>
      </c>
      <c r="DF489" s="74">
        <f>IF(Taula4[[#This Row],[Import anual sol·licitat (màxim 1.200,00€ per treballador)]]=1200,IF(DE489=2,3,0),0)</f>
        <v>0</v>
      </c>
      <c r="DG489" s="74">
        <f>IF(Taula4[[#This Row],[% Jornada (no posar el símbol %)]]&lt;100,IF(Taula4[[#This Row],[Import anual sol·licitat (màxim 1.200,00€ per treballador)]]=1200,4,0),0)</f>
        <v>0</v>
      </c>
      <c r="DH489" s="74">
        <f t="shared" si="212"/>
        <v>0</v>
      </c>
      <c r="DI489" s="74" t="str">
        <f t="shared" si="213"/>
        <v/>
      </c>
      <c r="DJ489" s="74" t="str">
        <f t="shared" si="214"/>
        <v/>
      </c>
      <c r="DK489" s="74" t="str">
        <f t="shared" si="215"/>
        <v/>
      </c>
    </row>
    <row r="490" spans="1:115" ht="13.5" customHeight="1">
      <c r="A490" s="30"/>
      <c r="B490" s="76">
        <v>484</v>
      </c>
      <c r="C490" s="5"/>
      <c r="D490" s="138"/>
      <c r="E490" s="134"/>
      <c r="F490" s="132"/>
      <c r="G490" s="132"/>
      <c r="H490" s="5"/>
      <c r="I490" s="137"/>
      <c r="J490" s="5"/>
      <c r="K490" s="133"/>
      <c r="L490" s="214"/>
      <c r="M490" s="268"/>
      <c r="N490" s="160" t="str">
        <f t="shared" si="189"/>
        <v/>
      </c>
      <c r="O490" s="109"/>
      <c r="P490" s="7"/>
      <c r="Q490" s="7"/>
      <c r="R490" s="7"/>
      <c r="S490" s="7"/>
      <c r="CA490" s="69">
        <f t="shared" si="207"/>
        <v>0</v>
      </c>
      <c r="CB490" s="69" t="str">
        <f t="shared" si="190"/>
        <v/>
      </c>
      <c r="CC490" s="69" t="str">
        <f t="shared" si="191"/>
        <v/>
      </c>
      <c r="CD490" s="69">
        <f t="shared" si="200"/>
        <v>0</v>
      </c>
      <c r="CE490" s="69">
        <f t="shared" si="192"/>
        <v>0</v>
      </c>
      <c r="CF490" s="70" t="str">
        <f t="shared" si="193"/>
        <v/>
      </c>
      <c r="CG490" s="71">
        <f t="shared" si="194"/>
        <v>0</v>
      </c>
      <c r="CH490" s="71">
        <f t="shared" si="195"/>
        <v>0</v>
      </c>
      <c r="CI490" s="71">
        <f t="shared" si="208"/>
        <v>0</v>
      </c>
      <c r="CJ490" s="69">
        <f t="shared" si="209"/>
        <v>0</v>
      </c>
      <c r="CN490" s="73" t="str">
        <f t="shared" si="196"/>
        <v/>
      </c>
      <c r="CO490" s="74" t="str">
        <f t="shared" si="197"/>
        <v/>
      </c>
      <c r="CP490" s="74" t="str">
        <f t="shared" si="201"/>
        <v/>
      </c>
      <c r="CQ490" s="118" t="str">
        <f t="shared" si="198"/>
        <v/>
      </c>
      <c r="CR490" s="118" t="str">
        <f t="shared" si="199"/>
        <v/>
      </c>
      <c r="CS490" s="75" t="str">
        <f t="shared" si="202"/>
        <v/>
      </c>
      <c r="CT490" s="75" t="str">
        <f t="shared" si="203"/>
        <v/>
      </c>
      <c r="CU490" s="74" t="str">
        <f t="shared" si="204"/>
        <v/>
      </c>
      <c r="CV490" s="74" t="str">
        <f t="shared" si="205"/>
        <v/>
      </c>
      <c r="CW490" s="74" t="str">
        <f t="shared" si="210"/>
        <v/>
      </c>
      <c r="CX490" s="110"/>
      <c r="CZ490" s="75">
        <f t="shared" si="211"/>
        <v>0</v>
      </c>
      <c r="DB490" s="74">
        <f>IF(Taula4[[#This Row],[Codi del contracte]]&lt;&gt;"",IF(Taula4[[#This Row],[Codi del contracte]]&gt;199,IF(Taula4[[#This Row],[Codi del contracte]]&lt;300,1,0),0),0)</f>
        <v>0</v>
      </c>
      <c r="DC490" s="74">
        <f>IF(Taula4[[#This Row],[Codi del contracte]]&lt;&gt;"",IF(Taula4[[#This Row],[Codi del contracte]]&gt;499,IF(Taula4[[#This Row],[Codi del contracte]]&lt;600,1,0),0),0)</f>
        <v>0</v>
      </c>
      <c r="DD490" s="74">
        <f t="shared" si="206"/>
        <v>0</v>
      </c>
      <c r="DE490" s="74">
        <f>IF(Taula4[[#This Row],[% Jornada (no posar el símbol %)]]=100,IF(DD490=1,2,0),0)</f>
        <v>0</v>
      </c>
      <c r="DF490" s="74">
        <f>IF(Taula4[[#This Row],[Import anual sol·licitat (màxim 1.200,00€ per treballador)]]=1200,IF(DE490=2,3,0),0)</f>
        <v>0</v>
      </c>
      <c r="DG490" s="74">
        <f>IF(Taula4[[#This Row],[% Jornada (no posar el símbol %)]]&lt;100,IF(Taula4[[#This Row],[Import anual sol·licitat (màxim 1.200,00€ per treballador)]]=1200,4,0),0)</f>
        <v>0</v>
      </c>
      <c r="DH490" s="74">
        <f t="shared" si="212"/>
        <v>0</v>
      </c>
      <c r="DI490" s="74" t="str">
        <f t="shared" si="213"/>
        <v/>
      </c>
      <c r="DJ490" s="74" t="str">
        <f t="shared" si="214"/>
        <v/>
      </c>
      <c r="DK490" s="74" t="str">
        <f t="shared" si="215"/>
        <v/>
      </c>
    </row>
    <row r="491" spans="1:115" ht="13.5" customHeight="1">
      <c r="A491" s="30"/>
      <c r="B491" s="76">
        <v>485</v>
      </c>
      <c r="C491" s="5"/>
      <c r="D491" s="138"/>
      <c r="E491" s="134"/>
      <c r="F491" s="132"/>
      <c r="G491" s="132"/>
      <c r="H491" s="5"/>
      <c r="I491" s="137"/>
      <c r="J491" s="5"/>
      <c r="K491" s="133"/>
      <c r="L491" s="214"/>
      <c r="M491" s="268"/>
      <c r="N491" s="160" t="str">
        <f t="shared" si="189"/>
        <v/>
      </c>
      <c r="O491" s="109"/>
      <c r="P491" s="7"/>
      <c r="Q491" s="7"/>
      <c r="R491" s="7"/>
      <c r="S491" s="7"/>
      <c r="CA491" s="69">
        <f t="shared" si="207"/>
        <v>0</v>
      </c>
      <c r="CB491" s="69" t="str">
        <f t="shared" si="190"/>
        <v/>
      </c>
      <c r="CC491" s="69" t="str">
        <f t="shared" si="191"/>
        <v/>
      </c>
      <c r="CD491" s="69">
        <f t="shared" si="200"/>
        <v>0</v>
      </c>
      <c r="CE491" s="69">
        <f t="shared" si="192"/>
        <v>0</v>
      </c>
      <c r="CF491" s="70" t="str">
        <f t="shared" si="193"/>
        <v/>
      </c>
      <c r="CG491" s="71">
        <f t="shared" si="194"/>
        <v>0</v>
      </c>
      <c r="CH491" s="71">
        <f t="shared" si="195"/>
        <v>0</v>
      </c>
      <c r="CI491" s="71">
        <f t="shared" si="208"/>
        <v>0</v>
      </c>
      <c r="CJ491" s="69">
        <f t="shared" si="209"/>
        <v>0</v>
      </c>
      <c r="CN491" s="73" t="str">
        <f t="shared" si="196"/>
        <v/>
      </c>
      <c r="CO491" s="74" t="str">
        <f t="shared" si="197"/>
        <v/>
      </c>
      <c r="CP491" s="74" t="str">
        <f t="shared" si="201"/>
        <v/>
      </c>
      <c r="CQ491" s="118" t="str">
        <f t="shared" si="198"/>
        <v/>
      </c>
      <c r="CR491" s="118" t="str">
        <f t="shared" si="199"/>
        <v/>
      </c>
      <c r="CS491" s="75" t="str">
        <f t="shared" si="202"/>
        <v/>
      </c>
      <c r="CT491" s="75" t="str">
        <f t="shared" si="203"/>
        <v/>
      </c>
      <c r="CU491" s="74" t="str">
        <f t="shared" si="204"/>
        <v/>
      </c>
      <c r="CV491" s="74" t="str">
        <f t="shared" si="205"/>
        <v/>
      </c>
      <c r="CW491" s="74" t="str">
        <f t="shared" si="210"/>
        <v/>
      </c>
      <c r="CX491" s="110"/>
      <c r="CZ491" s="75">
        <f t="shared" si="211"/>
        <v>0</v>
      </c>
      <c r="DB491" s="74">
        <f>IF(Taula4[[#This Row],[Codi del contracte]]&lt;&gt;"",IF(Taula4[[#This Row],[Codi del contracte]]&gt;199,IF(Taula4[[#This Row],[Codi del contracte]]&lt;300,1,0),0),0)</f>
        <v>0</v>
      </c>
      <c r="DC491" s="74">
        <f>IF(Taula4[[#This Row],[Codi del contracte]]&lt;&gt;"",IF(Taula4[[#This Row],[Codi del contracte]]&gt;499,IF(Taula4[[#This Row],[Codi del contracte]]&lt;600,1,0),0),0)</f>
        <v>0</v>
      </c>
      <c r="DD491" s="74">
        <f t="shared" si="206"/>
        <v>0</v>
      </c>
      <c r="DE491" s="74">
        <f>IF(Taula4[[#This Row],[% Jornada (no posar el símbol %)]]=100,IF(DD491=1,2,0),0)</f>
        <v>0</v>
      </c>
      <c r="DF491" s="74">
        <f>IF(Taula4[[#This Row],[Import anual sol·licitat (màxim 1.200,00€ per treballador)]]=1200,IF(DE491=2,3,0),0)</f>
        <v>0</v>
      </c>
      <c r="DG491" s="74">
        <f>IF(Taula4[[#This Row],[% Jornada (no posar el símbol %)]]&lt;100,IF(Taula4[[#This Row],[Import anual sol·licitat (màxim 1.200,00€ per treballador)]]=1200,4,0),0)</f>
        <v>0</v>
      </c>
      <c r="DH491" s="74">
        <f t="shared" si="212"/>
        <v>0</v>
      </c>
      <c r="DI491" s="74" t="str">
        <f t="shared" si="213"/>
        <v/>
      </c>
      <c r="DJ491" s="74" t="str">
        <f t="shared" si="214"/>
        <v/>
      </c>
      <c r="DK491" s="74" t="str">
        <f t="shared" si="215"/>
        <v/>
      </c>
    </row>
    <row r="492" spans="1:115" ht="13.5" customHeight="1">
      <c r="A492" s="30"/>
      <c r="B492" s="76">
        <v>486</v>
      </c>
      <c r="C492" s="5"/>
      <c r="D492" s="138"/>
      <c r="E492" s="134"/>
      <c r="F492" s="132"/>
      <c r="G492" s="132"/>
      <c r="H492" s="5"/>
      <c r="I492" s="137"/>
      <c r="J492" s="5"/>
      <c r="K492" s="133"/>
      <c r="L492" s="214"/>
      <c r="M492" s="268"/>
      <c r="N492" s="160" t="str">
        <f t="shared" si="189"/>
        <v/>
      </c>
      <c r="O492" s="109"/>
      <c r="P492" s="7"/>
      <c r="Q492" s="7"/>
      <c r="R492" s="7"/>
      <c r="S492" s="7"/>
      <c r="CA492" s="69">
        <f t="shared" si="207"/>
        <v>0</v>
      </c>
      <c r="CB492" s="69" t="str">
        <f t="shared" si="190"/>
        <v/>
      </c>
      <c r="CC492" s="69" t="str">
        <f t="shared" si="191"/>
        <v/>
      </c>
      <c r="CD492" s="69">
        <f t="shared" si="200"/>
        <v>0</v>
      </c>
      <c r="CE492" s="69">
        <f t="shared" si="192"/>
        <v>0</v>
      </c>
      <c r="CF492" s="70" t="str">
        <f t="shared" si="193"/>
        <v/>
      </c>
      <c r="CG492" s="71">
        <f t="shared" si="194"/>
        <v>0</v>
      </c>
      <c r="CH492" s="71">
        <f t="shared" si="195"/>
        <v>0</v>
      </c>
      <c r="CI492" s="71">
        <f t="shared" si="208"/>
        <v>0</v>
      </c>
      <c r="CJ492" s="69">
        <f t="shared" si="209"/>
        <v>0</v>
      </c>
      <c r="CN492" s="73" t="str">
        <f t="shared" si="196"/>
        <v/>
      </c>
      <c r="CO492" s="74" t="str">
        <f t="shared" si="197"/>
        <v/>
      </c>
      <c r="CP492" s="74" t="str">
        <f t="shared" si="201"/>
        <v/>
      </c>
      <c r="CQ492" s="118" t="str">
        <f t="shared" si="198"/>
        <v/>
      </c>
      <c r="CR492" s="118" t="str">
        <f t="shared" si="199"/>
        <v/>
      </c>
      <c r="CS492" s="75" t="str">
        <f t="shared" si="202"/>
        <v/>
      </c>
      <c r="CT492" s="75" t="str">
        <f t="shared" si="203"/>
        <v/>
      </c>
      <c r="CU492" s="74" t="str">
        <f t="shared" si="204"/>
        <v/>
      </c>
      <c r="CV492" s="74" t="str">
        <f t="shared" si="205"/>
        <v/>
      </c>
      <c r="CW492" s="74" t="str">
        <f t="shared" si="210"/>
        <v/>
      </c>
      <c r="CX492" s="110"/>
      <c r="CZ492" s="75">
        <f t="shared" si="211"/>
        <v>0</v>
      </c>
      <c r="DB492" s="74">
        <f>IF(Taula4[[#This Row],[Codi del contracte]]&lt;&gt;"",IF(Taula4[[#This Row],[Codi del contracte]]&gt;199,IF(Taula4[[#This Row],[Codi del contracte]]&lt;300,1,0),0),0)</f>
        <v>0</v>
      </c>
      <c r="DC492" s="74">
        <f>IF(Taula4[[#This Row],[Codi del contracte]]&lt;&gt;"",IF(Taula4[[#This Row],[Codi del contracte]]&gt;499,IF(Taula4[[#This Row],[Codi del contracte]]&lt;600,1,0),0),0)</f>
        <v>0</v>
      </c>
      <c r="DD492" s="74">
        <f t="shared" si="206"/>
        <v>0</v>
      </c>
      <c r="DE492" s="74">
        <f>IF(Taula4[[#This Row],[% Jornada (no posar el símbol %)]]=100,IF(DD492=1,2,0),0)</f>
        <v>0</v>
      </c>
      <c r="DF492" s="74">
        <f>IF(Taula4[[#This Row],[Import anual sol·licitat (màxim 1.200,00€ per treballador)]]=1200,IF(DE492=2,3,0),0)</f>
        <v>0</v>
      </c>
      <c r="DG492" s="74">
        <f>IF(Taula4[[#This Row],[% Jornada (no posar el símbol %)]]&lt;100,IF(Taula4[[#This Row],[Import anual sol·licitat (màxim 1.200,00€ per treballador)]]=1200,4,0),0)</f>
        <v>0</v>
      </c>
      <c r="DH492" s="74">
        <f t="shared" si="212"/>
        <v>0</v>
      </c>
      <c r="DI492" s="74" t="str">
        <f t="shared" si="213"/>
        <v/>
      </c>
      <c r="DJ492" s="74" t="str">
        <f t="shared" si="214"/>
        <v/>
      </c>
      <c r="DK492" s="74" t="str">
        <f t="shared" si="215"/>
        <v/>
      </c>
    </row>
    <row r="493" spans="1:115" ht="13.5" customHeight="1">
      <c r="A493" s="30"/>
      <c r="B493" s="76">
        <v>487</v>
      </c>
      <c r="C493" s="5"/>
      <c r="D493" s="138"/>
      <c r="E493" s="134"/>
      <c r="F493" s="132"/>
      <c r="G493" s="132"/>
      <c r="H493" s="5"/>
      <c r="I493" s="137"/>
      <c r="J493" s="5"/>
      <c r="K493" s="133"/>
      <c r="L493" s="214"/>
      <c r="M493" s="268"/>
      <c r="N493" s="160" t="str">
        <f t="shared" si="189"/>
        <v/>
      </c>
      <c r="O493" s="109"/>
      <c r="P493" s="7"/>
      <c r="Q493" s="7"/>
      <c r="R493" s="7"/>
      <c r="S493" s="7"/>
      <c r="CA493" s="69">
        <f t="shared" si="207"/>
        <v>0</v>
      </c>
      <c r="CB493" s="69" t="str">
        <f t="shared" si="190"/>
        <v/>
      </c>
      <c r="CC493" s="69" t="str">
        <f t="shared" si="191"/>
        <v/>
      </c>
      <c r="CD493" s="69">
        <f t="shared" si="200"/>
        <v>0</v>
      </c>
      <c r="CE493" s="69">
        <f t="shared" si="192"/>
        <v>0</v>
      </c>
      <c r="CF493" s="70" t="str">
        <f t="shared" si="193"/>
        <v/>
      </c>
      <c r="CG493" s="71">
        <f t="shared" si="194"/>
        <v>0</v>
      </c>
      <c r="CH493" s="71">
        <f t="shared" si="195"/>
        <v>0</v>
      </c>
      <c r="CI493" s="71">
        <f t="shared" si="208"/>
        <v>0</v>
      </c>
      <c r="CJ493" s="69">
        <f t="shared" si="209"/>
        <v>0</v>
      </c>
      <c r="CN493" s="73" t="str">
        <f t="shared" si="196"/>
        <v/>
      </c>
      <c r="CO493" s="74" t="str">
        <f t="shared" si="197"/>
        <v/>
      </c>
      <c r="CP493" s="74" t="str">
        <f t="shared" si="201"/>
        <v/>
      </c>
      <c r="CQ493" s="118" t="str">
        <f t="shared" si="198"/>
        <v/>
      </c>
      <c r="CR493" s="118" t="str">
        <f t="shared" si="199"/>
        <v/>
      </c>
      <c r="CS493" s="75" t="str">
        <f t="shared" si="202"/>
        <v/>
      </c>
      <c r="CT493" s="75" t="str">
        <f t="shared" si="203"/>
        <v/>
      </c>
      <c r="CU493" s="74" t="str">
        <f t="shared" si="204"/>
        <v/>
      </c>
      <c r="CV493" s="74" t="str">
        <f t="shared" si="205"/>
        <v/>
      </c>
      <c r="CW493" s="74" t="str">
        <f t="shared" si="210"/>
        <v/>
      </c>
      <c r="CX493" s="110"/>
      <c r="CZ493" s="75">
        <f t="shared" si="211"/>
        <v>0</v>
      </c>
      <c r="DB493" s="74">
        <f>IF(Taula4[[#This Row],[Codi del contracte]]&lt;&gt;"",IF(Taula4[[#This Row],[Codi del contracte]]&gt;199,IF(Taula4[[#This Row],[Codi del contracte]]&lt;300,1,0),0),0)</f>
        <v>0</v>
      </c>
      <c r="DC493" s="74">
        <f>IF(Taula4[[#This Row],[Codi del contracte]]&lt;&gt;"",IF(Taula4[[#This Row],[Codi del contracte]]&gt;499,IF(Taula4[[#This Row],[Codi del contracte]]&lt;600,1,0),0),0)</f>
        <v>0</v>
      </c>
      <c r="DD493" s="74">
        <f t="shared" si="206"/>
        <v>0</v>
      </c>
      <c r="DE493" s="74">
        <f>IF(Taula4[[#This Row],[% Jornada (no posar el símbol %)]]=100,IF(DD493=1,2,0),0)</f>
        <v>0</v>
      </c>
      <c r="DF493" s="74">
        <f>IF(Taula4[[#This Row],[Import anual sol·licitat (màxim 1.200,00€ per treballador)]]=1200,IF(DE493=2,3,0),0)</f>
        <v>0</v>
      </c>
      <c r="DG493" s="74">
        <f>IF(Taula4[[#This Row],[% Jornada (no posar el símbol %)]]&lt;100,IF(Taula4[[#This Row],[Import anual sol·licitat (màxim 1.200,00€ per treballador)]]=1200,4,0),0)</f>
        <v>0</v>
      </c>
      <c r="DH493" s="74">
        <f t="shared" si="212"/>
        <v>0</v>
      </c>
      <c r="DI493" s="74" t="str">
        <f t="shared" si="213"/>
        <v/>
      </c>
      <c r="DJ493" s="74" t="str">
        <f t="shared" si="214"/>
        <v/>
      </c>
      <c r="DK493" s="74" t="str">
        <f t="shared" si="215"/>
        <v/>
      </c>
    </row>
    <row r="494" spans="1:115" ht="13.5" customHeight="1">
      <c r="A494" s="30"/>
      <c r="B494" s="76">
        <v>488</v>
      </c>
      <c r="C494" s="5"/>
      <c r="D494" s="138"/>
      <c r="E494" s="134"/>
      <c r="F494" s="132"/>
      <c r="G494" s="132"/>
      <c r="H494" s="5"/>
      <c r="I494" s="137"/>
      <c r="J494" s="5"/>
      <c r="K494" s="133"/>
      <c r="L494" s="214"/>
      <c r="M494" s="268"/>
      <c r="N494" s="160" t="str">
        <f t="shared" si="189"/>
        <v/>
      </c>
      <c r="O494" s="109"/>
      <c r="P494" s="7"/>
      <c r="Q494" s="7"/>
      <c r="R494" s="7"/>
      <c r="S494" s="7"/>
      <c r="CA494" s="69">
        <f t="shared" si="207"/>
        <v>0</v>
      </c>
      <c r="CB494" s="69" t="str">
        <f t="shared" si="190"/>
        <v/>
      </c>
      <c r="CC494" s="69" t="str">
        <f t="shared" si="191"/>
        <v/>
      </c>
      <c r="CD494" s="69">
        <f t="shared" si="200"/>
        <v>0</v>
      </c>
      <c r="CE494" s="69">
        <f t="shared" si="192"/>
        <v>0</v>
      </c>
      <c r="CF494" s="70" t="str">
        <f t="shared" si="193"/>
        <v/>
      </c>
      <c r="CG494" s="71">
        <f t="shared" si="194"/>
        <v>0</v>
      </c>
      <c r="CH494" s="71">
        <f t="shared" si="195"/>
        <v>0</v>
      </c>
      <c r="CI494" s="71">
        <f t="shared" si="208"/>
        <v>0</v>
      </c>
      <c r="CJ494" s="69">
        <f t="shared" si="209"/>
        <v>0</v>
      </c>
      <c r="CN494" s="73" t="str">
        <f t="shared" si="196"/>
        <v/>
      </c>
      <c r="CO494" s="74" t="str">
        <f t="shared" si="197"/>
        <v/>
      </c>
      <c r="CP494" s="74" t="str">
        <f t="shared" si="201"/>
        <v/>
      </c>
      <c r="CQ494" s="118" t="str">
        <f t="shared" si="198"/>
        <v/>
      </c>
      <c r="CR494" s="118" t="str">
        <f t="shared" si="199"/>
        <v/>
      </c>
      <c r="CS494" s="75" t="str">
        <f t="shared" si="202"/>
        <v/>
      </c>
      <c r="CT494" s="75" t="str">
        <f t="shared" si="203"/>
        <v/>
      </c>
      <c r="CU494" s="74" t="str">
        <f t="shared" si="204"/>
        <v/>
      </c>
      <c r="CV494" s="74" t="str">
        <f t="shared" si="205"/>
        <v/>
      </c>
      <c r="CW494" s="74" t="str">
        <f t="shared" si="210"/>
        <v/>
      </c>
      <c r="CX494" s="110"/>
      <c r="CZ494" s="75">
        <f t="shared" si="211"/>
        <v>0</v>
      </c>
      <c r="DB494" s="74">
        <f>IF(Taula4[[#This Row],[Codi del contracte]]&lt;&gt;"",IF(Taula4[[#This Row],[Codi del contracte]]&gt;199,IF(Taula4[[#This Row],[Codi del contracte]]&lt;300,1,0),0),0)</f>
        <v>0</v>
      </c>
      <c r="DC494" s="74">
        <f>IF(Taula4[[#This Row],[Codi del contracte]]&lt;&gt;"",IF(Taula4[[#This Row],[Codi del contracte]]&gt;499,IF(Taula4[[#This Row],[Codi del contracte]]&lt;600,1,0),0),0)</f>
        <v>0</v>
      </c>
      <c r="DD494" s="74">
        <f t="shared" si="206"/>
        <v>0</v>
      </c>
      <c r="DE494" s="74">
        <f>IF(Taula4[[#This Row],[% Jornada (no posar el símbol %)]]=100,IF(DD494=1,2,0),0)</f>
        <v>0</v>
      </c>
      <c r="DF494" s="74">
        <f>IF(Taula4[[#This Row],[Import anual sol·licitat (màxim 1.200,00€ per treballador)]]=1200,IF(DE494=2,3,0),0)</f>
        <v>0</v>
      </c>
      <c r="DG494" s="74">
        <f>IF(Taula4[[#This Row],[% Jornada (no posar el símbol %)]]&lt;100,IF(Taula4[[#This Row],[Import anual sol·licitat (màxim 1.200,00€ per treballador)]]=1200,4,0),0)</f>
        <v>0</v>
      </c>
      <c r="DH494" s="74">
        <f t="shared" si="212"/>
        <v>0</v>
      </c>
      <c r="DI494" s="74" t="str">
        <f t="shared" si="213"/>
        <v/>
      </c>
      <c r="DJ494" s="74" t="str">
        <f t="shared" si="214"/>
        <v/>
      </c>
      <c r="DK494" s="74" t="str">
        <f t="shared" si="215"/>
        <v/>
      </c>
    </row>
    <row r="495" spans="1:115" ht="13.5" customHeight="1">
      <c r="A495" s="30"/>
      <c r="B495" s="76">
        <v>489</v>
      </c>
      <c r="C495" s="5"/>
      <c r="D495" s="138"/>
      <c r="E495" s="134"/>
      <c r="F495" s="132"/>
      <c r="G495" s="132"/>
      <c r="H495" s="5"/>
      <c r="I495" s="137"/>
      <c r="J495" s="5"/>
      <c r="K495" s="133"/>
      <c r="L495" s="214"/>
      <c r="M495" s="268"/>
      <c r="N495" s="160" t="str">
        <f t="shared" si="189"/>
        <v/>
      </c>
      <c r="O495" s="109"/>
      <c r="P495" s="7"/>
      <c r="Q495" s="7"/>
      <c r="R495" s="7"/>
      <c r="S495" s="7"/>
      <c r="CA495" s="69">
        <f t="shared" si="207"/>
        <v>0</v>
      </c>
      <c r="CB495" s="69" t="str">
        <f t="shared" si="190"/>
        <v/>
      </c>
      <c r="CC495" s="69" t="str">
        <f t="shared" si="191"/>
        <v/>
      </c>
      <c r="CD495" s="69">
        <f t="shared" si="200"/>
        <v>0</v>
      </c>
      <c r="CE495" s="69">
        <f t="shared" si="192"/>
        <v>0</v>
      </c>
      <c r="CF495" s="70" t="str">
        <f t="shared" si="193"/>
        <v/>
      </c>
      <c r="CG495" s="71">
        <f t="shared" si="194"/>
        <v>0</v>
      </c>
      <c r="CH495" s="71">
        <f t="shared" si="195"/>
        <v>0</v>
      </c>
      <c r="CI495" s="71">
        <f t="shared" si="208"/>
        <v>0</v>
      </c>
      <c r="CJ495" s="69">
        <f t="shared" si="209"/>
        <v>0</v>
      </c>
      <c r="CN495" s="73" t="str">
        <f t="shared" si="196"/>
        <v/>
      </c>
      <c r="CO495" s="74" t="str">
        <f t="shared" si="197"/>
        <v/>
      </c>
      <c r="CP495" s="74" t="str">
        <f t="shared" si="201"/>
        <v/>
      </c>
      <c r="CQ495" s="118" t="str">
        <f t="shared" si="198"/>
        <v/>
      </c>
      <c r="CR495" s="118" t="str">
        <f t="shared" si="199"/>
        <v/>
      </c>
      <c r="CS495" s="75" t="str">
        <f t="shared" si="202"/>
        <v/>
      </c>
      <c r="CT495" s="75" t="str">
        <f t="shared" si="203"/>
        <v/>
      </c>
      <c r="CU495" s="74" t="str">
        <f t="shared" si="204"/>
        <v/>
      </c>
      <c r="CV495" s="74" t="str">
        <f t="shared" si="205"/>
        <v/>
      </c>
      <c r="CW495" s="74" t="str">
        <f t="shared" si="210"/>
        <v/>
      </c>
      <c r="CX495" s="110"/>
      <c r="CZ495" s="75">
        <f t="shared" si="211"/>
        <v>0</v>
      </c>
      <c r="DB495" s="74">
        <f>IF(Taula4[[#This Row],[Codi del contracte]]&lt;&gt;"",IF(Taula4[[#This Row],[Codi del contracte]]&gt;199,IF(Taula4[[#This Row],[Codi del contracte]]&lt;300,1,0),0),0)</f>
        <v>0</v>
      </c>
      <c r="DC495" s="74">
        <f>IF(Taula4[[#This Row],[Codi del contracte]]&lt;&gt;"",IF(Taula4[[#This Row],[Codi del contracte]]&gt;499,IF(Taula4[[#This Row],[Codi del contracte]]&lt;600,1,0),0),0)</f>
        <v>0</v>
      </c>
      <c r="DD495" s="74">
        <f t="shared" si="206"/>
        <v>0</v>
      </c>
      <c r="DE495" s="74">
        <f>IF(Taula4[[#This Row],[% Jornada (no posar el símbol %)]]=100,IF(DD495=1,2,0),0)</f>
        <v>0</v>
      </c>
      <c r="DF495" s="74">
        <f>IF(Taula4[[#This Row],[Import anual sol·licitat (màxim 1.200,00€ per treballador)]]=1200,IF(DE495=2,3,0),0)</f>
        <v>0</v>
      </c>
      <c r="DG495" s="74">
        <f>IF(Taula4[[#This Row],[% Jornada (no posar el símbol %)]]&lt;100,IF(Taula4[[#This Row],[Import anual sol·licitat (màxim 1.200,00€ per treballador)]]=1200,4,0),0)</f>
        <v>0</v>
      </c>
      <c r="DH495" s="74">
        <f t="shared" si="212"/>
        <v>0</v>
      </c>
      <c r="DI495" s="74" t="str">
        <f t="shared" si="213"/>
        <v/>
      </c>
      <c r="DJ495" s="74" t="str">
        <f t="shared" si="214"/>
        <v/>
      </c>
      <c r="DK495" s="74" t="str">
        <f t="shared" si="215"/>
        <v/>
      </c>
    </row>
    <row r="496" spans="1:115" ht="13.5" customHeight="1">
      <c r="A496" s="30"/>
      <c r="B496" s="76">
        <v>490</v>
      </c>
      <c r="C496" s="5"/>
      <c r="D496" s="138"/>
      <c r="E496" s="134"/>
      <c r="F496" s="132"/>
      <c r="G496" s="132"/>
      <c r="H496" s="5"/>
      <c r="I496" s="137"/>
      <c r="J496" s="5"/>
      <c r="K496" s="133"/>
      <c r="L496" s="214"/>
      <c r="M496" s="268"/>
      <c r="N496" s="160" t="str">
        <f t="shared" si="189"/>
        <v/>
      </c>
      <c r="O496" s="109"/>
      <c r="P496" s="7"/>
      <c r="Q496" s="7"/>
      <c r="R496" s="7"/>
      <c r="S496" s="7"/>
      <c r="CA496" s="69">
        <f t="shared" si="207"/>
        <v>0</v>
      </c>
      <c r="CB496" s="69" t="str">
        <f t="shared" si="190"/>
        <v/>
      </c>
      <c r="CC496" s="69" t="str">
        <f t="shared" si="191"/>
        <v/>
      </c>
      <c r="CD496" s="69">
        <f t="shared" si="200"/>
        <v>0</v>
      </c>
      <c r="CE496" s="69">
        <f t="shared" si="192"/>
        <v>0</v>
      </c>
      <c r="CF496" s="70" t="str">
        <f t="shared" si="193"/>
        <v/>
      </c>
      <c r="CG496" s="71">
        <f t="shared" si="194"/>
        <v>0</v>
      </c>
      <c r="CH496" s="71">
        <f t="shared" si="195"/>
        <v>0</v>
      </c>
      <c r="CI496" s="71">
        <f t="shared" si="208"/>
        <v>0</v>
      </c>
      <c r="CJ496" s="69">
        <f t="shared" si="209"/>
        <v>0</v>
      </c>
      <c r="CN496" s="73" t="str">
        <f t="shared" si="196"/>
        <v/>
      </c>
      <c r="CO496" s="74" t="str">
        <f t="shared" si="197"/>
        <v/>
      </c>
      <c r="CP496" s="74" t="str">
        <f t="shared" si="201"/>
        <v/>
      </c>
      <c r="CQ496" s="118" t="str">
        <f t="shared" si="198"/>
        <v/>
      </c>
      <c r="CR496" s="118" t="str">
        <f t="shared" si="199"/>
        <v/>
      </c>
      <c r="CS496" s="75" t="str">
        <f t="shared" si="202"/>
        <v/>
      </c>
      <c r="CT496" s="75" t="str">
        <f t="shared" si="203"/>
        <v/>
      </c>
      <c r="CU496" s="74" t="str">
        <f t="shared" si="204"/>
        <v/>
      </c>
      <c r="CV496" s="74" t="str">
        <f t="shared" si="205"/>
        <v/>
      </c>
      <c r="CW496" s="74" t="str">
        <f t="shared" si="210"/>
        <v/>
      </c>
      <c r="CX496" s="110"/>
      <c r="CZ496" s="75">
        <f t="shared" si="211"/>
        <v>0</v>
      </c>
      <c r="DB496" s="74">
        <f>IF(Taula4[[#This Row],[Codi del contracte]]&lt;&gt;"",IF(Taula4[[#This Row],[Codi del contracte]]&gt;199,IF(Taula4[[#This Row],[Codi del contracte]]&lt;300,1,0),0),0)</f>
        <v>0</v>
      </c>
      <c r="DC496" s="74">
        <f>IF(Taula4[[#This Row],[Codi del contracte]]&lt;&gt;"",IF(Taula4[[#This Row],[Codi del contracte]]&gt;499,IF(Taula4[[#This Row],[Codi del contracte]]&lt;600,1,0),0),0)</f>
        <v>0</v>
      </c>
      <c r="DD496" s="74">
        <f t="shared" si="206"/>
        <v>0</v>
      </c>
      <c r="DE496" s="74">
        <f>IF(Taula4[[#This Row],[% Jornada (no posar el símbol %)]]=100,IF(DD496=1,2,0),0)</f>
        <v>0</v>
      </c>
      <c r="DF496" s="74">
        <f>IF(Taula4[[#This Row],[Import anual sol·licitat (màxim 1.200,00€ per treballador)]]=1200,IF(DE496=2,3,0),0)</f>
        <v>0</v>
      </c>
      <c r="DG496" s="74">
        <f>IF(Taula4[[#This Row],[% Jornada (no posar el símbol %)]]&lt;100,IF(Taula4[[#This Row],[Import anual sol·licitat (màxim 1.200,00€ per treballador)]]=1200,4,0),0)</f>
        <v>0</v>
      </c>
      <c r="DH496" s="74">
        <f t="shared" si="212"/>
        <v>0</v>
      </c>
      <c r="DI496" s="74" t="str">
        <f t="shared" si="213"/>
        <v/>
      </c>
      <c r="DJ496" s="74" t="str">
        <f t="shared" si="214"/>
        <v/>
      </c>
      <c r="DK496" s="74" t="str">
        <f t="shared" si="215"/>
        <v/>
      </c>
    </row>
    <row r="497" spans="1:115" ht="13.5" customHeight="1">
      <c r="A497" s="30"/>
      <c r="B497" s="76">
        <v>491</v>
      </c>
      <c r="C497" s="5"/>
      <c r="D497" s="138"/>
      <c r="E497" s="134"/>
      <c r="F497" s="132"/>
      <c r="G497" s="132"/>
      <c r="H497" s="5"/>
      <c r="I497" s="137"/>
      <c r="J497" s="5"/>
      <c r="K497" s="133"/>
      <c r="L497" s="214"/>
      <c r="M497" s="268"/>
      <c r="N497" s="160" t="str">
        <f t="shared" si="189"/>
        <v/>
      </c>
      <c r="O497" s="109"/>
      <c r="P497" s="7"/>
      <c r="Q497" s="7"/>
      <c r="R497" s="7"/>
      <c r="S497" s="7"/>
      <c r="CA497" s="69">
        <f t="shared" si="207"/>
        <v>0</v>
      </c>
      <c r="CB497" s="69" t="str">
        <f t="shared" si="190"/>
        <v/>
      </c>
      <c r="CC497" s="69" t="str">
        <f t="shared" si="191"/>
        <v/>
      </c>
      <c r="CD497" s="69">
        <f t="shared" si="200"/>
        <v>0</v>
      </c>
      <c r="CE497" s="69">
        <f t="shared" si="192"/>
        <v>0</v>
      </c>
      <c r="CF497" s="70" t="str">
        <f t="shared" si="193"/>
        <v/>
      </c>
      <c r="CG497" s="71">
        <f t="shared" si="194"/>
        <v>0</v>
      </c>
      <c r="CH497" s="71">
        <f t="shared" si="195"/>
        <v>0</v>
      </c>
      <c r="CI497" s="71">
        <f t="shared" si="208"/>
        <v>0</v>
      </c>
      <c r="CJ497" s="69">
        <f t="shared" si="209"/>
        <v>0</v>
      </c>
      <c r="CN497" s="73" t="str">
        <f t="shared" si="196"/>
        <v/>
      </c>
      <c r="CO497" s="74" t="str">
        <f t="shared" si="197"/>
        <v/>
      </c>
      <c r="CP497" s="74" t="str">
        <f t="shared" si="201"/>
        <v/>
      </c>
      <c r="CQ497" s="118" t="str">
        <f t="shared" si="198"/>
        <v/>
      </c>
      <c r="CR497" s="118" t="str">
        <f t="shared" si="199"/>
        <v/>
      </c>
      <c r="CS497" s="75" t="str">
        <f t="shared" si="202"/>
        <v/>
      </c>
      <c r="CT497" s="75" t="str">
        <f t="shared" si="203"/>
        <v/>
      </c>
      <c r="CU497" s="74" t="str">
        <f t="shared" si="204"/>
        <v/>
      </c>
      <c r="CV497" s="74" t="str">
        <f t="shared" si="205"/>
        <v/>
      </c>
      <c r="CW497" s="74" t="str">
        <f t="shared" si="210"/>
        <v/>
      </c>
      <c r="CX497" s="110"/>
      <c r="CZ497" s="75">
        <f t="shared" si="211"/>
        <v>0</v>
      </c>
      <c r="DB497" s="74">
        <f>IF(Taula4[[#This Row],[Codi del contracte]]&lt;&gt;"",IF(Taula4[[#This Row],[Codi del contracte]]&gt;199,IF(Taula4[[#This Row],[Codi del contracte]]&lt;300,1,0),0),0)</f>
        <v>0</v>
      </c>
      <c r="DC497" s="74">
        <f>IF(Taula4[[#This Row],[Codi del contracte]]&lt;&gt;"",IF(Taula4[[#This Row],[Codi del contracte]]&gt;499,IF(Taula4[[#This Row],[Codi del contracte]]&lt;600,1,0),0),0)</f>
        <v>0</v>
      </c>
      <c r="DD497" s="74">
        <f t="shared" si="206"/>
        <v>0</v>
      </c>
      <c r="DE497" s="74">
        <f>IF(Taula4[[#This Row],[% Jornada (no posar el símbol %)]]=100,IF(DD497=1,2,0),0)</f>
        <v>0</v>
      </c>
      <c r="DF497" s="74">
        <f>IF(Taula4[[#This Row],[Import anual sol·licitat (màxim 1.200,00€ per treballador)]]=1200,IF(DE497=2,3,0),0)</f>
        <v>0</v>
      </c>
      <c r="DG497" s="74">
        <f>IF(Taula4[[#This Row],[% Jornada (no posar el símbol %)]]&lt;100,IF(Taula4[[#This Row],[Import anual sol·licitat (màxim 1.200,00€ per treballador)]]=1200,4,0),0)</f>
        <v>0</v>
      </c>
      <c r="DH497" s="74">
        <f t="shared" si="212"/>
        <v>0</v>
      </c>
      <c r="DI497" s="74" t="str">
        <f t="shared" si="213"/>
        <v/>
      </c>
      <c r="DJ497" s="74" t="str">
        <f t="shared" si="214"/>
        <v/>
      </c>
      <c r="DK497" s="74" t="str">
        <f t="shared" si="215"/>
        <v/>
      </c>
    </row>
    <row r="498" spans="1:115" ht="13.5" customHeight="1">
      <c r="A498" s="30"/>
      <c r="B498" s="76">
        <v>492</v>
      </c>
      <c r="C498" s="5"/>
      <c r="D498" s="138"/>
      <c r="E498" s="134"/>
      <c r="F498" s="132"/>
      <c r="G498" s="132"/>
      <c r="H498" s="5"/>
      <c r="I498" s="137"/>
      <c r="J498" s="5"/>
      <c r="K498" s="133"/>
      <c r="L498" s="214"/>
      <c r="M498" s="268"/>
      <c r="N498" s="160" t="str">
        <f t="shared" si="189"/>
        <v/>
      </c>
      <c r="O498" s="109"/>
      <c r="P498" s="7"/>
      <c r="Q498" s="7"/>
      <c r="R498" s="7"/>
      <c r="S498" s="7"/>
      <c r="CA498" s="69">
        <f t="shared" si="207"/>
        <v>0</v>
      </c>
      <c r="CB498" s="69" t="str">
        <f t="shared" si="190"/>
        <v/>
      </c>
      <c r="CC498" s="69" t="str">
        <f t="shared" si="191"/>
        <v/>
      </c>
      <c r="CD498" s="69">
        <f t="shared" si="200"/>
        <v>0</v>
      </c>
      <c r="CE498" s="69">
        <f t="shared" si="192"/>
        <v>0</v>
      </c>
      <c r="CF498" s="70" t="str">
        <f t="shared" si="193"/>
        <v/>
      </c>
      <c r="CG498" s="71">
        <f t="shared" si="194"/>
        <v>0</v>
      </c>
      <c r="CH498" s="71">
        <f t="shared" si="195"/>
        <v>0</v>
      </c>
      <c r="CI498" s="71">
        <f t="shared" si="208"/>
        <v>0</v>
      </c>
      <c r="CJ498" s="69">
        <f t="shared" si="209"/>
        <v>0</v>
      </c>
      <c r="CN498" s="73" t="str">
        <f t="shared" si="196"/>
        <v/>
      </c>
      <c r="CO498" s="74" t="str">
        <f t="shared" si="197"/>
        <v/>
      </c>
      <c r="CP498" s="74" t="str">
        <f t="shared" si="201"/>
        <v/>
      </c>
      <c r="CQ498" s="118" t="str">
        <f t="shared" si="198"/>
        <v/>
      </c>
      <c r="CR498" s="118" t="str">
        <f t="shared" si="199"/>
        <v/>
      </c>
      <c r="CS498" s="75" t="str">
        <f t="shared" si="202"/>
        <v/>
      </c>
      <c r="CT498" s="75" t="str">
        <f t="shared" si="203"/>
        <v/>
      </c>
      <c r="CU498" s="74" t="str">
        <f t="shared" si="204"/>
        <v/>
      </c>
      <c r="CV498" s="74" t="str">
        <f t="shared" si="205"/>
        <v/>
      </c>
      <c r="CW498" s="74" t="str">
        <f t="shared" si="210"/>
        <v/>
      </c>
      <c r="CX498" s="110"/>
      <c r="CZ498" s="75">
        <f t="shared" si="211"/>
        <v>0</v>
      </c>
      <c r="DB498" s="74">
        <f>IF(Taula4[[#This Row],[Codi del contracte]]&lt;&gt;"",IF(Taula4[[#This Row],[Codi del contracte]]&gt;199,IF(Taula4[[#This Row],[Codi del contracte]]&lt;300,1,0),0),0)</f>
        <v>0</v>
      </c>
      <c r="DC498" s="74">
        <f>IF(Taula4[[#This Row],[Codi del contracte]]&lt;&gt;"",IF(Taula4[[#This Row],[Codi del contracte]]&gt;499,IF(Taula4[[#This Row],[Codi del contracte]]&lt;600,1,0),0),0)</f>
        <v>0</v>
      </c>
      <c r="DD498" s="74">
        <f t="shared" si="206"/>
        <v>0</v>
      </c>
      <c r="DE498" s="74">
        <f>IF(Taula4[[#This Row],[% Jornada (no posar el símbol %)]]=100,IF(DD498=1,2,0),0)</f>
        <v>0</v>
      </c>
      <c r="DF498" s="74">
        <f>IF(Taula4[[#This Row],[Import anual sol·licitat (màxim 1.200,00€ per treballador)]]=1200,IF(DE498=2,3,0),0)</f>
        <v>0</v>
      </c>
      <c r="DG498" s="74">
        <f>IF(Taula4[[#This Row],[% Jornada (no posar el símbol %)]]&lt;100,IF(Taula4[[#This Row],[Import anual sol·licitat (màxim 1.200,00€ per treballador)]]=1200,4,0),0)</f>
        <v>0</v>
      </c>
      <c r="DH498" s="74">
        <f t="shared" si="212"/>
        <v>0</v>
      </c>
      <c r="DI498" s="74" t="str">
        <f t="shared" si="213"/>
        <v/>
      </c>
      <c r="DJ498" s="74" t="str">
        <f t="shared" si="214"/>
        <v/>
      </c>
      <c r="DK498" s="74" t="str">
        <f t="shared" si="215"/>
        <v/>
      </c>
    </row>
    <row r="499" spans="1:115" ht="13.5" customHeight="1">
      <c r="A499" s="30"/>
      <c r="B499" s="76">
        <v>493</v>
      </c>
      <c r="C499" s="5"/>
      <c r="D499" s="138"/>
      <c r="E499" s="134"/>
      <c r="F499" s="132"/>
      <c r="G499" s="132"/>
      <c r="H499" s="5"/>
      <c r="I499" s="137"/>
      <c r="J499" s="5"/>
      <c r="K499" s="133"/>
      <c r="L499" s="214"/>
      <c r="M499" s="268"/>
      <c r="N499" s="160" t="str">
        <f t="shared" si="189"/>
        <v/>
      </c>
      <c r="O499" s="109"/>
      <c r="P499" s="7"/>
      <c r="Q499" s="7"/>
      <c r="R499" s="7"/>
      <c r="S499" s="7"/>
      <c r="CA499" s="69">
        <f t="shared" si="207"/>
        <v>0</v>
      </c>
      <c r="CB499" s="69" t="str">
        <f t="shared" si="190"/>
        <v/>
      </c>
      <c r="CC499" s="69" t="str">
        <f t="shared" si="191"/>
        <v/>
      </c>
      <c r="CD499" s="69">
        <f t="shared" si="200"/>
        <v>0</v>
      </c>
      <c r="CE499" s="69">
        <f t="shared" si="192"/>
        <v>0</v>
      </c>
      <c r="CF499" s="70" t="str">
        <f t="shared" si="193"/>
        <v/>
      </c>
      <c r="CG499" s="71">
        <f t="shared" si="194"/>
        <v>0</v>
      </c>
      <c r="CH499" s="71">
        <f t="shared" si="195"/>
        <v>0</v>
      </c>
      <c r="CI499" s="71">
        <f t="shared" si="208"/>
        <v>0</v>
      </c>
      <c r="CJ499" s="69">
        <f t="shared" si="209"/>
        <v>0</v>
      </c>
      <c r="CN499" s="73" t="str">
        <f t="shared" si="196"/>
        <v/>
      </c>
      <c r="CO499" s="74" t="str">
        <f t="shared" si="197"/>
        <v/>
      </c>
      <c r="CP499" s="74" t="str">
        <f t="shared" si="201"/>
        <v/>
      </c>
      <c r="CQ499" s="118" t="str">
        <f t="shared" si="198"/>
        <v/>
      </c>
      <c r="CR499" s="118" t="str">
        <f t="shared" si="199"/>
        <v/>
      </c>
      <c r="CS499" s="75" t="str">
        <f t="shared" si="202"/>
        <v/>
      </c>
      <c r="CT499" s="75" t="str">
        <f t="shared" si="203"/>
        <v/>
      </c>
      <c r="CU499" s="74" t="str">
        <f t="shared" si="204"/>
        <v/>
      </c>
      <c r="CV499" s="74" t="str">
        <f t="shared" si="205"/>
        <v/>
      </c>
      <c r="CW499" s="74" t="str">
        <f t="shared" si="210"/>
        <v/>
      </c>
      <c r="CX499" s="110"/>
      <c r="CZ499" s="75">
        <f t="shared" si="211"/>
        <v>0</v>
      </c>
      <c r="DB499" s="74">
        <f>IF(Taula4[[#This Row],[Codi del contracte]]&lt;&gt;"",IF(Taula4[[#This Row],[Codi del contracte]]&gt;199,IF(Taula4[[#This Row],[Codi del contracte]]&lt;300,1,0),0),0)</f>
        <v>0</v>
      </c>
      <c r="DC499" s="74">
        <f>IF(Taula4[[#This Row],[Codi del contracte]]&lt;&gt;"",IF(Taula4[[#This Row],[Codi del contracte]]&gt;499,IF(Taula4[[#This Row],[Codi del contracte]]&lt;600,1,0),0),0)</f>
        <v>0</v>
      </c>
      <c r="DD499" s="74">
        <f t="shared" si="206"/>
        <v>0</v>
      </c>
      <c r="DE499" s="74">
        <f>IF(Taula4[[#This Row],[% Jornada (no posar el símbol %)]]=100,IF(DD499=1,2,0),0)</f>
        <v>0</v>
      </c>
      <c r="DF499" s="74">
        <f>IF(Taula4[[#This Row],[Import anual sol·licitat (màxim 1.200,00€ per treballador)]]=1200,IF(DE499=2,3,0),0)</f>
        <v>0</v>
      </c>
      <c r="DG499" s="74">
        <f>IF(Taula4[[#This Row],[% Jornada (no posar el símbol %)]]&lt;100,IF(Taula4[[#This Row],[Import anual sol·licitat (màxim 1.200,00€ per treballador)]]=1200,4,0),0)</f>
        <v>0</v>
      </c>
      <c r="DH499" s="74">
        <f t="shared" si="212"/>
        <v>0</v>
      </c>
      <c r="DI499" s="74" t="str">
        <f t="shared" si="213"/>
        <v/>
      </c>
      <c r="DJ499" s="74" t="str">
        <f t="shared" si="214"/>
        <v/>
      </c>
      <c r="DK499" s="74" t="str">
        <f t="shared" si="215"/>
        <v/>
      </c>
    </row>
    <row r="500" spans="1:115" ht="13.5" customHeight="1">
      <c r="A500" s="30"/>
      <c r="B500" s="76">
        <v>494</v>
      </c>
      <c r="C500" s="5"/>
      <c r="D500" s="138"/>
      <c r="E500" s="134"/>
      <c r="F500" s="132"/>
      <c r="G500" s="132"/>
      <c r="H500" s="5"/>
      <c r="I500" s="137"/>
      <c r="J500" s="5"/>
      <c r="K500" s="133"/>
      <c r="L500" s="214"/>
      <c r="M500" s="268"/>
      <c r="N500" s="160" t="str">
        <f t="shared" si="189"/>
        <v/>
      </c>
      <c r="O500" s="109"/>
      <c r="P500" s="7"/>
      <c r="Q500" s="7"/>
      <c r="R500" s="7"/>
      <c r="S500" s="7"/>
      <c r="CA500" s="69">
        <f t="shared" si="207"/>
        <v>0</v>
      </c>
      <c r="CB500" s="69" t="str">
        <f t="shared" si="190"/>
        <v/>
      </c>
      <c r="CC500" s="69" t="str">
        <f t="shared" si="191"/>
        <v/>
      </c>
      <c r="CD500" s="69">
        <f t="shared" si="200"/>
        <v>0</v>
      </c>
      <c r="CE500" s="69">
        <f t="shared" si="192"/>
        <v>0</v>
      </c>
      <c r="CF500" s="70" t="str">
        <f t="shared" si="193"/>
        <v/>
      </c>
      <c r="CG500" s="71">
        <f t="shared" si="194"/>
        <v>0</v>
      </c>
      <c r="CH500" s="71">
        <f t="shared" si="195"/>
        <v>0</v>
      </c>
      <c r="CI500" s="71">
        <f t="shared" si="208"/>
        <v>0</v>
      </c>
      <c r="CJ500" s="69">
        <f t="shared" si="209"/>
        <v>0</v>
      </c>
      <c r="CN500" s="73" t="str">
        <f t="shared" si="196"/>
        <v/>
      </c>
      <c r="CO500" s="74" t="str">
        <f t="shared" si="197"/>
        <v/>
      </c>
      <c r="CP500" s="74" t="str">
        <f t="shared" si="201"/>
        <v/>
      </c>
      <c r="CQ500" s="118" t="str">
        <f t="shared" si="198"/>
        <v/>
      </c>
      <c r="CR500" s="118" t="str">
        <f t="shared" si="199"/>
        <v/>
      </c>
      <c r="CS500" s="75" t="str">
        <f t="shared" si="202"/>
        <v/>
      </c>
      <c r="CT500" s="75" t="str">
        <f t="shared" si="203"/>
        <v/>
      </c>
      <c r="CU500" s="74" t="str">
        <f t="shared" si="204"/>
        <v/>
      </c>
      <c r="CV500" s="74" t="str">
        <f t="shared" si="205"/>
        <v/>
      </c>
      <c r="CW500" s="74" t="str">
        <f t="shared" si="210"/>
        <v/>
      </c>
      <c r="CX500" s="110"/>
      <c r="CZ500" s="75">
        <f t="shared" si="211"/>
        <v>0</v>
      </c>
      <c r="DB500" s="74">
        <f>IF(Taula4[[#This Row],[Codi del contracte]]&lt;&gt;"",IF(Taula4[[#This Row],[Codi del contracte]]&gt;199,IF(Taula4[[#This Row],[Codi del contracte]]&lt;300,1,0),0),0)</f>
        <v>0</v>
      </c>
      <c r="DC500" s="74">
        <f>IF(Taula4[[#This Row],[Codi del contracte]]&lt;&gt;"",IF(Taula4[[#This Row],[Codi del contracte]]&gt;499,IF(Taula4[[#This Row],[Codi del contracte]]&lt;600,1,0),0),0)</f>
        <v>0</v>
      </c>
      <c r="DD500" s="74">
        <f t="shared" si="206"/>
        <v>0</v>
      </c>
      <c r="DE500" s="74">
        <f>IF(Taula4[[#This Row],[% Jornada (no posar el símbol %)]]=100,IF(DD500=1,2,0),0)</f>
        <v>0</v>
      </c>
      <c r="DF500" s="74">
        <f>IF(Taula4[[#This Row],[Import anual sol·licitat (màxim 1.200,00€ per treballador)]]=1200,IF(DE500=2,3,0),0)</f>
        <v>0</v>
      </c>
      <c r="DG500" s="74">
        <f>IF(Taula4[[#This Row],[% Jornada (no posar el símbol %)]]&lt;100,IF(Taula4[[#This Row],[Import anual sol·licitat (màxim 1.200,00€ per treballador)]]=1200,4,0),0)</f>
        <v>0</v>
      </c>
      <c r="DH500" s="74">
        <f t="shared" si="212"/>
        <v>0</v>
      </c>
      <c r="DI500" s="74" t="str">
        <f t="shared" si="213"/>
        <v/>
      </c>
      <c r="DJ500" s="74" t="str">
        <f t="shared" si="214"/>
        <v/>
      </c>
      <c r="DK500" s="74" t="str">
        <f t="shared" si="215"/>
        <v/>
      </c>
    </row>
    <row r="501" spans="1:115" ht="13.5" customHeight="1">
      <c r="A501" s="30"/>
      <c r="B501" s="76">
        <v>495</v>
      </c>
      <c r="C501" s="5"/>
      <c r="D501" s="138"/>
      <c r="E501" s="134"/>
      <c r="F501" s="132"/>
      <c r="G501" s="132"/>
      <c r="H501" s="5"/>
      <c r="I501" s="137"/>
      <c r="J501" s="5"/>
      <c r="K501" s="133"/>
      <c r="L501" s="214"/>
      <c r="M501" s="268"/>
      <c r="N501" s="160" t="str">
        <f t="shared" si="189"/>
        <v/>
      </c>
      <c r="O501" s="109"/>
      <c r="P501" s="7"/>
      <c r="Q501" s="7"/>
      <c r="R501" s="7"/>
      <c r="S501" s="7"/>
      <c r="CA501" s="69">
        <f t="shared" si="207"/>
        <v>0</v>
      </c>
      <c r="CB501" s="69" t="str">
        <f t="shared" si="190"/>
        <v/>
      </c>
      <c r="CC501" s="69" t="str">
        <f t="shared" si="191"/>
        <v/>
      </c>
      <c r="CD501" s="69">
        <f t="shared" si="200"/>
        <v>0</v>
      </c>
      <c r="CE501" s="69">
        <f t="shared" si="192"/>
        <v>0</v>
      </c>
      <c r="CF501" s="70" t="str">
        <f t="shared" si="193"/>
        <v/>
      </c>
      <c r="CG501" s="71">
        <f t="shared" si="194"/>
        <v>0</v>
      </c>
      <c r="CH501" s="71">
        <f t="shared" si="195"/>
        <v>0</v>
      </c>
      <c r="CI501" s="71">
        <f t="shared" si="208"/>
        <v>0</v>
      </c>
      <c r="CJ501" s="69">
        <f t="shared" si="209"/>
        <v>0</v>
      </c>
      <c r="CN501" s="73" t="str">
        <f t="shared" si="196"/>
        <v/>
      </c>
      <c r="CO501" s="74" t="str">
        <f t="shared" si="197"/>
        <v/>
      </c>
      <c r="CP501" s="74" t="str">
        <f t="shared" si="201"/>
        <v/>
      </c>
      <c r="CQ501" s="118" t="str">
        <f t="shared" si="198"/>
        <v/>
      </c>
      <c r="CR501" s="118" t="str">
        <f t="shared" si="199"/>
        <v/>
      </c>
      <c r="CS501" s="75" t="str">
        <f t="shared" si="202"/>
        <v/>
      </c>
      <c r="CT501" s="75" t="str">
        <f t="shared" si="203"/>
        <v/>
      </c>
      <c r="CU501" s="74" t="str">
        <f t="shared" si="204"/>
        <v/>
      </c>
      <c r="CV501" s="74" t="str">
        <f t="shared" si="205"/>
        <v/>
      </c>
      <c r="CW501" s="74" t="str">
        <f t="shared" si="210"/>
        <v/>
      </c>
      <c r="CX501" s="110"/>
      <c r="CZ501" s="75">
        <f t="shared" si="211"/>
        <v>0</v>
      </c>
      <c r="DB501" s="74">
        <f>IF(Taula4[[#This Row],[Codi del contracte]]&lt;&gt;"",IF(Taula4[[#This Row],[Codi del contracte]]&gt;199,IF(Taula4[[#This Row],[Codi del contracte]]&lt;300,1,0),0),0)</f>
        <v>0</v>
      </c>
      <c r="DC501" s="74">
        <f>IF(Taula4[[#This Row],[Codi del contracte]]&lt;&gt;"",IF(Taula4[[#This Row],[Codi del contracte]]&gt;499,IF(Taula4[[#This Row],[Codi del contracte]]&lt;600,1,0),0),0)</f>
        <v>0</v>
      </c>
      <c r="DD501" s="74">
        <f t="shared" si="206"/>
        <v>0</v>
      </c>
      <c r="DE501" s="74">
        <f>IF(Taula4[[#This Row],[% Jornada (no posar el símbol %)]]=100,IF(DD501=1,2,0),0)</f>
        <v>0</v>
      </c>
      <c r="DF501" s="74">
        <f>IF(Taula4[[#This Row],[Import anual sol·licitat (màxim 1.200,00€ per treballador)]]=1200,IF(DE501=2,3,0),0)</f>
        <v>0</v>
      </c>
      <c r="DG501" s="74">
        <f>IF(Taula4[[#This Row],[% Jornada (no posar el símbol %)]]&lt;100,IF(Taula4[[#This Row],[Import anual sol·licitat (màxim 1.200,00€ per treballador)]]=1200,4,0),0)</f>
        <v>0</v>
      </c>
      <c r="DH501" s="74">
        <f t="shared" si="212"/>
        <v>0</v>
      </c>
      <c r="DI501" s="74" t="str">
        <f t="shared" si="213"/>
        <v/>
      </c>
      <c r="DJ501" s="74" t="str">
        <f t="shared" si="214"/>
        <v/>
      </c>
      <c r="DK501" s="74" t="str">
        <f t="shared" si="215"/>
        <v/>
      </c>
    </row>
    <row r="502" spans="1:115" ht="13.5" customHeight="1">
      <c r="A502" s="30"/>
      <c r="B502" s="76">
        <v>496</v>
      </c>
      <c r="C502" s="5"/>
      <c r="D502" s="138"/>
      <c r="E502" s="134"/>
      <c r="F502" s="132"/>
      <c r="G502" s="132"/>
      <c r="H502" s="5"/>
      <c r="I502" s="137"/>
      <c r="J502" s="5"/>
      <c r="K502" s="133"/>
      <c r="L502" s="214"/>
      <c r="M502" s="268"/>
      <c r="N502" s="160" t="str">
        <f t="shared" si="189"/>
        <v/>
      </c>
      <c r="O502" s="109"/>
      <c r="P502" s="7"/>
      <c r="Q502" s="7"/>
      <c r="R502" s="7"/>
      <c r="S502" s="7"/>
      <c r="CA502" s="69">
        <f t="shared" si="207"/>
        <v>0</v>
      </c>
      <c r="CB502" s="69" t="str">
        <f t="shared" si="190"/>
        <v/>
      </c>
      <c r="CC502" s="69" t="str">
        <f t="shared" si="191"/>
        <v/>
      </c>
      <c r="CD502" s="69">
        <f t="shared" si="200"/>
        <v>0</v>
      </c>
      <c r="CE502" s="69">
        <f t="shared" si="192"/>
        <v>0</v>
      </c>
      <c r="CF502" s="70" t="str">
        <f t="shared" si="193"/>
        <v/>
      </c>
      <c r="CG502" s="71">
        <f t="shared" si="194"/>
        <v>0</v>
      </c>
      <c r="CH502" s="71">
        <f t="shared" si="195"/>
        <v>0</v>
      </c>
      <c r="CI502" s="71">
        <f t="shared" si="208"/>
        <v>0</v>
      </c>
      <c r="CJ502" s="69">
        <f t="shared" si="209"/>
        <v>0</v>
      </c>
      <c r="CN502" s="73" t="str">
        <f t="shared" si="196"/>
        <v/>
      </c>
      <c r="CO502" s="74" t="str">
        <f t="shared" si="197"/>
        <v/>
      </c>
      <c r="CP502" s="74" t="str">
        <f t="shared" si="201"/>
        <v/>
      </c>
      <c r="CQ502" s="118" t="str">
        <f t="shared" si="198"/>
        <v/>
      </c>
      <c r="CR502" s="118" t="str">
        <f t="shared" si="199"/>
        <v/>
      </c>
      <c r="CS502" s="75" t="str">
        <f t="shared" si="202"/>
        <v/>
      </c>
      <c r="CT502" s="75" t="str">
        <f t="shared" si="203"/>
        <v/>
      </c>
      <c r="CU502" s="74" t="str">
        <f t="shared" si="204"/>
        <v/>
      </c>
      <c r="CV502" s="74" t="str">
        <f t="shared" si="205"/>
        <v/>
      </c>
      <c r="CW502" s="74" t="str">
        <f t="shared" si="210"/>
        <v/>
      </c>
      <c r="CX502" s="110"/>
      <c r="CZ502" s="75">
        <f t="shared" si="211"/>
        <v>0</v>
      </c>
      <c r="DB502" s="74">
        <f>IF(Taula4[[#This Row],[Codi del contracte]]&lt;&gt;"",IF(Taula4[[#This Row],[Codi del contracte]]&gt;199,IF(Taula4[[#This Row],[Codi del contracte]]&lt;300,1,0),0),0)</f>
        <v>0</v>
      </c>
      <c r="DC502" s="74">
        <f>IF(Taula4[[#This Row],[Codi del contracte]]&lt;&gt;"",IF(Taula4[[#This Row],[Codi del contracte]]&gt;499,IF(Taula4[[#This Row],[Codi del contracte]]&lt;600,1,0),0),0)</f>
        <v>0</v>
      </c>
      <c r="DD502" s="74">
        <f t="shared" si="206"/>
        <v>0</v>
      </c>
      <c r="DE502" s="74">
        <f>IF(Taula4[[#This Row],[% Jornada (no posar el símbol %)]]=100,IF(DD502=1,2,0),0)</f>
        <v>0</v>
      </c>
      <c r="DF502" s="74">
        <f>IF(Taula4[[#This Row],[Import anual sol·licitat (màxim 1.200,00€ per treballador)]]=1200,IF(DE502=2,3,0),0)</f>
        <v>0</v>
      </c>
      <c r="DG502" s="74">
        <f>IF(Taula4[[#This Row],[% Jornada (no posar el símbol %)]]&lt;100,IF(Taula4[[#This Row],[Import anual sol·licitat (màxim 1.200,00€ per treballador)]]=1200,4,0),0)</f>
        <v>0</v>
      </c>
      <c r="DH502" s="74">
        <f t="shared" si="212"/>
        <v>0</v>
      </c>
      <c r="DI502" s="74" t="str">
        <f t="shared" si="213"/>
        <v/>
      </c>
      <c r="DJ502" s="74" t="str">
        <f t="shared" si="214"/>
        <v/>
      </c>
      <c r="DK502" s="74" t="str">
        <f t="shared" si="215"/>
        <v/>
      </c>
    </row>
    <row r="503" spans="1:115" ht="13.5" customHeight="1">
      <c r="A503" s="30"/>
      <c r="B503" s="76">
        <v>497</v>
      </c>
      <c r="C503" s="5"/>
      <c r="D503" s="138"/>
      <c r="E503" s="134"/>
      <c r="F503" s="132"/>
      <c r="G503" s="132"/>
      <c r="H503" s="5"/>
      <c r="I503" s="137"/>
      <c r="J503" s="5"/>
      <c r="K503" s="133"/>
      <c r="L503" s="214"/>
      <c r="M503" s="268"/>
      <c r="N503" s="160" t="str">
        <f t="shared" si="189"/>
        <v/>
      </c>
      <c r="O503" s="109"/>
      <c r="P503" s="7"/>
      <c r="Q503" s="7"/>
      <c r="R503" s="7"/>
      <c r="S503" s="7"/>
      <c r="CA503" s="69">
        <f t="shared" si="207"/>
        <v>0</v>
      </c>
      <c r="CB503" s="69" t="str">
        <f t="shared" si="190"/>
        <v/>
      </c>
      <c r="CC503" s="69" t="str">
        <f t="shared" si="191"/>
        <v/>
      </c>
      <c r="CD503" s="69">
        <f t="shared" si="200"/>
        <v>0</v>
      </c>
      <c r="CE503" s="69">
        <f t="shared" si="192"/>
        <v>0</v>
      </c>
      <c r="CF503" s="70" t="str">
        <f t="shared" si="193"/>
        <v/>
      </c>
      <c r="CG503" s="71">
        <f t="shared" si="194"/>
        <v>0</v>
      </c>
      <c r="CH503" s="71">
        <f t="shared" si="195"/>
        <v>0</v>
      </c>
      <c r="CI503" s="71">
        <f t="shared" si="208"/>
        <v>0</v>
      </c>
      <c r="CJ503" s="69">
        <f t="shared" si="209"/>
        <v>0</v>
      </c>
      <c r="CN503" s="73" t="str">
        <f t="shared" si="196"/>
        <v/>
      </c>
      <c r="CO503" s="74" t="str">
        <f t="shared" si="197"/>
        <v/>
      </c>
      <c r="CP503" s="74" t="str">
        <f t="shared" si="201"/>
        <v/>
      </c>
      <c r="CQ503" s="118" t="str">
        <f t="shared" si="198"/>
        <v/>
      </c>
      <c r="CR503" s="118" t="str">
        <f t="shared" si="199"/>
        <v/>
      </c>
      <c r="CS503" s="75" t="str">
        <f t="shared" si="202"/>
        <v/>
      </c>
      <c r="CT503" s="75" t="str">
        <f t="shared" si="203"/>
        <v/>
      </c>
      <c r="CU503" s="74" t="str">
        <f t="shared" si="204"/>
        <v/>
      </c>
      <c r="CV503" s="74" t="str">
        <f t="shared" si="205"/>
        <v/>
      </c>
      <c r="CW503" s="74" t="str">
        <f t="shared" si="210"/>
        <v/>
      </c>
      <c r="CX503" s="110"/>
      <c r="CZ503" s="75">
        <f t="shared" si="211"/>
        <v>0</v>
      </c>
      <c r="DB503" s="74">
        <f>IF(Taula4[[#This Row],[Codi del contracte]]&lt;&gt;"",IF(Taula4[[#This Row],[Codi del contracte]]&gt;199,IF(Taula4[[#This Row],[Codi del contracte]]&lt;300,1,0),0),0)</f>
        <v>0</v>
      </c>
      <c r="DC503" s="74">
        <f>IF(Taula4[[#This Row],[Codi del contracte]]&lt;&gt;"",IF(Taula4[[#This Row],[Codi del contracte]]&gt;499,IF(Taula4[[#This Row],[Codi del contracte]]&lt;600,1,0),0),0)</f>
        <v>0</v>
      </c>
      <c r="DD503" s="74">
        <f t="shared" si="206"/>
        <v>0</v>
      </c>
      <c r="DE503" s="74">
        <f>IF(Taula4[[#This Row],[% Jornada (no posar el símbol %)]]=100,IF(DD503=1,2,0),0)</f>
        <v>0</v>
      </c>
      <c r="DF503" s="74">
        <f>IF(Taula4[[#This Row],[Import anual sol·licitat (màxim 1.200,00€ per treballador)]]=1200,IF(DE503=2,3,0),0)</f>
        <v>0</v>
      </c>
      <c r="DG503" s="74">
        <f>IF(Taula4[[#This Row],[% Jornada (no posar el símbol %)]]&lt;100,IF(Taula4[[#This Row],[Import anual sol·licitat (màxim 1.200,00€ per treballador)]]=1200,4,0),0)</f>
        <v>0</v>
      </c>
      <c r="DH503" s="74">
        <f t="shared" si="212"/>
        <v>0</v>
      </c>
      <c r="DI503" s="74" t="str">
        <f t="shared" si="213"/>
        <v/>
      </c>
      <c r="DJ503" s="74" t="str">
        <f t="shared" si="214"/>
        <v/>
      </c>
      <c r="DK503" s="74" t="str">
        <f t="shared" si="215"/>
        <v/>
      </c>
    </row>
    <row r="504" spans="1:115" ht="13.5" customHeight="1">
      <c r="A504" s="30"/>
      <c r="B504" s="76">
        <v>498</v>
      </c>
      <c r="C504" s="5"/>
      <c r="D504" s="138"/>
      <c r="E504" s="134"/>
      <c r="F504" s="132"/>
      <c r="G504" s="132"/>
      <c r="H504" s="5"/>
      <c r="I504" s="137"/>
      <c r="J504" s="5"/>
      <c r="K504" s="133"/>
      <c r="L504" s="214"/>
      <c r="M504" s="268"/>
      <c r="N504" s="160" t="str">
        <f t="shared" si="189"/>
        <v/>
      </c>
      <c r="O504" s="109"/>
      <c r="P504" s="7"/>
      <c r="Q504" s="7"/>
      <c r="R504" s="7"/>
      <c r="S504" s="7"/>
      <c r="CA504" s="69">
        <f t="shared" si="207"/>
        <v>0</v>
      </c>
      <c r="CB504" s="69" t="str">
        <f t="shared" si="190"/>
        <v/>
      </c>
      <c r="CC504" s="69" t="str">
        <f t="shared" si="191"/>
        <v/>
      </c>
      <c r="CD504" s="69">
        <f t="shared" si="200"/>
        <v>0</v>
      </c>
      <c r="CE504" s="69">
        <f t="shared" si="192"/>
        <v>0</v>
      </c>
      <c r="CF504" s="70" t="str">
        <f t="shared" si="193"/>
        <v/>
      </c>
      <c r="CG504" s="71">
        <f t="shared" si="194"/>
        <v>0</v>
      </c>
      <c r="CH504" s="71">
        <f t="shared" si="195"/>
        <v>0</v>
      </c>
      <c r="CI504" s="71">
        <f t="shared" si="208"/>
        <v>0</v>
      </c>
      <c r="CJ504" s="69">
        <f t="shared" si="209"/>
        <v>0</v>
      </c>
      <c r="CN504" s="73" t="str">
        <f t="shared" si="196"/>
        <v/>
      </c>
      <c r="CO504" s="74" t="str">
        <f t="shared" si="197"/>
        <v/>
      </c>
      <c r="CP504" s="74" t="str">
        <f t="shared" si="201"/>
        <v/>
      </c>
      <c r="CQ504" s="118" t="str">
        <f t="shared" si="198"/>
        <v/>
      </c>
      <c r="CR504" s="118" t="str">
        <f t="shared" si="199"/>
        <v/>
      </c>
      <c r="CS504" s="75" t="str">
        <f t="shared" si="202"/>
        <v/>
      </c>
      <c r="CT504" s="75" t="str">
        <f t="shared" si="203"/>
        <v/>
      </c>
      <c r="CU504" s="74" t="str">
        <f t="shared" si="204"/>
        <v/>
      </c>
      <c r="CV504" s="74" t="str">
        <f t="shared" si="205"/>
        <v/>
      </c>
      <c r="CW504" s="74" t="str">
        <f t="shared" si="210"/>
        <v/>
      </c>
      <c r="CX504" s="110"/>
      <c r="CZ504" s="75">
        <f t="shared" si="211"/>
        <v>0</v>
      </c>
      <c r="DB504" s="74">
        <f>IF(Taula4[[#This Row],[Codi del contracte]]&lt;&gt;"",IF(Taula4[[#This Row],[Codi del contracte]]&gt;199,IF(Taula4[[#This Row],[Codi del contracte]]&lt;300,1,0),0),0)</f>
        <v>0</v>
      </c>
      <c r="DC504" s="74">
        <f>IF(Taula4[[#This Row],[Codi del contracte]]&lt;&gt;"",IF(Taula4[[#This Row],[Codi del contracte]]&gt;499,IF(Taula4[[#This Row],[Codi del contracte]]&lt;600,1,0),0),0)</f>
        <v>0</v>
      </c>
      <c r="DD504" s="74">
        <f t="shared" si="206"/>
        <v>0</v>
      </c>
      <c r="DE504" s="74">
        <f>IF(Taula4[[#This Row],[% Jornada (no posar el símbol %)]]=100,IF(DD504=1,2,0),0)</f>
        <v>0</v>
      </c>
      <c r="DF504" s="74">
        <f>IF(Taula4[[#This Row],[Import anual sol·licitat (màxim 1.200,00€ per treballador)]]=1200,IF(DE504=2,3,0),0)</f>
        <v>0</v>
      </c>
      <c r="DG504" s="74">
        <f>IF(Taula4[[#This Row],[% Jornada (no posar el símbol %)]]&lt;100,IF(Taula4[[#This Row],[Import anual sol·licitat (màxim 1.200,00€ per treballador)]]=1200,4,0),0)</f>
        <v>0</v>
      </c>
      <c r="DH504" s="74">
        <f t="shared" si="212"/>
        <v>0</v>
      </c>
      <c r="DI504" s="74" t="str">
        <f t="shared" si="213"/>
        <v/>
      </c>
      <c r="DJ504" s="74" t="str">
        <f t="shared" si="214"/>
        <v/>
      </c>
      <c r="DK504" s="74" t="str">
        <f t="shared" si="215"/>
        <v/>
      </c>
    </row>
    <row r="505" spans="1:115" ht="13.5" customHeight="1">
      <c r="A505" s="30"/>
      <c r="B505" s="76">
        <v>499</v>
      </c>
      <c r="C505" s="5"/>
      <c r="D505" s="138"/>
      <c r="E505" s="134"/>
      <c r="F505" s="132"/>
      <c r="G505" s="132"/>
      <c r="H505" s="5"/>
      <c r="I505" s="137"/>
      <c r="J505" s="5"/>
      <c r="K505" s="133"/>
      <c r="L505" s="214"/>
      <c r="M505" s="268"/>
      <c r="N505" s="160" t="str">
        <f t="shared" si="189"/>
        <v/>
      </c>
      <c r="O505" s="109"/>
      <c r="P505" s="7"/>
      <c r="Q505" s="7"/>
      <c r="R505" s="7"/>
      <c r="S505" s="7"/>
      <c r="CA505" s="69">
        <f t="shared" si="207"/>
        <v>0</v>
      </c>
      <c r="CB505" s="69" t="str">
        <f t="shared" si="190"/>
        <v/>
      </c>
      <c r="CC505" s="69" t="str">
        <f t="shared" si="191"/>
        <v/>
      </c>
      <c r="CD505" s="69">
        <f t="shared" si="200"/>
        <v>0</v>
      </c>
      <c r="CE505" s="69">
        <f t="shared" si="192"/>
        <v>0</v>
      </c>
      <c r="CF505" s="70" t="str">
        <f t="shared" si="193"/>
        <v/>
      </c>
      <c r="CG505" s="71">
        <f t="shared" si="194"/>
        <v>0</v>
      </c>
      <c r="CH505" s="71">
        <f t="shared" si="195"/>
        <v>0</v>
      </c>
      <c r="CI505" s="71">
        <f t="shared" si="208"/>
        <v>0</v>
      </c>
      <c r="CJ505" s="69">
        <f t="shared" si="209"/>
        <v>0</v>
      </c>
      <c r="CN505" s="73" t="str">
        <f t="shared" si="196"/>
        <v/>
      </c>
      <c r="CO505" s="74" t="str">
        <f t="shared" si="197"/>
        <v/>
      </c>
      <c r="CP505" s="74" t="str">
        <f t="shared" si="201"/>
        <v/>
      </c>
      <c r="CQ505" s="118" t="str">
        <f t="shared" si="198"/>
        <v/>
      </c>
      <c r="CR505" s="118" t="str">
        <f t="shared" si="199"/>
        <v/>
      </c>
      <c r="CS505" s="75" t="str">
        <f t="shared" si="202"/>
        <v/>
      </c>
      <c r="CT505" s="75" t="str">
        <f t="shared" si="203"/>
        <v/>
      </c>
      <c r="CU505" s="74" t="str">
        <f t="shared" si="204"/>
        <v/>
      </c>
      <c r="CV505" s="74" t="str">
        <f t="shared" si="205"/>
        <v/>
      </c>
      <c r="CW505" s="74" t="str">
        <f t="shared" si="210"/>
        <v/>
      </c>
      <c r="CX505" s="110"/>
      <c r="CZ505" s="75">
        <f t="shared" si="211"/>
        <v>0</v>
      </c>
      <c r="DB505" s="74">
        <f>IF(Taula4[[#This Row],[Codi del contracte]]&lt;&gt;"",IF(Taula4[[#This Row],[Codi del contracte]]&gt;199,IF(Taula4[[#This Row],[Codi del contracte]]&lt;300,1,0),0),0)</f>
        <v>0</v>
      </c>
      <c r="DC505" s="74">
        <f>IF(Taula4[[#This Row],[Codi del contracte]]&lt;&gt;"",IF(Taula4[[#This Row],[Codi del contracte]]&gt;499,IF(Taula4[[#This Row],[Codi del contracte]]&lt;600,1,0),0),0)</f>
        <v>0</v>
      </c>
      <c r="DD505" s="74">
        <f t="shared" si="206"/>
        <v>0</v>
      </c>
      <c r="DE505" s="74">
        <f>IF(Taula4[[#This Row],[% Jornada (no posar el símbol %)]]=100,IF(DD505=1,2,0),0)</f>
        <v>0</v>
      </c>
      <c r="DF505" s="74">
        <f>IF(Taula4[[#This Row],[Import anual sol·licitat (màxim 1.200,00€ per treballador)]]=1200,IF(DE505=2,3,0),0)</f>
        <v>0</v>
      </c>
      <c r="DG505" s="74">
        <f>IF(Taula4[[#This Row],[% Jornada (no posar el símbol %)]]&lt;100,IF(Taula4[[#This Row],[Import anual sol·licitat (màxim 1.200,00€ per treballador)]]=1200,4,0),0)</f>
        <v>0</v>
      </c>
      <c r="DH505" s="74">
        <f t="shared" si="212"/>
        <v>0</v>
      </c>
      <c r="DI505" s="74" t="str">
        <f t="shared" si="213"/>
        <v/>
      </c>
      <c r="DJ505" s="74" t="str">
        <f t="shared" si="214"/>
        <v/>
      </c>
      <c r="DK505" s="74" t="str">
        <f t="shared" si="215"/>
        <v/>
      </c>
    </row>
    <row r="506" spans="1:115" ht="13.5" customHeight="1">
      <c r="A506" s="30"/>
      <c r="B506" s="76">
        <v>500</v>
      </c>
      <c r="C506" s="5"/>
      <c r="D506" s="138"/>
      <c r="E506" s="134"/>
      <c r="F506" s="132"/>
      <c r="G506" s="132"/>
      <c r="H506" s="5"/>
      <c r="I506" s="137"/>
      <c r="J506" s="5"/>
      <c r="K506" s="133"/>
      <c r="L506" s="214"/>
      <c r="M506" s="268"/>
      <c r="N506" s="160" t="str">
        <f t="shared" si="189"/>
        <v/>
      </c>
      <c r="O506" s="109"/>
      <c r="P506" s="7"/>
      <c r="Q506" s="7"/>
      <c r="R506" s="7"/>
      <c r="S506" s="7"/>
      <c r="CA506" s="69">
        <f t="shared" si="207"/>
        <v>0</v>
      </c>
      <c r="CB506" s="69" t="str">
        <f t="shared" si="190"/>
        <v/>
      </c>
      <c r="CC506" s="69" t="str">
        <f t="shared" si="191"/>
        <v/>
      </c>
      <c r="CD506" s="69">
        <f t="shared" si="200"/>
        <v>0</v>
      </c>
      <c r="CE506" s="69">
        <f t="shared" si="192"/>
        <v>0</v>
      </c>
      <c r="CF506" s="70" t="str">
        <f t="shared" si="193"/>
        <v/>
      </c>
      <c r="CG506" s="71">
        <f t="shared" si="194"/>
        <v>0</v>
      </c>
      <c r="CH506" s="71">
        <f t="shared" si="195"/>
        <v>0</v>
      </c>
      <c r="CI506" s="71">
        <f t="shared" si="208"/>
        <v>0</v>
      </c>
      <c r="CJ506" s="69">
        <f t="shared" si="209"/>
        <v>0</v>
      </c>
      <c r="CN506" s="73" t="str">
        <f t="shared" si="196"/>
        <v/>
      </c>
      <c r="CO506" s="74" t="str">
        <f t="shared" si="197"/>
        <v/>
      </c>
      <c r="CP506" s="74" t="str">
        <f t="shared" si="201"/>
        <v/>
      </c>
      <c r="CQ506" s="118" t="str">
        <f t="shared" si="198"/>
        <v/>
      </c>
      <c r="CR506" s="118" t="str">
        <f t="shared" si="199"/>
        <v/>
      </c>
      <c r="CS506" s="75" t="str">
        <f t="shared" si="202"/>
        <v/>
      </c>
      <c r="CT506" s="75" t="str">
        <f t="shared" si="203"/>
        <v/>
      </c>
      <c r="CU506" s="74" t="str">
        <f t="shared" si="204"/>
        <v/>
      </c>
      <c r="CV506" s="74" t="str">
        <f t="shared" si="205"/>
        <v/>
      </c>
      <c r="CW506" s="74" t="str">
        <f t="shared" si="210"/>
        <v/>
      </c>
      <c r="CX506" s="110"/>
      <c r="CZ506" s="75">
        <f t="shared" si="211"/>
        <v>0</v>
      </c>
      <c r="DB506" s="74">
        <f>IF(Taula4[[#This Row],[Codi del contracte]]&lt;&gt;"",IF(Taula4[[#This Row],[Codi del contracte]]&gt;199,IF(Taula4[[#This Row],[Codi del contracte]]&lt;300,1,0),0),0)</f>
        <v>0</v>
      </c>
      <c r="DC506" s="74">
        <f>IF(Taula4[[#This Row],[Codi del contracte]]&lt;&gt;"",IF(Taula4[[#This Row],[Codi del contracte]]&gt;499,IF(Taula4[[#This Row],[Codi del contracte]]&lt;600,1,0),0),0)</f>
        <v>0</v>
      </c>
      <c r="DD506" s="74">
        <f t="shared" si="206"/>
        <v>0</v>
      </c>
      <c r="DE506" s="74">
        <f>IF(Taula4[[#This Row],[% Jornada (no posar el símbol %)]]=100,IF(DD506=1,2,0),0)</f>
        <v>0</v>
      </c>
      <c r="DF506" s="74">
        <f>IF(Taula4[[#This Row],[Import anual sol·licitat (màxim 1.200,00€ per treballador)]]=1200,IF(DE506=2,3,0),0)</f>
        <v>0</v>
      </c>
      <c r="DG506" s="74">
        <f>IF(Taula4[[#This Row],[% Jornada (no posar el símbol %)]]&lt;100,IF(Taula4[[#This Row],[Import anual sol·licitat (màxim 1.200,00€ per treballador)]]=1200,4,0),0)</f>
        <v>0</v>
      </c>
      <c r="DH506" s="74">
        <f t="shared" si="212"/>
        <v>0</v>
      </c>
      <c r="DI506" s="74" t="str">
        <f t="shared" si="213"/>
        <v/>
      </c>
      <c r="DJ506" s="74" t="str">
        <f t="shared" si="214"/>
        <v/>
      </c>
      <c r="DK506" s="74" t="str">
        <f t="shared" si="215"/>
        <v/>
      </c>
    </row>
    <row r="507" spans="1:115">
      <c r="A507" s="30"/>
      <c r="B507" s="30"/>
      <c r="C507" s="7"/>
      <c r="D507" s="30"/>
      <c r="E507" s="30"/>
      <c r="F507" s="7"/>
      <c r="G507" s="7"/>
      <c r="H507" s="7"/>
      <c r="I507" s="7"/>
      <c r="J507" s="7"/>
      <c r="K507" s="7"/>
      <c r="L507" s="7"/>
      <c r="M507" s="7"/>
      <c r="N507" s="7"/>
      <c r="O507" s="32"/>
      <c r="P507" s="7"/>
      <c r="Q507" s="7"/>
      <c r="R507" s="7"/>
      <c r="S507" s="7"/>
      <c r="CQ507" s="78"/>
      <c r="CR507" s="79"/>
    </row>
    <row r="508" spans="1:115">
      <c r="A508" s="30"/>
      <c r="B508" s="30"/>
      <c r="C508" s="7"/>
      <c r="D508" s="30"/>
      <c r="E508" s="30"/>
      <c r="F508" s="7"/>
      <c r="G508" s="7"/>
      <c r="H508" s="7"/>
      <c r="I508" s="7"/>
      <c r="J508" s="7"/>
      <c r="K508" s="7"/>
      <c r="L508" s="80">
        <f>SUM(L7:L506)</f>
        <v>0</v>
      </c>
      <c r="M508" s="81">
        <f>SUM(M7:M506)</f>
        <v>0</v>
      </c>
      <c r="N508" s="7"/>
      <c r="O508" s="32"/>
      <c r="P508" s="7"/>
      <c r="Q508" s="7"/>
      <c r="R508" s="7"/>
      <c r="S508" s="7"/>
      <c r="CA508" s="82">
        <f>SUM(CA7:CA507)</f>
        <v>0</v>
      </c>
      <c r="CB508" s="82">
        <f>SUM(CB7:CB507)</f>
        <v>0</v>
      </c>
      <c r="CC508" s="82">
        <f>SUM(CC7:CC507)</f>
        <v>0</v>
      </c>
      <c r="CD508" s="82">
        <f>SUM(CD7:CD507)</f>
        <v>0</v>
      </c>
      <c r="CE508" s="82">
        <f>SUM(CE7:CE507)</f>
        <v>0</v>
      </c>
      <c r="CF508" s="83"/>
      <c r="CG508" s="84">
        <f>SUM(CG7:CG507)</f>
        <v>0</v>
      </c>
      <c r="CH508" s="84">
        <f>SUM(CH7:CH507)</f>
        <v>0</v>
      </c>
      <c r="CI508" s="84">
        <f>SUM(CI7:CI507)</f>
        <v>0</v>
      </c>
      <c r="CJ508" s="82">
        <f>SUM(CJ7:CJ506)</f>
        <v>0</v>
      </c>
      <c r="CQ508" s="84">
        <f>SUM(CQ7:CQ507)</f>
        <v>0</v>
      </c>
      <c r="CR508" s="84">
        <f>SUM(CR7:CR507)</f>
        <v>0</v>
      </c>
      <c r="CZ508" s="83">
        <f>SUM(CZ7:CZ506)</f>
        <v>0</v>
      </c>
    </row>
    <row r="509" spans="1:115">
      <c r="A509" s="30"/>
      <c r="B509" s="30"/>
      <c r="C509" s="7"/>
      <c r="D509" s="30"/>
      <c r="E509" s="30"/>
      <c r="F509" s="7"/>
      <c r="G509" s="7"/>
      <c r="H509" s="7"/>
      <c r="I509" s="7"/>
      <c r="J509" s="7"/>
      <c r="K509" s="7"/>
      <c r="L509" s="7"/>
      <c r="M509" s="85"/>
      <c r="N509" s="7"/>
      <c r="O509" s="32"/>
      <c r="P509" s="7"/>
      <c r="Q509" s="7"/>
      <c r="R509" s="7"/>
      <c r="S509" s="7"/>
    </row>
    <row r="510" spans="1:115" ht="13.8" thickBot="1">
      <c r="A510" s="30"/>
      <c r="B510" s="38"/>
      <c r="C510" s="39"/>
      <c r="D510" s="38"/>
      <c r="E510" s="38"/>
      <c r="F510" s="39"/>
      <c r="G510" s="39"/>
      <c r="H510" s="39"/>
      <c r="I510" s="39"/>
      <c r="J510" s="39"/>
      <c r="K510" s="39"/>
      <c r="L510" s="39"/>
      <c r="M510" s="39"/>
      <c r="N510" s="39"/>
      <c r="O510" s="32"/>
      <c r="P510" s="7"/>
      <c r="Q510" s="7"/>
      <c r="R510" s="7"/>
      <c r="S510" s="7"/>
    </row>
    <row r="511" spans="1:115" ht="15" customHeight="1">
      <c r="A511" s="30"/>
      <c r="B511" s="30"/>
      <c r="C511" s="7"/>
      <c r="D511" s="30"/>
      <c r="E511" s="30"/>
      <c r="F511" s="7"/>
      <c r="G511" s="7"/>
      <c r="H511" s="7"/>
      <c r="I511" s="7"/>
      <c r="J511" s="7"/>
      <c r="K511" s="7"/>
      <c r="L511" s="7"/>
      <c r="M511" s="151"/>
      <c r="N511" s="154"/>
      <c r="O511" s="32"/>
      <c r="P511" s="7"/>
      <c r="Q511" s="7"/>
      <c r="R511" s="7"/>
      <c r="S511" s="7"/>
    </row>
    <row r="512" spans="1:115" ht="15" customHeight="1">
      <c r="A512" s="30"/>
      <c r="B512" s="30"/>
      <c r="C512" s="7"/>
      <c r="D512" s="30"/>
      <c r="E512" s="30"/>
      <c r="F512" s="7"/>
      <c r="G512" s="7"/>
      <c r="H512" s="7"/>
      <c r="I512" s="7"/>
      <c r="J512" s="7"/>
      <c r="K512" s="7"/>
      <c r="L512" s="7"/>
      <c r="M512" s="7"/>
      <c r="N512" s="7"/>
      <c r="O512" s="32"/>
      <c r="P512" s="7"/>
      <c r="Q512" s="7"/>
      <c r="R512" s="7"/>
      <c r="S512" s="7"/>
    </row>
    <row r="513" spans="1:19" ht="15" customHeight="1">
      <c r="A513" s="30"/>
      <c r="B513" s="30"/>
      <c r="C513" s="7"/>
      <c r="D513" s="30"/>
      <c r="E513" s="30"/>
      <c r="F513" s="7"/>
      <c r="G513" s="7"/>
      <c r="H513" s="7"/>
      <c r="I513" s="7"/>
      <c r="J513" s="7"/>
      <c r="K513" s="7"/>
      <c r="L513" s="7"/>
      <c r="M513" s="7"/>
      <c r="N513" s="7"/>
      <c r="O513" s="32"/>
      <c r="P513" s="7"/>
      <c r="Q513" s="7"/>
      <c r="R513" s="7"/>
      <c r="S513" s="7"/>
    </row>
    <row r="514" spans="1:19" ht="15" hidden="1" customHeight="1">
      <c r="A514" s="30"/>
      <c r="B514" s="30"/>
      <c r="C514" s="7"/>
      <c r="D514" s="30"/>
      <c r="E514" s="30"/>
      <c r="F514" s="7"/>
      <c r="G514" s="7"/>
      <c r="H514" s="7"/>
      <c r="I514" s="7"/>
      <c r="J514" s="7"/>
      <c r="K514" s="7"/>
      <c r="L514" s="7"/>
      <c r="M514" s="7"/>
      <c r="N514" s="7"/>
      <c r="O514" s="32"/>
      <c r="P514" s="7"/>
      <c r="Q514" s="7"/>
      <c r="R514" s="7"/>
      <c r="S514" s="7"/>
    </row>
    <row r="515" spans="1:19" hidden="1">
      <c r="A515" s="30"/>
      <c r="B515" s="30"/>
      <c r="C515" s="7"/>
      <c r="D515" s="30"/>
      <c r="E515" s="30"/>
      <c r="F515" s="7"/>
      <c r="G515" s="7"/>
      <c r="H515" s="7"/>
      <c r="I515" s="7"/>
      <c r="J515" s="7"/>
      <c r="K515" s="7"/>
      <c r="L515" s="7"/>
      <c r="M515" s="7"/>
      <c r="N515" s="7"/>
      <c r="O515" s="32"/>
      <c r="P515" s="7"/>
      <c r="Q515" s="7"/>
      <c r="R515" s="7"/>
      <c r="S515" s="7"/>
    </row>
    <row r="516" spans="1:19" hidden="1">
      <c r="A516" s="30"/>
      <c r="B516" s="30"/>
      <c r="C516" s="7"/>
      <c r="D516" s="30"/>
      <c r="E516" s="30"/>
      <c r="F516" s="7"/>
      <c r="G516" s="7"/>
      <c r="H516" s="7"/>
      <c r="I516" s="7"/>
      <c r="J516" s="7"/>
      <c r="K516" s="7"/>
      <c r="L516" s="7"/>
      <c r="M516" s="7"/>
      <c r="N516" s="7"/>
      <c r="O516" s="32"/>
      <c r="P516" s="7"/>
      <c r="Q516" s="7"/>
      <c r="R516" s="7"/>
      <c r="S516" s="7"/>
    </row>
    <row r="517" spans="1:19" hidden="1">
      <c r="A517" s="30"/>
      <c r="B517" s="30"/>
      <c r="C517" s="7"/>
      <c r="D517" s="30"/>
      <c r="E517" s="30"/>
      <c r="F517" s="7"/>
      <c r="G517" s="7"/>
      <c r="H517" s="7"/>
      <c r="I517" s="7"/>
      <c r="J517" s="7"/>
      <c r="K517" s="7"/>
      <c r="L517" s="7"/>
      <c r="M517" s="7"/>
      <c r="N517" s="7"/>
      <c r="O517" s="32"/>
      <c r="P517" s="7"/>
      <c r="Q517" s="7"/>
      <c r="R517" s="7"/>
      <c r="S517" s="7"/>
    </row>
    <row r="518" spans="1:19" hidden="1">
      <c r="A518" s="30"/>
      <c r="B518" s="30"/>
      <c r="C518" s="7"/>
      <c r="D518" s="30"/>
      <c r="E518" s="30"/>
      <c r="F518" s="7"/>
      <c r="G518" s="7"/>
      <c r="H518" s="7"/>
      <c r="I518" s="7"/>
      <c r="J518" s="7"/>
      <c r="K518" s="7"/>
      <c r="L518" s="7"/>
      <c r="M518" s="7"/>
      <c r="N518" s="7"/>
      <c r="O518" s="32"/>
      <c r="P518" s="7"/>
      <c r="Q518" s="7"/>
      <c r="R518" s="7"/>
      <c r="S518" s="7"/>
    </row>
    <row r="519" spans="1:19" hidden="1">
      <c r="A519" s="30"/>
      <c r="B519" s="30"/>
      <c r="C519" s="7"/>
      <c r="D519" s="30"/>
      <c r="E519" s="30"/>
      <c r="F519" s="7"/>
      <c r="G519" s="7"/>
      <c r="H519" s="7"/>
      <c r="I519" s="7"/>
      <c r="J519" s="7"/>
      <c r="K519" s="7"/>
      <c r="L519" s="7"/>
      <c r="M519" s="7"/>
      <c r="N519" s="7"/>
      <c r="O519" s="32"/>
      <c r="P519" s="7"/>
      <c r="Q519" s="7"/>
      <c r="R519" s="7"/>
      <c r="S519" s="7"/>
    </row>
    <row r="520" spans="1:19" hidden="1">
      <c r="N520" s="7"/>
      <c r="O520" s="32"/>
    </row>
    <row r="521" spans="1:19"/>
    <row r="522" spans="1:19"/>
    <row r="523" spans="1:19"/>
    <row r="524" spans="1:19"/>
    <row r="525" spans="1:19"/>
    <row r="526" spans="1:19"/>
    <row r="527" spans="1:19"/>
    <row r="528" spans="1:19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</sheetData>
  <sheetProtection algorithmName="SHA-512" hashValue="zEQuk/xCti//GkavXkSlicJv3ybAKC7w+6KbBD2C8aASy/bzAthSNh0E5pDHdxEuQChgR07XKZYkHqvBXSF2vQ==" saltValue="feVc+FMUYbhzGivHVuOAMA==" spinCount="100000" sheet="1" objects="1" scenarios="1"/>
  <mergeCells count="5">
    <mergeCell ref="B2:K2"/>
    <mergeCell ref="J4:K4"/>
    <mergeCell ref="C4:H4"/>
    <mergeCell ref="M3:M4"/>
    <mergeCell ref="N3:N4"/>
  </mergeCells>
  <conditionalFormatting sqref="L7:L506">
    <cfRule type="expression" dxfId="28" priority="3">
      <formula>DH7&gt;2</formula>
    </cfRule>
  </conditionalFormatting>
  <conditionalFormatting sqref="J7:J506">
    <cfRule type="expression" dxfId="27" priority="2">
      <formula>DF7=3</formula>
    </cfRule>
  </conditionalFormatting>
  <conditionalFormatting sqref="K7:K506">
    <cfRule type="expression" dxfId="26" priority="1">
      <formula>DG7=4</formula>
    </cfRule>
  </conditionalFormatting>
  <dataValidations count="6">
    <dataValidation type="decimal" allowBlank="1" showInputMessage="1" showErrorMessage="1" error="No feu servir número en percentatge_x000a_Exemple: per un 80% de la jornada, correspon posar 80" sqref="K7:K506">
      <formula1>1</formula1>
      <formula2>100</formula2>
    </dataValidation>
    <dataValidation type="list" allowBlank="1" showInputMessage="1" showErrorMessage="1" error="Tipus de discapacitat: Fer servir les opcions de la llista desplegable" sqref="H7:H506">
      <formula1>T.discapacitat</formula1>
    </dataValidation>
    <dataValidation type="list" allowBlank="1" showInputMessage="1" showErrorMessage="1" error="Sexe: Fer servir les opcions de la llista desplegable" sqref="E7:E506">
      <formula1>Sexe</formula1>
    </dataValidation>
    <dataValidation type="decimal" allowBlank="1" showInputMessage="1" showErrorMessage="1" error="Import màxim anual sol·licitat per persona 1.200,00€" sqref="L7:L506">
      <formula1>0</formula1>
      <formula2>1200</formula2>
    </dataValidation>
    <dataValidation type="whole" allowBlank="1" showInputMessage="1" showErrorMessage="1" error="Codi de contracte erroni" sqref="J7:J506">
      <formula1>1</formula1>
      <formula2>600</formula2>
    </dataValidation>
    <dataValidation type="whole" allowBlank="1" showInputMessage="1" showErrorMessage="1" error="Només valors entre 33 i 100_x000a_Exemple: per un 65% de discapacitat, correspon posar 65_x000a_" sqref="I7:I506">
      <formula1>33</formula1>
      <formula2>100</formula2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5" orientation="landscape" r:id="rId1"/>
  <ignoredErrors>
    <ignoredError sqref="CI7:CI506 CR7:CR8" unlockedFormula="1"/>
    <ignoredError sqref="CO12" 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FC2014"/>
  <sheetViews>
    <sheetView workbookViewId="0">
      <selection activeCell="D21" sqref="D21"/>
    </sheetView>
  </sheetViews>
  <sheetFormatPr defaultColWidth="0" defaultRowHeight="13.2" zeroHeight="1"/>
  <cols>
    <col min="1" max="1" width="1.6640625" style="34" customWidth="1"/>
    <col min="2" max="2" width="8.6640625" style="34" customWidth="1"/>
    <col min="3" max="3" width="18.6640625" style="44" customWidth="1"/>
    <col min="4" max="4" width="43.33203125" style="34" customWidth="1"/>
    <col min="5" max="5" width="14.6640625" style="34" customWidth="1"/>
    <col min="6" max="6" width="16.6640625" style="44" customWidth="1"/>
    <col min="7" max="7" width="19.33203125" style="44" customWidth="1"/>
    <col min="8" max="8" width="14.33203125" style="44" customWidth="1"/>
    <col min="9" max="9" width="8.6640625" style="44" customWidth="1"/>
    <col min="10" max="10" width="6.109375" style="44" customWidth="1"/>
    <col min="11" max="11" width="5.5546875" style="44" customWidth="1"/>
    <col min="12" max="15" width="8.109375" style="44" customWidth="1"/>
    <col min="16" max="16" width="13.33203125" style="44" customWidth="1"/>
    <col min="17" max="18" width="9.109375" style="44" customWidth="1"/>
    <col min="19" max="20" width="9.109375" style="7" hidden="1" customWidth="1"/>
    <col min="21" max="46" width="12.5546875" style="44" hidden="1" customWidth="1"/>
    <col min="47" max="79" width="9.109375" style="34" hidden="1" customWidth="1"/>
    <col min="80" max="80" width="18.6640625" style="34" hidden="1" customWidth="1"/>
    <col min="81" max="81" width="9.109375" style="34" hidden="1" customWidth="1"/>
    <col min="82" max="82" width="11.5546875" style="34" hidden="1" customWidth="1"/>
    <col min="83" max="83" width="12" style="34" hidden="1" customWidth="1"/>
    <col min="84" max="159" width="9.109375" style="34" hidden="1" customWidth="1"/>
    <col min="160" max="16384" width="9.109375" style="12" hidden="1"/>
  </cols>
  <sheetData>
    <row r="1" spans="1:159" ht="51" customHeight="1" thickBot="1">
      <c r="A1" s="30"/>
      <c r="B1" s="31"/>
      <c r="C1" s="7"/>
      <c r="D1" s="31"/>
      <c r="E1" s="3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59" ht="16.5" customHeight="1" thickTop="1" thickBot="1">
      <c r="A2" s="30"/>
      <c r="B2" s="281" t="s">
        <v>126</v>
      </c>
      <c r="C2" s="300"/>
      <c r="D2" s="300"/>
      <c r="E2" s="300"/>
      <c r="F2" s="300"/>
      <c r="G2" s="300"/>
      <c r="H2" s="141" t="s">
        <v>67</v>
      </c>
      <c r="I2" s="86"/>
      <c r="J2" s="7"/>
      <c r="K2" s="7"/>
      <c r="L2" s="297" t="s">
        <v>82</v>
      </c>
      <c r="M2" s="298"/>
      <c r="N2" s="298"/>
      <c r="O2" s="298"/>
      <c r="P2" s="299"/>
      <c r="Q2" s="8"/>
      <c r="R2" s="7"/>
      <c r="BZ2" s="17" t="s">
        <v>70</v>
      </c>
      <c r="CA2" s="17"/>
      <c r="CC2" s="17"/>
      <c r="CG2" s="87"/>
    </row>
    <row r="3" spans="1:159" ht="13.5" customHeight="1" thickBot="1">
      <c r="A3" s="46"/>
      <c r="B3" s="310"/>
      <c r="C3" s="310"/>
      <c r="D3" s="310"/>
      <c r="E3" s="310"/>
      <c r="F3" s="310"/>
      <c r="G3" s="310"/>
      <c r="H3" s="310"/>
      <c r="I3" s="86"/>
      <c r="J3" s="7"/>
      <c r="K3" s="7"/>
      <c r="L3" s="144" t="s">
        <v>62</v>
      </c>
      <c r="M3" s="143" t="s">
        <v>61</v>
      </c>
      <c r="N3" s="143" t="s">
        <v>65</v>
      </c>
      <c r="O3" s="143" t="s">
        <v>63</v>
      </c>
      <c r="P3" s="142" t="s">
        <v>64</v>
      </c>
      <c r="Q3" s="8"/>
      <c r="R3" s="7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51"/>
      <c r="CC3" s="49"/>
      <c r="CD3" s="49"/>
      <c r="CE3" s="49"/>
      <c r="CF3" s="49"/>
      <c r="CG3" s="87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</row>
    <row r="4" spans="1:159" ht="15.75" customHeight="1" thickBot="1">
      <c r="A4" s="30"/>
      <c r="B4" s="100" t="s">
        <v>33</v>
      </c>
      <c r="C4" s="301">
        <f>'1. Relació professionals'!D4</f>
        <v>0</v>
      </c>
      <c r="D4" s="291"/>
      <c r="E4" s="291"/>
      <c r="F4" s="292"/>
      <c r="G4" s="88" t="s">
        <v>34</v>
      </c>
      <c r="H4" s="117">
        <f>'1. Relació professionals'!I4</f>
        <v>0</v>
      </c>
      <c r="I4" s="53"/>
      <c r="J4" s="7"/>
      <c r="K4" s="7"/>
      <c r="L4" s="169">
        <f>CD1008</f>
        <v>0</v>
      </c>
      <c r="M4" s="170">
        <f>'2. Rel. programes '!CA508</f>
        <v>0</v>
      </c>
      <c r="N4" s="170">
        <f>'2. Rel. programes '!CD508</f>
        <v>0</v>
      </c>
      <c r="O4" s="170">
        <f>CE1008</f>
        <v>0</v>
      </c>
      <c r="P4" s="171">
        <f>'4. Pressupost '!K54</f>
        <v>0</v>
      </c>
      <c r="Q4" s="8"/>
      <c r="R4" s="7"/>
      <c r="CB4" s="51" t="s">
        <v>50</v>
      </c>
      <c r="CG4" s="87"/>
    </row>
    <row r="5" spans="1:159" ht="13.5" customHeight="1" thickBot="1">
      <c r="A5" s="30"/>
      <c r="B5" s="53"/>
      <c r="C5" s="39"/>
      <c r="D5" s="54"/>
      <c r="E5" s="54"/>
      <c r="F5" s="32"/>
      <c r="G5" s="32"/>
      <c r="H5" s="32"/>
      <c r="I5" s="32"/>
      <c r="J5" s="54"/>
      <c r="K5" s="155"/>
      <c r="L5" s="89"/>
      <c r="M5" s="89"/>
      <c r="N5" s="89"/>
      <c r="O5" s="89"/>
      <c r="P5" s="54"/>
      <c r="Q5" s="54"/>
      <c r="R5" s="54"/>
      <c r="S5" s="54"/>
      <c r="T5" s="54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CB5" s="51" t="s">
        <v>35</v>
      </c>
      <c r="CG5" s="54"/>
    </row>
    <row r="6" spans="1:159" ht="45" customHeight="1" thickBot="1">
      <c r="A6" s="30"/>
      <c r="B6" s="57" t="s">
        <v>36</v>
      </c>
      <c r="C6" s="58" t="s">
        <v>37</v>
      </c>
      <c r="D6" s="59" t="s">
        <v>38</v>
      </c>
      <c r="E6" s="58" t="s">
        <v>29</v>
      </c>
      <c r="F6" s="28" t="s">
        <v>81</v>
      </c>
      <c r="G6" s="58" t="s">
        <v>39</v>
      </c>
      <c r="H6" s="107" t="s">
        <v>75</v>
      </c>
      <c r="I6" s="90"/>
      <c r="J6" s="104"/>
      <c r="K6" s="104"/>
      <c r="L6" s="105"/>
      <c r="M6" s="105"/>
      <c r="N6" s="105"/>
      <c r="O6" s="105"/>
      <c r="P6" s="105"/>
      <c r="Q6" s="105"/>
      <c r="R6" s="30"/>
      <c r="S6" s="30"/>
      <c r="T6" s="30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CB6" s="64" t="s">
        <v>1</v>
      </c>
      <c r="CD6" s="62" t="s">
        <v>68</v>
      </c>
      <c r="CE6" s="62" t="s">
        <v>69</v>
      </c>
    </row>
    <row r="7" spans="1:159" ht="14.25" customHeight="1" thickTop="1">
      <c r="A7" s="30"/>
      <c r="B7" s="67">
        <v>1</v>
      </c>
      <c r="C7" s="126"/>
      <c r="D7" s="127"/>
      <c r="E7" s="4"/>
      <c r="F7" s="128"/>
      <c r="G7" s="4"/>
      <c r="H7" s="152"/>
      <c r="I7" s="91"/>
      <c r="J7" s="205"/>
      <c r="K7" s="205"/>
      <c r="L7" s="206"/>
      <c r="M7" s="206"/>
      <c r="N7" s="164"/>
      <c r="O7" s="164"/>
      <c r="P7" s="164"/>
      <c r="Q7" s="164"/>
      <c r="R7" s="30"/>
      <c r="S7" s="30"/>
      <c r="T7" s="30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CB7" s="72" t="s">
        <v>2</v>
      </c>
      <c r="CD7" s="162">
        <f t="shared" ref="CD7:CD70" si="0">IF(C7&lt;&gt;"",1,0)</f>
        <v>0</v>
      </c>
      <c r="CE7" s="162">
        <f t="shared" ref="CE7:CE70" si="1">IF(CD7=1,IF(E7&lt;&gt;"",IF(E7&lt;400,1,0),0),0)</f>
        <v>0</v>
      </c>
    </row>
    <row r="8" spans="1:159" ht="14.25" customHeight="1">
      <c r="A8" s="30"/>
      <c r="B8" s="76">
        <v>2</v>
      </c>
      <c r="C8" s="5"/>
      <c r="D8" s="130"/>
      <c r="E8" s="131"/>
      <c r="F8" s="132"/>
      <c r="G8" s="5"/>
      <c r="H8" s="153"/>
      <c r="I8" s="91"/>
      <c r="J8" s="306" t="str">
        <f>IF('2. Rel. programes '!CZ508&gt;0,"REVISEU LA COLUMNA 'MISSATGE ERROR' DE LA PESTANYA ANTERIOR","")</f>
        <v/>
      </c>
      <c r="K8" s="307"/>
      <c r="L8" s="307"/>
      <c r="M8" s="307"/>
      <c r="N8" s="307"/>
      <c r="O8" s="307"/>
      <c r="P8" s="307"/>
      <c r="Q8" s="307"/>
      <c r="R8" s="30"/>
      <c r="S8" s="30"/>
      <c r="T8" s="30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CB8" s="72" t="s">
        <v>3</v>
      </c>
      <c r="CD8" s="75">
        <f t="shared" si="0"/>
        <v>0</v>
      </c>
      <c r="CE8" s="75">
        <f t="shared" si="1"/>
        <v>0</v>
      </c>
    </row>
    <row r="9" spans="1:159" ht="14.25" customHeight="1">
      <c r="A9" s="30"/>
      <c r="B9" s="76">
        <v>3</v>
      </c>
      <c r="C9" s="134"/>
      <c r="D9" s="135"/>
      <c r="E9" s="134"/>
      <c r="F9" s="136"/>
      <c r="G9" s="5"/>
      <c r="H9" s="153"/>
      <c r="I9" s="91"/>
      <c r="J9" s="207" t="str">
        <f>IF('2. Rel. programes '!CZ508&gt;0,"TENIU","")</f>
        <v/>
      </c>
      <c r="K9" s="207" t="str">
        <f>IF('2. Rel. programes '!CZ508&gt;0,'2. Rel. programes '!CZ508,"")</f>
        <v/>
      </c>
      <c r="L9" s="308" t="str">
        <f>IF('2. Rel. programes '!CZ508=1,"LÍNIA AMB ERROR",IF('2. Rel. programes '!CZ508&gt;1,"LÍNIES AMB ERRORS",""))</f>
        <v/>
      </c>
      <c r="M9" s="309"/>
      <c r="N9" s="309"/>
      <c r="O9" s="309"/>
      <c r="P9" s="309"/>
      <c r="Q9" s="309"/>
      <c r="R9" s="30"/>
      <c r="S9" s="30"/>
      <c r="T9" s="30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CB9" s="72" t="s">
        <v>4</v>
      </c>
      <c r="CD9" s="75">
        <f t="shared" si="0"/>
        <v>0</v>
      </c>
      <c r="CE9" s="75">
        <f t="shared" si="1"/>
        <v>0</v>
      </c>
    </row>
    <row r="10" spans="1:159" ht="14.25" customHeight="1" thickBot="1">
      <c r="A10" s="30"/>
      <c r="B10" s="76">
        <v>4</v>
      </c>
      <c r="C10" s="5"/>
      <c r="D10" s="138"/>
      <c r="E10" s="5"/>
      <c r="F10" s="132"/>
      <c r="G10" s="5"/>
      <c r="H10" s="153"/>
      <c r="I10" s="91"/>
      <c r="J10" s="208"/>
      <c r="K10" s="208"/>
      <c r="L10" s="208"/>
      <c r="M10" s="208"/>
      <c r="N10" s="208"/>
      <c r="O10" s="208"/>
      <c r="P10" s="208"/>
      <c r="Q10" s="208"/>
      <c r="R10" s="30"/>
      <c r="S10" s="30"/>
      <c r="T10" s="30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CB10" s="72" t="s">
        <v>47</v>
      </c>
      <c r="CD10" s="75">
        <f t="shared" si="0"/>
        <v>0</v>
      </c>
      <c r="CE10" s="75">
        <f t="shared" si="1"/>
        <v>0</v>
      </c>
    </row>
    <row r="11" spans="1:159" ht="14.25" customHeight="1" thickTop="1">
      <c r="A11" s="30"/>
      <c r="B11" s="76">
        <v>5</v>
      </c>
      <c r="C11" s="134"/>
      <c r="D11" s="135"/>
      <c r="E11" s="134"/>
      <c r="F11" s="136"/>
      <c r="G11" s="5"/>
      <c r="H11" s="153"/>
      <c r="I11" s="91"/>
      <c r="J11" s="166"/>
      <c r="K11" s="167"/>
      <c r="L11" s="168"/>
      <c r="M11" s="168"/>
      <c r="N11" s="168"/>
      <c r="O11" s="168"/>
      <c r="P11" s="168"/>
      <c r="Q11" s="168"/>
      <c r="R11" s="30"/>
      <c r="S11" s="30"/>
      <c r="T11" s="30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CB11" s="77" t="s">
        <v>48</v>
      </c>
      <c r="CD11" s="75">
        <f t="shared" si="0"/>
        <v>0</v>
      </c>
      <c r="CE11" s="75">
        <f t="shared" si="1"/>
        <v>0</v>
      </c>
    </row>
    <row r="12" spans="1:159" ht="14.25" customHeight="1">
      <c r="A12" s="30"/>
      <c r="B12" s="76">
        <v>6</v>
      </c>
      <c r="C12" s="5"/>
      <c r="D12" s="138"/>
      <c r="E12" s="5"/>
      <c r="F12" s="132"/>
      <c r="G12" s="5"/>
      <c r="H12" s="153"/>
      <c r="I12" s="91"/>
      <c r="J12" s="163"/>
      <c r="K12" s="163"/>
      <c r="L12" s="163"/>
      <c r="M12" s="163"/>
      <c r="N12" s="163"/>
      <c r="O12" s="163"/>
      <c r="P12" s="163"/>
      <c r="Q12" s="163"/>
      <c r="R12" s="30"/>
      <c r="S12" s="30"/>
      <c r="T12" s="30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CD12" s="75">
        <f t="shared" si="0"/>
        <v>0</v>
      </c>
      <c r="CE12" s="75">
        <f t="shared" si="1"/>
        <v>0</v>
      </c>
    </row>
    <row r="13" spans="1:159" ht="14.25" customHeight="1">
      <c r="A13" s="30"/>
      <c r="B13" s="76">
        <v>7</v>
      </c>
      <c r="C13" s="5"/>
      <c r="D13" s="138"/>
      <c r="E13" s="5"/>
      <c r="F13" s="132"/>
      <c r="G13" s="134"/>
      <c r="H13" s="153"/>
      <c r="I13" s="91"/>
      <c r="J13" s="102"/>
      <c r="K13" s="163"/>
      <c r="L13" s="102"/>
      <c r="M13" s="163"/>
      <c r="N13" s="163"/>
      <c r="O13" s="163"/>
      <c r="P13" s="163"/>
      <c r="Q13" s="163"/>
      <c r="R13" s="30"/>
      <c r="S13" s="30"/>
      <c r="T13" s="30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CB13" s="44" t="s">
        <v>54</v>
      </c>
      <c r="CD13" s="75">
        <f t="shared" si="0"/>
        <v>0</v>
      </c>
      <c r="CE13" s="75">
        <f t="shared" si="1"/>
        <v>0</v>
      </c>
    </row>
    <row r="14" spans="1:159" ht="14.25" customHeight="1">
      <c r="A14" s="30"/>
      <c r="B14" s="76">
        <v>8</v>
      </c>
      <c r="C14" s="134"/>
      <c r="D14" s="135"/>
      <c r="E14" s="134"/>
      <c r="F14" s="136"/>
      <c r="G14" s="5"/>
      <c r="H14" s="153"/>
      <c r="I14" s="91"/>
      <c r="J14" s="102"/>
      <c r="K14" s="163"/>
      <c r="L14" s="102"/>
      <c r="M14" s="163"/>
      <c r="N14" s="163"/>
      <c r="O14" s="163"/>
      <c r="P14" s="163"/>
      <c r="Q14" s="163"/>
      <c r="R14" s="30"/>
      <c r="S14" s="30"/>
      <c r="T14" s="30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CB14" s="64" t="s">
        <v>55</v>
      </c>
      <c r="CD14" s="75">
        <f t="shared" si="0"/>
        <v>0</v>
      </c>
      <c r="CE14" s="75">
        <f t="shared" si="1"/>
        <v>0</v>
      </c>
    </row>
    <row r="15" spans="1:159" ht="14.25" customHeight="1">
      <c r="A15" s="30"/>
      <c r="B15" s="76">
        <v>9</v>
      </c>
      <c r="C15" s="134"/>
      <c r="D15" s="135"/>
      <c r="E15" s="134"/>
      <c r="F15" s="136"/>
      <c r="G15" s="5"/>
      <c r="H15" s="153"/>
      <c r="I15" s="91"/>
      <c r="J15" s="302"/>
      <c r="K15" s="303"/>
      <c r="L15" s="304"/>
      <c r="M15" s="305"/>
      <c r="N15" s="163"/>
      <c r="O15" s="163"/>
      <c r="P15" s="163"/>
      <c r="Q15" s="163"/>
      <c r="R15" s="30"/>
      <c r="S15" s="30"/>
      <c r="T15" s="30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CB15" s="77" t="s">
        <v>56</v>
      </c>
      <c r="CD15" s="75">
        <f t="shared" si="0"/>
        <v>0</v>
      </c>
      <c r="CE15" s="75">
        <f t="shared" si="1"/>
        <v>0</v>
      </c>
    </row>
    <row r="16" spans="1:159" ht="14.25" customHeight="1">
      <c r="A16" s="30"/>
      <c r="B16" s="76">
        <v>10</v>
      </c>
      <c r="C16" s="5"/>
      <c r="D16" s="138"/>
      <c r="E16" s="5"/>
      <c r="F16" s="132"/>
      <c r="G16" s="5"/>
      <c r="H16" s="153"/>
      <c r="I16" s="91"/>
      <c r="J16" s="106"/>
      <c r="K16" s="106"/>
      <c r="L16" s="6"/>
      <c r="M16" s="165"/>
      <c r="N16" s="31"/>
      <c r="O16" s="31"/>
      <c r="P16" s="31"/>
      <c r="Q16" s="103"/>
      <c r="R16" s="30"/>
      <c r="S16" s="30"/>
      <c r="T16" s="30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CB16" s="157"/>
      <c r="CD16" s="75">
        <f t="shared" si="0"/>
        <v>0</v>
      </c>
      <c r="CE16" s="75">
        <f t="shared" si="1"/>
        <v>0</v>
      </c>
    </row>
    <row r="17" spans="1:83" ht="14.25" customHeight="1">
      <c r="A17" s="30"/>
      <c r="B17" s="76">
        <v>11</v>
      </c>
      <c r="C17" s="134"/>
      <c r="D17" s="135"/>
      <c r="E17" s="134"/>
      <c r="F17" s="136"/>
      <c r="G17" s="5"/>
      <c r="H17" s="153"/>
      <c r="I17" s="91"/>
      <c r="J17" s="102"/>
      <c r="K17" s="163"/>
      <c r="L17" s="102"/>
      <c r="M17" s="31"/>
      <c r="N17" s="31"/>
      <c r="O17" s="31"/>
      <c r="P17" s="31"/>
      <c r="Q17" s="103"/>
      <c r="R17" s="30"/>
      <c r="S17" s="30"/>
      <c r="T17" s="30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CD17" s="75">
        <f t="shared" si="0"/>
        <v>0</v>
      </c>
      <c r="CE17" s="75">
        <f t="shared" si="1"/>
        <v>0</v>
      </c>
    </row>
    <row r="18" spans="1:83" ht="14.25" customHeight="1">
      <c r="A18" s="30"/>
      <c r="B18" s="76">
        <v>12</v>
      </c>
      <c r="C18" s="134"/>
      <c r="D18" s="135"/>
      <c r="E18" s="134"/>
      <c r="F18" s="136"/>
      <c r="G18" s="5"/>
      <c r="H18" s="153"/>
      <c r="I18" s="91"/>
      <c r="J18" s="102"/>
      <c r="K18" s="163"/>
      <c r="L18" s="102"/>
      <c r="M18" s="31"/>
      <c r="N18" s="31"/>
      <c r="O18" s="31"/>
      <c r="P18" s="31"/>
      <c r="Q18" s="103"/>
      <c r="R18" s="30"/>
      <c r="S18" s="30"/>
      <c r="T18" s="30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CD18" s="75">
        <f t="shared" si="0"/>
        <v>0</v>
      </c>
      <c r="CE18" s="75">
        <f t="shared" si="1"/>
        <v>0</v>
      </c>
    </row>
    <row r="19" spans="1:83" ht="14.25" customHeight="1">
      <c r="A19" s="30"/>
      <c r="B19" s="76">
        <v>13</v>
      </c>
      <c r="C19" s="134"/>
      <c r="D19" s="135"/>
      <c r="E19" s="134"/>
      <c r="F19" s="136"/>
      <c r="G19" s="5"/>
      <c r="H19" s="153"/>
      <c r="I19" s="91"/>
      <c r="J19" s="106"/>
      <c r="K19" s="106"/>
      <c r="L19" s="102"/>
      <c r="M19" s="31"/>
      <c r="N19" s="31"/>
      <c r="O19" s="31"/>
      <c r="P19" s="31"/>
      <c r="Q19" s="103"/>
      <c r="R19" s="30"/>
      <c r="S19" s="30"/>
      <c r="T19" s="30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CD19" s="75">
        <f t="shared" si="0"/>
        <v>0</v>
      </c>
      <c r="CE19" s="75">
        <f t="shared" si="1"/>
        <v>0</v>
      </c>
    </row>
    <row r="20" spans="1:83" ht="14.25" customHeight="1">
      <c r="A20" s="30"/>
      <c r="B20" s="76">
        <v>14</v>
      </c>
      <c r="C20" s="5"/>
      <c r="D20" s="138"/>
      <c r="E20" s="5"/>
      <c r="F20" s="132"/>
      <c r="G20" s="5"/>
      <c r="H20" s="153"/>
      <c r="I20" s="91"/>
      <c r="J20" s="102"/>
      <c r="K20" s="163"/>
      <c r="L20" s="102"/>
      <c r="M20" s="31"/>
      <c r="N20" s="31"/>
      <c r="O20" s="31"/>
      <c r="P20" s="31"/>
      <c r="Q20" s="103"/>
      <c r="R20" s="30"/>
      <c r="S20" s="30"/>
      <c r="T20" s="30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CD20" s="75">
        <f t="shared" si="0"/>
        <v>0</v>
      </c>
      <c r="CE20" s="75">
        <f t="shared" si="1"/>
        <v>0</v>
      </c>
    </row>
    <row r="21" spans="1:83" ht="14.25" customHeight="1">
      <c r="A21" s="30"/>
      <c r="B21" s="76">
        <v>15</v>
      </c>
      <c r="C21" s="5"/>
      <c r="D21" s="138"/>
      <c r="E21" s="5"/>
      <c r="F21" s="132"/>
      <c r="G21" s="5"/>
      <c r="H21" s="153"/>
      <c r="I21" s="91"/>
      <c r="J21" s="102"/>
      <c r="K21" s="163"/>
      <c r="L21" s="102"/>
      <c r="M21" s="31"/>
      <c r="N21" s="31"/>
      <c r="O21" s="31"/>
      <c r="P21" s="31"/>
      <c r="Q21" s="103"/>
      <c r="R21" s="30"/>
      <c r="S21" s="30"/>
      <c r="T21" s="30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CD21" s="75">
        <f t="shared" si="0"/>
        <v>0</v>
      </c>
      <c r="CE21" s="75">
        <f t="shared" si="1"/>
        <v>0</v>
      </c>
    </row>
    <row r="22" spans="1:83" ht="14.25" customHeight="1">
      <c r="A22" s="30"/>
      <c r="B22" s="76">
        <v>16</v>
      </c>
      <c r="C22" s="5"/>
      <c r="D22" s="138"/>
      <c r="E22" s="5"/>
      <c r="F22" s="132"/>
      <c r="G22" s="5"/>
      <c r="H22" s="153"/>
      <c r="I22" s="91"/>
      <c r="J22" s="106"/>
      <c r="K22" s="106"/>
      <c r="L22" s="102"/>
      <c r="M22" s="31"/>
      <c r="N22" s="31"/>
      <c r="O22" s="31"/>
      <c r="P22" s="31"/>
      <c r="Q22" s="31"/>
      <c r="R22" s="30"/>
      <c r="S22" s="30"/>
      <c r="T22" s="30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CD22" s="75">
        <f t="shared" si="0"/>
        <v>0</v>
      </c>
      <c r="CE22" s="75">
        <f t="shared" si="1"/>
        <v>0</v>
      </c>
    </row>
    <row r="23" spans="1:83" ht="14.25" customHeight="1">
      <c r="A23" s="30"/>
      <c r="B23" s="76">
        <v>17</v>
      </c>
      <c r="C23" s="5"/>
      <c r="D23" s="138"/>
      <c r="E23" s="5"/>
      <c r="F23" s="132"/>
      <c r="G23" s="5"/>
      <c r="H23" s="153"/>
      <c r="I23" s="91"/>
      <c r="J23" s="102"/>
      <c r="K23" s="163"/>
      <c r="L23" s="102"/>
      <c r="M23" s="31"/>
      <c r="N23" s="31"/>
      <c r="O23" s="31"/>
      <c r="P23" s="31"/>
      <c r="Q23" s="31"/>
      <c r="R23" s="30"/>
      <c r="S23" s="30"/>
      <c r="T23" s="30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CD23" s="75">
        <f t="shared" si="0"/>
        <v>0</v>
      </c>
      <c r="CE23" s="75">
        <f t="shared" si="1"/>
        <v>0</v>
      </c>
    </row>
    <row r="24" spans="1:83" ht="14.25" customHeight="1">
      <c r="A24" s="30"/>
      <c r="B24" s="76">
        <v>18</v>
      </c>
      <c r="C24" s="5"/>
      <c r="D24" s="138"/>
      <c r="E24" s="5"/>
      <c r="F24" s="132"/>
      <c r="G24" s="5"/>
      <c r="H24" s="153"/>
      <c r="I24" s="91"/>
      <c r="J24" s="102"/>
      <c r="K24" s="163"/>
      <c r="L24" s="102"/>
      <c r="M24" s="31"/>
      <c r="N24" s="31"/>
      <c r="O24" s="31"/>
      <c r="P24" s="31"/>
      <c r="Q24" s="31"/>
      <c r="R24" s="30"/>
      <c r="S24" s="30"/>
      <c r="T24" s="30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CD24" s="75">
        <f t="shared" si="0"/>
        <v>0</v>
      </c>
      <c r="CE24" s="75">
        <f t="shared" si="1"/>
        <v>0</v>
      </c>
    </row>
    <row r="25" spans="1:83" ht="14.25" customHeight="1">
      <c r="A25" s="30"/>
      <c r="B25" s="76">
        <v>19</v>
      </c>
      <c r="C25" s="5"/>
      <c r="D25" s="138"/>
      <c r="E25" s="5"/>
      <c r="F25" s="132"/>
      <c r="G25" s="5"/>
      <c r="H25" s="153"/>
      <c r="I25" s="91"/>
      <c r="J25" s="106"/>
      <c r="K25" s="106"/>
      <c r="L25" s="102"/>
      <c r="M25" s="31"/>
      <c r="N25" s="31"/>
      <c r="O25" s="31"/>
      <c r="P25" s="31"/>
      <c r="Q25" s="31"/>
      <c r="R25" s="30"/>
      <c r="S25" s="30"/>
      <c r="T25" s="30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CD25" s="75">
        <f t="shared" si="0"/>
        <v>0</v>
      </c>
      <c r="CE25" s="75">
        <f t="shared" si="1"/>
        <v>0</v>
      </c>
    </row>
    <row r="26" spans="1:83" ht="14.25" customHeight="1">
      <c r="A26" s="30"/>
      <c r="B26" s="76">
        <v>20</v>
      </c>
      <c r="C26" s="5"/>
      <c r="D26" s="138"/>
      <c r="E26" s="5"/>
      <c r="F26" s="132"/>
      <c r="G26" s="5"/>
      <c r="H26" s="153"/>
      <c r="I26" s="91"/>
      <c r="J26" s="102"/>
      <c r="K26" s="163"/>
      <c r="L26" s="102"/>
      <c r="M26" s="31"/>
      <c r="N26" s="31"/>
      <c r="O26" s="31"/>
      <c r="P26" s="31"/>
      <c r="Q26" s="31"/>
      <c r="R26" s="30"/>
      <c r="S26" s="30"/>
      <c r="T26" s="30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CD26" s="75">
        <f t="shared" si="0"/>
        <v>0</v>
      </c>
      <c r="CE26" s="75">
        <f t="shared" si="1"/>
        <v>0</v>
      </c>
    </row>
    <row r="27" spans="1:83" ht="14.25" customHeight="1">
      <c r="A27" s="30"/>
      <c r="B27" s="76">
        <v>21</v>
      </c>
      <c r="C27" s="5"/>
      <c r="D27" s="138"/>
      <c r="E27" s="5"/>
      <c r="F27" s="132"/>
      <c r="G27" s="5"/>
      <c r="H27" s="153"/>
      <c r="I27" s="91"/>
      <c r="J27" s="102"/>
      <c r="K27" s="163"/>
      <c r="L27" s="102"/>
      <c r="M27" s="31"/>
      <c r="N27" s="31"/>
      <c r="O27" s="31"/>
      <c r="P27" s="31"/>
      <c r="Q27" s="31"/>
      <c r="R27" s="30"/>
      <c r="S27" s="30"/>
      <c r="T27" s="30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CD27" s="75">
        <f t="shared" si="0"/>
        <v>0</v>
      </c>
      <c r="CE27" s="75">
        <f t="shared" si="1"/>
        <v>0</v>
      </c>
    </row>
    <row r="28" spans="1:83" ht="14.25" customHeight="1">
      <c r="A28" s="30"/>
      <c r="B28" s="76">
        <v>22</v>
      </c>
      <c r="C28" s="5"/>
      <c r="D28" s="138"/>
      <c r="E28" s="5"/>
      <c r="F28" s="132"/>
      <c r="G28" s="5"/>
      <c r="H28" s="153"/>
      <c r="I28" s="91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CD28" s="75">
        <f t="shared" si="0"/>
        <v>0</v>
      </c>
      <c r="CE28" s="75">
        <f t="shared" si="1"/>
        <v>0</v>
      </c>
    </row>
    <row r="29" spans="1:83" ht="14.25" customHeight="1">
      <c r="A29" s="30"/>
      <c r="B29" s="76">
        <v>23</v>
      </c>
      <c r="C29" s="5"/>
      <c r="D29" s="138"/>
      <c r="E29" s="5"/>
      <c r="F29" s="132"/>
      <c r="G29" s="5"/>
      <c r="H29" s="153"/>
      <c r="I29" s="91"/>
      <c r="J29" s="7"/>
      <c r="K29" s="7"/>
      <c r="L29" s="7"/>
      <c r="M29" s="7"/>
      <c r="N29" s="7"/>
      <c r="O29" s="7"/>
      <c r="P29" s="7"/>
      <c r="Q29" s="7"/>
      <c r="R29" s="7"/>
      <c r="CD29" s="75">
        <f t="shared" si="0"/>
        <v>0</v>
      </c>
      <c r="CE29" s="75">
        <f t="shared" si="1"/>
        <v>0</v>
      </c>
    </row>
    <row r="30" spans="1:83" ht="14.25" customHeight="1">
      <c r="A30" s="30"/>
      <c r="B30" s="76">
        <v>24</v>
      </c>
      <c r="C30" s="5"/>
      <c r="D30" s="138"/>
      <c r="E30" s="5"/>
      <c r="F30" s="132"/>
      <c r="G30" s="5"/>
      <c r="H30" s="153"/>
      <c r="I30" s="91"/>
      <c r="J30" s="7"/>
      <c r="K30" s="7"/>
      <c r="L30" s="7"/>
      <c r="M30" s="7"/>
      <c r="N30" s="7"/>
      <c r="O30" s="7"/>
      <c r="P30" s="7"/>
      <c r="Q30" s="7"/>
      <c r="R30" s="7"/>
      <c r="CD30" s="75">
        <f t="shared" si="0"/>
        <v>0</v>
      </c>
      <c r="CE30" s="75">
        <f t="shared" si="1"/>
        <v>0</v>
      </c>
    </row>
    <row r="31" spans="1:83" ht="14.25" customHeight="1">
      <c r="A31" s="30"/>
      <c r="B31" s="76">
        <v>25</v>
      </c>
      <c r="C31" s="5"/>
      <c r="D31" s="138"/>
      <c r="E31" s="5"/>
      <c r="F31" s="132"/>
      <c r="G31" s="5"/>
      <c r="H31" s="153"/>
      <c r="I31" s="91"/>
      <c r="J31" s="7"/>
      <c r="K31" s="7"/>
      <c r="L31" s="7"/>
      <c r="M31" s="7"/>
      <c r="N31" s="7"/>
      <c r="O31" s="7"/>
      <c r="P31" s="7"/>
      <c r="Q31" s="7"/>
      <c r="R31" s="7"/>
      <c r="CD31" s="75">
        <f t="shared" si="0"/>
        <v>0</v>
      </c>
      <c r="CE31" s="75">
        <f t="shared" si="1"/>
        <v>0</v>
      </c>
    </row>
    <row r="32" spans="1:83" ht="14.25" customHeight="1">
      <c r="A32" s="30"/>
      <c r="B32" s="76">
        <v>26</v>
      </c>
      <c r="C32" s="5"/>
      <c r="D32" s="138"/>
      <c r="E32" s="5"/>
      <c r="F32" s="132"/>
      <c r="G32" s="5"/>
      <c r="H32" s="153"/>
      <c r="I32" s="91"/>
      <c r="J32" s="7"/>
      <c r="K32" s="7"/>
      <c r="L32" s="7"/>
      <c r="M32" s="7"/>
      <c r="N32" s="7"/>
      <c r="O32" s="7"/>
      <c r="P32" s="7"/>
      <c r="Q32" s="7"/>
      <c r="R32" s="7"/>
      <c r="CD32" s="75">
        <f t="shared" si="0"/>
        <v>0</v>
      </c>
      <c r="CE32" s="75">
        <f t="shared" si="1"/>
        <v>0</v>
      </c>
    </row>
    <row r="33" spans="1:83" ht="14.25" customHeight="1">
      <c r="A33" s="30"/>
      <c r="B33" s="76">
        <v>27</v>
      </c>
      <c r="C33" s="5"/>
      <c r="D33" s="138"/>
      <c r="E33" s="5"/>
      <c r="F33" s="132"/>
      <c r="G33" s="5"/>
      <c r="H33" s="153"/>
      <c r="I33" s="91"/>
      <c r="J33" s="7"/>
      <c r="K33" s="7"/>
      <c r="L33" s="7"/>
      <c r="M33" s="7"/>
      <c r="N33" s="7"/>
      <c r="O33" s="7"/>
      <c r="P33" s="7"/>
      <c r="Q33" s="7"/>
      <c r="R33" s="7"/>
      <c r="CD33" s="75">
        <f t="shared" si="0"/>
        <v>0</v>
      </c>
      <c r="CE33" s="75">
        <f t="shared" si="1"/>
        <v>0</v>
      </c>
    </row>
    <row r="34" spans="1:83" ht="14.25" customHeight="1">
      <c r="A34" s="30"/>
      <c r="B34" s="76">
        <v>28</v>
      </c>
      <c r="C34" s="5"/>
      <c r="D34" s="138"/>
      <c r="E34" s="5"/>
      <c r="F34" s="132"/>
      <c r="G34" s="5"/>
      <c r="H34" s="153"/>
      <c r="I34" s="91"/>
      <c r="J34" s="7"/>
      <c r="K34" s="7"/>
      <c r="L34" s="7"/>
      <c r="M34" s="7"/>
      <c r="N34" s="7"/>
      <c r="O34" s="7"/>
      <c r="P34" s="7"/>
      <c r="Q34" s="7"/>
      <c r="R34" s="7"/>
      <c r="CD34" s="75">
        <f t="shared" si="0"/>
        <v>0</v>
      </c>
      <c r="CE34" s="75">
        <f t="shared" si="1"/>
        <v>0</v>
      </c>
    </row>
    <row r="35" spans="1:83" ht="14.25" customHeight="1">
      <c r="A35" s="30"/>
      <c r="B35" s="76">
        <v>29</v>
      </c>
      <c r="C35" s="5"/>
      <c r="D35" s="138"/>
      <c r="E35" s="5"/>
      <c r="F35" s="132"/>
      <c r="G35" s="5"/>
      <c r="H35" s="153"/>
      <c r="I35" s="91"/>
      <c r="J35" s="7"/>
      <c r="K35" s="7"/>
      <c r="L35" s="7"/>
      <c r="M35" s="7"/>
      <c r="N35" s="7"/>
      <c r="O35" s="7"/>
      <c r="P35" s="7"/>
      <c r="Q35" s="7"/>
      <c r="R35" s="7"/>
      <c r="CD35" s="75">
        <f t="shared" si="0"/>
        <v>0</v>
      </c>
      <c r="CE35" s="75">
        <f t="shared" si="1"/>
        <v>0</v>
      </c>
    </row>
    <row r="36" spans="1:83" ht="14.25" customHeight="1">
      <c r="A36" s="30"/>
      <c r="B36" s="76">
        <v>30</v>
      </c>
      <c r="C36" s="5"/>
      <c r="D36" s="138"/>
      <c r="E36" s="5"/>
      <c r="F36" s="132"/>
      <c r="G36" s="5"/>
      <c r="H36" s="153"/>
      <c r="I36" s="91"/>
      <c r="J36" s="7"/>
      <c r="K36" s="7"/>
      <c r="L36" s="7"/>
      <c r="M36" s="7"/>
      <c r="N36" s="7"/>
      <c r="O36" s="7"/>
      <c r="P36" s="7"/>
      <c r="Q36" s="7"/>
      <c r="R36" s="7"/>
      <c r="CD36" s="75">
        <f t="shared" si="0"/>
        <v>0</v>
      </c>
      <c r="CE36" s="75">
        <f t="shared" si="1"/>
        <v>0</v>
      </c>
    </row>
    <row r="37" spans="1:83" ht="14.25" customHeight="1">
      <c r="A37" s="30"/>
      <c r="B37" s="76">
        <v>31</v>
      </c>
      <c r="C37" s="5"/>
      <c r="D37" s="138"/>
      <c r="E37" s="5"/>
      <c r="F37" s="132"/>
      <c r="G37" s="5"/>
      <c r="H37" s="153"/>
      <c r="I37" s="91"/>
      <c r="J37" s="7"/>
      <c r="K37" s="7"/>
      <c r="L37" s="7"/>
      <c r="M37" s="7"/>
      <c r="N37" s="7"/>
      <c r="O37" s="7"/>
      <c r="P37" s="7"/>
      <c r="Q37" s="7"/>
      <c r="R37" s="7"/>
      <c r="CD37" s="75">
        <f t="shared" si="0"/>
        <v>0</v>
      </c>
      <c r="CE37" s="75">
        <f t="shared" si="1"/>
        <v>0</v>
      </c>
    </row>
    <row r="38" spans="1:83" ht="14.25" customHeight="1">
      <c r="A38" s="30"/>
      <c r="B38" s="76">
        <v>32</v>
      </c>
      <c r="C38" s="5"/>
      <c r="D38" s="138"/>
      <c r="E38" s="5"/>
      <c r="F38" s="132"/>
      <c r="G38" s="5"/>
      <c r="H38" s="153"/>
      <c r="I38" s="91"/>
      <c r="J38" s="7"/>
      <c r="K38" s="7"/>
      <c r="L38" s="7"/>
      <c r="M38" s="7"/>
      <c r="N38" s="7"/>
      <c r="O38" s="7"/>
      <c r="P38" s="7"/>
      <c r="Q38" s="7"/>
      <c r="R38" s="7"/>
      <c r="CD38" s="75">
        <f t="shared" si="0"/>
        <v>0</v>
      </c>
      <c r="CE38" s="75">
        <f t="shared" si="1"/>
        <v>0</v>
      </c>
    </row>
    <row r="39" spans="1:83" ht="14.25" customHeight="1">
      <c r="A39" s="30"/>
      <c r="B39" s="76">
        <v>33</v>
      </c>
      <c r="C39" s="5"/>
      <c r="D39" s="138"/>
      <c r="E39" s="5"/>
      <c r="F39" s="132"/>
      <c r="G39" s="5"/>
      <c r="H39" s="153"/>
      <c r="I39" s="91"/>
      <c r="J39" s="7"/>
      <c r="K39" s="7"/>
      <c r="L39" s="7"/>
      <c r="M39" s="7"/>
      <c r="N39" s="7"/>
      <c r="O39" s="7"/>
      <c r="P39" s="7"/>
      <c r="Q39" s="7"/>
      <c r="R39" s="7"/>
      <c r="CD39" s="75">
        <f t="shared" si="0"/>
        <v>0</v>
      </c>
      <c r="CE39" s="75">
        <f t="shared" si="1"/>
        <v>0</v>
      </c>
    </row>
    <row r="40" spans="1:83" ht="14.25" customHeight="1">
      <c r="A40" s="30"/>
      <c r="B40" s="76">
        <v>34</v>
      </c>
      <c r="C40" s="5"/>
      <c r="D40" s="138"/>
      <c r="E40" s="5"/>
      <c r="F40" s="132"/>
      <c r="G40" s="5"/>
      <c r="H40" s="153"/>
      <c r="I40" s="91"/>
      <c r="J40" s="7"/>
      <c r="K40" s="7"/>
      <c r="L40" s="7"/>
      <c r="M40" s="7"/>
      <c r="N40" s="7"/>
      <c r="O40" s="7"/>
      <c r="P40" s="7"/>
      <c r="Q40" s="7"/>
      <c r="R40" s="7"/>
      <c r="CD40" s="75">
        <f t="shared" si="0"/>
        <v>0</v>
      </c>
      <c r="CE40" s="75">
        <f t="shared" si="1"/>
        <v>0</v>
      </c>
    </row>
    <row r="41" spans="1:83" ht="14.25" customHeight="1">
      <c r="A41" s="30"/>
      <c r="B41" s="76">
        <v>35</v>
      </c>
      <c r="C41" s="5"/>
      <c r="D41" s="138"/>
      <c r="E41" s="5"/>
      <c r="F41" s="132"/>
      <c r="G41" s="5"/>
      <c r="H41" s="153"/>
      <c r="I41" s="91"/>
      <c r="J41" s="7"/>
      <c r="K41" s="7"/>
      <c r="L41" s="7"/>
      <c r="M41" s="7"/>
      <c r="N41" s="7"/>
      <c r="O41" s="7"/>
      <c r="P41" s="7"/>
      <c r="Q41" s="7"/>
      <c r="R41" s="7"/>
      <c r="CD41" s="75">
        <f t="shared" si="0"/>
        <v>0</v>
      </c>
      <c r="CE41" s="75">
        <f t="shared" si="1"/>
        <v>0</v>
      </c>
    </row>
    <row r="42" spans="1:83" ht="14.25" customHeight="1">
      <c r="A42" s="30"/>
      <c r="B42" s="76">
        <v>36</v>
      </c>
      <c r="C42" s="5"/>
      <c r="D42" s="138"/>
      <c r="E42" s="5"/>
      <c r="F42" s="132"/>
      <c r="G42" s="5"/>
      <c r="H42" s="153"/>
      <c r="I42" s="91"/>
      <c r="J42" s="7"/>
      <c r="K42" s="7"/>
      <c r="L42" s="7"/>
      <c r="M42" s="7"/>
      <c r="N42" s="7"/>
      <c r="O42" s="7"/>
      <c r="P42" s="7"/>
      <c r="Q42" s="7"/>
      <c r="R42" s="7"/>
      <c r="CD42" s="75">
        <f t="shared" si="0"/>
        <v>0</v>
      </c>
      <c r="CE42" s="75">
        <f t="shared" si="1"/>
        <v>0</v>
      </c>
    </row>
    <row r="43" spans="1:83" ht="14.25" customHeight="1">
      <c r="A43" s="30"/>
      <c r="B43" s="76">
        <v>37</v>
      </c>
      <c r="C43" s="5"/>
      <c r="D43" s="138"/>
      <c r="E43" s="5"/>
      <c r="F43" s="132"/>
      <c r="G43" s="5"/>
      <c r="H43" s="153"/>
      <c r="I43" s="91"/>
      <c r="J43" s="7"/>
      <c r="K43" s="7"/>
      <c r="L43" s="7"/>
      <c r="M43" s="7"/>
      <c r="N43" s="7"/>
      <c r="O43" s="7"/>
      <c r="P43" s="7"/>
      <c r="Q43" s="7"/>
      <c r="R43" s="7"/>
      <c r="CD43" s="75">
        <f t="shared" si="0"/>
        <v>0</v>
      </c>
      <c r="CE43" s="75">
        <f t="shared" si="1"/>
        <v>0</v>
      </c>
    </row>
    <row r="44" spans="1:83" ht="14.25" customHeight="1">
      <c r="A44" s="30"/>
      <c r="B44" s="76">
        <v>38</v>
      </c>
      <c r="C44" s="5"/>
      <c r="D44" s="138"/>
      <c r="E44" s="5"/>
      <c r="F44" s="132"/>
      <c r="G44" s="5"/>
      <c r="H44" s="153"/>
      <c r="I44" s="91"/>
      <c r="J44" s="7"/>
      <c r="K44" s="7"/>
      <c r="L44" s="7"/>
      <c r="M44" s="7"/>
      <c r="N44" s="7"/>
      <c r="O44" s="7"/>
      <c r="P44" s="7"/>
      <c r="Q44" s="7"/>
      <c r="R44" s="7"/>
      <c r="CD44" s="75">
        <f t="shared" si="0"/>
        <v>0</v>
      </c>
      <c r="CE44" s="75">
        <f t="shared" si="1"/>
        <v>0</v>
      </c>
    </row>
    <row r="45" spans="1:83" ht="14.25" customHeight="1">
      <c r="A45" s="30"/>
      <c r="B45" s="76">
        <v>39</v>
      </c>
      <c r="C45" s="5"/>
      <c r="D45" s="138"/>
      <c r="E45" s="5"/>
      <c r="F45" s="132"/>
      <c r="G45" s="5"/>
      <c r="H45" s="153"/>
      <c r="I45" s="91"/>
      <c r="J45" s="7"/>
      <c r="K45" s="7"/>
      <c r="L45" s="7"/>
      <c r="M45" s="7"/>
      <c r="N45" s="7"/>
      <c r="O45" s="7"/>
      <c r="P45" s="7"/>
      <c r="Q45" s="7"/>
      <c r="R45" s="7"/>
      <c r="CD45" s="75">
        <f t="shared" si="0"/>
        <v>0</v>
      </c>
      <c r="CE45" s="75">
        <f t="shared" si="1"/>
        <v>0</v>
      </c>
    </row>
    <row r="46" spans="1:83" ht="14.25" customHeight="1">
      <c r="A46" s="30"/>
      <c r="B46" s="76">
        <v>40</v>
      </c>
      <c r="C46" s="5"/>
      <c r="D46" s="138"/>
      <c r="E46" s="5"/>
      <c r="F46" s="132"/>
      <c r="G46" s="5"/>
      <c r="H46" s="153"/>
      <c r="I46" s="91"/>
      <c r="J46" s="7"/>
      <c r="K46" s="7"/>
      <c r="L46" s="7"/>
      <c r="M46" s="7"/>
      <c r="N46" s="7"/>
      <c r="O46" s="7"/>
      <c r="P46" s="7"/>
      <c r="Q46" s="7"/>
      <c r="R46" s="7"/>
      <c r="CD46" s="75">
        <f t="shared" si="0"/>
        <v>0</v>
      </c>
      <c r="CE46" s="75">
        <f t="shared" si="1"/>
        <v>0</v>
      </c>
    </row>
    <row r="47" spans="1:83" ht="14.25" customHeight="1">
      <c r="A47" s="30"/>
      <c r="B47" s="76">
        <v>41</v>
      </c>
      <c r="C47" s="5"/>
      <c r="D47" s="138"/>
      <c r="E47" s="5"/>
      <c r="F47" s="132"/>
      <c r="G47" s="5"/>
      <c r="H47" s="153"/>
      <c r="I47" s="91"/>
      <c r="J47" s="7"/>
      <c r="K47" s="7"/>
      <c r="L47" s="7"/>
      <c r="M47" s="7"/>
      <c r="N47" s="7"/>
      <c r="O47" s="7"/>
      <c r="P47" s="7"/>
      <c r="Q47" s="7"/>
      <c r="R47" s="7"/>
      <c r="CD47" s="75">
        <f t="shared" si="0"/>
        <v>0</v>
      </c>
      <c r="CE47" s="75">
        <f t="shared" si="1"/>
        <v>0</v>
      </c>
    </row>
    <row r="48" spans="1:83" ht="14.25" customHeight="1">
      <c r="A48" s="30"/>
      <c r="B48" s="76">
        <v>42</v>
      </c>
      <c r="C48" s="5"/>
      <c r="D48" s="138"/>
      <c r="E48" s="5"/>
      <c r="F48" s="132"/>
      <c r="G48" s="5"/>
      <c r="H48" s="153"/>
      <c r="I48" s="91"/>
      <c r="J48" s="7"/>
      <c r="K48" s="7"/>
      <c r="L48" s="7"/>
      <c r="M48" s="7"/>
      <c r="N48" s="7"/>
      <c r="O48" s="7"/>
      <c r="P48" s="7"/>
      <c r="Q48" s="7"/>
      <c r="R48" s="7"/>
      <c r="CD48" s="75">
        <f t="shared" si="0"/>
        <v>0</v>
      </c>
      <c r="CE48" s="75">
        <f t="shared" si="1"/>
        <v>0</v>
      </c>
    </row>
    <row r="49" spans="1:83" ht="14.25" customHeight="1">
      <c r="A49" s="30"/>
      <c r="B49" s="76">
        <v>43</v>
      </c>
      <c r="C49" s="5"/>
      <c r="D49" s="138"/>
      <c r="E49" s="5"/>
      <c r="F49" s="132"/>
      <c r="G49" s="5"/>
      <c r="H49" s="153"/>
      <c r="I49" s="91"/>
      <c r="J49" s="7"/>
      <c r="K49" s="7"/>
      <c r="L49" s="7"/>
      <c r="M49" s="7"/>
      <c r="N49" s="7"/>
      <c r="O49" s="7"/>
      <c r="P49" s="7"/>
      <c r="Q49" s="7"/>
      <c r="R49" s="7"/>
      <c r="CD49" s="75">
        <f t="shared" si="0"/>
        <v>0</v>
      </c>
      <c r="CE49" s="75">
        <f t="shared" si="1"/>
        <v>0</v>
      </c>
    </row>
    <row r="50" spans="1:83" ht="14.25" customHeight="1">
      <c r="A50" s="30"/>
      <c r="B50" s="76">
        <v>44</v>
      </c>
      <c r="C50" s="5"/>
      <c r="D50" s="138"/>
      <c r="E50" s="5"/>
      <c r="F50" s="132"/>
      <c r="G50" s="5"/>
      <c r="H50" s="153"/>
      <c r="I50" s="91"/>
      <c r="J50" s="7"/>
      <c r="K50" s="7"/>
      <c r="L50" s="7"/>
      <c r="M50" s="7"/>
      <c r="N50" s="7"/>
      <c r="O50" s="7"/>
      <c r="P50" s="7"/>
      <c r="Q50" s="7"/>
      <c r="R50" s="7"/>
      <c r="CD50" s="75">
        <f t="shared" si="0"/>
        <v>0</v>
      </c>
      <c r="CE50" s="75">
        <f t="shared" si="1"/>
        <v>0</v>
      </c>
    </row>
    <row r="51" spans="1:83" ht="14.25" customHeight="1">
      <c r="A51" s="30"/>
      <c r="B51" s="76">
        <v>45</v>
      </c>
      <c r="C51" s="5"/>
      <c r="D51" s="138"/>
      <c r="E51" s="5"/>
      <c r="F51" s="132"/>
      <c r="G51" s="5"/>
      <c r="H51" s="153"/>
      <c r="I51" s="91"/>
      <c r="J51" s="7"/>
      <c r="K51" s="7"/>
      <c r="L51" s="7"/>
      <c r="M51" s="7"/>
      <c r="N51" s="7"/>
      <c r="O51" s="7"/>
      <c r="P51" s="7"/>
      <c r="Q51" s="7"/>
      <c r="R51" s="7"/>
      <c r="CD51" s="75">
        <f t="shared" si="0"/>
        <v>0</v>
      </c>
      <c r="CE51" s="75">
        <f t="shared" si="1"/>
        <v>0</v>
      </c>
    </row>
    <row r="52" spans="1:83" ht="14.25" customHeight="1">
      <c r="A52" s="30"/>
      <c r="B52" s="76">
        <v>46</v>
      </c>
      <c r="C52" s="5"/>
      <c r="D52" s="138"/>
      <c r="E52" s="5"/>
      <c r="F52" s="132"/>
      <c r="G52" s="5"/>
      <c r="H52" s="153"/>
      <c r="I52" s="91"/>
      <c r="J52" s="7"/>
      <c r="K52" s="7"/>
      <c r="L52" s="7"/>
      <c r="M52" s="7"/>
      <c r="N52" s="7"/>
      <c r="O52" s="7"/>
      <c r="P52" s="7"/>
      <c r="Q52" s="7"/>
      <c r="R52" s="7"/>
      <c r="CD52" s="75">
        <f t="shared" si="0"/>
        <v>0</v>
      </c>
      <c r="CE52" s="75">
        <f t="shared" si="1"/>
        <v>0</v>
      </c>
    </row>
    <row r="53" spans="1:83" ht="14.25" customHeight="1">
      <c r="A53" s="30"/>
      <c r="B53" s="76">
        <v>47</v>
      </c>
      <c r="C53" s="5"/>
      <c r="D53" s="138"/>
      <c r="E53" s="5"/>
      <c r="F53" s="132"/>
      <c r="G53" s="5"/>
      <c r="H53" s="153"/>
      <c r="I53" s="91"/>
      <c r="J53" s="7"/>
      <c r="K53" s="7"/>
      <c r="L53" s="7"/>
      <c r="M53" s="7"/>
      <c r="N53" s="7"/>
      <c r="O53" s="7"/>
      <c r="P53" s="7"/>
      <c r="Q53" s="7"/>
      <c r="R53" s="7"/>
      <c r="CD53" s="75">
        <f t="shared" si="0"/>
        <v>0</v>
      </c>
      <c r="CE53" s="75">
        <f t="shared" si="1"/>
        <v>0</v>
      </c>
    </row>
    <row r="54" spans="1:83" ht="14.25" customHeight="1">
      <c r="A54" s="30"/>
      <c r="B54" s="76">
        <v>48</v>
      </c>
      <c r="C54" s="5"/>
      <c r="D54" s="138"/>
      <c r="E54" s="5"/>
      <c r="F54" s="132"/>
      <c r="G54" s="5"/>
      <c r="H54" s="153"/>
      <c r="I54" s="91"/>
      <c r="J54" s="7"/>
      <c r="K54" s="7"/>
      <c r="L54" s="7"/>
      <c r="M54" s="7"/>
      <c r="N54" s="7"/>
      <c r="O54" s="7"/>
      <c r="P54" s="7"/>
      <c r="Q54" s="7"/>
      <c r="R54" s="7"/>
      <c r="CD54" s="75">
        <f t="shared" si="0"/>
        <v>0</v>
      </c>
      <c r="CE54" s="75">
        <f t="shared" si="1"/>
        <v>0</v>
      </c>
    </row>
    <row r="55" spans="1:83" ht="14.25" customHeight="1">
      <c r="A55" s="30"/>
      <c r="B55" s="76">
        <v>49</v>
      </c>
      <c r="C55" s="5"/>
      <c r="D55" s="138"/>
      <c r="E55" s="5"/>
      <c r="F55" s="132"/>
      <c r="G55" s="5"/>
      <c r="H55" s="153"/>
      <c r="I55" s="91"/>
      <c r="J55" s="7"/>
      <c r="K55" s="7"/>
      <c r="L55" s="7"/>
      <c r="M55" s="7"/>
      <c r="N55" s="7"/>
      <c r="O55" s="7"/>
      <c r="P55" s="7"/>
      <c r="Q55" s="7"/>
      <c r="R55" s="7"/>
      <c r="CD55" s="75">
        <f t="shared" si="0"/>
        <v>0</v>
      </c>
      <c r="CE55" s="75">
        <f t="shared" si="1"/>
        <v>0</v>
      </c>
    </row>
    <row r="56" spans="1:83" ht="14.25" customHeight="1">
      <c r="A56" s="30"/>
      <c r="B56" s="76">
        <v>50</v>
      </c>
      <c r="C56" s="5"/>
      <c r="D56" s="138"/>
      <c r="E56" s="5"/>
      <c r="F56" s="132"/>
      <c r="G56" s="5"/>
      <c r="H56" s="153"/>
      <c r="I56" s="91"/>
      <c r="J56" s="7"/>
      <c r="K56" s="7"/>
      <c r="L56" s="7"/>
      <c r="M56" s="7"/>
      <c r="N56" s="7"/>
      <c r="O56" s="7"/>
      <c r="P56" s="7"/>
      <c r="Q56" s="7"/>
      <c r="R56" s="7"/>
      <c r="CD56" s="75">
        <f t="shared" si="0"/>
        <v>0</v>
      </c>
      <c r="CE56" s="75">
        <f t="shared" si="1"/>
        <v>0</v>
      </c>
    </row>
    <row r="57" spans="1:83" ht="14.25" customHeight="1">
      <c r="A57" s="30"/>
      <c r="B57" s="76">
        <v>51</v>
      </c>
      <c r="C57" s="5"/>
      <c r="D57" s="138"/>
      <c r="E57" s="5"/>
      <c r="F57" s="132"/>
      <c r="G57" s="5"/>
      <c r="H57" s="153"/>
      <c r="I57" s="91"/>
      <c r="J57" s="7"/>
      <c r="K57" s="7"/>
      <c r="L57" s="7"/>
      <c r="M57" s="7"/>
      <c r="N57" s="7"/>
      <c r="O57" s="7"/>
      <c r="P57" s="7"/>
      <c r="Q57" s="7"/>
      <c r="R57" s="7"/>
      <c r="CD57" s="75">
        <f t="shared" si="0"/>
        <v>0</v>
      </c>
      <c r="CE57" s="75">
        <f t="shared" si="1"/>
        <v>0</v>
      </c>
    </row>
    <row r="58" spans="1:83" ht="14.25" customHeight="1">
      <c r="A58" s="30"/>
      <c r="B58" s="76">
        <v>52</v>
      </c>
      <c r="C58" s="5"/>
      <c r="D58" s="138"/>
      <c r="E58" s="5"/>
      <c r="F58" s="132"/>
      <c r="G58" s="5"/>
      <c r="H58" s="153"/>
      <c r="I58" s="91"/>
      <c r="J58" s="7"/>
      <c r="K58" s="7"/>
      <c r="L58" s="7"/>
      <c r="M58" s="7"/>
      <c r="N58" s="7"/>
      <c r="O58" s="7"/>
      <c r="P58" s="7"/>
      <c r="Q58" s="7"/>
      <c r="R58" s="7"/>
      <c r="CD58" s="75">
        <f t="shared" si="0"/>
        <v>0</v>
      </c>
      <c r="CE58" s="75">
        <f t="shared" si="1"/>
        <v>0</v>
      </c>
    </row>
    <row r="59" spans="1:83" ht="14.25" customHeight="1">
      <c r="A59" s="30"/>
      <c r="B59" s="76">
        <v>53</v>
      </c>
      <c r="C59" s="5"/>
      <c r="D59" s="138"/>
      <c r="E59" s="5"/>
      <c r="F59" s="132"/>
      <c r="G59" s="5"/>
      <c r="H59" s="153"/>
      <c r="I59" s="91"/>
      <c r="J59" s="7"/>
      <c r="K59" s="7"/>
      <c r="L59" s="7"/>
      <c r="M59" s="7"/>
      <c r="N59" s="7"/>
      <c r="O59" s="7"/>
      <c r="P59" s="7"/>
      <c r="Q59" s="7"/>
      <c r="R59" s="7"/>
      <c r="CD59" s="75">
        <f t="shared" si="0"/>
        <v>0</v>
      </c>
      <c r="CE59" s="75">
        <f t="shared" si="1"/>
        <v>0</v>
      </c>
    </row>
    <row r="60" spans="1:83" ht="14.25" customHeight="1">
      <c r="A60" s="30"/>
      <c r="B60" s="76">
        <v>54</v>
      </c>
      <c r="C60" s="5"/>
      <c r="D60" s="138"/>
      <c r="E60" s="5"/>
      <c r="F60" s="132"/>
      <c r="G60" s="5"/>
      <c r="H60" s="153"/>
      <c r="I60" s="91"/>
      <c r="J60" s="7"/>
      <c r="K60" s="7"/>
      <c r="L60" s="7"/>
      <c r="M60" s="7"/>
      <c r="N60" s="7"/>
      <c r="O60" s="7"/>
      <c r="P60" s="7"/>
      <c r="Q60" s="7"/>
      <c r="R60" s="7"/>
      <c r="CD60" s="75">
        <f t="shared" si="0"/>
        <v>0</v>
      </c>
      <c r="CE60" s="75">
        <f t="shared" si="1"/>
        <v>0</v>
      </c>
    </row>
    <row r="61" spans="1:83" ht="14.25" customHeight="1">
      <c r="A61" s="30"/>
      <c r="B61" s="76">
        <v>55</v>
      </c>
      <c r="C61" s="5"/>
      <c r="D61" s="138"/>
      <c r="E61" s="5"/>
      <c r="F61" s="132"/>
      <c r="G61" s="5"/>
      <c r="H61" s="153"/>
      <c r="I61" s="91"/>
      <c r="J61" s="7"/>
      <c r="K61" s="7"/>
      <c r="L61" s="7"/>
      <c r="M61" s="7"/>
      <c r="N61" s="7"/>
      <c r="O61" s="7"/>
      <c r="P61" s="7"/>
      <c r="Q61" s="7"/>
      <c r="R61" s="7"/>
      <c r="CD61" s="75">
        <f t="shared" si="0"/>
        <v>0</v>
      </c>
      <c r="CE61" s="75">
        <f t="shared" si="1"/>
        <v>0</v>
      </c>
    </row>
    <row r="62" spans="1:83" ht="14.25" customHeight="1">
      <c r="A62" s="30"/>
      <c r="B62" s="76">
        <v>56</v>
      </c>
      <c r="C62" s="5"/>
      <c r="D62" s="138"/>
      <c r="E62" s="5"/>
      <c r="F62" s="132"/>
      <c r="G62" s="5"/>
      <c r="H62" s="153"/>
      <c r="I62" s="91"/>
      <c r="J62" s="7"/>
      <c r="K62" s="7"/>
      <c r="L62" s="7"/>
      <c r="M62" s="7"/>
      <c r="N62" s="7"/>
      <c r="O62" s="7"/>
      <c r="P62" s="7"/>
      <c r="Q62" s="7"/>
      <c r="R62" s="7"/>
      <c r="CD62" s="75">
        <f t="shared" si="0"/>
        <v>0</v>
      </c>
      <c r="CE62" s="75">
        <f t="shared" si="1"/>
        <v>0</v>
      </c>
    </row>
    <row r="63" spans="1:83" ht="14.25" customHeight="1">
      <c r="A63" s="30"/>
      <c r="B63" s="76">
        <v>57</v>
      </c>
      <c r="C63" s="5"/>
      <c r="D63" s="138"/>
      <c r="E63" s="5"/>
      <c r="F63" s="132"/>
      <c r="G63" s="5"/>
      <c r="H63" s="153"/>
      <c r="I63" s="91"/>
      <c r="J63" s="7"/>
      <c r="K63" s="7"/>
      <c r="L63" s="7"/>
      <c r="M63" s="7"/>
      <c r="N63" s="7"/>
      <c r="O63" s="7"/>
      <c r="P63" s="7"/>
      <c r="Q63" s="7"/>
      <c r="R63" s="7"/>
      <c r="CD63" s="75">
        <f t="shared" si="0"/>
        <v>0</v>
      </c>
      <c r="CE63" s="75">
        <f t="shared" si="1"/>
        <v>0</v>
      </c>
    </row>
    <row r="64" spans="1:83" ht="14.25" customHeight="1">
      <c r="A64" s="30"/>
      <c r="B64" s="76">
        <v>58</v>
      </c>
      <c r="C64" s="5"/>
      <c r="D64" s="138"/>
      <c r="E64" s="5"/>
      <c r="F64" s="132"/>
      <c r="G64" s="5"/>
      <c r="H64" s="153"/>
      <c r="I64" s="91"/>
      <c r="J64" s="7"/>
      <c r="K64" s="7"/>
      <c r="L64" s="7"/>
      <c r="M64" s="7"/>
      <c r="N64" s="7"/>
      <c r="O64" s="7"/>
      <c r="P64" s="7"/>
      <c r="Q64" s="7"/>
      <c r="R64" s="7"/>
      <c r="CD64" s="75">
        <f t="shared" si="0"/>
        <v>0</v>
      </c>
      <c r="CE64" s="75">
        <f t="shared" si="1"/>
        <v>0</v>
      </c>
    </row>
    <row r="65" spans="1:83" ht="14.25" customHeight="1">
      <c r="A65" s="30"/>
      <c r="B65" s="76">
        <v>59</v>
      </c>
      <c r="C65" s="5"/>
      <c r="D65" s="138"/>
      <c r="E65" s="5"/>
      <c r="F65" s="132"/>
      <c r="G65" s="5"/>
      <c r="H65" s="153"/>
      <c r="I65" s="91"/>
      <c r="J65" s="7"/>
      <c r="K65" s="7"/>
      <c r="L65" s="7"/>
      <c r="M65" s="7"/>
      <c r="N65" s="7"/>
      <c r="O65" s="7"/>
      <c r="P65" s="7"/>
      <c r="Q65" s="7"/>
      <c r="R65" s="7"/>
      <c r="CD65" s="75">
        <f t="shared" si="0"/>
        <v>0</v>
      </c>
      <c r="CE65" s="75">
        <f t="shared" si="1"/>
        <v>0</v>
      </c>
    </row>
    <row r="66" spans="1:83" ht="14.25" customHeight="1">
      <c r="A66" s="30"/>
      <c r="B66" s="76">
        <v>60</v>
      </c>
      <c r="C66" s="5"/>
      <c r="D66" s="138"/>
      <c r="E66" s="5"/>
      <c r="F66" s="132"/>
      <c r="G66" s="5"/>
      <c r="H66" s="153"/>
      <c r="I66" s="91"/>
      <c r="J66" s="7"/>
      <c r="K66" s="7"/>
      <c r="L66" s="7"/>
      <c r="M66" s="7"/>
      <c r="N66" s="7"/>
      <c r="O66" s="7"/>
      <c r="P66" s="7"/>
      <c r="Q66" s="7"/>
      <c r="R66" s="7"/>
      <c r="CD66" s="75">
        <f t="shared" si="0"/>
        <v>0</v>
      </c>
      <c r="CE66" s="75">
        <f t="shared" si="1"/>
        <v>0</v>
      </c>
    </row>
    <row r="67" spans="1:83" ht="14.25" customHeight="1">
      <c r="A67" s="30"/>
      <c r="B67" s="76">
        <v>61</v>
      </c>
      <c r="C67" s="5"/>
      <c r="D67" s="138"/>
      <c r="E67" s="5"/>
      <c r="F67" s="132"/>
      <c r="G67" s="5"/>
      <c r="H67" s="153"/>
      <c r="I67" s="91"/>
      <c r="J67" s="7"/>
      <c r="K67" s="7"/>
      <c r="L67" s="7"/>
      <c r="M67" s="7"/>
      <c r="N67" s="7"/>
      <c r="O67" s="7"/>
      <c r="P67" s="7"/>
      <c r="Q67" s="7"/>
      <c r="R67" s="7"/>
      <c r="CD67" s="75">
        <f t="shared" si="0"/>
        <v>0</v>
      </c>
      <c r="CE67" s="75">
        <f t="shared" si="1"/>
        <v>0</v>
      </c>
    </row>
    <row r="68" spans="1:83" ht="14.25" customHeight="1">
      <c r="A68" s="30"/>
      <c r="B68" s="76">
        <v>62</v>
      </c>
      <c r="C68" s="5"/>
      <c r="D68" s="138"/>
      <c r="E68" s="5"/>
      <c r="F68" s="132"/>
      <c r="G68" s="5"/>
      <c r="H68" s="153"/>
      <c r="I68" s="91"/>
      <c r="J68" s="7"/>
      <c r="K68" s="7"/>
      <c r="L68" s="7"/>
      <c r="M68" s="7"/>
      <c r="N68" s="7"/>
      <c r="O68" s="7"/>
      <c r="P68" s="7"/>
      <c r="Q68" s="7"/>
      <c r="R68" s="7"/>
      <c r="CD68" s="75">
        <f t="shared" si="0"/>
        <v>0</v>
      </c>
      <c r="CE68" s="75">
        <f t="shared" si="1"/>
        <v>0</v>
      </c>
    </row>
    <row r="69" spans="1:83" ht="14.25" customHeight="1">
      <c r="A69" s="30"/>
      <c r="B69" s="76">
        <v>63</v>
      </c>
      <c r="C69" s="5"/>
      <c r="D69" s="138"/>
      <c r="E69" s="5"/>
      <c r="F69" s="132"/>
      <c r="G69" s="5"/>
      <c r="H69" s="153"/>
      <c r="I69" s="91"/>
      <c r="J69" s="7"/>
      <c r="K69" s="7"/>
      <c r="L69" s="7"/>
      <c r="M69" s="7"/>
      <c r="N69" s="7"/>
      <c r="O69" s="7"/>
      <c r="P69" s="7"/>
      <c r="Q69" s="7"/>
      <c r="R69" s="7"/>
      <c r="CD69" s="75">
        <f t="shared" si="0"/>
        <v>0</v>
      </c>
      <c r="CE69" s="75">
        <f t="shared" si="1"/>
        <v>0</v>
      </c>
    </row>
    <row r="70" spans="1:83" ht="14.25" customHeight="1">
      <c r="A70" s="30"/>
      <c r="B70" s="76">
        <v>64</v>
      </c>
      <c r="C70" s="5"/>
      <c r="D70" s="138"/>
      <c r="E70" s="5"/>
      <c r="F70" s="132"/>
      <c r="G70" s="5"/>
      <c r="H70" s="153"/>
      <c r="I70" s="91"/>
      <c r="J70" s="7"/>
      <c r="K70" s="7"/>
      <c r="L70" s="7"/>
      <c r="M70" s="7"/>
      <c r="N70" s="7"/>
      <c r="O70" s="7"/>
      <c r="P70" s="7"/>
      <c r="Q70" s="7"/>
      <c r="R70" s="7"/>
      <c r="CD70" s="75">
        <f t="shared" si="0"/>
        <v>0</v>
      </c>
      <c r="CE70" s="75">
        <f t="shared" si="1"/>
        <v>0</v>
      </c>
    </row>
    <row r="71" spans="1:83" ht="14.25" customHeight="1">
      <c r="A71" s="30"/>
      <c r="B71" s="76">
        <v>65</v>
      </c>
      <c r="C71" s="5"/>
      <c r="D71" s="138"/>
      <c r="E71" s="5"/>
      <c r="F71" s="132"/>
      <c r="G71" s="5"/>
      <c r="H71" s="153"/>
      <c r="I71" s="91"/>
      <c r="J71" s="7"/>
      <c r="K71" s="7"/>
      <c r="L71" s="7"/>
      <c r="M71" s="7"/>
      <c r="N71" s="7"/>
      <c r="O71" s="7"/>
      <c r="P71" s="7"/>
      <c r="Q71" s="7"/>
      <c r="R71" s="7"/>
      <c r="CD71" s="75">
        <f t="shared" ref="CD71:CD134" si="2">IF(C71&lt;&gt;"",1,0)</f>
        <v>0</v>
      </c>
      <c r="CE71" s="75">
        <f t="shared" ref="CE71:CE134" si="3">IF(CD71=1,IF(E71&lt;&gt;"",IF(E71&lt;400,1,0),0),0)</f>
        <v>0</v>
      </c>
    </row>
    <row r="72" spans="1:83" ht="14.25" customHeight="1">
      <c r="A72" s="30"/>
      <c r="B72" s="76">
        <v>66</v>
      </c>
      <c r="C72" s="5"/>
      <c r="D72" s="138"/>
      <c r="E72" s="5"/>
      <c r="F72" s="132"/>
      <c r="G72" s="5"/>
      <c r="H72" s="153"/>
      <c r="I72" s="91"/>
      <c r="J72" s="7"/>
      <c r="K72" s="7"/>
      <c r="L72" s="7"/>
      <c r="M72" s="7"/>
      <c r="N72" s="7"/>
      <c r="O72" s="7"/>
      <c r="P72" s="7"/>
      <c r="Q72" s="7"/>
      <c r="R72" s="7"/>
      <c r="CD72" s="75">
        <f t="shared" si="2"/>
        <v>0</v>
      </c>
      <c r="CE72" s="75">
        <f t="shared" si="3"/>
        <v>0</v>
      </c>
    </row>
    <row r="73" spans="1:83" ht="14.25" customHeight="1">
      <c r="A73" s="30"/>
      <c r="B73" s="76">
        <v>67</v>
      </c>
      <c r="C73" s="5"/>
      <c r="D73" s="138"/>
      <c r="E73" s="5"/>
      <c r="F73" s="132"/>
      <c r="G73" s="5"/>
      <c r="H73" s="153"/>
      <c r="I73" s="91"/>
      <c r="J73" s="7"/>
      <c r="K73" s="7"/>
      <c r="L73" s="7"/>
      <c r="M73" s="7"/>
      <c r="N73" s="7"/>
      <c r="O73" s="7"/>
      <c r="P73" s="7"/>
      <c r="Q73" s="7"/>
      <c r="R73" s="7"/>
      <c r="CD73" s="75">
        <f t="shared" si="2"/>
        <v>0</v>
      </c>
      <c r="CE73" s="75">
        <f t="shared" si="3"/>
        <v>0</v>
      </c>
    </row>
    <row r="74" spans="1:83" ht="14.25" customHeight="1">
      <c r="A74" s="30"/>
      <c r="B74" s="76">
        <v>68</v>
      </c>
      <c r="C74" s="5"/>
      <c r="D74" s="138"/>
      <c r="E74" s="5"/>
      <c r="F74" s="132"/>
      <c r="G74" s="5"/>
      <c r="H74" s="153"/>
      <c r="I74" s="91"/>
      <c r="J74" s="7"/>
      <c r="K74" s="7"/>
      <c r="L74" s="7"/>
      <c r="M74" s="7"/>
      <c r="N74" s="7"/>
      <c r="O74" s="7"/>
      <c r="P74" s="7"/>
      <c r="Q74" s="7"/>
      <c r="R74" s="7"/>
      <c r="CD74" s="75">
        <f t="shared" si="2"/>
        <v>0</v>
      </c>
      <c r="CE74" s="75">
        <f t="shared" si="3"/>
        <v>0</v>
      </c>
    </row>
    <row r="75" spans="1:83" ht="14.25" customHeight="1">
      <c r="A75" s="30"/>
      <c r="B75" s="76">
        <v>69</v>
      </c>
      <c r="C75" s="5"/>
      <c r="D75" s="138"/>
      <c r="E75" s="5"/>
      <c r="F75" s="132"/>
      <c r="G75" s="5"/>
      <c r="H75" s="153"/>
      <c r="I75" s="91"/>
      <c r="J75" s="7"/>
      <c r="K75" s="7"/>
      <c r="L75" s="7"/>
      <c r="M75" s="7"/>
      <c r="N75" s="7"/>
      <c r="O75" s="7"/>
      <c r="P75" s="7"/>
      <c r="Q75" s="7"/>
      <c r="R75" s="7"/>
      <c r="CD75" s="75">
        <f t="shared" si="2"/>
        <v>0</v>
      </c>
      <c r="CE75" s="75">
        <f t="shared" si="3"/>
        <v>0</v>
      </c>
    </row>
    <row r="76" spans="1:83" ht="14.25" customHeight="1">
      <c r="A76" s="30"/>
      <c r="B76" s="76">
        <v>70</v>
      </c>
      <c r="C76" s="5"/>
      <c r="D76" s="138"/>
      <c r="E76" s="5"/>
      <c r="F76" s="132"/>
      <c r="G76" s="5"/>
      <c r="H76" s="153"/>
      <c r="I76" s="91"/>
      <c r="J76" s="7"/>
      <c r="K76" s="7"/>
      <c r="L76" s="7"/>
      <c r="M76" s="7"/>
      <c r="N76" s="7"/>
      <c r="O76" s="7"/>
      <c r="P76" s="7"/>
      <c r="Q76" s="7"/>
      <c r="R76" s="7"/>
      <c r="CD76" s="75">
        <f t="shared" si="2"/>
        <v>0</v>
      </c>
      <c r="CE76" s="75">
        <f t="shared" si="3"/>
        <v>0</v>
      </c>
    </row>
    <row r="77" spans="1:83" ht="14.25" customHeight="1">
      <c r="A77" s="30"/>
      <c r="B77" s="76">
        <v>71</v>
      </c>
      <c r="C77" s="5"/>
      <c r="D77" s="138"/>
      <c r="E77" s="5"/>
      <c r="F77" s="132"/>
      <c r="G77" s="5"/>
      <c r="H77" s="153"/>
      <c r="I77" s="91"/>
      <c r="J77" s="7"/>
      <c r="K77" s="7"/>
      <c r="L77" s="7"/>
      <c r="M77" s="7"/>
      <c r="N77" s="7"/>
      <c r="O77" s="7"/>
      <c r="P77" s="7"/>
      <c r="Q77" s="7"/>
      <c r="R77" s="7"/>
      <c r="CD77" s="75">
        <f t="shared" si="2"/>
        <v>0</v>
      </c>
      <c r="CE77" s="75">
        <f t="shared" si="3"/>
        <v>0</v>
      </c>
    </row>
    <row r="78" spans="1:83" ht="14.25" customHeight="1">
      <c r="A78" s="30"/>
      <c r="B78" s="76">
        <v>72</v>
      </c>
      <c r="C78" s="5"/>
      <c r="D78" s="138"/>
      <c r="E78" s="5"/>
      <c r="F78" s="132"/>
      <c r="G78" s="5"/>
      <c r="H78" s="153"/>
      <c r="I78" s="91"/>
      <c r="J78" s="7"/>
      <c r="K78" s="7"/>
      <c r="L78" s="7"/>
      <c r="M78" s="7"/>
      <c r="N78" s="7"/>
      <c r="O78" s="7"/>
      <c r="P78" s="7"/>
      <c r="Q78" s="7"/>
      <c r="R78" s="7"/>
      <c r="CD78" s="75">
        <f t="shared" si="2"/>
        <v>0</v>
      </c>
      <c r="CE78" s="75">
        <f t="shared" si="3"/>
        <v>0</v>
      </c>
    </row>
    <row r="79" spans="1:83" ht="14.25" customHeight="1">
      <c r="A79" s="30"/>
      <c r="B79" s="76">
        <v>73</v>
      </c>
      <c r="C79" s="5"/>
      <c r="D79" s="138"/>
      <c r="E79" s="5"/>
      <c r="F79" s="132"/>
      <c r="G79" s="5"/>
      <c r="H79" s="153"/>
      <c r="I79" s="91"/>
      <c r="J79" s="7"/>
      <c r="K79" s="7"/>
      <c r="L79" s="7"/>
      <c r="M79" s="7"/>
      <c r="N79" s="7"/>
      <c r="O79" s="7"/>
      <c r="P79" s="7"/>
      <c r="Q79" s="7"/>
      <c r="R79" s="7"/>
      <c r="CD79" s="75">
        <f t="shared" si="2"/>
        <v>0</v>
      </c>
      <c r="CE79" s="75">
        <f t="shared" si="3"/>
        <v>0</v>
      </c>
    </row>
    <row r="80" spans="1:83" ht="14.25" customHeight="1">
      <c r="A80" s="30"/>
      <c r="B80" s="76">
        <v>74</v>
      </c>
      <c r="C80" s="5"/>
      <c r="D80" s="138"/>
      <c r="E80" s="5"/>
      <c r="F80" s="132"/>
      <c r="G80" s="5"/>
      <c r="H80" s="153"/>
      <c r="I80" s="91"/>
      <c r="J80" s="7"/>
      <c r="K80" s="7"/>
      <c r="L80" s="7"/>
      <c r="M80" s="7"/>
      <c r="N80" s="7"/>
      <c r="O80" s="7"/>
      <c r="P80" s="7"/>
      <c r="Q80" s="7"/>
      <c r="R80" s="7"/>
      <c r="CD80" s="75">
        <f t="shared" si="2"/>
        <v>0</v>
      </c>
      <c r="CE80" s="75">
        <f t="shared" si="3"/>
        <v>0</v>
      </c>
    </row>
    <row r="81" spans="1:83" ht="14.25" customHeight="1">
      <c r="A81" s="30"/>
      <c r="B81" s="76">
        <v>75</v>
      </c>
      <c r="C81" s="5"/>
      <c r="D81" s="138"/>
      <c r="E81" s="5"/>
      <c r="F81" s="132"/>
      <c r="G81" s="5"/>
      <c r="H81" s="153"/>
      <c r="I81" s="91"/>
      <c r="J81" s="7"/>
      <c r="K81" s="7"/>
      <c r="L81" s="7"/>
      <c r="M81" s="7"/>
      <c r="N81" s="7"/>
      <c r="O81" s="7"/>
      <c r="P81" s="7"/>
      <c r="Q81" s="7"/>
      <c r="R81" s="7"/>
      <c r="CD81" s="75">
        <f t="shared" si="2"/>
        <v>0</v>
      </c>
      <c r="CE81" s="75">
        <f t="shared" si="3"/>
        <v>0</v>
      </c>
    </row>
    <row r="82" spans="1:83" ht="14.25" customHeight="1">
      <c r="A82" s="30"/>
      <c r="B82" s="76">
        <v>76</v>
      </c>
      <c r="C82" s="5"/>
      <c r="D82" s="138"/>
      <c r="E82" s="5"/>
      <c r="F82" s="132"/>
      <c r="G82" s="5"/>
      <c r="H82" s="153"/>
      <c r="I82" s="91"/>
      <c r="J82" s="7"/>
      <c r="K82" s="7"/>
      <c r="L82" s="7"/>
      <c r="M82" s="7"/>
      <c r="N82" s="7"/>
      <c r="O82" s="7"/>
      <c r="P82" s="7"/>
      <c r="Q82" s="7"/>
      <c r="R82" s="7"/>
      <c r="CD82" s="75">
        <f t="shared" si="2"/>
        <v>0</v>
      </c>
      <c r="CE82" s="75">
        <f t="shared" si="3"/>
        <v>0</v>
      </c>
    </row>
    <row r="83" spans="1:83" ht="14.25" customHeight="1">
      <c r="A83" s="30"/>
      <c r="B83" s="76">
        <v>77</v>
      </c>
      <c r="C83" s="5"/>
      <c r="D83" s="138"/>
      <c r="E83" s="5"/>
      <c r="F83" s="132"/>
      <c r="G83" s="5"/>
      <c r="H83" s="153"/>
      <c r="I83" s="91"/>
      <c r="J83" s="7"/>
      <c r="K83" s="7"/>
      <c r="L83" s="7"/>
      <c r="M83" s="7"/>
      <c r="N83" s="7"/>
      <c r="O83" s="7"/>
      <c r="P83" s="7"/>
      <c r="Q83" s="7"/>
      <c r="R83" s="7"/>
      <c r="CD83" s="75">
        <f t="shared" si="2"/>
        <v>0</v>
      </c>
      <c r="CE83" s="75">
        <f t="shared" si="3"/>
        <v>0</v>
      </c>
    </row>
    <row r="84" spans="1:83" ht="14.25" customHeight="1">
      <c r="A84" s="30"/>
      <c r="B84" s="76">
        <v>78</v>
      </c>
      <c r="C84" s="5"/>
      <c r="D84" s="138"/>
      <c r="E84" s="5"/>
      <c r="F84" s="132"/>
      <c r="G84" s="5"/>
      <c r="H84" s="153"/>
      <c r="I84" s="91"/>
      <c r="J84" s="7"/>
      <c r="K84" s="7"/>
      <c r="L84" s="7"/>
      <c r="M84" s="7"/>
      <c r="N84" s="7"/>
      <c r="O84" s="7"/>
      <c r="P84" s="7"/>
      <c r="Q84" s="7"/>
      <c r="R84" s="7"/>
      <c r="CD84" s="75">
        <f t="shared" si="2"/>
        <v>0</v>
      </c>
      <c r="CE84" s="75">
        <f t="shared" si="3"/>
        <v>0</v>
      </c>
    </row>
    <row r="85" spans="1:83" ht="14.25" customHeight="1">
      <c r="A85" s="30"/>
      <c r="B85" s="76">
        <v>79</v>
      </c>
      <c r="C85" s="5"/>
      <c r="D85" s="138"/>
      <c r="E85" s="5"/>
      <c r="F85" s="132"/>
      <c r="G85" s="5"/>
      <c r="H85" s="153"/>
      <c r="I85" s="91"/>
      <c r="J85" s="7"/>
      <c r="K85" s="7"/>
      <c r="L85" s="7"/>
      <c r="M85" s="7"/>
      <c r="N85" s="7"/>
      <c r="O85" s="7"/>
      <c r="P85" s="7"/>
      <c r="Q85" s="7"/>
      <c r="R85" s="7"/>
      <c r="CD85" s="75">
        <f t="shared" si="2"/>
        <v>0</v>
      </c>
      <c r="CE85" s="75">
        <f t="shared" si="3"/>
        <v>0</v>
      </c>
    </row>
    <row r="86" spans="1:83" ht="14.25" customHeight="1">
      <c r="A86" s="30"/>
      <c r="B86" s="76">
        <v>80</v>
      </c>
      <c r="C86" s="5"/>
      <c r="D86" s="138"/>
      <c r="E86" s="5"/>
      <c r="F86" s="132"/>
      <c r="G86" s="5"/>
      <c r="H86" s="153"/>
      <c r="I86" s="91"/>
      <c r="J86" s="7"/>
      <c r="K86" s="7"/>
      <c r="L86" s="7"/>
      <c r="M86" s="7"/>
      <c r="N86" s="7"/>
      <c r="O86" s="7"/>
      <c r="P86" s="7"/>
      <c r="Q86" s="7"/>
      <c r="R86" s="7"/>
      <c r="CD86" s="75">
        <f t="shared" si="2"/>
        <v>0</v>
      </c>
      <c r="CE86" s="75">
        <f t="shared" si="3"/>
        <v>0</v>
      </c>
    </row>
    <row r="87" spans="1:83" ht="14.25" customHeight="1">
      <c r="A87" s="30"/>
      <c r="B87" s="76">
        <v>81</v>
      </c>
      <c r="C87" s="5"/>
      <c r="D87" s="138"/>
      <c r="E87" s="5"/>
      <c r="F87" s="132"/>
      <c r="G87" s="5"/>
      <c r="H87" s="153"/>
      <c r="I87" s="91"/>
      <c r="J87" s="7"/>
      <c r="K87" s="7"/>
      <c r="L87" s="7"/>
      <c r="M87" s="7"/>
      <c r="N87" s="7"/>
      <c r="O87" s="7"/>
      <c r="P87" s="7"/>
      <c r="Q87" s="7"/>
      <c r="R87" s="7"/>
      <c r="CD87" s="75">
        <f t="shared" si="2"/>
        <v>0</v>
      </c>
      <c r="CE87" s="75">
        <f t="shared" si="3"/>
        <v>0</v>
      </c>
    </row>
    <row r="88" spans="1:83" ht="14.25" customHeight="1">
      <c r="A88" s="30"/>
      <c r="B88" s="76">
        <v>82</v>
      </c>
      <c r="C88" s="5"/>
      <c r="D88" s="138"/>
      <c r="E88" s="5"/>
      <c r="F88" s="132"/>
      <c r="G88" s="5"/>
      <c r="H88" s="153"/>
      <c r="I88" s="91"/>
      <c r="J88" s="7"/>
      <c r="K88" s="7"/>
      <c r="L88" s="7"/>
      <c r="M88" s="7"/>
      <c r="N88" s="7"/>
      <c r="O88" s="7"/>
      <c r="P88" s="7"/>
      <c r="Q88" s="7"/>
      <c r="R88" s="7"/>
      <c r="CD88" s="75">
        <f t="shared" si="2"/>
        <v>0</v>
      </c>
      <c r="CE88" s="75">
        <f t="shared" si="3"/>
        <v>0</v>
      </c>
    </row>
    <row r="89" spans="1:83" ht="14.25" customHeight="1">
      <c r="A89" s="30"/>
      <c r="B89" s="76">
        <v>83</v>
      </c>
      <c r="C89" s="5"/>
      <c r="D89" s="138"/>
      <c r="E89" s="5"/>
      <c r="F89" s="132"/>
      <c r="G89" s="5"/>
      <c r="H89" s="153"/>
      <c r="I89" s="91"/>
      <c r="J89" s="7"/>
      <c r="K89" s="7"/>
      <c r="L89" s="7"/>
      <c r="M89" s="7"/>
      <c r="N89" s="7"/>
      <c r="O89" s="7"/>
      <c r="P89" s="7"/>
      <c r="Q89" s="7"/>
      <c r="R89" s="7"/>
      <c r="CD89" s="75">
        <f t="shared" si="2"/>
        <v>0</v>
      </c>
      <c r="CE89" s="75">
        <f t="shared" si="3"/>
        <v>0</v>
      </c>
    </row>
    <row r="90" spans="1:83" ht="14.25" customHeight="1">
      <c r="A90" s="30"/>
      <c r="B90" s="76">
        <v>84</v>
      </c>
      <c r="C90" s="5"/>
      <c r="D90" s="138"/>
      <c r="E90" s="5"/>
      <c r="F90" s="132"/>
      <c r="G90" s="5"/>
      <c r="H90" s="153"/>
      <c r="I90" s="91"/>
      <c r="J90" s="7"/>
      <c r="K90" s="7"/>
      <c r="L90" s="7"/>
      <c r="M90" s="7"/>
      <c r="N90" s="7"/>
      <c r="O90" s="7"/>
      <c r="P90" s="7"/>
      <c r="Q90" s="7"/>
      <c r="R90" s="7"/>
      <c r="CD90" s="75">
        <f t="shared" si="2"/>
        <v>0</v>
      </c>
      <c r="CE90" s="75">
        <f t="shared" si="3"/>
        <v>0</v>
      </c>
    </row>
    <row r="91" spans="1:83" ht="14.25" customHeight="1">
      <c r="A91" s="30"/>
      <c r="B91" s="76">
        <v>85</v>
      </c>
      <c r="C91" s="5"/>
      <c r="D91" s="138"/>
      <c r="E91" s="5"/>
      <c r="F91" s="132"/>
      <c r="G91" s="5"/>
      <c r="H91" s="153"/>
      <c r="I91" s="91"/>
      <c r="J91" s="7"/>
      <c r="K91" s="7"/>
      <c r="L91" s="7"/>
      <c r="M91" s="7"/>
      <c r="N91" s="7"/>
      <c r="O91" s="7"/>
      <c r="P91" s="7"/>
      <c r="Q91" s="7"/>
      <c r="R91" s="7"/>
      <c r="CD91" s="75">
        <f t="shared" si="2"/>
        <v>0</v>
      </c>
      <c r="CE91" s="75">
        <f t="shared" si="3"/>
        <v>0</v>
      </c>
    </row>
    <row r="92" spans="1:83" ht="14.25" customHeight="1">
      <c r="A92" s="30"/>
      <c r="B92" s="76">
        <v>86</v>
      </c>
      <c r="C92" s="5"/>
      <c r="D92" s="138"/>
      <c r="E92" s="5"/>
      <c r="F92" s="132"/>
      <c r="G92" s="5"/>
      <c r="H92" s="153"/>
      <c r="I92" s="91"/>
      <c r="J92" s="7"/>
      <c r="K92" s="7"/>
      <c r="L92" s="7"/>
      <c r="M92" s="7"/>
      <c r="N92" s="7"/>
      <c r="O92" s="7"/>
      <c r="P92" s="7"/>
      <c r="Q92" s="7"/>
      <c r="R92" s="7"/>
      <c r="CD92" s="75">
        <f t="shared" si="2"/>
        <v>0</v>
      </c>
      <c r="CE92" s="75">
        <f t="shared" si="3"/>
        <v>0</v>
      </c>
    </row>
    <row r="93" spans="1:83" ht="14.25" customHeight="1">
      <c r="A93" s="30"/>
      <c r="B93" s="76">
        <v>87</v>
      </c>
      <c r="C93" s="5"/>
      <c r="D93" s="138"/>
      <c r="E93" s="5"/>
      <c r="F93" s="132"/>
      <c r="G93" s="5"/>
      <c r="H93" s="153"/>
      <c r="I93" s="91"/>
      <c r="J93" s="7"/>
      <c r="K93" s="7"/>
      <c r="L93" s="7"/>
      <c r="M93" s="7"/>
      <c r="N93" s="7"/>
      <c r="O93" s="7"/>
      <c r="P93" s="7"/>
      <c r="Q93" s="7"/>
      <c r="R93" s="7"/>
      <c r="CD93" s="75">
        <f t="shared" si="2"/>
        <v>0</v>
      </c>
      <c r="CE93" s="75">
        <f t="shared" si="3"/>
        <v>0</v>
      </c>
    </row>
    <row r="94" spans="1:83" ht="14.25" customHeight="1">
      <c r="A94" s="30"/>
      <c r="B94" s="76">
        <v>88</v>
      </c>
      <c r="C94" s="5"/>
      <c r="D94" s="138"/>
      <c r="E94" s="5"/>
      <c r="F94" s="132"/>
      <c r="G94" s="5"/>
      <c r="H94" s="153"/>
      <c r="I94" s="91"/>
      <c r="J94" s="7"/>
      <c r="K94" s="7"/>
      <c r="L94" s="7"/>
      <c r="M94" s="7"/>
      <c r="N94" s="7"/>
      <c r="O94" s="7"/>
      <c r="P94" s="7"/>
      <c r="Q94" s="7"/>
      <c r="R94" s="7"/>
      <c r="CD94" s="75">
        <f t="shared" si="2"/>
        <v>0</v>
      </c>
      <c r="CE94" s="75">
        <f t="shared" si="3"/>
        <v>0</v>
      </c>
    </row>
    <row r="95" spans="1:83" ht="14.25" customHeight="1">
      <c r="A95" s="30"/>
      <c r="B95" s="76">
        <v>89</v>
      </c>
      <c r="C95" s="5"/>
      <c r="D95" s="138"/>
      <c r="E95" s="5"/>
      <c r="F95" s="132"/>
      <c r="G95" s="5"/>
      <c r="H95" s="153"/>
      <c r="I95" s="91"/>
      <c r="J95" s="7"/>
      <c r="K95" s="7"/>
      <c r="L95" s="7"/>
      <c r="M95" s="7"/>
      <c r="N95" s="7"/>
      <c r="O95" s="7"/>
      <c r="P95" s="7"/>
      <c r="Q95" s="7"/>
      <c r="R95" s="7"/>
      <c r="CD95" s="75">
        <f t="shared" si="2"/>
        <v>0</v>
      </c>
      <c r="CE95" s="75">
        <f t="shared" si="3"/>
        <v>0</v>
      </c>
    </row>
    <row r="96" spans="1:83" ht="14.25" customHeight="1">
      <c r="A96" s="30"/>
      <c r="B96" s="76">
        <v>90</v>
      </c>
      <c r="C96" s="5"/>
      <c r="D96" s="138"/>
      <c r="E96" s="5"/>
      <c r="F96" s="132"/>
      <c r="G96" s="5"/>
      <c r="H96" s="153"/>
      <c r="I96" s="91"/>
      <c r="J96" s="7"/>
      <c r="K96" s="7"/>
      <c r="L96" s="7"/>
      <c r="M96" s="7"/>
      <c r="N96" s="7"/>
      <c r="O96" s="7"/>
      <c r="P96" s="7"/>
      <c r="Q96" s="7"/>
      <c r="R96" s="7"/>
      <c r="CD96" s="75">
        <f t="shared" si="2"/>
        <v>0</v>
      </c>
      <c r="CE96" s="75">
        <f t="shared" si="3"/>
        <v>0</v>
      </c>
    </row>
    <row r="97" spans="1:83" ht="14.25" customHeight="1">
      <c r="A97" s="30"/>
      <c r="B97" s="76">
        <v>91</v>
      </c>
      <c r="C97" s="5"/>
      <c r="D97" s="138"/>
      <c r="E97" s="5"/>
      <c r="F97" s="132"/>
      <c r="G97" s="5"/>
      <c r="H97" s="153"/>
      <c r="I97" s="91"/>
      <c r="J97" s="7"/>
      <c r="K97" s="7"/>
      <c r="L97" s="7"/>
      <c r="M97" s="7"/>
      <c r="N97" s="7"/>
      <c r="O97" s="7"/>
      <c r="P97" s="7"/>
      <c r="Q97" s="7"/>
      <c r="R97" s="7"/>
      <c r="CD97" s="75">
        <f t="shared" si="2"/>
        <v>0</v>
      </c>
      <c r="CE97" s="75">
        <f t="shared" si="3"/>
        <v>0</v>
      </c>
    </row>
    <row r="98" spans="1:83" ht="14.25" customHeight="1">
      <c r="A98" s="30"/>
      <c r="B98" s="76">
        <v>92</v>
      </c>
      <c r="C98" s="5"/>
      <c r="D98" s="138"/>
      <c r="E98" s="5"/>
      <c r="F98" s="132"/>
      <c r="G98" s="5"/>
      <c r="H98" s="153"/>
      <c r="I98" s="91"/>
      <c r="J98" s="7"/>
      <c r="K98" s="7"/>
      <c r="L98" s="7"/>
      <c r="M98" s="7"/>
      <c r="N98" s="7"/>
      <c r="O98" s="7"/>
      <c r="P98" s="7"/>
      <c r="Q98" s="7"/>
      <c r="R98" s="7"/>
      <c r="CD98" s="75">
        <f t="shared" si="2"/>
        <v>0</v>
      </c>
      <c r="CE98" s="75">
        <f t="shared" si="3"/>
        <v>0</v>
      </c>
    </row>
    <row r="99" spans="1:83" ht="14.25" customHeight="1">
      <c r="A99" s="30"/>
      <c r="B99" s="76">
        <v>93</v>
      </c>
      <c r="C99" s="5"/>
      <c r="D99" s="138"/>
      <c r="E99" s="5"/>
      <c r="F99" s="132"/>
      <c r="G99" s="5"/>
      <c r="H99" s="153"/>
      <c r="I99" s="91"/>
      <c r="J99" s="7"/>
      <c r="K99" s="7"/>
      <c r="L99" s="7"/>
      <c r="M99" s="7"/>
      <c r="N99" s="7"/>
      <c r="O99" s="7"/>
      <c r="P99" s="7"/>
      <c r="Q99" s="7"/>
      <c r="R99" s="7"/>
      <c r="CD99" s="75">
        <f t="shared" si="2"/>
        <v>0</v>
      </c>
      <c r="CE99" s="75">
        <f t="shared" si="3"/>
        <v>0</v>
      </c>
    </row>
    <row r="100" spans="1:83" ht="14.25" customHeight="1">
      <c r="A100" s="30"/>
      <c r="B100" s="76">
        <v>94</v>
      </c>
      <c r="C100" s="5"/>
      <c r="D100" s="138"/>
      <c r="E100" s="5"/>
      <c r="F100" s="132"/>
      <c r="G100" s="5"/>
      <c r="H100" s="153"/>
      <c r="I100" s="91"/>
      <c r="J100" s="7"/>
      <c r="K100" s="7"/>
      <c r="L100" s="7"/>
      <c r="M100" s="7"/>
      <c r="N100" s="7"/>
      <c r="O100" s="7"/>
      <c r="P100" s="7"/>
      <c r="Q100" s="7"/>
      <c r="R100" s="7"/>
      <c r="CD100" s="75">
        <f t="shared" si="2"/>
        <v>0</v>
      </c>
      <c r="CE100" s="75">
        <f t="shared" si="3"/>
        <v>0</v>
      </c>
    </row>
    <row r="101" spans="1:83" ht="14.25" customHeight="1">
      <c r="A101" s="30"/>
      <c r="B101" s="76">
        <v>95</v>
      </c>
      <c r="C101" s="5"/>
      <c r="D101" s="138"/>
      <c r="E101" s="5"/>
      <c r="F101" s="132"/>
      <c r="G101" s="5"/>
      <c r="H101" s="153"/>
      <c r="I101" s="91"/>
      <c r="J101" s="7"/>
      <c r="K101" s="7"/>
      <c r="L101" s="7"/>
      <c r="M101" s="7"/>
      <c r="N101" s="7"/>
      <c r="O101" s="7"/>
      <c r="P101" s="7"/>
      <c r="Q101" s="7"/>
      <c r="R101" s="7"/>
      <c r="CD101" s="75">
        <f t="shared" si="2"/>
        <v>0</v>
      </c>
      <c r="CE101" s="75">
        <f t="shared" si="3"/>
        <v>0</v>
      </c>
    </row>
    <row r="102" spans="1:83" ht="14.25" customHeight="1">
      <c r="A102" s="30"/>
      <c r="B102" s="76">
        <v>96</v>
      </c>
      <c r="C102" s="5"/>
      <c r="D102" s="138"/>
      <c r="E102" s="5"/>
      <c r="F102" s="132"/>
      <c r="G102" s="5"/>
      <c r="H102" s="153"/>
      <c r="I102" s="91"/>
      <c r="J102" s="7"/>
      <c r="K102" s="7"/>
      <c r="L102" s="7"/>
      <c r="M102" s="7"/>
      <c r="N102" s="7"/>
      <c r="O102" s="7"/>
      <c r="P102" s="7"/>
      <c r="Q102" s="7"/>
      <c r="R102" s="7"/>
      <c r="CD102" s="75">
        <f t="shared" si="2"/>
        <v>0</v>
      </c>
      <c r="CE102" s="75">
        <f t="shared" si="3"/>
        <v>0</v>
      </c>
    </row>
    <row r="103" spans="1:83" ht="14.25" customHeight="1">
      <c r="A103" s="30"/>
      <c r="B103" s="76">
        <v>97</v>
      </c>
      <c r="C103" s="5"/>
      <c r="D103" s="138"/>
      <c r="E103" s="5"/>
      <c r="F103" s="132"/>
      <c r="G103" s="5"/>
      <c r="H103" s="153"/>
      <c r="I103" s="91"/>
      <c r="J103" s="7"/>
      <c r="K103" s="7"/>
      <c r="L103" s="7"/>
      <c r="M103" s="7"/>
      <c r="N103" s="7"/>
      <c r="O103" s="7"/>
      <c r="P103" s="7"/>
      <c r="Q103" s="7"/>
      <c r="R103" s="7"/>
      <c r="CD103" s="75">
        <f t="shared" si="2"/>
        <v>0</v>
      </c>
      <c r="CE103" s="75">
        <f t="shared" si="3"/>
        <v>0</v>
      </c>
    </row>
    <row r="104" spans="1:83" ht="14.25" customHeight="1">
      <c r="A104" s="30"/>
      <c r="B104" s="76">
        <v>98</v>
      </c>
      <c r="C104" s="5"/>
      <c r="D104" s="138"/>
      <c r="E104" s="5"/>
      <c r="F104" s="132"/>
      <c r="G104" s="5"/>
      <c r="H104" s="153"/>
      <c r="I104" s="91"/>
      <c r="J104" s="7"/>
      <c r="K104" s="7"/>
      <c r="L104" s="7"/>
      <c r="M104" s="7"/>
      <c r="N104" s="7"/>
      <c r="O104" s="7"/>
      <c r="P104" s="7"/>
      <c r="Q104" s="7"/>
      <c r="R104" s="7"/>
      <c r="CD104" s="75">
        <f t="shared" si="2"/>
        <v>0</v>
      </c>
      <c r="CE104" s="75">
        <f t="shared" si="3"/>
        <v>0</v>
      </c>
    </row>
    <row r="105" spans="1:83" ht="14.25" customHeight="1">
      <c r="A105" s="30"/>
      <c r="B105" s="76">
        <v>99</v>
      </c>
      <c r="C105" s="5"/>
      <c r="D105" s="138"/>
      <c r="E105" s="5"/>
      <c r="F105" s="132"/>
      <c r="G105" s="5"/>
      <c r="H105" s="153"/>
      <c r="I105" s="91"/>
      <c r="J105" s="7"/>
      <c r="K105" s="7"/>
      <c r="L105" s="7"/>
      <c r="M105" s="7"/>
      <c r="N105" s="7"/>
      <c r="O105" s="7"/>
      <c r="P105" s="7"/>
      <c r="Q105" s="7"/>
      <c r="R105" s="7"/>
      <c r="CD105" s="75">
        <f t="shared" si="2"/>
        <v>0</v>
      </c>
      <c r="CE105" s="75">
        <f t="shared" si="3"/>
        <v>0</v>
      </c>
    </row>
    <row r="106" spans="1:83" ht="14.25" customHeight="1">
      <c r="A106" s="30"/>
      <c r="B106" s="76">
        <v>100</v>
      </c>
      <c r="C106" s="5"/>
      <c r="D106" s="138"/>
      <c r="E106" s="5"/>
      <c r="F106" s="132"/>
      <c r="G106" s="5"/>
      <c r="H106" s="153"/>
      <c r="I106" s="91"/>
      <c r="J106" s="7"/>
      <c r="K106" s="7"/>
      <c r="L106" s="7"/>
      <c r="M106" s="7"/>
      <c r="N106" s="7"/>
      <c r="O106" s="7"/>
      <c r="P106" s="7"/>
      <c r="Q106" s="7"/>
      <c r="R106" s="7"/>
      <c r="CD106" s="75">
        <f t="shared" si="2"/>
        <v>0</v>
      </c>
      <c r="CE106" s="75">
        <f t="shared" si="3"/>
        <v>0</v>
      </c>
    </row>
    <row r="107" spans="1:83" ht="14.25" customHeight="1">
      <c r="A107" s="30"/>
      <c r="B107" s="76">
        <v>101</v>
      </c>
      <c r="C107" s="5"/>
      <c r="D107" s="138"/>
      <c r="E107" s="5"/>
      <c r="F107" s="132"/>
      <c r="G107" s="5"/>
      <c r="H107" s="153"/>
      <c r="I107" s="91"/>
      <c r="J107" s="7"/>
      <c r="K107" s="7"/>
      <c r="L107" s="7"/>
      <c r="M107" s="7"/>
      <c r="N107" s="7"/>
      <c r="O107" s="7"/>
      <c r="P107" s="7"/>
      <c r="Q107" s="7"/>
      <c r="R107" s="7"/>
      <c r="CD107" s="75">
        <f t="shared" si="2"/>
        <v>0</v>
      </c>
      <c r="CE107" s="75">
        <f t="shared" si="3"/>
        <v>0</v>
      </c>
    </row>
    <row r="108" spans="1:83" ht="14.25" customHeight="1">
      <c r="A108" s="30"/>
      <c r="B108" s="76">
        <v>102</v>
      </c>
      <c r="C108" s="5"/>
      <c r="D108" s="138"/>
      <c r="E108" s="5"/>
      <c r="F108" s="132"/>
      <c r="G108" s="5"/>
      <c r="H108" s="153"/>
      <c r="I108" s="91"/>
      <c r="J108" s="7"/>
      <c r="K108" s="7"/>
      <c r="L108" s="7"/>
      <c r="M108" s="7"/>
      <c r="N108" s="7"/>
      <c r="O108" s="7"/>
      <c r="P108" s="7"/>
      <c r="Q108" s="7"/>
      <c r="R108" s="7"/>
      <c r="CD108" s="75">
        <f t="shared" si="2"/>
        <v>0</v>
      </c>
      <c r="CE108" s="75">
        <f t="shared" si="3"/>
        <v>0</v>
      </c>
    </row>
    <row r="109" spans="1:83" ht="14.25" customHeight="1">
      <c r="A109" s="30"/>
      <c r="B109" s="76">
        <v>103</v>
      </c>
      <c r="C109" s="5"/>
      <c r="D109" s="138"/>
      <c r="E109" s="5"/>
      <c r="F109" s="132"/>
      <c r="G109" s="5"/>
      <c r="H109" s="153"/>
      <c r="I109" s="91"/>
      <c r="J109" s="7"/>
      <c r="K109" s="7"/>
      <c r="L109" s="7"/>
      <c r="M109" s="7"/>
      <c r="N109" s="7"/>
      <c r="O109" s="7"/>
      <c r="P109" s="7"/>
      <c r="Q109" s="7"/>
      <c r="R109" s="7"/>
      <c r="CD109" s="75">
        <f t="shared" si="2"/>
        <v>0</v>
      </c>
      <c r="CE109" s="75">
        <f t="shared" si="3"/>
        <v>0</v>
      </c>
    </row>
    <row r="110" spans="1:83" ht="14.25" customHeight="1">
      <c r="A110" s="30"/>
      <c r="B110" s="76">
        <v>104</v>
      </c>
      <c r="C110" s="5"/>
      <c r="D110" s="138"/>
      <c r="E110" s="5"/>
      <c r="F110" s="132"/>
      <c r="G110" s="5"/>
      <c r="H110" s="153"/>
      <c r="I110" s="91"/>
      <c r="J110" s="7"/>
      <c r="K110" s="7"/>
      <c r="L110" s="7"/>
      <c r="M110" s="7"/>
      <c r="N110" s="7"/>
      <c r="O110" s="7"/>
      <c r="P110" s="7"/>
      <c r="Q110" s="7"/>
      <c r="R110" s="7"/>
      <c r="CD110" s="75">
        <f t="shared" si="2"/>
        <v>0</v>
      </c>
      <c r="CE110" s="75">
        <f t="shared" si="3"/>
        <v>0</v>
      </c>
    </row>
    <row r="111" spans="1:83" ht="14.25" customHeight="1">
      <c r="A111" s="30"/>
      <c r="B111" s="76">
        <v>105</v>
      </c>
      <c r="C111" s="5"/>
      <c r="D111" s="138"/>
      <c r="E111" s="5"/>
      <c r="F111" s="132"/>
      <c r="G111" s="5"/>
      <c r="H111" s="153"/>
      <c r="I111" s="91"/>
      <c r="J111" s="7"/>
      <c r="K111" s="7"/>
      <c r="L111" s="7"/>
      <c r="M111" s="7"/>
      <c r="N111" s="7"/>
      <c r="O111" s="7"/>
      <c r="P111" s="7"/>
      <c r="Q111" s="7"/>
      <c r="R111" s="7"/>
      <c r="CD111" s="75">
        <f t="shared" si="2"/>
        <v>0</v>
      </c>
      <c r="CE111" s="75">
        <f t="shared" si="3"/>
        <v>0</v>
      </c>
    </row>
    <row r="112" spans="1:83" ht="14.25" customHeight="1">
      <c r="A112" s="30"/>
      <c r="B112" s="76">
        <v>106</v>
      </c>
      <c r="C112" s="5"/>
      <c r="D112" s="138"/>
      <c r="E112" s="5"/>
      <c r="F112" s="132"/>
      <c r="G112" s="5"/>
      <c r="H112" s="153"/>
      <c r="I112" s="91"/>
      <c r="J112" s="7"/>
      <c r="K112" s="7"/>
      <c r="L112" s="7"/>
      <c r="M112" s="7"/>
      <c r="N112" s="7"/>
      <c r="O112" s="7"/>
      <c r="P112" s="7"/>
      <c r="Q112" s="7"/>
      <c r="R112" s="7"/>
      <c r="CD112" s="75">
        <f t="shared" si="2"/>
        <v>0</v>
      </c>
      <c r="CE112" s="75">
        <f t="shared" si="3"/>
        <v>0</v>
      </c>
    </row>
    <row r="113" spans="1:83" ht="14.25" customHeight="1">
      <c r="A113" s="30"/>
      <c r="B113" s="76">
        <v>107</v>
      </c>
      <c r="C113" s="5"/>
      <c r="D113" s="138"/>
      <c r="E113" s="5"/>
      <c r="F113" s="132"/>
      <c r="G113" s="5"/>
      <c r="H113" s="153"/>
      <c r="I113" s="91"/>
      <c r="J113" s="7"/>
      <c r="K113" s="7"/>
      <c r="L113" s="7"/>
      <c r="M113" s="7"/>
      <c r="N113" s="7"/>
      <c r="O113" s="7"/>
      <c r="P113" s="7"/>
      <c r="Q113" s="7"/>
      <c r="R113" s="7"/>
      <c r="CD113" s="75">
        <f t="shared" si="2"/>
        <v>0</v>
      </c>
      <c r="CE113" s="75">
        <f t="shared" si="3"/>
        <v>0</v>
      </c>
    </row>
    <row r="114" spans="1:83" ht="14.25" customHeight="1">
      <c r="A114" s="30"/>
      <c r="B114" s="76">
        <v>108</v>
      </c>
      <c r="C114" s="5"/>
      <c r="D114" s="138"/>
      <c r="E114" s="5"/>
      <c r="F114" s="132"/>
      <c r="G114" s="5"/>
      <c r="H114" s="153"/>
      <c r="I114" s="91"/>
      <c r="J114" s="7"/>
      <c r="K114" s="7"/>
      <c r="L114" s="7"/>
      <c r="M114" s="7"/>
      <c r="N114" s="7"/>
      <c r="O114" s="7"/>
      <c r="P114" s="7"/>
      <c r="Q114" s="7"/>
      <c r="R114" s="7"/>
      <c r="CD114" s="75">
        <f t="shared" si="2"/>
        <v>0</v>
      </c>
      <c r="CE114" s="75">
        <f t="shared" si="3"/>
        <v>0</v>
      </c>
    </row>
    <row r="115" spans="1:83" ht="14.25" customHeight="1">
      <c r="A115" s="30"/>
      <c r="B115" s="76">
        <v>109</v>
      </c>
      <c r="C115" s="5"/>
      <c r="D115" s="138"/>
      <c r="E115" s="5"/>
      <c r="F115" s="132"/>
      <c r="G115" s="5"/>
      <c r="H115" s="153"/>
      <c r="I115" s="91"/>
      <c r="J115" s="7"/>
      <c r="K115" s="7"/>
      <c r="L115" s="7"/>
      <c r="M115" s="7"/>
      <c r="N115" s="7"/>
      <c r="O115" s="7"/>
      <c r="P115" s="7"/>
      <c r="Q115" s="7"/>
      <c r="R115" s="7"/>
      <c r="CD115" s="75">
        <f t="shared" si="2"/>
        <v>0</v>
      </c>
      <c r="CE115" s="75">
        <f t="shared" si="3"/>
        <v>0</v>
      </c>
    </row>
    <row r="116" spans="1:83" ht="14.25" customHeight="1">
      <c r="A116" s="30"/>
      <c r="B116" s="76">
        <v>110</v>
      </c>
      <c r="C116" s="5"/>
      <c r="D116" s="138"/>
      <c r="E116" s="5"/>
      <c r="F116" s="132"/>
      <c r="G116" s="5"/>
      <c r="H116" s="153"/>
      <c r="I116" s="91"/>
      <c r="J116" s="7"/>
      <c r="K116" s="7"/>
      <c r="L116" s="7"/>
      <c r="M116" s="7"/>
      <c r="N116" s="7"/>
      <c r="O116" s="7"/>
      <c r="P116" s="7"/>
      <c r="Q116" s="7"/>
      <c r="R116" s="7"/>
      <c r="CD116" s="75">
        <f t="shared" si="2"/>
        <v>0</v>
      </c>
      <c r="CE116" s="75">
        <f t="shared" si="3"/>
        <v>0</v>
      </c>
    </row>
    <row r="117" spans="1:83" ht="14.25" customHeight="1">
      <c r="A117" s="30"/>
      <c r="B117" s="76">
        <v>111</v>
      </c>
      <c r="C117" s="5"/>
      <c r="D117" s="138"/>
      <c r="E117" s="5"/>
      <c r="F117" s="132"/>
      <c r="G117" s="5"/>
      <c r="H117" s="153"/>
      <c r="I117" s="91"/>
      <c r="J117" s="7"/>
      <c r="K117" s="7"/>
      <c r="L117" s="7"/>
      <c r="M117" s="7"/>
      <c r="N117" s="7"/>
      <c r="O117" s="7"/>
      <c r="P117" s="7"/>
      <c r="Q117" s="7"/>
      <c r="R117" s="7"/>
      <c r="CD117" s="75">
        <f t="shared" si="2"/>
        <v>0</v>
      </c>
      <c r="CE117" s="75">
        <f t="shared" si="3"/>
        <v>0</v>
      </c>
    </row>
    <row r="118" spans="1:83" ht="14.25" customHeight="1">
      <c r="A118" s="30"/>
      <c r="B118" s="76">
        <v>112</v>
      </c>
      <c r="C118" s="5"/>
      <c r="D118" s="138"/>
      <c r="E118" s="5"/>
      <c r="F118" s="132"/>
      <c r="G118" s="5"/>
      <c r="H118" s="153"/>
      <c r="I118" s="91"/>
      <c r="J118" s="7"/>
      <c r="K118" s="7"/>
      <c r="L118" s="7"/>
      <c r="M118" s="7"/>
      <c r="N118" s="7"/>
      <c r="O118" s="7"/>
      <c r="P118" s="7"/>
      <c r="Q118" s="7"/>
      <c r="R118" s="7"/>
      <c r="CD118" s="75">
        <f t="shared" si="2"/>
        <v>0</v>
      </c>
      <c r="CE118" s="75">
        <f t="shared" si="3"/>
        <v>0</v>
      </c>
    </row>
    <row r="119" spans="1:83" ht="14.25" customHeight="1">
      <c r="A119" s="30"/>
      <c r="B119" s="76">
        <v>113</v>
      </c>
      <c r="C119" s="5"/>
      <c r="D119" s="138"/>
      <c r="E119" s="5"/>
      <c r="F119" s="132"/>
      <c r="G119" s="5"/>
      <c r="H119" s="153"/>
      <c r="I119" s="91"/>
      <c r="J119" s="7"/>
      <c r="K119" s="7"/>
      <c r="L119" s="7"/>
      <c r="M119" s="7"/>
      <c r="N119" s="7"/>
      <c r="O119" s="7"/>
      <c r="P119" s="7"/>
      <c r="Q119" s="7"/>
      <c r="R119" s="7"/>
      <c r="CD119" s="75">
        <f t="shared" si="2"/>
        <v>0</v>
      </c>
      <c r="CE119" s="75">
        <f t="shared" si="3"/>
        <v>0</v>
      </c>
    </row>
    <row r="120" spans="1:83" ht="14.25" customHeight="1">
      <c r="A120" s="30"/>
      <c r="B120" s="76">
        <v>114</v>
      </c>
      <c r="C120" s="5"/>
      <c r="D120" s="138"/>
      <c r="E120" s="5"/>
      <c r="F120" s="132"/>
      <c r="G120" s="5"/>
      <c r="H120" s="153"/>
      <c r="I120" s="91"/>
      <c r="J120" s="7"/>
      <c r="K120" s="7"/>
      <c r="L120" s="7"/>
      <c r="M120" s="7"/>
      <c r="N120" s="7"/>
      <c r="O120" s="7"/>
      <c r="P120" s="7"/>
      <c r="Q120" s="7"/>
      <c r="R120" s="7"/>
      <c r="CD120" s="75">
        <f t="shared" si="2"/>
        <v>0</v>
      </c>
      <c r="CE120" s="75">
        <f t="shared" si="3"/>
        <v>0</v>
      </c>
    </row>
    <row r="121" spans="1:83" ht="14.25" customHeight="1">
      <c r="A121" s="30"/>
      <c r="B121" s="76">
        <v>115</v>
      </c>
      <c r="C121" s="5"/>
      <c r="D121" s="138"/>
      <c r="E121" s="5"/>
      <c r="F121" s="132"/>
      <c r="G121" s="5"/>
      <c r="H121" s="153"/>
      <c r="I121" s="91"/>
      <c r="J121" s="7"/>
      <c r="K121" s="7"/>
      <c r="L121" s="7"/>
      <c r="M121" s="7"/>
      <c r="N121" s="7"/>
      <c r="O121" s="7"/>
      <c r="P121" s="7"/>
      <c r="Q121" s="7"/>
      <c r="R121" s="7"/>
      <c r="CD121" s="75">
        <f t="shared" si="2"/>
        <v>0</v>
      </c>
      <c r="CE121" s="75">
        <f t="shared" si="3"/>
        <v>0</v>
      </c>
    </row>
    <row r="122" spans="1:83" ht="14.25" customHeight="1">
      <c r="A122" s="30"/>
      <c r="B122" s="76">
        <v>116</v>
      </c>
      <c r="C122" s="5"/>
      <c r="D122" s="138"/>
      <c r="E122" s="5"/>
      <c r="F122" s="132"/>
      <c r="G122" s="5"/>
      <c r="H122" s="153"/>
      <c r="I122" s="91"/>
      <c r="J122" s="7"/>
      <c r="K122" s="7"/>
      <c r="L122" s="7"/>
      <c r="M122" s="7"/>
      <c r="N122" s="7"/>
      <c r="O122" s="7"/>
      <c r="P122" s="7"/>
      <c r="Q122" s="7"/>
      <c r="R122" s="7"/>
      <c r="CD122" s="75">
        <f t="shared" si="2"/>
        <v>0</v>
      </c>
      <c r="CE122" s="75">
        <f t="shared" si="3"/>
        <v>0</v>
      </c>
    </row>
    <row r="123" spans="1:83" ht="14.25" customHeight="1">
      <c r="A123" s="30"/>
      <c r="B123" s="76">
        <v>117</v>
      </c>
      <c r="C123" s="5"/>
      <c r="D123" s="138"/>
      <c r="E123" s="5"/>
      <c r="F123" s="132"/>
      <c r="G123" s="5"/>
      <c r="H123" s="153"/>
      <c r="I123" s="91"/>
      <c r="J123" s="7"/>
      <c r="K123" s="7"/>
      <c r="L123" s="7"/>
      <c r="M123" s="7"/>
      <c r="N123" s="7"/>
      <c r="O123" s="7"/>
      <c r="P123" s="7"/>
      <c r="Q123" s="7"/>
      <c r="R123" s="7"/>
      <c r="CD123" s="75">
        <f t="shared" si="2"/>
        <v>0</v>
      </c>
      <c r="CE123" s="75">
        <f t="shared" si="3"/>
        <v>0</v>
      </c>
    </row>
    <row r="124" spans="1:83" ht="14.25" customHeight="1">
      <c r="A124" s="30"/>
      <c r="B124" s="76">
        <v>118</v>
      </c>
      <c r="C124" s="5"/>
      <c r="D124" s="138"/>
      <c r="E124" s="5"/>
      <c r="F124" s="132"/>
      <c r="G124" s="5"/>
      <c r="H124" s="153"/>
      <c r="I124" s="91"/>
      <c r="J124" s="7"/>
      <c r="K124" s="7"/>
      <c r="L124" s="7"/>
      <c r="M124" s="7"/>
      <c r="N124" s="7"/>
      <c r="O124" s="7"/>
      <c r="P124" s="7"/>
      <c r="Q124" s="7"/>
      <c r="R124" s="7"/>
      <c r="CD124" s="75">
        <f t="shared" si="2"/>
        <v>0</v>
      </c>
      <c r="CE124" s="75">
        <f t="shared" si="3"/>
        <v>0</v>
      </c>
    </row>
    <row r="125" spans="1:83" ht="14.25" customHeight="1">
      <c r="A125" s="30"/>
      <c r="B125" s="76">
        <v>119</v>
      </c>
      <c r="C125" s="5"/>
      <c r="D125" s="138"/>
      <c r="E125" s="5"/>
      <c r="F125" s="132"/>
      <c r="G125" s="5"/>
      <c r="H125" s="153"/>
      <c r="I125" s="91"/>
      <c r="J125" s="7"/>
      <c r="K125" s="7"/>
      <c r="L125" s="7"/>
      <c r="M125" s="7"/>
      <c r="N125" s="7"/>
      <c r="O125" s="7"/>
      <c r="P125" s="7"/>
      <c r="Q125" s="7"/>
      <c r="R125" s="7"/>
      <c r="CD125" s="75">
        <f t="shared" si="2"/>
        <v>0</v>
      </c>
      <c r="CE125" s="75">
        <f t="shared" si="3"/>
        <v>0</v>
      </c>
    </row>
    <row r="126" spans="1:83" ht="14.25" customHeight="1">
      <c r="A126" s="30"/>
      <c r="B126" s="76">
        <v>120</v>
      </c>
      <c r="C126" s="5"/>
      <c r="D126" s="138"/>
      <c r="E126" s="5"/>
      <c r="F126" s="132"/>
      <c r="G126" s="5"/>
      <c r="H126" s="153"/>
      <c r="I126" s="91"/>
      <c r="J126" s="7"/>
      <c r="K126" s="7"/>
      <c r="L126" s="7"/>
      <c r="M126" s="7"/>
      <c r="N126" s="7"/>
      <c r="O126" s="7"/>
      <c r="P126" s="7"/>
      <c r="Q126" s="7"/>
      <c r="R126" s="7"/>
      <c r="CD126" s="75">
        <f t="shared" si="2"/>
        <v>0</v>
      </c>
      <c r="CE126" s="75">
        <f t="shared" si="3"/>
        <v>0</v>
      </c>
    </row>
    <row r="127" spans="1:83" ht="14.25" customHeight="1">
      <c r="A127" s="30"/>
      <c r="B127" s="76">
        <v>121</v>
      </c>
      <c r="C127" s="5"/>
      <c r="D127" s="138"/>
      <c r="E127" s="5"/>
      <c r="F127" s="132"/>
      <c r="G127" s="5"/>
      <c r="H127" s="153"/>
      <c r="I127" s="91"/>
      <c r="J127" s="7"/>
      <c r="K127" s="7"/>
      <c r="L127" s="7"/>
      <c r="M127" s="7"/>
      <c r="N127" s="7"/>
      <c r="O127" s="7"/>
      <c r="P127" s="7"/>
      <c r="Q127" s="7"/>
      <c r="R127" s="7"/>
      <c r="CD127" s="75">
        <f t="shared" si="2"/>
        <v>0</v>
      </c>
      <c r="CE127" s="75">
        <f t="shared" si="3"/>
        <v>0</v>
      </c>
    </row>
    <row r="128" spans="1:83" ht="14.25" customHeight="1">
      <c r="A128" s="30"/>
      <c r="B128" s="76">
        <v>122</v>
      </c>
      <c r="C128" s="5"/>
      <c r="D128" s="138"/>
      <c r="E128" s="5"/>
      <c r="F128" s="132"/>
      <c r="G128" s="5"/>
      <c r="H128" s="153"/>
      <c r="I128" s="91"/>
      <c r="J128" s="7"/>
      <c r="K128" s="7"/>
      <c r="L128" s="7"/>
      <c r="M128" s="7"/>
      <c r="N128" s="7"/>
      <c r="O128" s="7"/>
      <c r="P128" s="7"/>
      <c r="Q128" s="7"/>
      <c r="R128" s="7"/>
      <c r="CD128" s="75">
        <f t="shared" si="2"/>
        <v>0</v>
      </c>
      <c r="CE128" s="75">
        <f t="shared" si="3"/>
        <v>0</v>
      </c>
    </row>
    <row r="129" spans="1:83" ht="14.25" customHeight="1">
      <c r="A129" s="30"/>
      <c r="B129" s="76">
        <v>123</v>
      </c>
      <c r="C129" s="5"/>
      <c r="D129" s="138"/>
      <c r="E129" s="5"/>
      <c r="F129" s="132"/>
      <c r="G129" s="5"/>
      <c r="H129" s="153"/>
      <c r="I129" s="91"/>
      <c r="J129" s="7"/>
      <c r="K129" s="7"/>
      <c r="L129" s="7"/>
      <c r="M129" s="7"/>
      <c r="N129" s="7"/>
      <c r="O129" s="7"/>
      <c r="P129" s="7"/>
      <c r="Q129" s="7"/>
      <c r="R129" s="7"/>
      <c r="CD129" s="75">
        <f t="shared" si="2"/>
        <v>0</v>
      </c>
      <c r="CE129" s="75">
        <f t="shared" si="3"/>
        <v>0</v>
      </c>
    </row>
    <row r="130" spans="1:83" ht="14.25" customHeight="1">
      <c r="A130" s="30"/>
      <c r="B130" s="76">
        <v>124</v>
      </c>
      <c r="C130" s="5"/>
      <c r="D130" s="138"/>
      <c r="E130" s="5"/>
      <c r="F130" s="132"/>
      <c r="G130" s="5"/>
      <c r="H130" s="153"/>
      <c r="I130" s="91"/>
      <c r="J130" s="7"/>
      <c r="K130" s="7"/>
      <c r="L130" s="7"/>
      <c r="M130" s="7"/>
      <c r="N130" s="7"/>
      <c r="O130" s="7"/>
      <c r="P130" s="7"/>
      <c r="Q130" s="7"/>
      <c r="R130" s="7"/>
      <c r="CD130" s="75">
        <f t="shared" si="2"/>
        <v>0</v>
      </c>
      <c r="CE130" s="75">
        <f t="shared" si="3"/>
        <v>0</v>
      </c>
    </row>
    <row r="131" spans="1:83" ht="14.25" customHeight="1">
      <c r="A131" s="30"/>
      <c r="B131" s="76">
        <v>125</v>
      </c>
      <c r="C131" s="5"/>
      <c r="D131" s="138"/>
      <c r="E131" s="5"/>
      <c r="F131" s="132"/>
      <c r="G131" s="5"/>
      <c r="H131" s="153"/>
      <c r="I131" s="91"/>
      <c r="J131" s="7"/>
      <c r="K131" s="7"/>
      <c r="L131" s="7"/>
      <c r="M131" s="7"/>
      <c r="N131" s="7"/>
      <c r="O131" s="7"/>
      <c r="P131" s="7"/>
      <c r="Q131" s="7"/>
      <c r="R131" s="7"/>
      <c r="CD131" s="75">
        <f t="shared" si="2"/>
        <v>0</v>
      </c>
      <c r="CE131" s="75">
        <f t="shared" si="3"/>
        <v>0</v>
      </c>
    </row>
    <row r="132" spans="1:83" ht="14.25" customHeight="1">
      <c r="A132" s="30"/>
      <c r="B132" s="76">
        <v>126</v>
      </c>
      <c r="C132" s="5"/>
      <c r="D132" s="138"/>
      <c r="E132" s="5"/>
      <c r="F132" s="132"/>
      <c r="G132" s="5"/>
      <c r="H132" s="153"/>
      <c r="I132" s="91"/>
      <c r="J132" s="7"/>
      <c r="K132" s="7"/>
      <c r="L132" s="7"/>
      <c r="M132" s="7"/>
      <c r="N132" s="7"/>
      <c r="O132" s="7"/>
      <c r="P132" s="7"/>
      <c r="Q132" s="7"/>
      <c r="R132" s="7"/>
      <c r="CD132" s="75">
        <f t="shared" si="2"/>
        <v>0</v>
      </c>
      <c r="CE132" s="75">
        <f t="shared" si="3"/>
        <v>0</v>
      </c>
    </row>
    <row r="133" spans="1:83" ht="14.25" customHeight="1">
      <c r="A133" s="30"/>
      <c r="B133" s="76">
        <v>127</v>
      </c>
      <c r="C133" s="5"/>
      <c r="D133" s="138"/>
      <c r="E133" s="5"/>
      <c r="F133" s="132"/>
      <c r="G133" s="5"/>
      <c r="H133" s="153"/>
      <c r="I133" s="91"/>
      <c r="J133" s="7"/>
      <c r="K133" s="7"/>
      <c r="L133" s="7"/>
      <c r="M133" s="7"/>
      <c r="N133" s="7"/>
      <c r="O133" s="7"/>
      <c r="P133" s="7"/>
      <c r="Q133" s="7"/>
      <c r="R133" s="7"/>
      <c r="CD133" s="75">
        <f t="shared" si="2"/>
        <v>0</v>
      </c>
      <c r="CE133" s="75">
        <f t="shared" si="3"/>
        <v>0</v>
      </c>
    </row>
    <row r="134" spans="1:83" ht="14.25" customHeight="1">
      <c r="A134" s="30"/>
      <c r="B134" s="76">
        <v>128</v>
      </c>
      <c r="C134" s="5"/>
      <c r="D134" s="138"/>
      <c r="E134" s="5"/>
      <c r="F134" s="132"/>
      <c r="G134" s="5"/>
      <c r="H134" s="153"/>
      <c r="I134" s="91"/>
      <c r="J134" s="7"/>
      <c r="K134" s="7"/>
      <c r="L134" s="7"/>
      <c r="M134" s="7"/>
      <c r="N134" s="7"/>
      <c r="O134" s="7"/>
      <c r="P134" s="7"/>
      <c r="Q134" s="7"/>
      <c r="R134" s="7"/>
      <c r="CD134" s="75">
        <f t="shared" si="2"/>
        <v>0</v>
      </c>
      <c r="CE134" s="75">
        <f t="shared" si="3"/>
        <v>0</v>
      </c>
    </row>
    <row r="135" spans="1:83" ht="14.25" customHeight="1">
      <c r="A135" s="30"/>
      <c r="B135" s="76">
        <v>129</v>
      </c>
      <c r="C135" s="5"/>
      <c r="D135" s="138"/>
      <c r="E135" s="5"/>
      <c r="F135" s="132"/>
      <c r="G135" s="5"/>
      <c r="H135" s="153"/>
      <c r="I135" s="91"/>
      <c r="J135" s="7"/>
      <c r="K135" s="7"/>
      <c r="L135" s="7"/>
      <c r="M135" s="7"/>
      <c r="N135" s="7"/>
      <c r="O135" s="7"/>
      <c r="P135" s="7"/>
      <c r="Q135" s="7"/>
      <c r="R135" s="7"/>
      <c r="CD135" s="75">
        <f t="shared" ref="CD135:CD198" si="4">IF(C135&lt;&gt;"",1,0)</f>
        <v>0</v>
      </c>
      <c r="CE135" s="75">
        <f t="shared" ref="CE135:CE198" si="5">IF(CD135=1,IF(E135&lt;&gt;"",IF(E135&lt;400,1,0),0),0)</f>
        <v>0</v>
      </c>
    </row>
    <row r="136" spans="1:83" ht="14.25" customHeight="1">
      <c r="A136" s="30"/>
      <c r="B136" s="76">
        <v>130</v>
      </c>
      <c r="C136" s="5"/>
      <c r="D136" s="138"/>
      <c r="E136" s="5"/>
      <c r="F136" s="132"/>
      <c r="G136" s="5"/>
      <c r="H136" s="153"/>
      <c r="I136" s="91"/>
      <c r="J136" s="7"/>
      <c r="K136" s="7"/>
      <c r="L136" s="7"/>
      <c r="M136" s="7"/>
      <c r="N136" s="7"/>
      <c r="O136" s="7"/>
      <c r="P136" s="7"/>
      <c r="Q136" s="7"/>
      <c r="R136" s="7"/>
      <c r="CD136" s="75">
        <f t="shared" si="4"/>
        <v>0</v>
      </c>
      <c r="CE136" s="75">
        <f t="shared" si="5"/>
        <v>0</v>
      </c>
    </row>
    <row r="137" spans="1:83" ht="14.25" customHeight="1">
      <c r="A137" s="30"/>
      <c r="B137" s="76">
        <v>131</v>
      </c>
      <c r="C137" s="5"/>
      <c r="D137" s="138"/>
      <c r="E137" s="5"/>
      <c r="F137" s="132"/>
      <c r="G137" s="5"/>
      <c r="H137" s="153"/>
      <c r="I137" s="91"/>
      <c r="J137" s="7"/>
      <c r="K137" s="7"/>
      <c r="L137" s="7"/>
      <c r="M137" s="7"/>
      <c r="N137" s="7"/>
      <c r="O137" s="7"/>
      <c r="P137" s="7"/>
      <c r="Q137" s="7"/>
      <c r="R137" s="7"/>
      <c r="CD137" s="75">
        <f t="shared" si="4"/>
        <v>0</v>
      </c>
      <c r="CE137" s="75">
        <f t="shared" si="5"/>
        <v>0</v>
      </c>
    </row>
    <row r="138" spans="1:83" ht="14.25" customHeight="1">
      <c r="A138" s="30"/>
      <c r="B138" s="76">
        <v>132</v>
      </c>
      <c r="C138" s="5"/>
      <c r="D138" s="138"/>
      <c r="E138" s="5"/>
      <c r="F138" s="132"/>
      <c r="G138" s="5"/>
      <c r="H138" s="153"/>
      <c r="I138" s="91"/>
      <c r="J138" s="7"/>
      <c r="K138" s="7"/>
      <c r="L138" s="7"/>
      <c r="M138" s="7"/>
      <c r="N138" s="7"/>
      <c r="O138" s="7"/>
      <c r="P138" s="7"/>
      <c r="Q138" s="7"/>
      <c r="R138" s="7"/>
      <c r="CD138" s="75">
        <f t="shared" si="4"/>
        <v>0</v>
      </c>
      <c r="CE138" s="75">
        <f t="shared" si="5"/>
        <v>0</v>
      </c>
    </row>
    <row r="139" spans="1:83" ht="14.25" customHeight="1">
      <c r="A139" s="30"/>
      <c r="B139" s="76">
        <v>133</v>
      </c>
      <c r="C139" s="5"/>
      <c r="D139" s="138"/>
      <c r="E139" s="5"/>
      <c r="F139" s="132"/>
      <c r="G139" s="5"/>
      <c r="H139" s="153"/>
      <c r="I139" s="91"/>
      <c r="J139" s="7"/>
      <c r="K139" s="7"/>
      <c r="L139" s="7"/>
      <c r="M139" s="7"/>
      <c r="N139" s="7"/>
      <c r="O139" s="7"/>
      <c r="P139" s="7"/>
      <c r="Q139" s="7"/>
      <c r="R139" s="7"/>
      <c r="CD139" s="75">
        <f t="shared" si="4"/>
        <v>0</v>
      </c>
      <c r="CE139" s="75">
        <f t="shared" si="5"/>
        <v>0</v>
      </c>
    </row>
    <row r="140" spans="1:83" ht="14.25" customHeight="1">
      <c r="A140" s="30"/>
      <c r="B140" s="76">
        <v>134</v>
      </c>
      <c r="C140" s="5"/>
      <c r="D140" s="138"/>
      <c r="E140" s="5"/>
      <c r="F140" s="132"/>
      <c r="G140" s="5"/>
      <c r="H140" s="153"/>
      <c r="I140" s="91"/>
      <c r="J140" s="7"/>
      <c r="K140" s="7"/>
      <c r="L140" s="7"/>
      <c r="M140" s="7"/>
      <c r="N140" s="7"/>
      <c r="O140" s="7"/>
      <c r="P140" s="7"/>
      <c r="Q140" s="7"/>
      <c r="R140" s="7"/>
      <c r="CD140" s="75">
        <f t="shared" si="4"/>
        <v>0</v>
      </c>
      <c r="CE140" s="75">
        <f t="shared" si="5"/>
        <v>0</v>
      </c>
    </row>
    <row r="141" spans="1:83" ht="14.25" customHeight="1">
      <c r="A141" s="30"/>
      <c r="B141" s="76">
        <v>135</v>
      </c>
      <c r="C141" s="5"/>
      <c r="D141" s="138"/>
      <c r="E141" s="5"/>
      <c r="F141" s="132"/>
      <c r="G141" s="5"/>
      <c r="H141" s="153"/>
      <c r="I141" s="91"/>
      <c r="J141" s="7"/>
      <c r="K141" s="7"/>
      <c r="L141" s="7"/>
      <c r="M141" s="7"/>
      <c r="N141" s="7"/>
      <c r="O141" s="7"/>
      <c r="P141" s="7"/>
      <c r="Q141" s="7"/>
      <c r="R141" s="7"/>
      <c r="CD141" s="75">
        <f t="shared" si="4"/>
        <v>0</v>
      </c>
      <c r="CE141" s="75">
        <f t="shared" si="5"/>
        <v>0</v>
      </c>
    </row>
    <row r="142" spans="1:83" ht="14.25" customHeight="1">
      <c r="A142" s="30"/>
      <c r="B142" s="76">
        <v>136</v>
      </c>
      <c r="C142" s="5"/>
      <c r="D142" s="138"/>
      <c r="E142" s="5"/>
      <c r="F142" s="132"/>
      <c r="G142" s="5"/>
      <c r="H142" s="153"/>
      <c r="I142" s="91"/>
      <c r="J142" s="7"/>
      <c r="K142" s="7"/>
      <c r="L142" s="7"/>
      <c r="M142" s="7"/>
      <c r="N142" s="7"/>
      <c r="O142" s="7"/>
      <c r="P142" s="7"/>
      <c r="Q142" s="7"/>
      <c r="R142" s="7"/>
      <c r="CD142" s="75">
        <f t="shared" si="4"/>
        <v>0</v>
      </c>
      <c r="CE142" s="75">
        <f t="shared" si="5"/>
        <v>0</v>
      </c>
    </row>
    <row r="143" spans="1:83" ht="14.25" customHeight="1">
      <c r="A143" s="30"/>
      <c r="B143" s="76">
        <v>137</v>
      </c>
      <c r="C143" s="5"/>
      <c r="D143" s="138"/>
      <c r="E143" s="5"/>
      <c r="F143" s="132"/>
      <c r="G143" s="5"/>
      <c r="H143" s="153"/>
      <c r="I143" s="91"/>
      <c r="J143" s="7"/>
      <c r="K143" s="7"/>
      <c r="L143" s="7"/>
      <c r="M143" s="7"/>
      <c r="N143" s="7"/>
      <c r="O143" s="7"/>
      <c r="P143" s="7"/>
      <c r="Q143" s="7"/>
      <c r="R143" s="7"/>
      <c r="CD143" s="75">
        <f t="shared" si="4"/>
        <v>0</v>
      </c>
      <c r="CE143" s="75">
        <f t="shared" si="5"/>
        <v>0</v>
      </c>
    </row>
    <row r="144" spans="1:83" ht="14.25" customHeight="1">
      <c r="A144" s="30"/>
      <c r="B144" s="76">
        <v>138</v>
      </c>
      <c r="C144" s="5"/>
      <c r="D144" s="138"/>
      <c r="E144" s="5"/>
      <c r="F144" s="132"/>
      <c r="G144" s="5"/>
      <c r="H144" s="153"/>
      <c r="I144" s="91"/>
      <c r="J144" s="7"/>
      <c r="K144" s="7"/>
      <c r="L144" s="7"/>
      <c r="M144" s="7"/>
      <c r="N144" s="7"/>
      <c r="O144" s="7"/>
      <c r="P144" s="7"/>
      <c r="Q144" s="7"/>
      <c r="R144" s="7"/>
      <c r="CD144" s="75">
        <f t="shared" si="4"/>
        <v>0</v>
      </c>
      <c r="CE144" s="75">
        <f t="shared" si="5"/>
        <v>0</v>
      </c>
    </row>
    <row r="145" spans="1:83" ht="14.25" customHeight="1">
      <c r="A145" s="30"/>
      <c r="B145" s="76">
        <v>139</v>
      </c>
      <c r="C145" s="5"/>
      <c r="D145" s="138"/>
      <c r="E145" s="5"/>
      <c r="F145" s="132"/>
      <c r="G145" s="5"/>
      <c r="H145" s="153"/>
      <c r="I145" s="91"/>
      <c r="J145" s="7"/>
      <c r="K145" s="7"/>
      <c r="L145" s="7"/>
      <c r="M145" s="7"/>
      <c r="N145" s="7"/>
      <c r="O145" s="7"/>
      <c r="P145" s="7"/>
      <c r="Q145" s="7"/>
      <c r="R145" s="7"/>
      <c r="CD145" s="75">
        <f t="shared" si="4"/>
        <v>0</v>
      </c>
      <c r="CE145" s="75">
        <f t="shared" si="5"/>
        <v>0</v>
      </c>
    </row>
    <row r="146" spans="1:83" ht="14.25" customHeight="1">
      <c r="A146" s="30"/>
      <c r="B146" s="76">
        <v>140</v>
      </c>
      <c r="C146" s="5"/>
      <c r="D146" s="138"/>
      <c r="E146" s="5"/>
      <c r="F146" s="132"/>
      <c r="G146" s="5"/>
      <c r="H146" s="153"/>
      <c r="I146" s="91"/>
      <c r="J146" s="7"/>
      <c r="K146" s="7"/>
      <c r="L146" s="7"/>
      <c r="M146" s="7"/>
      <c r="N146" s="7"/>
      <c r="O146" s="7"/>
      <c r="P146" s="7"/>
      <c r="Q146" s="7"/>
      <c r="R146" s="7"/>
      <c r="CD146" s="75">
        <f t="shared" si="4"/>
        <v>0</v>
      </c>
      <c r="CE146" s="75">
        <f t="shared" si="5"/>
        <v>0</v>
      </c>
    </row>
    <row r="147" spans="1:83" ht="14.25" customHeight="1">
      <c r="A147" s="30"/>
      <c r="B147" s="76">
        <v>141</v>
      </c>
      <c r="C147" s="5"/>
      <c r="D147" s="138"/>
      <c r="E147" s="5"/>
      <c r="F147" s="132"/>
      <c r="G147" s="5"/>
      <c r="H147" s="153"/>
      <c r="I147" s="91"/>
      <c r="J147" s="7"/>
      <c r="K147" s="7"/>
      <c r="L147" s="7"/>
      <c r="M147" s="7"/>
      <c r="N147" s="7"/>
      <c r="O147" s="7"/>
      <c r="P147" s="7"/>
      <c r="Q147" s="7"/>
      <c r="R147" s="7"/>
      <c r="CD147" s="75">
        <f t="shared" si="4"/>
        <v>0</v>
      </c>
      <c r="CE147" s="75">
        <f t="shared" si="5"/>
        <v>0</v>
      </c>
    </row>
    <row r="148" spans="1:83" ht="14.25" customHeight="1">
      <c r="A148" s="30"/>
      <c r="B148" s="76">
        <v>142</v>
      </c>
      <c r="C148" s="5"/>
      <c r="D148" s="138"/>
      <c r="E148" s="5"/>
      <c r="F148" s="132"/>
      <c r="G148" s="5"/>
      <c r="H148" s="153"/>
      <c r="I148" s="91"/>
      <c r="J148" s="7"/>
      <c r="K148" s="7"/>
      <c r="L148" s="7"/>
      <c r="M148" s="7"/>
      <c r="N148" s="7"/>
      <c r="O148" s="7"/>
      <c r="P148" s="7"/>
      <c r="Q148" s="7"/>
      <c r="R148" s="7"/>
      <c r="CD148" s="75">
        <f t="shared" si="4"/>
        <v>0</v>
      </c>
      <c r="CE148" s="75">
        <f t="shared" si="5"/>
        <v>0</v>
      </c>
    </row>
    <row r="149" spans="1:83" ht="14.25" customHeight="1">
      <c r="A149" s="30"/>
      <c r="B149" s="76">
        <v>143</v>
      </c>
      <c r="C149" s="5"/>
      <c r="D149" s="138"/>
      <c r="E149" s="5"/>
      <c r="F149" s="132"/>
      <c r="G149" s="5"/>
      <c r="H149" s="153"/>
      <c r="I149" s="91"/>
      <c r="J149" s="7"/>
      <c r="K149" s="7"/>
      <c r="L149" s="7"/>
      <c r="M149" s="7"/>
      <c r="N149" s="7"/>
      <c r="O149" s="7"/>
      <c r="P149" s="7"/>
      <c r="Q149" s="7"/>
      <c r="R149" s="7"/>
      <c r="CD149" s="75">
        <f t="shared" si="4"/>
        <v>0</v>
      </c>
      <c r="CE149" s="75">
        <f t="shared" si="5"/>
        <v>0</v>
      </c>
    </row>
    <row r="150" spans="1:83" ht="14.25" customHeight="1">
      <c r="A150" s="30"/>
      <c r="B150" s="76">
        <v>144</v>
      </c>
      <c r="C150" s="5"/>
      <c r="D150" s="138"/>
      <c r="E150" s="5"/>
      <c r="F150" s="132"/>
      <c r="G150" s="5"/>
      <c r="H150" s="153"/>
      <c r="I150" s="91"/>
      <c r="J150" s="7"/>
      <c r="K150" s="7"/>
      <c r="L150" s="7"/>
      <c r="M150" s="7"/>
      <c r="N150" s="7"/>
      <c r="O150" s="7"/>
      <c r="P150" s="7"/>
      <c r="Q150" s="7"/>
      <c r="R150" s="7"/>
      <c r="CD150" s="75">
        <f t="shared" si="4"/>
        <v>0</v>
      </c>
      <c r="CE150" s="75">
        <f t="shared" si="5"/>
        <v>0</v>
      </c>
    </row>
    <row r="151" spans="1:83" ht="14.25" customHeight="1">
      <c r="A151" s="30"/>
      <c r="B151" s="76">
        <v>145</v>
      </c>
      <c r="C151" s="5"/>
      <c r="D151" s="138"/>
      <c r="E151" s="5"/>
      <c r="F151" s="132"/>
      <c r="G151" s="5"/>
      <c r="H151" s="153"/>
      <c r="I151" s="91"/>
      <c r="J151" s="7"/>
      <c r="K151" s="7"/>
      <c r="L151" s="7"/>
      <c r="M151" s="7"/>
      <c r="N151" s="7"/>
      <c r="O151" s="7"/>
      <c r="P151" s="7"/>
      <c r="Q151" s="7"/>
      <c r="R151" s="7"/>
      <c r="CD151" s="75">
        <f t="shared" si="4"/>
        <v>0</v>
      </c>
      <c r="CE151" s="75">
        <f t="shared" si="5"/>
        <v>0</v>
      </c>
    </row>
    <row r="152" spans="1:83" ht="14.25" customHeight="1">
      <c r="A152" s="30"/>
      <c r="B152" s="76">
        <v>146</v>
      </c>
      <c r="C152" s="5"/>
      <c r="D152" s="138"/>
      <c r="E152" s="5"/>
      <c r="F152" s="132"/>
      <c r="G152" s="5"/>
      <c r="H152" s="153"/>
      <c r="I152" s="91"/>
      <c r="J152" s="7"/>
      <c r="K152" s="7"/>
      <c r="L152" s="7"/>
      <c r="M152" s="7"/>
      <c r="N152" s="7"/>
      <c r="O152" s="7"/>
      <c r="P152" s="7"/>
      <c r="Q152" s="7"/>
      <c r="R152" s="7"/>
      <c r="CD152" s="75">
        <f t="shared" si="4"/>
        <v>0</v>
      </c>
      <c r="CE152" s="75">
        <f t="shared" si="5"/>
        <v>0</v>
      </c>
    </row>
    <row r="153" spans="1:83" ht="14.25" customHeight="1">
      <c r="A153" s="30"/>
      <c r="B153" s="76">
        <v>147</v>
      </c>
      <c r="C153" s="5"/>
      <c r="D153" s="138"/>
      <c r="E153" s="5"/>
      <c r="F153" s="132"/>
      <c r="G153" s="5"/>
      <c r="H153" s="153"/>
      <c r="I153" s="91"/>
      <c r="J153" s="7"/>
      <c r="K153" s="7"/>
      <c r="L153" s="7"/>
      <c r="M153" s="7"/>
      <c r="N153" s="7"/>
      <c r="O153" s="7"/>
      <c r="P153" s="7"/>
      <c r="Q153" s="7"/>
      <c r="R153" s="7"/>
      <c r="CD153" s="75">
        <f t="shared" si="4"/>
        <v>0</v>
      </c>
      <c r="CE153" s="75">
        <f t="shared" si="5"/>
        <v>0</v>
      </c>
    </row>
    <row r="154" spans="1:83" ht="14.25" customHeight="1">
      <c r="A154" s="30"/>
      <c r="B154" s="76">
        <v>148</v>
      </c>
      <c r="C154" s="5"/>
      <c r="D154" s="138"/>
      <c r="E154" s="5"/>
      <c r="F154" s="132"/>
      <c r="G154" s="5"/>
      <c r="H154" s="153"/>
      <c r="I154" s="91"/>
      <c r="J154" s="7"/>
      <c r="K154" s="7"/>
      <c r="L154" s="7"/>
      <c r="M154" s="7"/>
      <c r="N154" s="7"/>
      <c r="O154" s="7"/>
      <c r="P154" s="7"/>
      <c r="Q154" s="7"/>
      <c r="R154" s="7"/>
      <c r="CD154" s="75">
        <f t="shared" si="4"/>
        <v>0</v>
      </c>
      <c r="CE154" s="75">
        <f t="shared" si="5"/>
        <v>0</v>
      </c>
    </row>
    <row r="155" spans="1:83" ht="14.25" customHeight="1">
      <c r="A155" s="30"/>
      <c r="B155" s="76">
        <v>149</v>
      </c>
      <c r="C155" s="5"/>
      <c r="D155" s="138"/>
      <c r="E155" s="5"/>
      <c r="F155" s="132"/>
      <c r="G155" s="5"/>
      <c r="H155" s="153"/>
      <c r="I155" s="91"/>
      <c r="J155" s="7"/>
      <c r="K155" s="7"/>
      <c r="L155" s="7"/>
      <c r="M155" s="7"/>
      <c r="N155" s="7"/>
      <c r="O155" s="7"/>
      <c r="P155" s="7"/>
      <c r="Q155" s="7"/>
      <c r="R155" s="7"/>
      <c r="CD155" s="75">
        <f t="shared" si="4"/>
        <v>0</v>
      </c>
      <c r="CE155" s="75">
        <f t="shared" si="5"/>
        <v>0</v>
      </c>
    </row>
    <row r="156" spans="1:83" ht="14.25" customHeight="1">
      <c r="A156" s="30"/>
      <c r="B156" s="76">
        <v>150</v>
      </c>
      <c r="C156" s="5"/>
      <c r="D156" s="138"/>
      <c r="E156" s="5"/>
      <c r="F156" s="132"/>
      <c r="G156" s="5"/>
      <c r="H156" s="153"/>
      <c r="I156" s="91"/>
      <c r="J156" s="7"/>
      <c r="K156" s="7"/>
      <c r="L156" s="7"/>
      <c r="M156" s="7"/>
      <c r="N156" s="7"/>
      <c r="O156" s="7"/>
      <c r="P156" s="7"/>
      <c r="Q156" s="7"/>
      <c r="R156" s="7"/>
      <c r="CD156" s="75">
        <f t="shared" si="4"/>
        <v>0</v>
      </c>
      <c r="CE156" s="75">
        <f t="shared" si="5"/>
        <v>0</v>
      </c>
    </row>
    <row r="157" spans="1:83" ht="14.25" customHeight="1">
      <c r="A157" s="30"/>
      <c r="B157" s="76">
        <v>151</v>
      </c>
      <c r="C157" s="5"/>
      <c r="D157" s="138"/>
      <c r="E157" s="5"/>
      <c r="F157" s="132"/>
      <c r="G157" s="5"/>
      <c r="H157" s="153"/>
      <c r="I157" s="91"/>
      <c r="J157" s="7"/>
      <c r="K157" s="7"/>
      <c r="L157" s="7"/>
      <c r="M157" s="7"/>
      <c r="N157" s="7"/>
      <c r="O157" s="7"/>
      <c r="P157" s="7"/>
      <c r="Q157" s="7"/>
      <c r="R157" s="7"/>
      <c r="CD157" s="75">
        <f t="shared" si="4"/>
        <v>0</v>
      </c>
      <c r="CE157" s="75">
        <f t="shared" si="5"/>
        <v>0</v>
      </c>
    </row>
    <row r="158" spans="1:83" ht="14.25" customHeight="1">
      <c r="A158" s="30"/>
      <c r="B158" s="76">
        <v>152</v>
      </c>
      <c r="C158" s="5"/>
      <c r="D158" s="138"/>
      <c r="E158" s="5"/>
      <c r="F158" s="132"/>
      <c r="G158" s="5"/>
      <c r="H158" s="153"/>
      <c r="I158" s="91"/>
      <c r="J158" s="7"/>
      <c r="K158" s="7"/>
      <c r="L158" s="7"/>
      <c r="M158" s="7"/>
      <c r="N158" s="7"/>
      <c r="O158" s="7"/>
      <c r="P158" s="7"/>
      <c r="Q158" s="7"/>
      <c r="R158" s="7"/>
      <c r="CD158" s="75">
        <f t="shared" si="4"/>
        <v>0</v>
      </c>
      <c r="CE158" s="75">
        <f t="shared" si="5"/>
        <v>0</v>
      </c>
    </row>
    <row r="159" spans="1:83" ht="14.25" customHeight="1">
      <c r="A159" s="30"/>
      <c r="B159" s="76">
        <v>153</v>
      </c>
      <c r="C159" s="5"/>
      <c r="D159" s="138"/>
      <c r="E159" s="5"/>
      <c r="F159" s="132"/>
      <c r="G159" s="5"/>
      <c r="H159" s="153"/>
      <c r="I159" s="91"/>
      <c r="J159" s="7"/>
      <c r="K159" s="7"/>
      <c r="L159" s="7"/>
      <c r="M159" s="7"/>
      <c r="N159" s="7"/>
      <c r="O159" s="7"/>
      <c r="P159" s="7"/>
      <c r="Q159" s="7"/>
      <c r="R159" s="7"/>
      <c r="CD159" s="75">
        <f t="shared" si="4"/>
        <v>0</v>
      </c>
      <c r="CE159" s="75">
        <f t="shared" si="5"/>
        <v>0</v>
      </c>
    </row>
    <row r="160" spans="1:83" ht="14.25" customHeight="1">
      <c r="A160" s="30"/>
      <c r="B160" s="76">
        <v>154</v>
      </c>
      <c r="C160" s="5"/>
      <c r="D160" s="138"/>
      <c r="E160" s="5"/>
      <c r="F160" s="132"/>
      <c r="G160" s="5"/>
      <c r="H160" s="153"/>
      <c r="I160" s="91"/>
      <c r="J160" s="7"/>
      <c r="K160" s="7"/>
      <c r="L160" s="7"/>
      <c r="M160" s="7"/>
      <c r="N160" s="7"/>
      <c r="O160" s="7"/>
      <c r="P160" s="7"/>
      <c r="Q160" s="7"/>
      <c r="R160" s="7"/>
      <c r="CD160" s="75">
        <f t="shared" si="4"/>
        <v>0</v>
      </c>
      <c r="CE160" s="75">
        <f t="shared" si="5"/>
        <v>0</v>
      </c>
    </row>
    <row r="161" spans="1:83" ht="14.25" customHeight="1">
      <c r="A161" s="30"/>
      <c r="B161" s="76">
        <v>155</v>
      </c>
      <c r="C161" s="5"/>
      <c r="D161" s="138"/>
      <c r="E161" s="5"/>
      <c r="F161" s="132"/>
      <c r="G161" s="5"/>
      <c r="H161" s="153"/>
      <c r="I161" s="91"/>
      <c r="J161" s="7"/>
      <c r="K161" s="7"/>
      <c r="L161" s="7"/>
      <c r="M161" s="7"/>
      <c r="N161" s="7"/>
      <c r="O161" s="7"/>
      <c r="P161" s="7"/>
      <c r="Q161" s="7"/>
      <c r="R161" s="7"/>
      <c r="CD161" s="75">
        <f t="shared" si="4"/>
        <v>0</v>
      </c>
      <c r="CE161" s="75">
        <f t="shared" si="5"/>
        <v>0</v>
      </c>
    </row>
    <row r="162" spans="1:83" ht="14.25" customHeight="1">
      <c r="A162" s="30"/>
      <c r="B162" s="76">
        <v>156</v>
      </c>
      <c r="C162" s="5"/>
      <c r="D162" s="138"/>
      <c r="E162" s="5"/>
      <c r="F162" s="132"/>
      <c r="G162" s="5"/>
      <c r="H162" s="153"/>
      <c r="I162" s="91"/>
      <c r="J162" s="7"/>
      <c r="K162" s="7"/>
      <c r="L162" s="7"/>
      <c r="M162" s="7"/>
      <c r="N162" s="7"/>
      <c r="O162" s="7"/>
      <c r="P162" s="7"/>
      <c r="Q162" s="7"/>
      <c r="R162" s="7"/>
      <c r="CD162" s="75">
        <f t="shared" si="4"/>
        <v>0</v>
      </c>
      <c r="CE162" s="75">
        <f t="shared" si="5"/>
        <v>0</v>
      </c>
    </row>
    <row r="163" spans="1:83" ht="14.25" customHeight="1">
      <c r="A163" s="30"/>
      <c r="B163" s="76">
        <v>157</v>
      </c>
      <c r="C163" s="5"/>
      <c r="D163" s="138"/>
      <c r="E163" s="5"/>
      <c r="F163" s="132"/>
      <c r="G163" s="5"/>
      <c r="H163" s="153"/>
      <c r="I163" s="91"/>
      <c r="J163" s="7"/>
      <c r="K163" s="7"/>
      <c r="L163" s="7"/>
      <c r="M163" s="7"/>
      <c r="N163" s="7"/>
      <c r="O163" s="7"/>
      <c r="P163" s="7"/>
      <c r="Q163" s="7"/>
      <c r="R163" s="7"/>
      <c r="CD163" s="75">
        <f t="shared" si="4"/>
        <v>0</v>
      </c>
      <c r="CE163" s="75">
        <f t="shared" si="5"/>
        <v>0</v>
      </c>
    </row>
    <row r="164" spans="1:83" ht="14.25" customHeight="1">
      <c r="A164" s="30"/>
      <c r="B164" s="76">
        <v>158</v>
      </c>
      <c r="C164" s="5"/>
      <c r="D164" s="138"/>
      <c r="E164" s="5"/>
      <c r="F164" s="132"/>
      <c r="G164" s="5"/>
      <c r="H164" s="153"/>
      <c r="I164" s="91"/>
      <c r="J164" s="7"/>
      <c r="K164" s="7"/>
      <c r="L164" s="7"/>
      <c r="M164" s="7"/>
      <c r="N164" s="7"/>
      <c r="O164" s="7"/>
      <c r="P164" s="7"/>
      <c r="Q164" s="7"/>
      <c r="R164" s="7"/>
      <c r="CD164" s="75">
        <f t="shared" si="4"/>
        <v>0</v>
      </c>
      <c r="CE164" s="75">
        <f t="shared" si="5"/>
        <v>0</v>
      </c>
    </row>
    <row r="165" spans="1:83" ht="14.25" customHeight="1">
      <c r="A165" s="30"/>
      <c r="B165" s="76">
        <v>159</v>
      </c>
      <c r="C165" s="5"/>
      <c r="D165" s="138"/>
      <c r="E165" s="5"/>
      <c r="F165" s="132"/>
      <c r="G165" s="5"/>
      <c r="H165" s="153"/>
      <c r="I165" s="91"/>
      <c r="J165" s="7"/>
      <c r="K165" s="7"/>
      <c r="L165" s="7"/>
      <c r="M165" s="7"/>
      <c r="N165" s="7"/>
      <c r="O165" s="7"/>
      <c r="P165" s="7"/>
      <c r="Q165" s="7"/>
      <c r="R165" s="7"/>
      <c r="CD165" s="75">
        <f t="shared" si="4"/>
        <v>0</v>
      </c>
      <c r="CE165" s="75">
        <f t="shared" si="5"/>
        <v>0</v>
      </c>
    </row>
    <row r="166" spans="1:83" ht="14.25" customHeight="1">
      <c r="A166" s="30"/>
      <c r="B166" s="76">
        <v>160</v>
      </c>
      <c r="C166" s="5"/>
      <c r="D166" s="138"/>
      <c r="E166" s="5"/>
      <c r="F166" s="132"/>
      <c r="G166" s="5"/>
      <c r="H166" s="153"/>
      <c r="I166" s="91"/>
      <c r="J166" s="7"/>
      <c r="K166" s="7"/>
      <c r="L166" s="7"/>
      <c r="M166" s="7"/>
      <c r="N166" s="7"/>
      <c r="O166" s="7"/>
      <c r="P166" s="7"/>
      <c r="Q166" s="7"/>
      <c r="R166" s="7"/>
      <c r="CD166" s="75">
        <f t="shared" si="4"/>
        <v>0</v>
      </c>
      <c r="CE166" s="75">
        <f t="shared" si="5"/>
        <v>0</v>
      </c>
    </row>
    <row r="167" spans="1:83" ht="14.25" customHeight="1">
      <c r="A167" s="30"/>
      <c r="B167" s="76">
        <v>161</v>
      </c>
      <c r="C167" s="5"/>
      <c r="D167" s="138"/>
      <c r="E167" s="5"/>
      <c r="F167" s="132"/>
      <c r="G167" s="5"/>
      <c r="H167" s="153"/>
      <c r="I167" s="91"/>
      <c r="J167" s="7"/>
      <c r="K167" s="7"/>
      <c r="L167" s="7"/>
      <c r="M167" s="7"/>
      <c r="N167" s="7"/>
      <c r="O167" s="7"/>
      <c r="P167" s="7"/>
      <c r="Q167" s="7"/>
      <c r="R167" s="7"/>
      <c r="CD167" s="75">
        <f t="shared" si="4"/>
        <v>0</v>
      </c>
      <c r="CE167" s="75">
        <f t="shared" si="5"/>
        <v>0</v>
      </c>
    </row>
    <row r="168" spans="1:83" ht="14.25" customHeight="1">
      <c r="A168" s="30"/>
      <c r="B168" s="76">
        <v>162</v>
      </c>
      <c r="C168" s="5"/>
      <c r="D168" s="138"/>
      <c r="E168" s="5"/>
      <c r="F168" s="132"/>
      <c r="G168" s="5"/>
      <c r="H168" s="153"/>
      <c r="I168" s="91"/>
      <c r="J168" s="7"/>
      <c r="K168" s="7"/>
      <c r="L168" s="7"/>
      <c r="M168" s="7"/>
      <c r="N168" s="7"/>
      <c r="O168" s="7"/>
      <c r="P168" s="7"/>
      <c r="Q168" s="7"/>
      <c r="R168" s="7"/>
      <c r="CD168" s="75">
        <f t="shared" si="4"/>
        <v>0</v>
      </c>
      <c r="CE168" s="75">
        <f t="shared" si="5"/>
        <v>0</v>
      </c>
    </row>
    <row r="169" spans="1:83" ht="14.25" customHeight="1">
      <c r="A169" s="30"/>
      <c r="B169" s="76">
        <v>163</v>
      </c>
      <c r="C169" s="5"/>
      <c r="D169" s="138"/>
      <c r="E169" s="5"/>
      <c r="F169" s="132"/>
      <c r="G169" s="5"/>
      <c r="H169" s="153"/>
      <c r="I169" s="91"/>
      <c r="J169" s="7"/>
      <c r="K169" s="7"/>
      <c r="L169" s="7"/>
      <c r="M169" s="7"/>
      <c r="N169" s="7"/>
      <c r="O169" s="7"/>
      <c r="P169" s="7"/>
      <c r="Q169" s="7"/>
      <c r="R169" s="7"/>
      <c r="CD169" s="75">
        <f t="shared" si="4"/>
        <v>0</v>
      </c>
      <c r="CE169" s="75">
        <f t="shared" si="5"/>
        <v>0</v>
      </c>
    </row>
    <row r="170" spans="1:83" ht="14.25" customHeight="1">
      <c r="A170" s="30"/>
      <c r="B170" s="76">
        <v>164</v>
      </c>
      <c r="C170" s="5"/>
      <c r="D170" s="138"/>
      <c r="E170" s="5"/>
      <c r="F170" s="132"/>
      <c r="G170" s="5"/>
      <c r="H170" s="153"/>
      <c r="I170" s="91"/>
      <c r="J170" s="7"/>
      <c r="K170" s="7"/>
      <c r="L170" s="7"/>
      <c r="M170" s="7"/>
      <c r="N170" s="7"/>
      <c r="O170" s="7"/>
      <c r="P170" s="7"/>
      <c r="Q170" s="7"/>
      <c r="R170" s="7"/>
      <c r="CD170" s="75">
        <f t="shared" si="4"/>
        <v>0</v>
      </c>
      <c r="CE170" s="75">
        <f t="shared" si="5"/>
        <v>0</v>
      </c>
    </row>
    <row r="171" spans="1:83" ht="14.25" customHeight="1">
      <c r="A171" s="30"/>
      <c r="B171" s="76">
        <v>165</v>
      </c>
      <c r="C171" s="5"/>
      <c r="D171" s="138"/>
      <c r="E171" s="5"/>
      <c r="F171" s="132"/>
      <c r="G171" s="5"/>
      <c r="H171" s="153"/>
      <c r="I171" s="91"/>
      <c r="J171" s="7"/>
      <c r="K171" s="7"/>
      <c r="L171" s="7"/>
      <c r="M171" s="7"/>
      <c r="N171" s="7"/>
      <c r="O171" s="7"/>
      <c r="P171" s="7"/>
      <c r="Q171" s="7"/>
      <c r="R171" s="7"/>
      <c r="CD171" s="75">
        <f t="shared" si="4"/>
        <v>0</v>
      </c>
      <c r="CE171" s="75">
        <f t="shared" si="5"/>
        <v>0</v>
      </c>
    </row>
    <row r="172" spans="1:83" ht="14.25" customHeight="1">
      <c r="A172" s="30"/>
      <c r="B172" s="76">
        <v>166</v>
      </c>
      <c r="C172" s="5"/>
      <c r="D172" s="138"/>
      <c r="E172" s="5"/>
      <c r="F172" s="132"/>
      <c r="G172" s="5"/>
      <c r="H172" s="153"/>
      <c r="I172" s="91"/>
      <c r="J172" s="7"/>
      <c r="K172" s="7"/>
      <c r="L172" s="7"/>
      <c r="M172" s="7"/>
      <c r="N172" s="7"/>
      <c r="O172" s="7"/>
      <c r="P172" s="7"/>
      <c r="Q172" s="7"/>
      <c r="R172" s="7"/>
      <c r="CD172" s="75">
        <f t="shared" si="4"/>
        <v>0</v>
      </c>
      <c r="CE172" s="75">
        <f t="shared" si="5"/>
        <v>0</v>
      </c>
    </row>
    <row r="173" spans="1:83" ht="14.25" customHeight="1">
      <c r="A173" s="30"/>
      <c r="B173" s="76">
        <v>167</v>
      </c>
      <c r="C173" s="5"/>
      <c r="D173" s="138"/>
      <c r="E173" s="5"/>
      <c r="F173" s="132"/>
      <c r="G173" s="5"/>
      <c r="H173" s="153"/>
      <c r="I173" s="91"/>
      <c r="J173" s="7"/>
      <c r="K173" s="7"/>
      <c r="L173" s="7"/>
      <c r="M173" s="7"/>
      <c r="N173" s="7"/>
      <c r="O173" s="7"/>
      <c r="P173" s="7"/>
      <c r="Q173" s="7"/>
      <c r="R173" s="7"/>
      <c r="CD173" s="75">
        <f t="shared" si="4"/>
        <v>0</v>
      </c>
      <c r="CE173" s="75">
        <f t="shared" si="5"/>
        <v>0</v>
      </c>
    </row>
    <row r="174" spans="1:83" ht="14.25" customHeight="1">
      <c r="A174" s="30"/>
      <c r="B174" s="76">
        <v>168</v>
      </c>
      <c r="C174" s="5"/>
      <c r="D174" s="138"/>
      <c r="E174" s="5"/>
      <c r="F174" s="132"/>
      <c r="G174" s="5"/>
      <c r="H174" s="153"/>
      <c r="I174" s="91"/>
      <c r="J174" s="7"/>
      <c r="K174" s="7"/>
      <c r="L174" s="7"/>
      <c r="M174" s="7"/>
      <c r="N174" s="7"/>
      <c r="O174" s="7"/>
      <c r="P174" s="7"/>
      <c r="Q174" s="7"/>
      <c r="R174" s="7"/>
      <c r="CD174" s="75">
        <f t="shared" si="4"/>
        <v>0</v>
      </c>
      <c r="CE174" s="75">
        <f t="shared" si="5"/>
        <v>0</v>
      </c>
    </row>
    <row r="175" spans="1:83" ht="14.25" customHeight="1">
      <c r="A175" s="30"/>
      <c r="B175" s="76">
        <v>169</v>
      </c>
      <c r="C175" s="5"/>
      <c r="D175" s="138"/>
      <c r="E175" s="5"/>
      <c r="F175" s="132"/>
      <c r="G175" s="5"/>
      <c r="H175" s="153"/>
      <c r="I175" s="91"/>
      <c r="J175" s="7"/>
      <c r="K175" s="7"/>
      <c r="L175" s="7"/>
      <c r="M175" s="7"/>
      <c r="N175" s="7"/>
      <c r="O175" s="7"/>
      <c r="P175" s="7"/>
      <c r="Q175" s="7"/>
      <c r="R175" s="7"/>
      <c r="CD175" s="75">
        <f t="shared" si="4"/>
        <v>0</v>
      </c>
      <c r="CE175" s="75">
        <f t="shared" si="5"/>
        <v>0</v>
      </c>
    </row>
    <row r="176" spans="1:83" ht="14.25" customHeight="1">
      <c r="A176" s="30"/>
      <c r="B176" s="76">
        <v>170</v>
      </c>
      <c r="C176" s="5"/>
      <c r="D176" s="138"/>
      <c r="E176" s="5"/>
      <c r="F176" s="132"/>
      <c r="G176" s="5"/>
      <c r="H176" s="153"/>
      <c r="I176" s="91"/>
      <c r="J176" s="7"/>
      <c r="K176" s="7"/>
      <c r="L176" s="7"/>
      <c r="M176" s="7"/>
      <c r="N176" s="7"/>
      <c r="O176" s="7"/>
      <c r="P176" s="7"/>
      <c r="Q176" s="7"/>
      <c r="R176" s="7"/>
      <c r="CD176" s="75">
        <f t="shared" si="4"/>
        <v>0</v>
      </c>
      <c r="CE176" s="75">
        <f t="shared" si="5"/>
        <v>0</v>
      </c>
    </row>
    <row r="177" spans="1:83" ht="14.25" customHeight="1">
      <c r="A177" s="30"/>
      <c r="B177" s="76">
        <v>171</v>
      </c>
      <c r="C177" s="5"/>
      <c r="D177" s="138"/>
      <c r="E177" s="5"/>
      <c r="F177" s="132"/>
      <c r="G177" s="5"/>
      <c r="H177" s="153"/>
      <c r="I177" s="91"/>
      <c r="J177" s="7"/>
      <c r="K177" s="7"/>
      <c r="L177" s="7"/>
      <c r="M177" s="7"/>
      <c r="N177" s="7"/>
      <c r="O177" s="7"/>
      <c r="P177" s="7"/>
      <c r="Q177" s="7"/>
      <c r="R177" s="7"/>
      <c r="CD177" s="75">
        <f t="shared" si="4"/>
        <v>0</v>
      </c>
      <c r="CE177" s="75">
        <f t="shared" si="5"/>
        <v>0</v>
      </c>
    </row>
    <row r="178" spans="1:83" ht="14.25" customHeight="1">
      <c r="A178" s="30"/>
      <c r="B178" s="76">
        <v>172</v>
      </c>
      <c r="C178" s="5"/>
      <c r="D178" s="138"/>
      <c r="E178" s="5"/>
      <c r="F178" s="132"/>
      <c r="G178" s="5"/>
      <c r="H178" s="153"/>
      <c r="I178" s="91"/>
      <c r="J178" s="7"/>
      <c r="K178" s="7"/>
      <c r="L178" s="7"/>
      <c r="M178" s="7"/>
      <c r="N178" s="7"/>
      <c r="O178" s="7"/>
      <c r="P178" s="7"/>
      <c r="Q178" s="7"/>
      <c r="R178" s="7"/>
      <c r="CD178" s="75">
        <f t="shared" si="4"/>
        <v>0</v>
      </c>
      <c r="CE178" s="75">
        <f t="shared" si="5"/>
        <v>0</v>
      </c>
    </row>
    <row r="179" spans="1:83" ht="14.25" customHeight="1">
      <c r="A179" s="30"/>
      <c r="B179" s="76">
        <v>173</v>
      </c>
      <c r="C179" s="5"/>
      <c r="D179" s="138"/>
      <c r="E179" s="5"/>
      <c r="F179" s="132"/>
      <c r="G179" s="5"/>
      <c r="H179" s="153"/>
      <c r="I179" s="91"/>
      <c r="J179" s="7"/>
      <c r="K179" s="7"/>
      <c r="L179" s="7"/>
      <c r="M179" s="7"/>
      <c r="N179" s="7"/>
      <c r="O179" s="7"/>
      <c r="P179" s="7"/>
      <c r="Q179" s="7"/>
      <c r="R179" s="7"/>
      <c r="CD179" s="75">
        <f t="shared" si="4"/>
        <v>0</v>
      </c>
      <c r="CE179" s="75">
        <f t="shared" si="5"/>
        <v>0</v>
      </c>
    </row>
    <row r="180" spans="1:83" ht="14.25" customHeight="1">
      <c r="A180" s="30"/>
      <c r="B180" s="76">
        <v>174</v>
      </c>
      <c r="C180" s="5"/>
      <c r="D180" s="138"/>
      <c r="E180" s="5"/>
      <c r="F180" s="132"/>
      <c r="G180" s="5"/>
      <c r="H180" s="153"/>
      <c r="I180" s="91"/>
      <c r="J180" s="7"/>
      <c r="K180" s="7"/>
      <c r="L180" s="7"/>
      <c r="M180" s="7"/>
      <c r="N180" s="7"/>
      <c r="O180" s="7"/>
      <c r="P180" s="7"/>
      <c r="Q180" s="7"/>
      <c r="R180" s="7"/>
      <c r="CD180" s="75">
        <f t="shared" si="4"/>
        <v>0</v>
      </c>
      <c r="CE180" s="75">
        <f t="shared" si="5"/>
        <v>0</v>
      </c>
    </row>
    <row r="181" spans="1:83" ht="14.25" customHeight="1">
      <c r="A181" s="30"/>
      <c r="B181" s="76">
        <v>175</v>
      </c>
      <c r="C181" s="5"/>
      <c r="D181" s="138"/>
      <c r="E181" s="5"/>
      <c r="F181" s="132"/>
      <c r="G181" s="5"/>
      <c r="H181" s="153"/>
      <c r="I181" s="91"/>
      <c r="J181" s="7"/>
      <c r="K181" s="7"/>
      <c r="L181" s="7"/>
      <c r="M181" s="7"/>
      <c r="N181" s="7"/>
      <c r="O181" s="7"/>
      <c r="P181" s="7"/>
      <c r="Q181" s="7"/>
      <c r="R181" s="7"/>
      <c r="CD181" s="75">
        <f t="shared" si="4"/>
        <v>0</v>
      </c>
      <c r="CE181" s="75">
        <f t="shared" si="5"/>
        <v>0</v>
      </c>
    </row>
    <row r="182" spans="1:83" ht="14.25" customHeight="1">
      <c r="A182" s="30"/>
      <c r="B182" s="76">
        <v>176</v>
      </c>
      <c r="C182" s="5"/>
      <c r="D182" s="138"/>
      <c r="E182" s="5"/>
      <c r="F182" s="132"/>
      <c r="G182" s="5"/>
      <c r="H182" s="153"/>
      <c r="I182" s="91"/>
      <c r="J182" s="7"/>
      <c r="K182" s="7"/>
      <c r="L182" s="7"/>
      <c r="M182" s="7"/>
      <c r="N182" s="7"/>
      <c r="O182" s="7"/>
      <c r="P182" s="7"/>
      <c r="Q182" s="7"/>
      <c r="R182" s="7"/>
      <c r="CD182" s="75">
        <f t="shared" si="4"/>
        <v>0</v>
      </c>
      <c r="CE182" s="75">
        <f t="shared" si="5"/>
        <v>0</v>
      </c>
    </row>
    <row r="183" spans="1:83" ht="14.25" customHeight="1">
      <c r="A183" s="30"/>
      <c r="B183" s="76">
        <v>177</v>
      </c>
      <c r="C183" s="5"/>
      <c r="D183" s="138"/>
      <c r="E183" s="5"/>
      <c r="F183" s="132"/>
      <c r="G183" s="5"/>
      <c r="H183" s="153"/>
      <c r="I183" s="91"/>
      <c r="J183" s="7"/>
      <c r="K183" s="7"/>
      <c r="L183" s="7"/>
      <c r="M183" s="7"/>
      <c r="N183" s="7"/>
      <c r="O183" s="7"/>
      <c r="P183" s="7"/>
      <c r="Q183" s="7"/>
      <c r="R183" s="7"/>
      <c r="CD183" s="75">
        <f t="shared" si="4"/>
        <v>0</v>
      </c>
      <c r="CE183" s="75">
        <f t="shared" si="5"/>
        <v>0</v>
      </c>
    </row>
    <row r="184" spans="1:83" ht="14.25" customHeight="1">
      <c r="A184" s="30"/>
      <c r="B184" s="76">
        <v>178</v>
      </c>
      <c r="C184" s="5"/>
      <c r="D184" s="138"/>
      <c r="E184" s="5"/>
      <c r="F184" s="132"/>
      <c r="G184" s="5"/>
      <c r="H184" s="153"/>
      <c r="I184" s="91"/>
      <c r="J184" s="7"/>
      <c r="K184" s="7"/>
      <c r="L184" s="7"/>
      <c r="M184" s="7"/>
      <c r="N184" s="7"/>
      <c r="O184" s="7"/>
      <c r="P184" s="7"/>
      <c r="Q184" s="7"/>
      <c r="R184" s="7"/>
      <c r="CD184" s="75">
        <f t="shared" si="4"/>
        <v>0</v>
      </c>
      <c r="CE184" s="75">
        <f t="shared" si="5"/>
        <v>0</v>
      </c>
    </row>
    <row r="185" spans="1:83" ht="14.25" customHeight="1">
      <c r="A185" s="30"/>
      <c r="B185" s="76">
        <v>179</v>
      </c>
      <c r="C185" s="5"/>
      <c r="D185" s="138"/>
      <c r="E185" s="5"/>
      <c r="F185" s="132"/>
      <c r="G185" s="5"/>
      <c r="H185" s="153"/>
      <c r="I185" s="91"/>
      <c r="J185" s="7"/>
      <c r="K185" s="7"/>
      <c r="L185" s="7"/>
      <c r="M185" s="7"/>
      <c r="N185" s="7"/>
      <c r="O185" s="7"/>
      <c r="P185" s="7"/>
      <c r="Q185" s="7"/>
      <c r="R185" s="7"/>
      <c r="CD185" s="75">
        <f t="shared" si="4"/>
        <v>0</v>
      </c>
      <c r="CE185" s="75">
        <f t="shared" si="5"/>
        <v>0</v>
      </c>
    </row>
    <row r="186" spans="1:83" ht="14.25" customHeight="1">
      <c r="A186" s="30"/>
      <c r="B186" s="76">
        <v>180</v>
      </c>
      <c r="C186" s="5"/>
      <c r="D186" s="138"/>
      <c r="E186" s="5"/>
      <c r="F186" s="132"/>
      <c r="G186" s="5"/>
      <c r="H186" s="153"/>
      <c r="I186" s="91"/>
      <c r="J186" s="7"/>
      <c r="K186" s="7"/>
      <c r="L186" s="7"/>
      <c r="M186" s="7"/>
      <c r="N186" s="7"/>
      <c r="O186" s="7"/>
      <c r="P186" s="7"/>
      <c r="Q186" s="7"/>
      <c r="R186" s="7"/>
      <c r="CD186" s="75">
        <f t="shared" si="4"/>
        <v>0</v>
      </c>
      <c r="CE186" s="75">
        <f t="shared" si="5"/>
        <v>0</v>
      </c>
    </row>
    <row r="187" spans="1:83" ht="14.25" customHeight="1">
      <c r="A187" s="30"/>
      <c r="B187" s="76">
        <v>181</v>
      </c>
      <c r="C187" s="5"/>
      <c r="D187" s="138"/>
      <c r="E187" s="5"/>
      <c r="F187" s="132"/>
      <c r="G187" s="5"/>
      <c r="H187" s="153"/>
      <c r="I187" s="91"/>
      <c r="J187" s="7"/>
      <c r="K187" s="7"/>
      <c r="L187" s="7"/>
      <c r="M187" s="7"/>
      <c r="N187" s="7"/>
      <c r="O187" s="7"/>
      <c r="P187" s="7"/>
      <c r="Q187" s="7"/>
      <c r="R187" s="7"/>
      <c r="CD187" s="75">
        <f t="shared" si="4"/>
        <v>0</v>
      </c>
      <c r="CE187" s="75">
        <f t="shared" si="5"/>
        <v>0</v>
      </c>
    </row>
    <row r="188" spans="1:83" ht="14.25" customHeight="1">
      <c r="A188" s="30"/>
      <c r="B188" s="76">
        <v>182</v>
      </c>
      <c r="C188" s="5"/>
      <c r="D188" s="138"/>
      <c r="E188" s="5"/>
      <c r="F188" s="132"/>
      <c r="G188" s="5"/>
      <c r="H188" s="153"/>
      <c r="I188" s="91"/>
      <c r="J188" s="7"/>
      <c r="K188" s="7"/>
      <c r="L188" s="7"/>
      <c r="M188" s="7"/>
      <c r="N188" s="7"/>
      <c r="O188" s="7"/>
      <c r="P188" s="7"/>
      <c r="Q188" s="7"/>
      <c r="R188" s="7"/>
      <c r="CD188" s="75">
        <f t="shared" si="4"/>
        <v>0</v>
      </c>
      <c r="CE188" s="75">
        <f t="shared" si="5"/>
        <v>0</v>
      </c>
    </row>
    <row r="189" spans="1:83" ht="14.25" customHeight="1">
      <c r="A189" s="30"/>
      <c r="B189" s="76">
        <v>183</v>
      </c>
      <c r="C189" s="5"/>
      <c r="D189" s="138"/>
      <c r="E189" s="5"/>
      <c r="F189" s="132"/>
      <c r="G189" s="5"/>
      <c r="H189" s="153"/>
      <c r="I189" s="91"/>
      <c r="J189" s="7"/>
      <c r="K189" s="7"/>
      <c r="L189" s="7"/>
      <c r="M189" s="7"/>
      <c r="N189" s="7"/>
      <c r="O189" s="7"/>
      <c r="P189" s="7"/>
      <c r="Q189" s="7"/>
      <c r="R189" s="7"/>
      <c r="CD189" s="75">
        <f t="shared" si="4"/>
        <v>0</v>
      </c>
      <c r="CE189" s="75">
        <f t="shared" si="5"/>
        <v>0</v>
      </c>
    </row>
    <row r="190" spans="1:83" ht="14.25" customHeight="1">
      <c r="A190" s="30"/>
      <c r="B190" s="76">
        <v>184</v>
      </c>
      <c r="C190" s="5"/>
      <c r="D190" s="138"/>
      <c r="E190" s="5"/>
      <c r="F190" s="132"/>
      <c r="G190" s="5"/>
      <c r="H190" s="153"/>
      <c r="I190" s="91"/>
      <c r="J190" s="7"/>
      <c r="K190" s="7"/>
      <c r="L190" s="7"/>
      <c r="M190" s="7"/>
      <c r="N190" s="7"/>
      <c r="O190" s="7"/>
      <c r="P190" s="7"/>
      <c r="Q190" s="7"/>
      <c r="R190" s="7"/>
      <c r="CD190" s="75">
        <f t="shared" si="4"/>
        <v>0</v>
      </c>
      <c r="CE190" s="75">
        <f t="shared" si="5"/>
        <v>0</v>
      </c>
    </row>
    <row r="191" spans="1:83" ht="14.25" customHeight="1">
      <c r="A191" s="30"/>
      <c r="B191" s="76">
        <v>185</v>
      </c>
      <c r="C191" s="5"/>
      <c r="D191" s="138"/>
      <c r="E191" s="5"/>
      <c r="F191" s="132"/>
      <c r="G191" s="5"/>
      <c r="H191" s="153"/>
      <c r="I191" s="91"/>
      <c r="J191" s="7"/>
      <c r="K191" s="7"/>
      <c r="L191" s="7"/>
      <c r="M191" s="7"/>
      <c r="N191" s="7"/>
      <c r="O191" s="7"/>
      <c r="P191" s="7"/>
      <c r="Q191" s="7"/>
      <c r="R191" s="7"/>
      <c r="CD191" s="75">
        <f t="shared" si="4"/>
        <v>0</v>
      </c>
      <c r="CE191" s="75">
        <f t="shared" si="5"/>
        <v>0</v>
      </c>
    </row>
    <row r="192" spans="1:83" ht="14.25" customHeight="1">
      <c r="A192" s="30"/>
      <c r="B192" s="76">
        <v>186</v>
      </c>
      <c r="C192" s="5"/>
      <c r="D192" s="138"/>
      <c r="E192" s="5"/>
      <c r="F192" s="132"/>
      <c r="G192" s="5"/>
      <c r="H192" s="153"/>
      <c r="I192" s="91"/>
      <c r="J192" s="7"/>
      <c r="K192" s="7"/>
      <c r="L192" s="7"/>
      <c r="M192" s="7"/>
      <c r="N192" s="7"/>
      <c r="O192" s="7"/>
      <c r="P192" s="7"/>
      <c r="Q192" s="7"/>
      <c r="R192" s="7"/>
      <c r="CD192" s="75">
        <f t="shared" si="4"/>
        <v>0</v>
      </c>
      <c r="CE192" s="75">
        <f t="shared" si="5"/>
        <v>0</v>
      </c>
    </row>
    <row r="193" spans="1:83" ht="14.25" customHeight="1">
      <c r="A193" s="30"/>
      <c r="B193" s="76">
        <v>187</v>
      </c>
      <c r="C193" s="5"/>
      <c r="D193" s="138"/>
      <c r="E193" s="5"/>
      <c r="F193" s="132"/>
      <c r="G193" s="5"/>
      <c r="H193" s="153"/>
      <c r="I193" s="91"/>
      <c r="J193" s="7"/>
      <c r="K193" s="7"/>
      <c r="L193" s="7"/>
      <c r="M193" s="7"/>
      <c r="N193" s="7"/>
      <c r="O193" s="7"/>
      <c r="P193" s="7"/>
      <c r="Q193" s="7"/>
      <c r="R193" s="7"/>
      <c r="CD193" s="75">
        <f t="shared" si="4"/>
        <v>0</v>
      </c>
      <c r="CE193" s="75">
        <f t="shared" si="5"/>
        <v>0</v>
      </c>
    </row>
    <row r="194" spans="1:83" ht="14.25" customHeight="1">
      <c r="A194" s="30"/>
      <c r="B194" s="76">
        <v>188</v>
      </c>
      <c r="C194" s="5"/>
      <c r="D194" s="138"/>
      <c r="E194" s="5"/>
      <c r="F194" s="132"/>
      <c r="G194" s="5"/>
      <c r="H194" s="153"/>
      <c r="I194" s="91"/>
      <c r="J194" s="7"/>
      <c r="K194" s="7"/>
      <c r="L194" s="7"/>
      <c r="M194" s="7"/>
      <c r="N194" s="7"/>
      <c r="O194" s="7"/>
      <c r="P194" s="7"/>
      <c r="Q194" s="7"/>
      <c r="R194" s="7"/>
      <c r="CD194" s="75">
        <f t="shared" si="4"/>
        <v>0</v>
      </c>
      <c r="CE194" s="75">
        <f t="shared" si="5"/>
        <v>0</v>
      </c>
    </row>
    <row r="195" spans="1:83" ht="14.25" customHeight="1">
      <c r="A195" s="30"/>
      <c r="B195" s="76">
        <v>189</v>
      </c>
      <c r="C195" s="5"/>
      <c r="D195" s="138"/>
      <c r="E195" s="5"/>
      <c r="F195" s="132"/>
      <c r="G195" s="5"/>
      <c r="H195" s="153"/>
      <c r="I195" s="91"/>
      <c r="J195" s="7"/>
      <c r="K195" s="7"/>
      <c r="L195" s="7"/>
      <c r="M195" s="7"/>
      <c r="N195" s="7"/>
      <c r="O195" s="7"/>
      <c r="P195" s="7"/>
      <c r="Q195" s="7"/>
      <c r="R195" s="7"/>
      <c r="CD195" s="75">
        <f t="shared" si="4"/>
        <v>0</v>
      </c>
      <c r="CE195" s="75">
        <f t="shared" si="5"/>
        <v>0</v>
      </c>
    </row>
    <row r="196" spans="1:83" ht="14.25" customHeight="1">
      <c r="A196" s="30"/>
      <c r="B196" s="76">
        <v>190</v>
      </c>
      <c r="C196" s="5"/>
      <c r="D196" s="138"/>
      <c r="E196" s="5"/>
      <c r="F196" s="132"/>
      <c r="G196" s="5"/>
      <c r="H196" s="153"/>
      <c r="I196" s="91"/>
      <c r="J196" s="7"/>
      <c r="K196" s="7"/>
      <c r="L196" s="7"/>
      <c r="M196" s="7"/>
      <c r="N196" s="7"/>
      <c r="O196" s="7"/>
      <c r="P196" s="7"/>
      <c r="Q196" s="7"/>
      <c r="R196" s="7"/>
      <c r="CD196" s="75">
        <f t="shared" si="4"/>
        <v>0</v>
      </c>
      <c r="CE196" s="75">
        <f t="shared" si="5"/>
        <v>0</v>
      </c>
    </row>
    <row r="197" spans="1:83" ht="14.25" customHeight="1">
      <c r="A197" s="30"/>
      <c r="B197" s="76">
        <v>191</v>
      </c>
      <c r="C197" s="5"/>
      <c r="D197" s="138"/>
      <c r="E197" s="5"/>
      <c r="F197" s="132"/>
      <c r="G197" s="5"/>
      <c r="H197" s="153"/>
      <c r="I197" s="91"/>
      <c r="J197" s="7"/>
      <c r="K197" s="7"/>
      <c r="L197" s="7"/>
      <c r="M197" s="7"/>
      <c r="N197" s="7"/>
      <c r="O197" s="7"/>
      <c r="P197" s="7"/>
      <c r="Q197" s="7"/>
      <c r="R197" s="7"/>
      <c r="CD197" s="75">
        <f t="shared" si="4"/>
        <v>0</v>
      </c>
      <c r="CE197" s="75">
        <f t="shared" si="5"/>
        <v>0</v>
      </c>
    </row>
    <row r="198" spans="1:83" ht="14.25" customHeight="1">
      <c r="A198" s="30"/>
      <c r="B198" s="76">
        <v>192</v>
      </c>
      <c r="C198" s="5"/>
      <c r="D198" s="138"/>
      <c r="E198" s="5"/>
      <c r="F198" s="132"/>
      <c r="G198" s="5"/>
      <c r="H198" s="153"/>
      <c r="I198" s="91"/>
      <c r="J198" s="7"/>
      <c r="K198" s="7"/>
      <c r="L198" s="7"/>
      <c r="M198" s="7"/>
      <c r="N198" s="7"/>
      <c r="O198" s="7"/>
      <c r="P198" s="7"/>
      <c r="Q198" s="7"/>
      <c r="R198" s="7"/>
      <c r="CD198" s="75">
        <f t="shared" si="4"/>
        <v>0</v>
      </c>
      <c r="CE198" s="75">
        <f t="shared" si="5"/>
        <v>0</v>
      </c>
    </row>
    <row r="199" spans="1:83" ht="14.25" customHeight="1">
      <c r="A199" s="30"/>
      <c r="B199" s="76">
        <v>193</v>
      </c>
      <c r="C199" s="5"/>
      <c r="D199" s="138"/>
      <c r="E199" s="5"/>
      <c r="F199" s="132"/>
      <c r="G199" s="5"/>
      <c r="H199" s="153"/>
      <c r="I199" s="91"/>
      <c r="J199" s="7"/>
      <c r="K199" s="7"/>
      <c r="L199" s="7"/>
      <c r="M199" s="7"/>
      <c r="N199" s="7"/>
      <c r="O199" s="7"/>
      <c r="P199" s="7"/>
      <c r="Q199" s="7"/>
      <c r="R199" s="7"/>
      <c r="CD199" s="75">
        <f t="shared" ref="CD199:CD262" si="6">IF(C199&lt;&gt;"",1,0)</f>
        <v>0</v>
      </c>
      <c r="CE199" s="75">
        <f t="shared" ref="CE199:CE262" si="7">IF(CD199=1,IF(E199&lt;&gt;"",IF(E199&lt;400,1,0),0),0)</f>
        <v>0</v>
      </c>
    </row>
    <row r="200" spans="1:83" ht="14.25" customHeight="1">
      <c r="A200" s="30"/>
      <c r="B200" s="76">
        <v>194</v>
      </c>
      <c r="C200" s="5"/>
      <c r="D200" s="138"/>
      <c r="E200" s="5"/>
      <c r="F200" s="132"/>
      <c r="G200" s="5"/>
      <c r="H200" s="153"/>
      <c r="I200" s="91"/>
      <c r="J200" s="7"/>
      <c r="K200" s="7"/>
      <c r="L200" s="7"/>
      <c r="M200" s="7"/>
      <c r="N200" s="7"/>
      <c r="O200" s="7"/>
      <c r="P200" s="7"/>
      <c r="Q200" s="7"/>
      <c r="R200" s="7"/>
      <c r="CD200" s="75">
        <f t="shared" si="6"/>
        <v>0</v>
      </c>
      <c r="CE200" s="75">
        <f t="shared" si="7"/>
        <v>0</v>
      </c>
    </row>
    <row r="201" spans="1:83" ht="14.25" customHeight="1">
      <c r="A201" s="30"/>
      <c r="B201" s="76">
        <v>195</v>
      </c>
      <c r="C201" s="5"/>
      <c r="D201" s="138"/>
      <c r="E201" s="5"/>
      <c r="F201" s="132"/>
      <c r="G201" s="5"/>
      <c r="H201" s="153"/>
      <c r="I201" s="91"/>
      <c r="J201" s="7"/>
      <c r="K201" s="7"/>
      <c r="L201" s="7"/>
      <c r="M201" s="7"/>
      <c r="N201" s="7"/>
      <c r="O201" s="7"/>
      <c r="P201" s="7"/>
      <c r="Q201" s="7"/>
      <c r="R201" s="7"/>
      <c r="CD201" s="75">
        <f t="shared" si="6"/>
        <v>0</v>
      </c>
      <c r="CE201" s="75">
        <f t="shared" si="7"/>
        <v>0</v>
      </c>
    </row>
    <row r="202" spans="1:83" ht="14.25" customHeight="1">
      <c r="A202" s="30"/>
      <c r="B202" s="76">
        <v>196</v>
      </c>
      <c r="C202" s="5"/>
      <c r="D202" s="138"/>
      <c r="E202" s="5"/>
      <c r="F202" s="132"/>
      <c r="G202" s="5"/>
      <c r="H202" s="153"/>
      <c r="I202" s="91"/>
      <c r="J202" s="7"/>
      <c r="K202" s="7"/>
      <c r="L202" s="7"/>
      <c r="M202" s="7"/>
      <c r="N202" s="7"/>
      <c r="O202" s="7"/>
      <c r="P202" s="7"/>
      <c r="Q202" s="7"/>
      <c r="R202" s="7"/>
      <c r="CD202" s="75">
        <f t="shared" si="6"/>
        <v>0</v>
      </c>
      <c r="CE202" s="75">
        <f t="shared" si="7"/>
        <v>0</v>
      </c>
    </row>
    <row r="203" spans="1:83" ht="14.25" customHeight="1">
      <c r="A203" s="30"/>
      <c r="B203" s="76">
        <v>197</v>
      </c>
      <c r="C203" s="5"/>
      <c r="D203" s="138"/>
      <c r="E203" s="5"/>
      <c r="F203" s="132"/>
      <c r="G203" s="5"/>
      <c r="H203" s="153"/>
      <c r="I203" s="91"/>
      <c r="J203" s="7"/>
      <c r="K203" s="7"/>
      <c r="L203" s="7"/>
      <c r="M203" s="7"/>
      <c r="N203" s="7"/>
      <c r="O203" s="7"/>
      <c r="P203" s="7"/>
      <c r="Q203" s="7"/>
      <c r="R203" s="7"/>
      <c r="CD203" s="75">
        <f t="shared" si="6"/>
        <v>0</v>
      </c>
      <c r="CE203" s="75">
        <f t="shared" si="7"/>
        <v>0</v>
      </c>
    </row>
    <row r="204" spans="1:83" ht="14.25" customHeight="1">
      <c r="A204" s="30"/>
      <c r="B204" s="76">
        <v>198</v>
      </c>
      <c r="C204" s="5"/>
      <c r="D204" s="138"/>
      <c r="E204" s="5"/>
      <c r="F204" s="132"/>
      <c r="G204" s="5"/>
      <c r="H204" s="153"/>
      <c r="I204" s="91"/>
      <c r="J204" s="7"/>
      <c r="K204" s="7"/>
      <c r="L204" s="7"/>
      <c r="M204" s="7"/>
      <c r="N204" s="7"/>
      <c r="O204" s="7"/>
      <c r="P204" s="7"/>
      <c r="Q204" s="7"/>
      <c r="R204" s="7"/>
      <c r="CD204" s="75">
        <f t="shared" si="6"/>
        <v>0</v>
      </c>
      <c r="CE204" s="75">
        <f t="shared" si="7"/>
        <v>0</v>
      </c>
    </row>
    <row r="205" spans="1:83" ht="14.25" customHeight="1">
      <c r="A205" s="30"/>
      <c r="B205" s="76">
        <v>199</v>
      </c>
      <c r="C205" s="5"/>
      <c r="D205" s="138"/>
      <c r="E205" s="5"/>
      <c r="F205" s="132"/>
      <c r="G205" s="5"/>
      <c r="H205" s="153"/>
      <c r="I205" s="91"/>
      <c r="J205" s="7"/>
      <c r="K205" s="7"/>
      <c r="L205" s="7"/>
      <c r="M205" s="7"/>
      <c r="N205" s="7"/>
      <c r="O205" s="7"/>
      <c r="P205" s="7"/>
      <c r="Q205" s="7"/>
      <c r="R205" s="7"/>
      <c r="CD205" s="75">
        <f t="shared" si="6"/>
        <v>0</v>
      </c>
      <c r="CE205" s="75">
        <f t="shared" si="7"/>
        <v>0</v>
      </c>
    </row>
    <row r="206" spans="1:83" ht="14.25" customHeight="1">
      <c r="A206" s="30"/>
      <c r="B206" s="76">
        <v>200</v>
      </c>
      <c r="C206" s="5"/>
      <c r="D206" s="138"/>
      <c r="E206" s="5"/>
      <c r="F206" s="132"/>
      <c r="G206" s="5"/>
      <c r="H206" s="153"/>
      <c r="I206" s="91"/>
      <c r="J206" s="7"/>
      <c r="K206" s="7"/>
      <c r="L206" s="7"/>
      <c r="M206" s="7"/>
      <c r="N206" s="7"/>
      <c r="O206" s="7"/>
      <c r="P206" s="7"/>
      <c r="Q206" s="7"/>
      <c r="R206" s="7"/>
      <c r="CD206" s="75">
        <f t="shared" si="6"/>
        <v>0</v>
      </c>
      <c r="CE206" s="75">
        <f t="shared" si="7"/>
        <v>0</v>
      </c>
    </row>
    <row r="207" spans="1:83" ht="14.25" customHeight="1">
      <c r="A207" s="30"/>
      <c r="B207" s="76">
        <v>201</v>
      </c>
      <c r="C207" s="5"/>
      <c r="D207" s="138"/>
      <c r="E207" s="5"/>
      <c r="F207" s="132"/>
      <c r="G207" s="5"/>
      <c r="H207" s="153"/>
      <c r="I207" s="91"/>
      <c r="J207" s="7"/>
      <c r="K207" s="7"/>
      <c r="L207" s="7"/>
      <c r="M207" s="7"/>
      <c r="N207" s="7"/>
      <c r="O207" s="7"/>
      <c r="P207" s="7"/>
      <c r="Q207" s="7"/>
      <c r="R207" s="7"/>
      <c r="CD207" s="75">
        <f t="shared" si="6"/>
        <v>0</v>
      </c>
      <c r="CE207" s="75">
        <f t="shared" si="7"/>
        <v>0</v>
      </c>
    </row>
    <row r="208" spans="1:83" ht="14.25" customHeight="1">
      <c r="A208" s="30"/>
      <c r="B208" s="76">
        <v>202</v>
      </c>
      <c r="C208" s="5"/>
      <c r="D208" s="138"/>
      <c r="E208" s="5"/>
      <c r="F208" s="132"/>
      <c r="G208" s="5"/>
      <c r="H208" s="153"/>
      <c r="I208" s="91"/>
      <c r="J208" s="7"/>
      <c r="K208" s="7"/>
      <c r="L208" s="7"/>
      <c r="M208" s="7"/>
      <c r="N208" s="7"/>
      <c r="O208" s="7"/>
      <c r="P208" s="7"/>
      <c r="Q208" s="7"/>
      <c r="R208" s="7"/>
      <c r="CD208" s="75">
        <f t="shared" si="6"/>
        <v>0</v>
      </c>
      <c r="CE208" s="75">
        <f t="shared" si="7"/>
        <v>0</v>
      </c>
    </row>
    <row r="209" spans="1:83" ht="14.25" customHeight="1">
      <c r="A209" s="30"/>
      <c r="B209" s="76">
        <v>203</v>
      </c>
      <c r="C209" s="5"/>
      <c r="D209" s="138"/>
      <c r="E209" s="5"/>
      <c r="F209" s="132"/>
      <c r="G209" s="5"/>
      <c r="H209" s="153"/>
      <c r="I209" s="91"/>
      <c r="J209" s="7"/>
      <c r="K209" s="7"/>
      <c r="L209" s="7"/>
      <c r="M209" s="7"/>
      <c r="N209" s="7"/>
      <c r="O209" s="7"/>
      <c r="P209" s="7"/>
      <c r="Q209" s="7"/>
      <c r="R209" s="7"/>
      <c r="CD209" s="75">
        <f t="shared" si="6"/>
        <v>0</v>
      </c>
      <c r="CE209" s="75">
        <f t="shared" si="7"/>
        <v>0</v>
      </c>
    </row>
    <row r="210" spans="1:83" ht="14.25" customHeight="1">
      <c r="A210" s="30"/>
      <c r="B210" s="76">
        <v>204</v>
      </c>
      <c r="C210" s="5"/>
      <c r="D210" s="138"/>
      <c r="E210" s="5"/>
      <c r="F210" s="132"/>
      <c r="G210" s="5"/>
      <c r="H210" s="153"/>
      <c r="I210" s="91"/>
      <c r="J210" s="7"/>
      <c r="K210" s="7"/>
      <c r="L210" s="7"/>
      <c r="M210" s="7"/>
      <c r="N210" s="7"/>
      <c r="O210" s="7"/>
      <c r="P210" s="7"/>
      <c r="Q210" s="7"/>
      <c r="R210" s="7"/>
      <c r="CD210" s="75">
        <f t="shared" si="6"/>
        <v>0</v>
      </c>
      <c r="CE210" s="75">
        <f t="shared" si="7"/>
        <v>0</v>
      </c>
    </row>
    <row r="211" spans="1:83" ht="14.25" customHeight="1">
      <c r="A211" s="30"/>
      <c r="B211" s="76">
        <v>205</v>
      </c>
      <c r="C211" s="5"/>
      <c r="D211" s="138"/>
      <c r="E211" s="5"/>
      <c r="F211" s="132"/>
      <c r="G211" s="5"/>
      <c r="H211" s="153"/>
      <c r="I211" s="91"/>
      <c r="J211" s="7"/>
      <c r="K211" s="7"/>
      <c r="L211" s="7"/>
      <c r="M211" s="7"/>
      <c r="N211" s="7"/>
      <c r="O211" s="7"/>
      <c r="P211" s="7"/>
      <c r="Q211" s="7"/>
      <c r="R211" s="7"/>
      <c r="CD211" s="75">
        <f t="shared" si="6"/>
        <v>0</v>
      </c>
      <c r="CE211" s="75">
        <f t="shared" si="7"/>
        <v>0</v>
      </c>
    </row>
    <row r="212" spans="1:83" ht="14.25" customHeight="1">
      <c r="A212" s="30"/>
      <c r="B212" s="76">
        <v>206</v>
      </c>
      <c r="C212" s="5"/>
      <c r="D212" s="138"/>
      <c r="E212" s="5"/>
      <c r="F212" s="132"/>
      <c r="G212" s="5"/>
      <c r="H212" s="153"/>
      <c r="I212" s="91"/>
      <c r="J212" s="7"/>
      <c r="K212" s="7"/>
      <c r="L212" s="7"/>
      <c r="M212" s="7"/>
      <c r="N212" s="7"/>
      <c r="O212" s="7"/>
      <c r="P212" s="7"/>
      <c r="Q212" s="7"/>
      <c r="R212" s="7"/>
      <c r="CD212" s="75">
        <f t="shared" si="6"/>
        <v>0</v>
      </c>
      <c r="CE212" s="75">
        <f t="shared" si="7"/>
        <v>0</v>
      </c>
    </row>
    <row r="213" spans="1:83" ht="14.25" customHeight="1">
      <c r="A213" s="30"/>
      <c r="B213" s="76">
        <v>207</v>
      </c>
      <c r="C213" s="5"/>
      <c r="D213" s="138"/>
      <c r="E213" s="5"/>
      <c r="F213" s="132"/>
      <c r="G213" s="5"/>
      <c r="H213" s="153"/>
      <c r="I213" s="91"/>
      <c r="J213" s="7"/>
      <c r="K213" s="7"/>
      <c r="L213" s="7"/>
      <c r="M213" s="7"/>
      <c r="N213" s="7"/>
      <c r="O213" s="7"/>
      <c r="P213" s="7"/>
      <c r="Q213" s="7"/>
      <c r="R213" s="7"/>
      <c r="CD213" s="75">
        <f t="shared" si="6"/>
        <v>0</v>
      </c>
      <c r="CE213" s="75">
        <f t="shared" si="7"/>
        <v>0</v>
      </c>
    </row>
    <row r="214" spans="1:83" ht="14.25" customHeight="1">
      <c r="A214" s="30"/>
      <c r="B214" s="76">
        <v>208</v>
      </c>
      <c r="C214" s="5"/>
      <c r="D214" s="138"/>
      <c r="E214" s="5"/>
      <c r="F214" s="132"/>
      <c r="G214" s="5"/>
      <c r="H214" s="153"/>
      <c r="I214" s="91"/>
      <c r="J214" s="7"/>
      <c r="K214" s="7"/>
      <c r="L214" s="7"/>
      <c r="M214" s="7"/>
      <c r="N214" s="7"/>
      <c r="O214" s="7"/>
      <c r="P214" s="7"/>
      <c r="Q214" s="7"/>
      <c r="R214" s="7"/>
      <c r="CD214" s="75">
        <f t="shared" si="6"/>
        <v>0</v>
      </c>
      <c r="CE214" s="75">
        <f t="shared" si="7"/>
        <v>0</v>
      </c>
    </row>
    <row r="215" spans="1:83" ht="14.25" customHeight="1">
      <c r="A215" s="30"/>
      <c r="B215" s="76">
        <v>209</v>
      </c>
      <c r="C215" s="5"/>
      <c r="D215" s="138"/>
      <c r="E215" s="5"/>
      <c r="F215" s="132"/>
      <c r="G215" s="5"/>
      <c r="H215" s="153"/>
      <c r="I215" s="91"/>
      <c r="J215" s="7"/>
      <c r="K215" s="7"/>
      <c r="L215" s="7"/>
      <c r="M215" s="7"/>
      <c r="N215" s="7"/>
      <c r="O215" s="7"/>
      <c r="P215" s="7"/>
      <c r="Q215" s="7"/>
      <c r="R215" s="7"/>
      <c r="CD215" s="75">
        <f t="shared" si="6"/>
        <v>0</v>
      </c>
      <c r="CE215" s="75">
        <f t="shared" si="7"/>
        <v>0</v>
      </c>
    </row>
    <row r="216" spans="1:83" ht="14.25" customHeight="1">
      <c r="A216" s="30"/>
      <c r="B216" s="76">
        <v>210</v>
      </c>
      <c r="C216" s="5"/>
      <c r="D216" s="138"/>
      <c r="E216" s="5"/>
      <c r="F216" s="132"/>
      <c r="G216" s="5"/>
      <c r="H216" s="153"/>
      <c r="I216" s="91"/>
      <c r="J216" s="7"/>
      <c r="K216" s="7"/>
      <c r="L216" s="7"/>
      <c r="M216" s="7"/>
      <c r="N216" s="7"/>
      <c r="O216" s="7"/>
      <c r="P216" s="7"/>
      <c r="Q216" s="7"/>
      <c r="R216" s="7"/>
      <c r="CD216" s="75">
        <f t="shared" si="6"/>
        <v>0</v>
      </c>
      <c r="CE216" s="75">
        <f t="shared" si="7"/>
        <v>0</v>
      </c>
    </row>
    <row r="217" spans="1:83" ht="14.25" customHeight="1">
      <c r="A217" s="30"/>
      <c r="B217" s="76">
        <v>211</v>
      </c>
      <c r="C217" s="5"/>
      <c r="D217" s="138"/>
      <c r="E217" s="5"/>
      <c r="F217" s="132"/>
      <c r="G217" s="5"/>
      <c r="H217" s="153"/>
      <c r="I217" s="91"/>
      <c r="J217" s="7"/>
      <c r="K217" s="7"/>
      <c r="L217" s="7"/>
      <c r="M217" s="7"/>
      <c r="N217" s="7"/>
      <c r="O217" s="7"/>
      <c r="P217" s="7"/>
      <c r="Q217" s="7"/>
      <c r="R217" s="7"/>
      <c r="CD217" s="75">
        <f t="shared" si="6"/>
        <v>0</v>
      </c>
      <c r="CE217" s="75">
        <f t="shared" si="7"/>
        <v>0</v>
      </c>
    </row>
    <row r="218" spans="1:83" ht="14.25" customHeight="1">
      <c r="A218" s="30"/>
      <c r="B218" s="76">
        <v>212</v>
      </c>
      <c r="C218" s="5"/>
      <c r="D218" s="138"/>
      <c r="E218" s="5"/>
      <c r="F218" s="132"/>
      <c r="G218" s="5"/>
      <c r="H218" s="153"/>
      <c r="I218" s="91"/>
      <c r="J218" s="7"/>
      <c r="K218" s="7"/>
      <c r="L218" s="7"/>
      <c r="M218" s="7"/>
      <c r="N218" s="7"/>
      <c r="O218" s="7"/>
      <c r="P218" s="7"/>
      <c r="Q218" s="7"/>
      <c r="R218" s="7"/>
      <c r="CD218" s="75">
        <f t="shared" si="6"/>
        <v>0</v>
      </c>
      <c r="CE218" s="75">
        <f t="shared" si="7"/>
        <v>0</v>
      </c>
    </row>
    <row r="219" spans="1:83" ht="14.25" customHeight="1">
      <c r="A219" s="30"/>
      <c r="B219" s="76">
        <v>213</v>
      </c>
      <c r="C219" s="5"/>
      <c r="D219" s="138"/>
      <c r="E219" s="5"/>
      <c r="F219" s="132"/>
      <c r="G219" s="5"/>
      <c r="H219" s="153"/>
      <c r="I219" s="91"/>
      <c r="J219" s="7"/>
      <c r="K219" s="7"/>
      <c r="L219" s="7"/>
      <c r="M219" s="7"/>
      <c r="N219" s="7"/>
      <c r="O219" s="7"/>
      <c r="P219" s="7"/>
      <c r="Q219" s="7"/>
      <c r="R219" s="7"/>
      <c r="CD219" s="75">
        <f t="shared" si="6"/>
        <v>0</v>
      </c>
      <c r="CE219" s="75">
        <f t="shared" si="7"/>
        <v>0</v>
      </c>
    </row>
    <row r="220" spans="1:83" ht="14.25" customHeight="1">
      <c r="A220" s="30"/>
      <c r="B220" s="76">
        <v>214</v>
      </c>
      <c r="C220" s="5"/>
      <c r="D220" s="138"/>
      <c r="E220" s="5"/>
      <c r="F220" s="132"/>
      <c r="G220" s="5"/>
      <c r="H220" s="153"/>
      <c r="I220" s="91"/>
      <c r="J220" s="7"/>
      <c r="K220" s="7"/>
      <c r="L220" s="7"/>
      <c r="M220" s="7"/>
      <c r="N220" s="7"/>
      <c r="O220" s="7"/>
      <c r="P220" s="7"/>
      <c r="Q220" s="7"/>
      <c r="R220" s="7"/>
      <c r="CD220" s="75">
        <f t="shared" si="6"/>
        <v>0</v>
      </c>
      <c r="CE220" s="75">
        <f t="shared" si="7"/>
        <v>0</v>
      </c>
    </row>
    <row r="221" spans="1:83" ht="14.25" customHeight="1">
      <c r="A221" s="30"/>
      <c r="B221" s="76">
        <v>215</v>
      </c>
      <c r="C221" s="5"/>
      <c r="D221" s="138"/>
      <c r="E221" s="5"/>
      <c r="F221" s="132"/>
      <c r="G221" s="5"/>
      <c r="H221" s="153"/>
      <c r="I221" s="91"/>
      <c r="J221" s="7"/>
      <c r="K221" s="7"/>
      <c r="L221" s="7"/>
      <c r="M221" s="7"/>
      <c r="N221" s="7"/>
      <c r="O221" s="7"/>
      <c r="P221" s="7"/>
      <c r="Q221" s="7"/>
      <c r="R221" s="7"/>
      <c r="CD221" s="75">
        <f t="shared" si="6"/>
        <v>0</v>
      </c>
      <c r="CE221" s="75">
        <f t="shared" si="7"/>
        <v>0</v>
      </c>
    </row>
    <row r="222" spans="1:83" ht="14.25" customHeight="1">
      <c r="A222" s="30"/>
      <c r="B222" s="76">
        <v>216</v>
      </c>
      <c r="C222" s="5"/>
      <c r="D222" s="138"/>
      <c r="E222" s="5"/>
      <c r="F222" s="132"/>
      <c r="G222" s="5"/>
      <c r="H222" s="153"/>
      <c r="I222" s="91"/>
      <c r="J222" s="7"/>
      <c r="K222" s="7"/>
      <c r="L222" s="7"/>
      <c r="M222" s="7"/>
      <c r="N222" s="7"/>
      <c r="O222" s="7"/>
      <c r="P222" s="7"/>
      <c r="Q222" s="7"/>
      <c r="R222" s="7"/>
      <c r="CD222" s="75">
        <f t="shared" si="6"/>
        <v>0</v>
      </c>
      <c r="CE222" s="75">
        <f t="shared" si="7"/>
        <v>0</v>
      </c>
    </row>
    <row r="223" spans="1:83" ht="14.25" customHeight="1">
      <c r="A223" s="30"/>
      <c r="B223" s="76">
        <v>217</v>
      </c>
      <c r="C223" s="5"/>
      <c r="D223" s="138"/>
      <c r="E223" s="5"/>
      <c r="F223" s="132"/>
      <c r="G223" s="5"/>
      <c r="H223" s="153"/>
      <c r="I223" s="91"/>
      <c r="J223" s="7"/>
      <c r="K223" s="7"/>
      <c r="L223" s="7"/>
      <c r="M223" s="7"/>
      <c r="N223" s="7"/>
      <c r="O223" s="7"/>
      <c r="P223" s="7"/>
      <c r="Q223" s="7"/>
      <c r="R223" s="7"/>
      <c r="CD223" s="75">
        <f t="shared" si="6"/>
        <v>0</v>
      </c>
      <c r="CE223" s="75">
        <f t="shared" si="7"/>
        <v>0</v>
      </c>
    </row>
    <row r="224" spans="1:83" ht="14.25" customHeight="1">
      <c r="A224" s="30"/>
      <c r="B224" s="76">
        <v>218</v>
      </c>
      <c r="C224" s="5"/>
      <c r="D224" s="138"/>
      <c r="E224" s="5"/>
      <c r="F224" s="132"/>
      <c r="G224" s="5"/>
      <c r="H224" s="153"/>
      <c r="I224" s="91"/>
      <c r="J224" s="7"/>
      <c r="K224" s="7"/>
      <c r="L224" s="7"/>
      <c r="M224" s="7"/>
      <c r="N224" s="7"/>
      <c r="O224" s="7"/>
      <c r="P224" s="7"/>
      <c r="Q224" s="7"/>
      <c r="R224" s="7"/>
      <c r="CD224" s="75">
        <f t="shared" si="6"/>
        <v>0</v>
      </c>
      <c r="CE224" s="75">
        <f t="shared" si="7"/>
        <v>0</v>
      </c>
    </row>
    <row r="225" spans="1:83" ht="14.25" customHeight="1">
      <c r="A225" s="30"/>
      <c r="B225" s="76">
        <v>219</v>
      </c>
      <c r="C225" s="5"/>
      <c r="D225" s="138"/>
      <c r="E225" s="5"/>
      <c r="F225" s="132"/>
      <c r="G225" s="5"/>
      <c r="H225" s="153"/>
      <c r="I225" s="91"/>
      <c r="J225" s="7"/>
      <c r="K225" s="7"/>
      <c r="L225" s="7"/>
      <c r="M225" s="7"/>
      <c r="N225" s="7"/>
      <c r="O225" s="7"/>
      <c r="P225" s="7"/>
      <c r="Q225" s="7"/>
      <c r="R225" s="7"/>
      <c r="CD225" s="75">
        <f t="shared" si="6"/>
        <v>0</v>
      </c>
      <c r="CE225" s="75">
        <f t="shared" si="7"/>
        <v>0</v>
      </c>
    </row>
    <row r="226" spans="1:83" ht="14.25" customHeight="1">
      <c r="A226" s="30"/>
      <c r="B226" s="76">
        <v>220</v>
      </c>
      <c r="C226" s="5"/>
      <c r="D226" s="138"/>
      <c r="E226" s="5"/>
      <c r="F226" s="132"/>
      <c r="G226" s="5"/>
      <c r="H226" s="153"/>
      <c r="I226" s="91"/>
      <c r="J226" s="7"/>
      <c r="K226" s="7"/>
      <c r="L226" s="7"/>
      <c r="M226" s="7"/>
      <c r="N226" s="7"/>
      <c r="O226" s="7"/>
      <c r="P226" s="7"/>
      <c r="Q226" s="7"/>
      <c r="R226" s="7"/>
      <c r="CD226" s="75">
        <f t="shared" si="6"/>
        <v>0</v>
      </c>
      <c r="CE226" s="75">
        <f t="shared" si="7"/>
        <v>0</v>
      </c>
    </row>
    <row r="227" spans="1:83" ht="14.25" customHeight="1">
      <c r="A227" s="30"/>
      <c r="B227" s="76">
        <v>221</v>
      </c>
      <c r="C227" s="5"/>
      <c r="D227" s="138"/>
      <c r="E227" s="5"/>
      <c r="F227" s="132"/>
      <c r="G227" s="5"/>
      <c r="H227" s="153"/>
      <c r="I227" s="91"/>
      <c r="J227" s="7"/>
      <c r="K227" s="7"/>
      <c r="L227" s="7"/>
      <c r="M227" s="7"/>
      <c r="N227" s="7"/>
      <c r="O227" s="7"/>
      <c r="P227" s="7"/>
      <c r="Q227" s="7"/>
      <c r="R227" s="7"/>
      <c r="CD227" s="75">
        <f t="shared" si="6"/>
        <v>0</v>
      </c>
      <c r="CE227" s="75">
        <f t="shared" si="7"/>
        <v>0</v>
      </c>
    </row>
    <row r="228" spans="1:83" ht="14.25" customHeight="1">
      <c r="A228" s="30"/>
      <c r="B228" s="76">
        <v>222</v>
      </c>
      <c r="C228" s="5"/>
      <c r="D228" s="138"/>
      <c r="E228" s="5"/>
      <c r="F228" s="132"/>
      <c r="G228" s="5"/>
      <c r="H228" s="153"/>
      <c r="I228" s="91"/>
      <c r="J228" s="7"/>
      <c r="K228" s="7"/>
      <c r="L228" s="7"/>
      <c r="M228" s="7"/>
      <c r="N228" s="7"/>
      <c r="O228" s="7"/>
      <c r="P228" s="7"/>
      <c r="Q228" s="7"/>
      <c r="R228" s="7"/>
      <c r="CD228" s="75">
        <f t="shared" si="6"/>
        <v>0</v>
      </c>
      <c r="CE228" s="75">
        <f t="shared" si="7"/>
        <v>0</v>
      </c>
    </row>
    <row r="229" spans="1:83" ht="14.25" customHeight="1">
      <c r="A229" s="30"/>
      <c r="B229" s="76">
        <v>223</v>
      </c>
      <c r="C229" s="5"/>
      <c r="D229" s="138"/>
      <c r="E229" s="5"/>
      <c r="F229" s="132"/>
      <c r="G229" s="5"/>
      <c r="H229" s="153"/>
      <c r="I229" s="91"/>
      <c r="J229" s="7"/>
      <c r="K229" s="7"/>
      <c r="L229" s="7"/>
      <c r="M229" s="7"/>
      <c r="N229" s="7"/>
      <c r="O229" s="7"/>
      <c r="P229" s="7"/>
      <c r="Q229" s="7"/>
      <c r="R229" s="7"/>
      <c r="CD229" s="75">
        <f t="shared" si="6"/>
        <v>0</v>
      </c>
      <c r="CE229" s="75">
        <f t="shared" si="7"/>
        <v>0</v>
      </c>
    </row>
    <row r="230" spans="1:83" ht="14.25" customHeight="1">
      <c r="A230" s="30"/>
      <c r="B230" s="76">
        <v>224</v>
      </c>
      <c r="C230" s="5"/>
      <c r="D230" s="138"/>
      <c r="E230" s="5"/>
      <c r="F230" s="132"/>
      <c r="G230" s="5"/>
      <c r="H230" s="153"/>
      <c r="I230" s="91"/>
      <c r="J230" s="7"/>
      <c r="K230" s="7"/>
      <c r="L230" s="7"/>
      <c r="M230" s="7"/>
      <c r="N230" s="7"/>
      <c r="O230" s="7"/>
      <c r="P230" s="7"/>
      <c r="Q230" s="7"/>
      <c r="R230" s="7"/>
      <c r="CD230" s="75">
        <f t="shared" si="6"/>
        <v>0</v>
      </c>
      <c r="CE230" s="75">
        <f t="shared" si="7"/>
        <v>0</v>
      </c>
    </row>
    <row r="231" spans="1:83" ht="14.25" customHeight="1">
      <c r="A231" s="30"/>
      <c r="B231" s="76">
        <v>225</v>
      </c>
      <c r="C231" s="5"/>
      <c r="D231" s="138"/>
      <c r="E231" s="5"/>
      <c r="F231" s="132"/>
      <c r="G231" s="5"/>
      <c r="H231" s="153"/>
      <c r="I231" s="91"/>
      <c r="J231" s="7"/>
      <c r="K231" s="7"/>
      <c r="L231" s="7"/>
      <c r="M231" s="7"/>
      <c r="N231" s="7"/>
      <c r="O231" s="7"/>
      <c r="P231" s="7"/>
      <c r="Q231" s="7"/>
      <c r="R231" s="7"/>
      <c r="CD231" s="75">
        <f t="shared" si="6"/>
        <v>0</v>
      </c>
      <c r="CE231" s="75">
        <f t="shared" si="7"/>
        <v>0</v>
      </c>
    </row>
    <row r="232" spans="1:83" ht="14.25" customHeight="1">
      <c r="A232" s="30"/>
      <c r="B232" s="76">
        <v>226</v>
      </c>
      <c r="C232" s="5"/>
      <c r="D232" s="138"/>
      <c r="E232" s="5"/>
      <c r="F232" s="132"/>
      <c r="G232" s="5"/>
      <c r="H232" s="153"/>
      <c r="I232" s="91"/>
      <c r="J232" s="7"/>
      <c r="K232" s="7"/>
      <c r="L232" s="7"/>
      <c r="M232" s="7"/>
      <c r="N232" s="7"/>
      <c r="O232" s="7"/>
      <c r="P232" s="7"/>
      <c r="Q232" s="7"/>
      <c r="R232" s="7"/>
      <c r="CD232" s="75">
        <f t="shared" si="6"/>
        <v>0</v>
      </c>
      <c r="CE232" s="75">
        <f t="shared" si="7"/>
        <v>0</v>
      </c>
    </row>
    <row r="233" spans="1:83" ht="14.25" customHeight="1">
      <c r="A233" s="30"/>
      <c r="B233" s="76">
        <v>227</v>
      </c>
      <c r="C233" s="5"/>
      <c r="D233" s="138"/>
      <c r="E233" s="5"/>
      <c r="F233" s="132"/>
      <c r="G233" s="5"/>
      <c r="H233" s="153"/>
      <c r="I233" s="91"/>
      <c r="J233" s="7"/>
      <c r="K233" s="7"/>
      <c r="L233" s="7"/>
      <c r="M233" s="7"/>
      <c r="N233" s="7"/>
      <c r="O233" s="7"/>
      <c r="P233" s="7"/>
      <c r="Q233" s="7"/>
      <c r="R233" s="7"/>
      <c r="CD233" s="75">
        <f t="shared" si="6"/>
        <v>0</v>
      </c>
      <c r="CE233" s="75">
        <f t="shared" si="7"/>
        <v>0</v>
      </c>
    </row>
    <row r="234" spans="1:83" ht="14.25" customHeight="1">
      <c r="A234" s="30"/>
      <c r="B234" s="76">
        <v>228</v>
      </c>
      <c r="C234" s="5"/>
      <c r="D234" s="138"/>
      <c r="E234" s="5"/>
      <c r="F234" s="132"/>
      <c r="G234" s="5"/>
      <c r="H234" s="153"/>
      <c r="I234" s="91"/>
      <c r="J234" s="7"/>
      <c r="K234" s="7"/>
      <c r="L234" s="7"/>
      <c r="M234" s="7"/>
      <c r="N234" s="7"/>
      <c r="O234" s="7"/>
      <c r="P234" s="7"/>
      <c r="Q234" s="7"/>
      <c r="R234" s="7"/>
      <c r="CD234" s="75">
        <f t="shared" si="6"/>
        <v>0</v>
      </c>
      <c r="CE234" s="75">
        <f t="shared" si="7"/>
        <v>0</v>
      </c>
    </row>
    <row r="235" spans="1:83" ht="14.25" customHeight="1">
      <c r="A235" s="30"/>
      <c r="B235" s="76">
        <v>229</v>
      </c>
      <c r="C235" s="5"/>
      <c r="D235" s="138"/>
      <c r="E235" s="5"/>
      <c r="F235" s="132"/>
      <c r="G235" s="5"/>
      <c r="H235" s="153"/>
      <c r="I235" s="91"/>
      <c r="J235" s="7"/>
      <c r="K235" s="7"/>
      <c r="L235" s="7"/>
      <c r="M235" s="7"/>
      <c r="N235" s="7"/>
      <c r="O235" s="7"/>
      <c r="P235" s="7"/>
      <c r="Q235" s="7"/>
      <c r="R235" s="7"/>
      <c r="CD235" s="75">
        <f t="shared" si="6"/>
        <v>0</v>
      </c>
      <c r="CE235" s="75">
        <f t="shared" si="7"/>
        <v>0</v>
      </c>
    </row>
    <row r="236" spans="1:83" ht="14.25" customHeight="1">
      <c r="A236" s="30"/>
      <c r="B236" s="76">
        <v>230</v>
      </c>
      <c r="C236" s="5"/>
      <c r="D236" s="138"/>
      <c r="E236" s="5"/>
      <c r="F236" s="132"/>
      <c r="G236" s="5"/>
      <c r="H236" s="153"/>
      <c r="I236" s="91"/>
      <c r="J236" s="7"/>
      <c r="K236" s="7"/>
      <c r="L236" s="7"/>
      <c r="M236" s="7"/>
      <c r="N236" s="7"/>
      <c r="O236" s="7"/>
      <c r="P236" s="7"/>
      <c r="Q236" s="7"/>
      <c r="R236" s="7"/>
      <c r="CD236" s="75">
        <f t="shared" si="6"/>
        <v>0</v>
      </c>
      <c r="CE236" s="75">
        <f t="shared" si="7"/>
        <v>0</v>
      </c>
    </row>
    <row r="237" spans="1:83" ht="14.25" customHeight="1">
      <c r="A237" s="30"/>
      <c r="B237" s="76">
        <v>231</v>
      </c>
      <c r="C237" s="5"/>
      <c r="D237" s="138"/>
      <c r="E237" s="5"/>
      <c r="F237" s="132"/>
      <c r="G237" s="5"/>
      <c r="H237" s="153"/>
      <c r="I237" s="91"/>
      <c r="J237" s="7"/>
      <c r="K237" s="7"/>
      <c r="L237" s="7"/>
      <c r="M237" s="7"/>
      <c r="N237" s="7"/>
      <c r="O237" s="7"/>
      <c r="P237" s="7"/>
      <c r="Q237" s="7"/>
      <c r="R237" s="7"/>
      <c r="CD237" s="75">
        <f t="shared" si="6"/>
        <v>0</v>
      </c>
      <c r="CE237" s="75">
        <f t="shared" si="7"/>
        <v>0</v>
      </c>
    </row>
    <row r="238" spans="1:83" ht="14.25" customHeight="1">
      <c r="A238" s="30"/>
      <c r="B238" s="76">
        <v>232</v>
      </c>
      <c r="C238" s="5"/>
      <c r="D238" s="138"/>
      <c r="E238" s="5"/>
      <c r="F238" s="132"/>
      <c r="G238" s="5"/>
      <c r="H238" s="153"/>
      <c r="I238" s="91"/>
      <c r="J238" s="7"/>
      <c r="K238" s="7"/>
      <c r="L238" s="7"/>
      <c r="M238" s="7"/>
      <c r="N238" s="7"/>
      <c r="O238" s="7"/>
      <c r="P238" s="7"/>
      <c r="Q238" s="7"/>
      <c r="R238" s="7"/>
      <c r="CD238" s="75">
        <f t="shared" si="6"/>
        <v>0</v>
      </c>
      <c r="CE238" s="75">
        <f t="shared" si="7"/>
        <v>0</v>
      </c>
    </row>
    <row r="239" spans="1:83" ht="14.25" customHeight="1">
      <c r="A239" s="30"/>
      <c r="B239" s="76">
        <v>233</v>
      </c>
      <c r="C239" s="5"/>
      <c r="D239" s="138"/>
      <c r="E239" s="5"/>
      <c r="F239" s="132"/>
      <c r="G239" s="5"/>
      <c r="H239" s="153"/>
      <c r="I239" s="91"/>
      <c r="J239" s="7"/>
      <c r="K239" s="7"/>
      <c r="L239" s="7"/>
      <c r="M239" s="7"/>
      <c r="N239" s="7"/>
      <c r="O239" s="7"/>
      <c r="P239" s="7"/>
      <c r="Q239" s="7"/>
      <c r="R239" s="7"/>
      <c r="CD239" s="75">
        <f t="shared" si="6"/>
        <v>0</v>
      </c>
      <c r="CE239" s="75">
        <f t="shared" si="7"/>
        <v>0</v>
      </c>
    </row>
    <row r="240" spans="1:83" ht="14.25" customHeight="1">
      <c r="A240" s="30"/>
      <c r="B240" s="76">
        <v>234</v>
      </c>
      <c r="C240" s="5"/>
      <c r="D240" s="138"/>
      <c r="E240" s="5"/>
      <c r="F240" s="132"/>
      <c r="G240" s="5"/>
      <c r="H240" s="153"/>
      <c r="I240" s="91"/>
      <c r="J240" s="7"/>
      <c r="K240" s="7"/>
      <c r="L240" s="7"/>
      <c r="M240" s="7"/>
      <c r="N240" s="7"/>
      <c r="O240" s="7"/>
      <c r="P240" s="7"/>
      <c r="Q240" s="7"/>
      <c r="R240" s="7"/>
      <c r="CD240" s="75">
        <f t="shared" si="6"/>
        <v>0</v>
      </c>
      <c r="CE240" s="75">
        <f t="shared" si="7"/>
        <v>0</v>
      </c>
    </row>
    <row r="241" spans="1:83" ht="14.25" customHeight="1">
      <c r="A241" s="30"/>
      <c r="B241" s="76">
        <v>235</v>
      </c>
      <c r="C241" s="5"/>
      <c r="D241" s="138"/>
      <c r="E241" s="5"/>
      <c r="F241" s="132"/>
      <c r="G241" s="5"/>
      <c r="H241" s="153"/>
      <c r="I241" s="91"/>
      <c r="J241" s="7"/>
      <c r="K241" s="7"/>
      <c r="L241" s="7"/>
      <c r="M241" s="7"/>
      <c r="N241" s="7"/>
      <c r="O241" s="7"/>
      <c r="P241" s="7"/>
      <c r="Q241" s="7"/>
      <c r="R241" s="7"/>
      <c r="CD241" s="75">
        <f t="shared" si="6"/>
        <v>0</v>
      </c>
      <c r="CE241" s="75">
        <f t="shared" si="7"/>
        <v>0</v>
      </c>
    </row>
    <row r="242" spans="1:83" ht="14.25" customHeight="1">
      <c r="A242" s="30"/>
      <c r="B242" s="76">
        <v>236</v>
      </c>
      <c r="C242" s="5"/>
      <c r="D242" s="138"/>
      <c r="E242" s="5"/>
      <c r="F242" s="132"/>
      <c r="G242" s="5"/>
      <c r="H242" s="153"/>
      <c r="I242" s="91"/>
      <c r="J242" s="7"/>
      <c r="K242" s="7"/>
      <c r="L242" s="7"/>
      <c r="M242" s="7"/>
      <c r="N242" s="7"/>
      <c r="O242" s="7"/>
      <c r="P242" s="7"/>
      <c r="Q242" s="7"/>
      <c r="R242" s="7"/>
      <c r="CD242" s="75">
        <f t="shared" si="6"/>
        <v>0</v>
      </c>
      <c r="CE242" s="75">
        <f t="shared" si="7"/>
        <v>0</v>
      </c>
    </row>
    <row r="243" spans="1:83" ht="14.25" customHeight="1">
      <c r="A243" s="30"/>
      <c r="B243" s="76">
        <v>237</v>
      </c>
      <c r="C243" s="5"/>
      <c r="D243" s="138"/>
      <c r="E243" s="5"/>
      <c r="F243" s="132"/>
      <c r="G243" s="5"/>
      <c r="H243" s="153"/>
      <c r="I243" s="91"/>
      <c r="J243" s="7"/>
      <c r="K243" s="7"/>
      <c r="L243" s="7"/>
      <c r="M243" s="7"/>
      <c r="N243" s="7"/>
      <c r="O243" s="7"/>
      <c r="P243" s="7"/>
      <c r="Q243" s="7"/>
      <c r="R243" s="7"/>
      <c r="CD243" s="75">
        <f t="shared" si="6"/>
        <v>0</v>
      </c>
      <c r="CE243" s="75">
        <f t="shared" si="7"/>
        <v>0</v>
      </c>
    </row>
    <row r="244" spans="1:83" ht="14.25" customHeight="1">
      <c r="A244" s="30"/>
      <c r="B244" s="76">
        <v>238</v>
      </c>
      <c r="C244" s="5"/>
      <c r="D244" s="138"/>
      <c r="E244" s="5"/>
      <c r="F244" s="132"/>
      <c r="G244" s="5"/>
      <c r="H244" s="153"/>
      <c r="I244" s="91"/>
      <c r="J244" s="7"/>
      <c r="K244" s="7"/>
      <c r="L244" s="7"/>
      <c r="M244" s="7"/>
      <c r="N244" s="7"/>
      <c r="O244" s="7"/>
      <c r="P244" s="7"/>
      <c r="Q244" s="7"/>
      <c r="R244" s="7"/>
      <c r="CD244" s="75">
        <f t="shared" si="6"/>
        <v>0</v>
      </c>
      <c r="CE244" s="75">
        <f t="shared" si="7"/>
        <v>0</v>
      </c>
    </row>
    <row r="245" spans="1:83" ht="14.25" customHeight="1">
      <c r="A245" s="30"/>
      <c r="B245" s="76">
        <v>239</v>
      </c>
      <c r="C245" s="5"/>
      <c r="D245" s="138"/>
      <c r="E245" s="5"/>
      <c r="F245" s="132"/>
      <c r="G245" s="5"/>
      <c r="H245" s="153"/>
      <c r="I245" s="91"/>
      <c r="J245" s="7"/>
      <c r="K245" s="7"/>
      <c r="L245" s="7"/>
      <c r="M245" s="7"/>
      <c r="N245" s="7"/>
      <c r="O245" s="7"/>
      <c r="P245" s="7"/>
      <c r="Q245" s="7"/>
      <c r="R245" s="7"/>
      <c r="CD245" s="75">
        <f t="shared" si="6"/>
        <v>0</v>
      </c>
      <c r="CE245" s="75">
        <f t="shared" si="7"/>
        <v>0</v>
      </c>
    </row>
    <row r="246" spans="1:83" ht="14.25" customHeight="1">
      <c r="A246" s="30"/>
      <c r="B246" s="76">
        <v>240</v>
      </c>
      <c r="C246" s="5"/>
      <c r="D246" s="138"/>
      <c r="E246" s="5"/>
      <c r="F246" s="132"/>
      <c r="G246" s="5"/>
      <c r="H246" s="153"/>
      <c r="I246" s="91"/>
      <c r="J246" s="7"/>
      <c r="K246" s="7"/>
      <c r="L246" s="7"/>
      <c r="M246" s="7"/>
      <c r="N246" s="7"/>
      <c r="O246" s="7"/>
      <c r="P246" s="7"/>
      <c r="Q246" s="7"/>
      <c r="R246" s="7"/>
      <c r="CD246" s="75">
        <f t="shared" si="6"/>
        <v>0</v>
      </c>
      <c r="CE246" s="75">
        <f t="shared" si="7"/>
        <v>0</v>
      </c>
    </row>
    <row r="247" spans="1:83" ht="14.25" customHeight="1">
      <c r="A247" s="30"/>
      <c r="B247" s="76">
        <v>241</v>
      </c>
      <c r="C247" s="5"/>
      <c r="D247" s="138"/>
      <c r="E247" s="5"/>
      <c r="F247" s="132"/>
      <c r="G247" s="5"/>
      <c r="H247" s="153"/>
      <c r="I247" s="91"/>
      <c r="J247" s="7"/>
      <c r="K247" s="7"/>
      <c r="L247" s="7"/>
      <c r="M247" s="7"/>
      <c r="N247" s="7"/>
      <c r="O247" s="7"/>
      <c r="P247" s="7"/>
      <c r="Q247" s="7"/>
      <c r="R247" s="7"/>
      <c r="CD247" s="75">
        <f t="shared" si="6"/>
        <v>0</v>
      </c>
      <c r="CE247" s="75">
        <f t="shared" si="7"/>
        <v>0</v>
      </c>
    </row>
    <row r="248" spans="1:83" ht="14.25" customHeight="1">
      <c r="A248" s="30"/>
      <c r="B248" s="76">
        <v>242</v>
      </c>
      <c r="C248" s="5"/>
      <c r="D248" s="138"/>
      <c r="E248" s="5"/>
      <c r="F248" s="132"/>
      <c r="G248" s="5"/>
      <c r="H248" s="153"/>
      <c r="I248" s="91"/>
      <c r="J248" s="7"/>
      <c r="K248" s="7"/>
      <c r="L248" s="7"/>
      <c r="M248" s="7"/>
      <c r="N248" s="7"/>
      <c r="O248" s="7"/>
      <c r="P248" s="7"/>
      <c r="Q248" s="7"/>
      <c r="R248" s="7"/>
      <c r="CD248" s="75">
        <f t="shared" si="6"/>
        <v>0</v>
      </c>
      <c r="CE248" s="75">
        <f t="shared" si="7"/>
        <v>0</v>
      </c>
    </row>
    <row r="249" spans="1:83" ht="14.25" customHeight="1">
      <c r="A249" s="30"/>
      <c r="B249" s="76">
        <v>243</v>
      </c>
      <c r="C249" s="5"/>
      <c r="D249" s="138"/>
      <c r="E249" s="5"/>
      <c r="F249" s="132"/>
      <c r="G249" s="5"/>
      <c r="H249" s="153"/>
      <c r="I249" s="91"/>
      <c r="J249" s="7"/>
      <c r="K249" s="7"/>
      <c r="L249" s="7"/>
      <c r="M249" s="7"/>
      <c r="N249" s="7"/>
      <c r="O249" s="7"/>
      <c r="P249" s="7"/>
      <c r="Q249" s="7"/>
      <c r="R249" s="7"/>
      <c r="CD249" s="75">
        <f t="shared" si="6"/>
        <v>0</v>
      </c>
      <c r="CE249" s="75">
        <f t="shared" si="7"/>
        <v>0</v>
      </c>
    </row>
    <row r="250" spans="1:83" ht="14.25" customHeight="1">
      <c r="A250" s="30"/>
      <c r="B250" s="76">
        <v>244</v>
      </c>
      <c r="C250" s="5"/>
      <c r="D250" s="138"/>
      <c r="E250" s="5"/>
      <c r="F250" s="132"/>
      <c r="G250" s="5"/>
      <c r="H250" s="153"/>
      <c r="I250" s="91"/>
      <c r="J250" s="7"/>
      <c r="K250" s="7"/>
      <c r="L250" s="7"/>
      <c r="M250" s="7"/>
      <c r="N250" s="7"/>
      <c r="O250" s="7"/>
      <c r="P250" s="7"/>
      <c r="Q250" s="7"/>
      <c r="R250" s="7"/>
      <c r="CD250" s="75">
        <f t="shared" si="6"/>
        <v>0</v>
      </c>
      <c r="CE250" s="75">
        <f t="shared" si="7"/>
        <v>0</v>
      </c>
    </row>
    <row r="251" spans="1:83" ht="14.25" customHeight="1">
      <c r="A251" s="30"/>
      <c r="B251" s="76">
        <v>245</v>
      </c>
      <c r="C251" s="5"/>
      <c r="D251" s="138"/>
      <c r="E251" s="5"/>
      <c r="F251" s="132"/>
      <c r="G251" s="5"/>
      <c r="H251" s="153"/>
      <c r="I251" s="91"/>
      <c r="J251" s="7"/>
      <c r="K251" s="7"/>
      <c r="L251" s="7"/>
      <c r="M251" s="7"/>
      <c r="N251" s="7"/>
      <c r="O251" s="7"/>
      <c r="P251" s="7"/>
      <c r="Q251" s="7"/>
      <c r="R251" s="7"/>
      <c r="CD251" s="75">
        <f t="shared" si="6"/>
        <v>0</v>
      </c>
      <c r="CE251" s="75">
        <f t="shared" si="7"/>
        <v>0</v>
      </c>
    </row>
    <row r="252" spans="1:83" ht="14.25" customHeight="1">
      <c r="A252" s="30"/>
      <c r="B252" s="76">
        <v>246</v>
      </c>
      <c r="C252" s="5"/>
      <c r="D252" s="138"/>
      <c r="E252" s="5"/>
      <c r="F252" s="132"/>
      <c r="G252" s="5"/>
      <c r="H252" s="153"/>
      <c r="I252" s="91"/>
      <c r="J252" s="7"/>
      <c r="K252" s="7"/>
      <c r="L252" s="7"/>
      <c r="M252" s="7"/>
      <c r="N252" s="7"/>
      <c r="O252" s="7"/>
      <c r="P252" s="7"/>
      <c r="Q252" s="7"/>
      <c r="R252" s="7"/>
      <c r="CD252" s="75">
        <f t="shared" si="6"/>
        <v>0</v>
      </c>
      <c r="CE252" s="75">
        <f t="shared" si="7"/>
        <v>0</v>
      </c>
    </row>
    <row r="253" spans="1:83" ht="14.25" customHeight="1">
      <c r="A253" s="30"/>
      <c r="B253" s="76">
        <v>247</v>
      </c>
      <c r="C253" s="5"/>
      <c r="D253" s="138"/>
      <c r="E253" s="5"/>
      <c r="F253" s="132"/>
      <c r="G253" s="5"/>
      <c r="H253" s="153"/>
      <c r="I253" s="91"/>
      <c r="J253" s="7"/>
      <c r="K253" s="7"/>
      <c r="L253" s="7"/>
      <c r="M253" s="7"/>
      <c r="N253" s="7"/>
      <c r="O253" s="7"/>
      <c r="P253" s="7"/>
      <c r="Q253" s="7"/>
      <c r="R253" s="7"/>
      <c r="CD253" s="75">
        <f t="shared" si="6"/>
        <v>0</v>
      </c>
      <c r="CE253" s="75">
        <f t="shared" si="7"/>
        <v>0</v>
      </c>
    </row>
    <row r="254" spans="1:83" ht="14.25" customHeight="1">
      <c r="A254" s="30"/>
      <c r="B254" s="76">
        <v>248</v>
      </c>
      <c r="C254" s="5"/>
      <c r="D254" s="138"/>
      <c r="E254" s="5"/>
      <c r="F254" s="132"/>
      <c r="G254" s="5"/>
      <c r="H254" s="153"/>
      <c r="I254" s="91"/>
      <c r="J254" s="7"/>
      <c r="K254" s="7"/>
      <c r="L254" s="7"/>
      <c r="M254" s="7"/>
      <c r="N254" s="7"/>
      <c r="O254" s="7"/>
      <c r="P254" s="7"/>
      <c r="Q254" s="7"/>
      <c r="R254" s="7"/>
      <c r="CD254" s="75">
        <f t="shared" si="6"/>
        <v>0</v>
      </c>
      <c r="CE254" s="75">
        <f t="shared" si="7"/>
        <v>0</v>
      </c>
    </row>
    <row r="255" spans="1:83" ht="14.25" customHeight="1">
      <c r="A255" s="30"/>
      <c r="B255" s="76">
        <v>249</v>
      </c>
      <c r="C255" s="5"/>
      <c r="D255" s="138"/>
      <c r="E255" s="5"/>
      <c r="F255" s="132"/>
      <c r="G255" s="5"/>
      <c r="H255" s="153"/>
      <c r="I255" s="91"/>
      <c r="J255" s="7"/>
      <c r="K255" s="7"/>
      <c r="L255" s="7"/>
      <c r="M255" s="7"/>
      <c r="N255" s="7"/>
      <c r="O255" s="7"/>
      <c r="P255" s="7"/>
      <c r="Q255" s="7"/>
      <c r="R255" s="7"/>
      <c r="CD255" s="75">
        <f t="shared" si="6"/>
        <v>0</v>
      </c>
      <c r="CE255" s="75">
        <f t="shared" si="7"/>
        <v>0</v>
      </c>
    </row>
    <row r="256" spans="1:83" ht="14.25" customHeight="1">
      <c r="A256" s="30"/>
      <c r="B256" s="76">
        <v>250</v>
      </c>
      <c r="C256" s="5"/>
      <c r="D256" s="138"/>
      <c r="E256" s="5"/>
      <c r="F256" s="132"/>
      <c r="G256" s="5"/>
      <c r="H256" s="153"/>
      <c r="I256" s="91"/>
      <c r="J256" s="7"/>
      <c r="K256" s="7"/>
      <c r="L256" s="7"/>
      <c r="M256" s="7"/>
      <c r="N256" s="7"/>
      <c r="O256" s="7"/>
      <c r="P256" s="7"/>
      <c r="Q256" s="7"/>
      <c r="R256" s="7"/>
      <c r="CD256" s="75">
        <f t="shared" si="6"/>
        <v>0</v>
      </c>
      <c r="CE256" s="75">
        <f t="shared" si="7"/>
        <v>0</v>
      </c>
    </row>
    <row r="257" spans="1:83" ht="14.25" customHeight="1">
      <c r="A257" s="30"/>
      <c r="B257" s="76">
        <v>251</v>
      </c>
      <c r="C257" s="5"/>
      <c r="D257" s="138"/>
      <c r="E257" s="5"/>
      <c r="F257" s="132"/>
      <c r="G257" s="5"/>
      <c r="H257" s="153"/>
      <c r="I257" s="91"/>
      <c r="J257" s="7"/>
      <c r="K257" s="7"/>
      <c r="L257" s="7"/>
      <c r="M257" s="7"/>
      <c r="N257" s="7"/>
      <c r="O257" s="7"/>
      <c r="P257" s="7"/>
      <c r="Q257" s="7"/>
      <c r="R257" s="7"/>
      <c r="CD257" s="75">
        <f t="shared" si="6"/>
        <v>0</v>
      </c>
      <c r="CE257" s="75">
        <f t="shared" si="7"/>
        <v>0</v>
      </c>
    </row>
    <row r="258" spans="1:83" ht="14.25" customHeight="1">
      <c r="A258" s="30"/>
      <c r="B258" s="76">
        <v>252</v>
      </c>
      <c r="C258" s="5"/>
      <c r="D258" s="138"/>
      <c r="E258" s="5"/>
      <c r="F258" s="132"/>
      <c r="G258" s="5"/>
      <c r="H258" s="153"/>
      <c r="I258" s="91"/>
      <c r="J258" s="7"/>
      <c r="K258" s="7"/>
      <c r="L258" s="7"/>
      <c r="M258" s="7"/>
      <c r="N258" s="7"/>
      <c r="O258" s="7"/>
      <c r="P258" s="7"/>
      <c r="Q258" s="7"/>
      <c r="R258" s="7"/>
      <c r="CD258" s="75">
        <f t="shared" si="6"/>
        <v>0</v>
      </c>
      <c r="CE258" s="75">
        <f t="shared" si="7"/>
        <v>0</v>
      </c>
    </row>
    <row r="259" spans="1:83" ht="14.25" customHeight="1">
      <c r="A259" s="30"/>
      <c r="B259" s="76">
        <v>253</v>
      </c>
      <c r="C259" s="5"/>
      <c r="D259" s="138"/>
      <c r="E259" s="5"/>
      <c r="F259" s="132"/>
      <c r="G259" s="5"/>
      <c r="H259" s="153"/>
      <c r="I259" s="91"/>
      <c r="J259" s="7"/>
      <c r="K259" s="7"/>
      <c r="L259" s="7"/>
      <c r="M259" s="7"/>
      <c r="N259" s="7"/>
      <c r="O259" s="7"/>
      <c r="P259" s="7"/>
      <c r="Q259" s="7"/>
      <c r="R259" s="7"/>
      <c r="CD259" s="75">
        <f t="shared" si="6"/>
        <v>0</v>
      </c>
      <c r="CE259" s="75">
        <f t="shared" si="7"/>
        <v>0</v>
      </c>
    </row>
    <row r="260" spans="1:83" ht="14.25" customHeight="1">
      <c r="A260" s="30"/>
      <c r="B260" s="76">
        <v>254</v>
      </c>
      <c r="C260" s="5"/>
      <c r="D260" s="138"/>
      <c r="E260" s="5"/>
      <c r="F260" s="132"/>
      <c r="G260" s="5"/>
      <c r="H260" s="153"/>
      <c r="I260" s="91"/>
      <c r="J260" s="7"/>
      <c r="K260" s="7"/>
      <c r="L260" s="7"/>
      <c r="M260" s="7"/>
      <c r="N260" s="7"/>
      <c r="O260" s="7"/>
      <c r="P260" s="7"/>
      <c r="Q260" s="7"/>
      <c r="R260" s="7"/>
      <c r="CD260" s="75">
        <f t="shared" si="6"/>
        <v>0</v>
      </c>
      <c r="CE260" s="75">
        <f t="shared" si="7"/>
        <v>0</v>
      </c>
    </row>
    <row r="261" spans="1:83" ht="14.25" customHeight="1">
      <c r="A261" s="30"/>
      <c r="B261" s="76">
        <v>255</v>
      </c>
      <c r="C261" s="5"/>
      <c r="D261" s="138"/>
      <c r="E261" s="5"/>
      <c r="F261" s="132"/>
      <c r="G261" s="5"/>
      <c r="H261" s="153"/>
      <c r="I261" s="91"/>
      <c r="J261" s="7"/>
      <c r="K261" s="7"/>
      <c r="L261" s="7"/>
      <c r="M261" s="7"/>
      <c r="N261" s="7"/>
      <c r="O261" s="7"/>
      <c r="P261" s="7"/>
      <c r="Q261" s="7"/>
      <c r="R261" s="7"/>
      <c r="CD261" s="75">
        <f t="shared" si="6"/>
        <v>0</v>
      </c>
      <c r="CE261" s="75">
        <f t="shared" si="7"/>
        <v>0</v>
      </c>
    </row>
    <row r="262" spans="1:83" ht="14.25" customHeight="1">
      <c r="A262" s="30"/>
      <c r="B262" s="76">
        <v>256</v>
      </c>
      <c r="C262" s="5"/>
      <c r="D262" s="138"/>
      <c r="E262" s="5"/>
      <c r="F262" s="132"/>
      <c r="G262" s="5"/>
      <c r="H262" s="153"/>
      <c r="I262" s="91"/>
      <c r="J262" s="7"/>
      <c r="K262" s="7"/>
      <c r="L262" s="7"/>
      <c r="M262" s="7"/>
      <c r="N262" s="7"/>
      <c r="O262" s="7"/>
      <c r="P262" s="7"/>
      <c r="Q262" s="7"/>
      <c r="R262" s="7"/>
      <c r="CD262" s="75">
        <f t="shared" si="6"/>
        <v>0</v>
      </c>
      <c r="CE262" s="75">
        <f t="shared" si="7"/>
        <v>0</v>
      </c>
    </row>
    <row r="263" spans="1:83" ht="14.25" customHeight="1">
      <c r="A263" s="30"/>
      <c r="B263" s="76">
        <v>257</v>
      </c>
      <c r="C263" s="5"/>
      <c r="D263" s="138"/>
      <c r="E263" s="5"/>
      <c r="F263" s="132"/>
      <c r="G263" s="5"/>
      <c r="H263" s="153"/>
      <c r="I263" s="91"/>
      <c r="J263" s="7"/>
      <c r="K263" s="7"/>
      <c r="L263" s="7"/>
      <c r="M263" s="7"/>
      <c r="N263" s="7"/>
      <c r="O263" s="7"/>
      <c r="P263" s="7"/>
      <c r="Q263" s="7"/>
      <c r="R263" s="7"/>
      <c r="CD263" s="75">
        <f t="shared" ref="CD263:CD326" si="8">IF(C263&lt;&gt;"",1,0)</f>
        <v>0</v>
      </c>
      <c r="CE263" s="75">
        <f t="shared" ref="CE263:CE326" si="9">IF(CD263=1,IF(E263&lt;&gt;"",IF(E263&lt;400,1,0),0),0)</f>
        <v>0</v>
      </c>
    </row>
    <row r="264" spans="1:83" ht="14.25" customHeight="1">
      <c r="A264" s="30"/>
      <c r="B264" s="76">
        <v>258</v>
      </c>
      <c r="C264" s="5"/>
      <c r="D264" s="138"/>
      <c r="E264" s="5"/>
      <c r="F264" s="132"/>
      <c r="G264" s="5"/>
      <c r="H264" s="153"/>
      <c r="I264" s="91"/>
      <c r="J264" s="7"/>
      <c r="K264" s="7"/>
      <c r="L264" s="7"/>
      <c r="M264" s="7"/>
      <c r="N264" s="7"/>
      <c r="O264" s="7"/>
      <c r="P264" s="7"/>
      <c r="Q264" s="7"/>
      <c r="R264" s="7"/>
      <c r="CD264" s="75">
        <f t="shared" si="8"/>
        <v>0</v>
      </c>
      <c r="CE264" s="75">
        <f t="shared" si="9"/>
        <v>0</v>
      </c>
    </row>
    <row r="265" spans="1:83" ht="14.25" customHeight="1">
      <c r="A265" s="30"/>
      <c r="B265" s="76">
        <v>259</v>
      </c>
      <c r="C265" s="5"/>
      <c r="D265" s="138"/>
      <c r="E265" s="5"/>
      <c r="F265" s="132"/>
      <c r="G265" s="5"/>
      <c r="H265" s="153"/>
      <c r="I265" s="91"/>
      <c r="J265" s="7"/>
      <c r="K265" s="7"/>
      <c r="L265" s="7"/>
      <c r="M265" s="7"/>
      <c r="N265" s="7"/>
      <c r="O265" s="7"/>
      <c r="P265" s="7"/>
      <c r="Q265" s="7"/>
      <c r="R265" s="7"/>
      <c r="CD265" s="75">
        <f t="shared" si="8"/>
        <v>0</v>
      </c>
      <c r="CE265" s="75">
        <f t="shared" si="9"/>
        <v>0</v>
      </c>
    </row>
    <row r="266" spans="1:83" ht="14.25" customHeight="1">
      <c r="A266" s="30"/>
      <c r="B266" s="76">
        <v>260</v>
      </c>
      <c r="C266" s="5"/>
      <c r="D266" s="138"/>
      <c r="E266" s="5"/>
      <c r="F266" s="132"/>
      <c r="G266" s="5"/>
      <c r="H266" s="153"/>
      <c r="I266" s="91"/>
      <c r="J266" s="7"/>
      <c r="K266" s="7"/>
      <c r="L266" s="7"/>
      <c r="M266" s="7"/>
      <c r="N266" s="7"/>
      <c r="O266" s="7"/>
      <c r="P266" s="7"/>
      <c r="Q266" s="7"/>
      <c r="R266" s="7"/>
      <c r="CD266" s="75">
        <f t="shared" si="8"/>
        <v>0</v>
      </c>
      <c r="CE266" s="75">
        <f t="shared" si="9"/>
        <v>0</v>
      </c>
    </row>
    <row r="267" spans="1:83" ht="14.25" customHeight="1">
      <c r="A267" s="30"/>
      <c r="B267" s="76">
        <v>261</v>
      </c>
      <c r="C267" s="5"/>
      <c r="D267" s="138"/>
      <c r="E267" s="5"/>
      <c r="F267" s="132"/>
      <c r="G267" s="5"/>
      <c r="H267" s="153"/>
      <c r="I267" s="91"/>
      <c r="J267" s="7"/>
      <c r="K267" s="7"/>
      <c r="L267" s="7"/>
      <c r="M267" s="7"/>
      <c r="N267" s="7"/>
      <c r="O267" s="7"/>
      <c r="P267" s="7"/>
      <c r="Q267" s="7"/>
      <c r="R267" s="7"/>
      <c r="CD267" s="75">
        <f t="shared" si="8"/>
        <v>0</v>
      </c>
      <c r="CE267" s="75">
        <f t="shared" si="9"/>
        <v>0</v>
      </c>
    </row>
    <row r="268" spans="1:83" ht="14.25" customHeight="1">
      <c r="A268" s="30"/>
      <c r="B268" s="76">
        <v>262</v>
      </c>
      <c r="C268" s="5"/>
      <c r="D268" s="138"/>
      <c r="E268" s="5"/>
      <c r="F268" s="132"/>
      <c r="G268" s="5"/>
      <c r="H268" s="153"/>
      <c r="I268" s="91"/>
      <c r="J268" s="7"/>
      <c r="K268" s="7"/>
      <c r="L268" s="7"/>
      <c r="M268" s="7"/>
      <c r="N268" s="7"/>
      <c r="O268" s="7"/>
      <c r="P268" s="7"/>
      <c r="Q268" s="7"/>
      <c r="R268" s="7"/>
      <c r="CD268" s="75">
        <f t="shared" si="8"/>
        <v>0</v>
      </c>
      <c r="CE268" s="75">
        <f t="shared" si="9"/>
        <v>0</v>
      </c>
    </row>
    <row r="269" spans="1:83" ht="14.25" customHeight="1">
      <c r="A269" s="30"/>
      <c r="B269" s="76">
        <v>263</v>
      </c>
      <c r="C269" s="5"/>
      <c r="D269" s="138"/>
      <c r="E269" s="5"/>
      <c r="F269" s="132"/>
      <c r="G269" s="5"/>
      <c r="H269" s="153"/>
      <c r="I269" s="91"/>
      <c r="J269" s="7"/>
      <c r="K269" s="7"/>
      <c r="L269" s="7"/>
      <c r="M269" s="7"/>
      <c r="N269" s="7"/>
      <c r="O269" s="7"/>
      <c r="P269" s="7"/>
      <c r="Q269" s="7"/>
      <c r="R269" s="7"/>
      <c r="CD269" s="75">
        <f t="shared" si="8"/>
        <v>0</v>
      </c>
      <c r="CE269" s="75">
        <f t="shared" si="9"/>
        <v>0</v>
      </c>
    </row>
    <row r="270" spans="1:83" ht="14.25" customHeight="1">
      <c r="A270" s="30"/>
      <c r="B270" s="76">
        <v>264</v>
      </c>
      <c r="C270" s="5"/>
      <c r="D270" s="138"/>
      <c r="E270" s="5"/>
      <c r="F270" s="132"/>
      <c r="G270" s="5"/>
      <c r="H270" s="153"/>
      <c r="I270" s="91"/>
      <c r="J270" s="7"/>
      <c r="K270" s="7"/>
      <c r="L270" s="7"/>
      <c r="M270" s="7"/>
      <c r="N270" s="7"/>
      <c r="O270" s="7"/>
      <c r="P270" s="7"/>
      <c r="Q270" s="7"/>
      <c r="R270" s="7"/>
      <c r="CD270" s="75">
        <f t="shared" si="8"/>
        <v>0</v>
      </c>
      <c r="CE270" s="75">
        <f t="shared" si="9"/>
        <v>0</v>
      </c>
    </row>
    <row r="271" spans="1:83" ht="14.25" customHeight="1">
      <c r="A271" s="30"/>
      <c r="B271" s="76">
        <v>265</v>
      </c>
      <c r="C271" s="5"/>
      <c r="D271" s="138"/>
      <c r="E271" s="5"/>
      <c r="F271" s="132"/>
      <c r="G271" s="5"/>
      <c r="H271" s="153"/>
      <c r="I271" s="91"/>
      <c r="J271" s="7"/>
      <c r="K271" s="7"/>
      <c r="L271" s="7"/>
      <c r="M271" s="7"/>
      <c r="N271" s="7"/>
      <c r="O271" s="7"/>
      <c r="P271" s="7"/>
      <c r="Q271" s="7"/>
      <c r="R271" s="7"/>
      <c r="CD271" s="75">
        <f t="shared" si="8"/>
        <v>0</v>
      </c>
      <c r="CE271" s="75">
        <f t="shared" si="9"/>
        <v>0</v>
      </c>
    </row>
    <row r="272" spans="1:83" ht="14.25" customHeight="1">
      <c r="A272" s="30"/>
      <c r="B272" s="76">
        <v>266</v>
      </c>
      <c r="C272" s="5"/>
      <c r="D272" s="138"/>
      <c r="E272" s="5"/>
      <c r="F272" s="132"/>
      <c r="G272" s="5"/>
      <c r="H272" s="153"/>
      <c r="I272" s="91"/>
      <c r="J272" s="7"/>
      <c r="K272" s="7"/>
      <c r="L272" s="7"/>
      <c r="M272" s="7"/>
      <c r="N272" s="7"/>
      <c r="O272" s="7"/>
      <c r="P272" s="7"/>
      <c r="Q272" s="7"/>
      <c r="R272" s="7"/>
      <c r="CD272" s="75">
        <f t="shared" si="8"/>
        <v>0</v>
      </c>
      <c r="CE272" s="75">
        <f t="shared" si="9"/>
        <v>0</v>
      </c>
    </row>
    <row r="273" spans="1:83" ht="14.25" customHeight="1">
      <c r="A273" s="30"/>
      <c r="B273" s="76">
        <v>267</v>
      </c>
      <c r="C273" s="5"/>
      <c r="D273" s="138"/>
      <c r="E273" s="5"/>
      <c r="F273" s="132"/>
      <c r="G273" s="5"/>
      <c r="H273" s="153"/>
      <c r="I273" s="91"/>
      <c r="J273" s="7"/>
      <c r="K273" s="7"/>
      <c r="L273" s="7"/>
      <c r="M273" s="7"/>
      <c r="N273" s="7"/>
      <c r="O273" s="7"/>
      <c r="P273" s="7"/>
      <c r="Q273" s="7"/>
      <c r="R273" s="7"/>
      <c r="CD273" s="75">
        <f t="shared" si="8"/>
        <v>0</v>
      </c>
      <c r="CE273" s="75">
        <f t="shared" si="9"/>
        <v>0</v>
      </c>
    </row>
    <row r="274" spans="1:83" ht="14.25" customHeight="1">
      <c r="A274" s="30"/>
      <c r="B274" s="76">
        <v>268</v>
      </c>
      <c r="C274" s="5"/>
      <c r="D274" s="138"/>
      <c r="E274" s="5"/>
      <c r="F274" s="132"/>
      <c r="G274" s="5"/>
      <c r="H274" s="153"/>
      <c r="I274" s="91"/>
      <c r="J274" s="7"/>
      <c r="K274" s="7"/>
      <c r="L274" s="7"/>
      <c r="M274" s="7"/>
      <c r="N274" s="7"/>
      <c r="O274" s="7"/>
      <c r="P274" s="7"/>
      <c r="Q274" s="7"/>
      <c r="R274" s="7"/>
      <c r="CD274" s="75">
        <f t="shared" si="8"/>
        <v>0</v>
      </c>
      <c r="CE274" s="75">
        <f t="shared" si="9"/>
        <v>0</v>
      </c>
    </row>
    <row r="275" spans="1:83" ht="14.25" customHeight="1">
      <c r="A275" s="30"/>
      <c r="B275" s="76">
        <v>269</v>
      </c>
      <c r="C275" s="5"/>
      <c r="D275" s="138"/>
      <c r="E275" s="5"/>
      <c r="F275" s="132"/>
      <c r="G275" s="5"/>
      <c r="H275" s="153"/>
      <c r="I275" s="91"/>
      <c r="J275" s="7"/>
      <c r="K275" s="7"/>
      <c r="L275" s="7"/>
      <c r="M275" s="7"/>
      <c r="N275" s="7"/>
      <c r="O275" s="7"/>
      <c r="P275" s="7"/>
      <c r="Q275" s="7"/>
      <c r="R275" s="7"/>
      <c r="CD275" s="75">
        <f t="shared" si="8"/>
        <v>0</v>
      </c>
      <c r="CE275" s="75">
        <f t="shared" si="9"/>
        <v>0</v>
      </c>
    </row>
    <row r="276" spans="1:83" ht="14.25" customHeight="1">
      <c r="A276" s="30"/>
      <c r="B276" s="76">
        <v>270</v>
      </c>
      <c r="C276" s="5"/>
      <c r="D276" s="138"/>
      <c r="E276" s="5"/>
      <c r="F276" s="132"/>
      <c r="G276" s="5"/>
      <c r="H276" s="153"/>
      <c r="I276" s="91"/>
      <c r="J276" s="7"/>
      <c r="K276" s="7"/>
      <c r="L276" s="7"/>
      <c r="M276" s="7"/>
      <c r="N276" s="7"/>
      <c r="O276" s="7"/>
      <c r="P276" s="7"/>
      <c r="Q276" s="7"/>
      <c r="R276" s="7"/>
      <c r="CD276" s="75">
        <f t="shared" si="8"/>
        <v>0</v>
      </c>
      <c r="CE276" s="75">
        <f t="shared" si="9"/>
        <v>0</v>
      </c>
    </row>
    <row r="277" spans="1:83" ht="14.25" customHeight="1">
      <c r="A277" s="30"/>
      <c r="B277" s="76">
        <v>271</v>
      </c>
      <c r="C277" s="5"/>
      <c r="D277" s="138"/>
      <c r="E277" s="5"/>
      <c r="F277" s="132"/>
      <c r="G277" s="5"/>
      <c r="H277" s="153"/>
      <c r="I277" s="91"/>
      <c r="J277" s="7"/>
      <c r="K277" s="7"/>
      <c r="L277" s="7"/>
      <c r="M277" s="7"/>
      <c r="N277" s="7"/>
      <c r="O277" s="7"/>
      <c r="P277" s="7"/>
      <c r="Q277" s="7"/>
      <c r="R277" s="7"/>
      <c r="CD277" s="75">
        <f t="shared" si="8"/>
        <v>0</v>
      </c>
      <c r="CE277" s="75">
        <f t="shared" si="9"/>
        <v>0</v>
      </c>
    </row>
    <row r="278" spans="1:83" ht="14.25" customHeight="1">
      <c r="A278" s="30"/>
      <c r="B278" s="76">
        <v>272</v>
      </c>
      <c r="C278" s="5"/>
      <c r="D278" s="138"/>
      <c r="E278" s="5"/>
      <c r="F278" s="132"/>
      <c r="G278" s="5"/>
      <c r="H278" s="153"/>
      <c r="I278" s="91"/>
      <c r="J278" s="7"/>
      <c r="K278" s="7"/>
      <c r="L278" s="7"/>
      <c r="M278" s="7"/>
      <c r="N278" s="7"/>
      <c r="O278" s="7"/>
      <c r="P278" s="7"/>
      <c r="Q278" s="7"/>
      <c r="R278" s="7"/>
      <c r="CD278" s="75">
        <f t="shared" si="8"/>
        <v>0</v>
      </c>
      <c r="CE278" s="75">
        <f t="shared" si="9"/>
        <v>0</v>
      </c>
    </row>
    <row r="279" spans="1:83" ht="14.25" customHeight="1">
      <c r="A279" s="30"/>
      <c r="B279" s="76">
        <v>273</v>
      </c>
      <c r="C279" s="5"/>
      <c r="D279" s="138"/>
      <c r="E279" s="5"/>
      <c r="F279" s="132"/>
      <c r="G279" s="5"/>
      <c r="H279" s="153"/>
      <c r="I279" s="91"/>
      <c r="J279" s="7"/>
      <c r="K279" s="7"/>
      <c r="L279" s="7"/>
      <c r="M279" s="7"/>
      <c r="N279" s="7"/>
      <c r="O279" s="7"/>
      <c r="P279" s="7"/>
      <c r="Q279" s="7"/>
      <c r="R279" s="7"/>
      <c r="CD279" s="75">
        <f t="shared" si="8"/>
        <v>0</v>
      </c>
      <c r="CE279" s="75">
        <f t="shared" si="9"/>
        <v>0</v>
      </c>
    </row>
    <row r="280" spans="1:83" ht="14.25" customHeight="1">
      <c r="A280" s="30"/>
      <c r="B280" s="76">
        <v>274</v>
      </c>
      <c r="C280" s="5"/>
      <c r="D280" s="138"/>
      <c r="E280" s="5"/>
      <c r="F280" s="132"/>
      <c r="G280" s="5"/>
      <c r="H280" s="153"/>
      <c r="I280" s="91"/>
      <c r="J280" s="7"/>
      <c r="K280" s="7"/>
      <c r="L280" s="7"/>
      <c r="M280" s="7"/>
      <c r="N280" s="7"/>
      <c r="O280" s="7"/>
      <c r="P280" s="7"/>
      <c r="Q280" s="7"/>
      <c r="R280" s="7"/>
      <c r="CD280" s="75">
        <f t="shared" si="8"/>
        <v>0</v>
      </c>
      <c r="CE280" s="75">
        <f t="shared" si="9"/>
        <v>0</v>
      </c>
    </row>
    <row r="281" spans="1:83" ht="14.25" customHeight="1">
      <c r="A281" s="30"/>
      <c r="B281" s="76">
        <v>275</v>
      </c>
      <c r="C281" s="5"/>
      <c r="D281" s="138"/>
      <c r="E281" s="5"/>
      <c r="F281" s="132"/>
      <c r="G281" s="5"/>
      <c r="H281" s="153"/>
      <c r="I281" s="91"/>
      <c r="J281" s="7"/>
      <c r="K281" s="7"/>
      <c r="L281" s="7"/>
      <c r="M281" s="7"/>
      <c r="N281" s="7"/>
      <c r="O281" s="7"/>
      <c r="P281" s="7"/>
      <c r="Q281" s="7"/>
      <c r="R281" s="7"/>
      <c r="CD281" s="75">
        <f t="shared" si="8"/>
        <v>0</v>
      </c>
      <c r="CE281" s="75">
        <f t="shared" si="9"/>
        <v>0</v>
      </c>
    </row>
    <row r="282" spans="1:83" ht="14.25" customHeight="1">
      <c r="A282" s="30"/>
      <c r="B282" s="76">
        <v>276</v>
      </c>
      <c r="C282" s="5"/>
      <c r="D282" s="138"/>
      <c r="E282" s="5"/>
      <c r="F282" s="132"/>
      <c r="G282" s="5"/>
      <c r="H282" s="153"/>
      <c r="I282" s="91"/>
      <c r="J282" s="7"/>
      <c r="K282" s="7"/>
      <c r="L282" s="7"/>
      <c r="M282" s="7"/>
      <c r="N282" s="7"/>
      <c r="O282" s="7"/>
      <c r="P282" s="7"/>
      <c r="Q282" s="7"/>
      <c r="R282" s="7"/>
      <c r="CD282" s="75">
        <f t="shared" si="8"/>
        <v>0</v>
      </c>
      <c r="CE282" s="75">
        <f t="shared" si="9"/>
        <v>0</v>
      </c>
    </row>
    <row r="283" spans="1:83" ht="14.25" customHeight="1">
      <c r="A283" s="30"/>
      <c r="B283" s="76">
        <v>277</v>
      </c>
      <c r="C283" s="5"/>
      <c r="D283" s="138"/>
      <c r="E283" s="5"/>
      <c r="F283" s="132"/>
      <c r="G283" s="5"/>
      <c r="H283" s="153"/>
      <c r="I283" s="91"/>
      <c r="J283" s="7"/>
      <c r="K283" s="7"/>
      <c r="L283" s="7"/>
      <c r="M283" s="7"/>
      <c r="N283" s="7"/>
      <c r="O283" s="7"/>
      <c r="P283" s="7"/>
      <c r="Q283" s="7"/>
      <c r="R283" s="7"/>
      <c r="CD283" s="75">
        <f t="shared" si="8"/>
        <v>0</v>
      </c>
      <c r="CE283" s="75">
        <f t="shared" si="9"/>
        <v>0</v>
      </c>
    </row>
    <row r="284" spans="1:83" ht="14.25" customHeight="1">
      <c r="A284" s="30"/>
      <c r="B284" s="76">
        <v>278</v>
      </c>
      <c r="C284" s="5"/>
      <c r="D284" s="138"/>
      <c r="E284" s="5"/>
      <c r="F284" s="132"/>
      <c r="G284" s="5"/>
      <c r="H284" s="153"/>
      <c r="I284" s="91"/>
      <c r="J284" s="7"/>
      <c r="K284" s="7"/>
      <c r="L284" s="7"/>
      <c r="M284" s="7"/>
      <c r="N284" s="7"/>
      <c r="O284" s="7"/>
      <c r="P284" s="7"/>
      <c r="Q284" s="7"/>
      <c r="R284" s="7"/>
      <c r="CD284" s="75">
        <f t="shared" si="8"/>
        <v>0</v>
      </c>
      <c r="CE284" s="75">
        <f t="shared" si="9"/>
        <v>0</v>
      </c>
    </row>
    <row r="285" spans="1:83" ht="14.25" customHeight="1">
      <c r="A285" s="30"/>
      <c r="B285" s="76">
        <v>279</v>
      </c>
      <c r="C285" s="5"/>
      <c r="D285" s="138"/>
      <c r="E285" s="5"/>
      <c r="F285" s="132"/>
      <c r="G285" s="5"/>
      <c r="H285" s="153"/>
      <c r="I285" s="91"/>
      <c r="J285" s="7"/>
      <c r="K285" s="7"/>
      <c r="L285" s="7"/>
      <c r="M285" s="7"/>
      <c r="N285" s="7"/>
      <c r="O285" s="7"/>
      <c r="P285" s="7"/>
      <c r="Q285" s="7"/>
      <c r="R285" s="7"/>
      <c r="CD285" s="75">
        <f t="shared" si="8"/>
        <v>0</v>
      </c>
      <c r="CE285" s="75">
        <f t="shared" si="9"/>
        <v>0</v>
      </c>
    </row>
    <row r="286" spans="1:83" ht="14.25" customHeight="1">
      <c r="A286" s="30"/>
      <c r="B286" s="76">
        <v>280</v>
      </c>
      <c r="C286" s="5"/>
      <c r="D286" s="138"/>
      <c r="E286" s="5"/>
      <c r="F286" s="132"/>
      <c r="G286" s="5"/>
      <c r="H286" s="153"/>
      <c r="I286" s="91"/>
      <c r="J286" s="7"/>
      <c r="K286" s="7"/>
      <c r="L286" s="7"/>
      <c r="M286" s="7"/>
      <c r="N286" s="7"/>
      <c r="O286" s="7"/>
      <c r="P286" s="7"/>
      <c r="Q286" s="7"/>
      <c r="R286" s="7"/>
      <c r="CD286" s="75">
        <f t="shared" si="8"/>
        <v>0</v>
      </c>
      <c r="CE286" s="75">
        <f t="shared" si="9"/>
        <v>0</v>
      </c>
    </row>
    <row r="287" spans="1:83" ht="14.25" customHeight="1">
      <c r="A287" s="30"/>
      <c r="B287" s="76">
        <v>281</v>
      </c>
      <c r="C287" s="5"/>
      <c r="D287" s="138"/>
      <c r="E287" s="5"/>
      <c r="F287" s="132"/>
      <c r="G287" s="5"/>
      <c r="H287" s="153"/>
      <c r="I287" s="91"/>
      <c r="J287" s="7"/>
      <c r="K287" s="7"/>
      <c r="L287" s="7"/>
      <c r="M287" s="7"/>
      <c r="N287" s="7"/>
      <c r="O287" s="7"/>
      <c r="P287" s="7"/>
      <c r="Q287" s="7"/>
      <c r="R287" s="7"/>
      <c r="CD287" s="75">
        <f t="shared" si="8"/>
        <v>0</v>
      </c>
      <c r="CE287" s="75">
        <f t="shared" si="9"/>
        <v>0</v>
      </c>
    </row>
    <row r="288" spans="1:83" ht="14.25" customHeight="1">
      <c r="A288" s="30"/>
      <c r="B288" s="76">
        <v>282</v>
      </c>
      <c r="C288" s="5"/>
      <c r="D288" s="138"/>
      <c r="E288" s="5"/>
      <c r="F288" s="132"/>
      <c r="G288" s="5"/>
      <c r="H288" s="153"/>
      <c r="I288" s="91"/>
      <c r="J288" s="7"/>
      <c r="K288" s="7"/>
      <c r="L288" s="7"/>
      <c r="M288" s="7"/>
      <c r="N288" s="7"/>
      <c r="O288" s="7"/>
      <c r="P288" s="7"/>
      <c r="Q288" s="7"/>
      <c r="R288" s="7"/>
      <c r="CD288" s="75">
        <f t="shared" si="8"/>
        <v>0</v>
      </c>
      <c r="CE288" s="75">
        <f t="shared" si="9"/>
        <v>0</v>
      </c>
    </row>
    <row r="289" spans="1:83" ht="14.25" customHeight="1">
      <c r="A289" s="30"/>
      <c r="B289" s="76">
        <v>283</v>
      </c>
      <c r="C289" s="5"/>
      <c r="D289" s="138"/>
      <c r="E289" s="5"/>
      <c r="F289" s="132"/>
      <c r="G289" s="5"/>
      <c r="H289" s="153"/>
      <c r="I289" s="91"/>
      <c r="J289" s="7"/>
      <c r="K289" s="7"/>
      <c r="L289" s="7"/>
      <c r="M289" s="7"/>
      <c r="N289" s="7"/>
      <c r="O289" s="7"/>
      <c r="P289" s="7"/>
      <c r="Q289" s="7"/>
      <c r="R289" s="7"/>
      <c r="CD289" s="75">
        <f t="shared" si="8"/>
        <v>0</v>
      </c>
      <c r="CE289" s="75">
        <f t="shared" si="9"/>
        <v>0</v>
      </c>
    </row>
    <row r="290" spans="1:83" ht="14.25" customHeight="1">
      <c r="A290" s="30"/>
      <c r="B290" s="76">
        <v>284</v>
      </c>
      <c r="C290" s="5"/>
      <c r="D290" s="138"/>
      <c r="E290" s="5"/>
      <c r="F290" s="132"/>
      <c r="G290" s="5"/>
      <c r="H290" s="153"/>
      <c r="I290" s="91"/>
      <c r="J290" s="7"/>
      <c r="K290" s="7"/>
      <c r="L290" s="7"/>
      <c r="M290" s="7"/>
      <c r="N290" s="7"/>
      <c r="O290" s="7"/>
      <c r="P290" s="7"/>
      <c r="Q290" s="7"/>
      <c r="R290" s="7"/>
      <c r="CD290" s="75">
        <f t="shared" si="8"/>
        <v>0</v>
      </c>
      <c r="CE290" s="75">
        <f t="shared" si="9"/>
        <v>0</v>
      </c>
    </row>
    <row r="291" spans="1:83" ht="14.25" customHeight="1">
      <c r="A291" s="30"/>
      <c r="B291" s="76">
        <v>285</v>
      </c>
      <c r="C291" s="5"/>
      <c r="D291" s="138"/>
      <c r="E291" s="5"/>
      <c r="F291" s="132"/>
      <c r="G291" s="5"/>
      <c r="H291" s="153"/>
      <c r="I291" s="91"/>
      <c r="J291" s="7"/>
      <c r="K291" s="7"/>
      <c r="L291" s="7"/>
      <c r="M291" s="7"/>
      <c r="N291" s="7"/>
      <c r="O291" s="7"/>
      <c r="P291" s="7"/>
      <c r="Q291" s="7"/>
      <c r="R291" s="7"/>
      <c r="CD291" s="75">
        <f t="shared" si="8"/>
        <v>0</v>
      </c>
      <c r="CE291" s="75">
        <f t="shared" si="9"/>
        <v>0</v>
      </c>
    </row>
    <row r="292" spans="1:83" ht="14.25" customHeight="1">
      <c r="A292" s="30"/>
      <c r="B292" s="76">
        <v>286</v>
      </c>
      <c r="C292" s="5"/>
      <c r="D292" s="138"/>
      <c r="E292" s="5"/>
      <c r="F292" s="132"/>
      <c r="G292" s="5"/>
      <c r="H292" s="153"/>
      <c r="I292" s="91"/>
      <c r="J292" s="7"/>
      <c r="K292" s="7"/>
      <c r="L292" s="7"/>
      <c r="M292" s="7"/>
      <c r="N292" s="7"/>
      <c r="O292" s="7"/>
      <c r="P292" s="7"/>
      <c r="Q292" s="7"/>
      <c r="R292" s="7"/>
      <c r="CD292" s="75">
        <f t="shared" si="8"/>
        <v>0</v>
      </c>
      <c r="CE292" s="75">
        <f t="shared" si="9"/>
        <v>0</v>
      </c>
    </row>
    <row r="293" spans="1:83" ht="14.25" customHeight="1">
      <c r="A293" s="30"/>
      <c r="B293" s="76">
        <v>287</v>
      </c>
      <c r="C293" s="5"/>
      <c r="D293" s="138"/>
      <c r="E293" s="5"/>
      <c r="F293" s="132"/>
      <c r="G293" s="5"/>
      <c r="H293" s="153"/>
      <c r="I293" s="91"/>
      <c r="J293" s="7"/>
      <c r="K293" s="7"/>
      <c r="L293" s="7"/>
      <c r="M293" s="7"/>
      <c r="N293" s="7"/>
      <c r="O293" s="7"/>
      <c r="P293" s="7"/>
      <c r="Q293" s="7"/>
      <c r="R293" s="7"/>
      <c r="CD293" s="75">
        <f t="shared" si="8"/>
        <v>0</v>
      </c>
      <c r="CE293" s="75">
        <f t="shared" si="9"/>
        <v>0</v>
      </c>
    </row>
    <row r="294" spans="1:83" ht="14.25" customHeight="1">
      <c r="A294" s="30"/>
      <c r="B294" s="76">
        <v>288</v>
      </c>
      <c r="C294" s="5"/>
      <c r="D294" s="138"/>
      <c r="E294" s="5"/>
      <c r="F294" s="132"/>
      <c r="G294" s="5"/>
      <c r="H294" s="153"/>
      <c r="I294" s="91"/>
      <c r="J294" s="7"/>
      <c r="K294" s="7"/>
      <c r="L294" s="7"/>
      <c r="M294" s="7"/>
      <c r="N294" s="7"/>
      <c r="O294" s="7"/>
      <c r="P294" s="7"/>
      <c r="Q294" s="7"/>
      <c r="R294" s="7"/>
      <c r="CD294" s="75">
        <f t="shared" si="8"/>
        <v>0</v>
      </c>
      <c r="CE294" s="75">
        <f t="shared" si="9"/>
        <v>0</v>
      </c>
    </row>
    <row r="295" spans="1:83" ht="14.25" customHeight="1">
      <c r="A295" s="30"/>
      <c r="B295" s="76">
        <v>289</v>
      </c>
      <c r="C295" s="5"/>
      <c r="D295" s="138"/>
      <c r="E295" s="5"/>
      <c r="F295" s="132"/>
      <c r="G295" s="5"/>
      <c r="H295" s="153"/>
      <c r="I295" s="91"/>
      <c r="J295" s="7"/>
      <c r="K295" s="7"/>
      <c r="L295" s="7"/>
      <c r="M295" s="7"/>
      <c r="N295" s="7"/>
      <c r="O295" s="7"/>
      <c r="P295" s="7"/>
      <c r="Q295" s="7"/>
      <c r="R295" s="7"/>
      <c r="CD295" s="75">
        <f t="shared" si="8"/>
        <v>0</v>
      </c>
      <c r="CE295" s="75">
        <f t="shared" si="9"/>
        <v>0</v>
      </c>
    </row>
    <row r="296" spans="1:83" ht="14.25" customHeight="1">
      <c r="A296" s="30"/>
      <c r="B296" s="76">
        <v>290</v>
      </c>
      <c r="C296" s="5"/>
      <c r="D296" s="138"/>
      <c r="E296" s="5"/>
      <c r="F296" s="132"/>
      <c r="G296" s="5"/>
      <c r="H296" s="153"/>
      <c r="I296" s="91"/>
      <c r="J296" s="7"/>
      <c r="K296" s="7"/>
      <c r="L296" s="7"/>
      <c r="M296" s="7"/>
      <c r="N296" s="7"/>
      <c r="O296" s="7"/>
      <c r="P296" s="7"/>
      <c r="Q296" s="7"/>
      <c r="R296" s="7"/>
      <c r="CD296" s="75">
        <f t="shared" si="8"/>
        <v>0</v>
      </c>
      <c r="CE296" s="75">
        <f t="shared" si="9"/>
        <v>0</v>
      </c>
    </row>
    <row r="297" spans="1:83" ht="14.25" customHeight="1">
      <c r="A297" s="30"/>
      <c r="B297" s="76">
        <v>291</v>
      </c>
      <c r="C297" s="5"/>
      <c r="D297" s="138"/>
      <c r="E297" s="5"/>
      <c r="F297" s="132"/>
      <c r="G297" s="5"/>
      <c r="H297" s="153"/>
      <c r="I297" s="91"/>
      <c r="J297" s="7"/>
      <c r="K297" s="7"/>
      <c r="L297" s="7"/>
      <c r="M297" s="7"/>
      <c r="N297" s="7"/>
      <c r="O297" s="7"/>
      <c r="P297" s="7"/>
      <c r="Q297" s="7"/>
      <c r="R297" s="7"/>
      <c r="CD297" s="75">
        <f t="shared" si="8"/>
        <v>0</v>
      </c>
      <c r="CE297" s="75">
        <f t="shared" si="9"/>
        <v>0</v>
      </c>
    </row>
    <row r="298" spans="1:83" ht="14.25" customHeight="1">
      <c r="A298" s="30"/>
      <c r="B298" s="76">
        <v>292</v>
      </c>
      <c r="C298" s="5"/>
      <c r="D298" s="138"/>
      <c r="E298" s="5"/>
      <c r="F298" s="132"/>
      <c r="G298" s="5"/>
      <c r="H298" s="153"/>
      <c r="I298" s="91"/>
      <c r="J298" s="7"/>
      <c r="K298" s="7"/>
      <c r="L298" s="7"/>
      <c r="M298" s="7"/>
      <c r="N298" s="7"/>
      <c r="O298" s="7"/>
      <c r="P298" s="7"/>
      <c r="Q298" s="7"/>
      <c r="R298" s="7"/>
      <c r="CD298" s="75">
        <f t="shared" si="8"/>
        <v>0</v>
      </c>
      <c r="CE298" s="75">
        <f t="shared" si="9"/>
        <v>0</v>
      </c>
    </row>
    <row r="299" spans="1:83" ht="14.25" customHeight="1">
      <c r="A299" s="30"/>
      <c r="B299" s="76">
        <v>293</v>
      </c>
      <c r="C299" s="5"/>
      <c r="D299" s="138"/>
      <c r="E299" s="5"/>
      <c r="F299" s="132"/>
      <c r="G299" s="5"/>
      <c r="H299" s="153"/>
      <c r="I299" s="91"/>
      <c r="J299" s="7"/>
      <c r="K299" s="7"/>
      <c r="L299" s="7"/>
      <c r="M299" s="7"/>
      <c r="N299" s="7"/>
      <c r="O299" s="7"/>
      <c r="P299" s="7"/>
      <c r="Q299" s="7"/>
      <c r="R299" s="7"/>
      <c r="CD299" s="75">
        <f t="shared" si="8"/>
        <v>0</v>
      </c>
      <c r="CE299" s="75">
        <f t="shared" si="9"/>
        <v>0</v>
      </c>
    </row>
    <row r="300" spans="1:83" ht="14.25" customHeight="1">
      <c r="A300" s="30"/>
      <c r="B300" s="76">
        <v>294</v>
      </c>
      <c r="C300" s="5"/>
      <c r="D300" s="138"/>
      <c r="E300" s="5"/>
      <c r="F300" s="132"/>
      <c r="G300" s="5"/>
      <c r="H300" s="153"/>
      <c r="I300" s="91"/>
      <c r="J300" s="7"/>
      <c r="K300" s="7"/>
      <c r="L300" s="7"/>
      <c r="M300" s="7"/>
      <c r="N300" s="7"/>
      <c r="O300" s="7"/>
      <c r="P300" s="7"/>
      <c r="Q300" s="7"/>
      <c r="R300" s="7"/>
      <c r="CD300" s="75">
        <f t="shared" si="8"/>
        <v>0</v>
      </c>
      <c r="CE300" s="75">
        <f t="shared" si="9"/>
        <v>0</v>
      </c>
    </row>
    <row r="301" spans="1:83" ht="14.25" customHeight="1">
      <c r="A301" s="30"/>
      <c r="B301" s="76">
        <v>295</v>
      </c>
      <c r="C301" s="5"/>
      <c r="D301" s="138"/>
      <c r="E301" s="5"/>
      <c r="F301" s="132"/>
      <c r="G301" s="5"/>
      <c r="H301" s="153"/>
      <c r="I301" s="91"/>
      <c r="J301" s="7"/>
      <c r="K301" s="7"/>
      <c r="L301" s="7"/>
      <c r="M301" s="7"/>
      <c r="N301" s="7"/>
      <c r="O301" s="7"/>
      <c r="P301" s="7"/>
      <c r="Q301" s="7"/>
      <c r="R301" s="7"/>
      <c r="CD301" s="75">
        <f t="shared" si="8"/>
        <v>0</v>
      </c>
      <c r="CE301" s="75">
        <f t="shared" si="9"/>
        <v>0</v>
      </c>
    </row>
    <row r="302" spans="1:83" ht="14.25" customHeight="1">
      <c r="A302" s="30"/>
      <c r="B302" s="76">
        <v>296</v>
      </c>
      <c r="C302" s="5"/>
      <c r="D302" s="138"/>
      <c r="E302" s="5"/>
      <c r="F302" s="132"/>
      <c r="G302" s="5"/>
      <c r="H302" s="153"/>
      <c r="I302" s="91"/>
      <c r="J302" s="7"/>
      <c r="K302" s="7"/>
      <c r="L302" s="7"/>
      <c r="M302" s="7"/>
      <c r="N302" s="7"/>
      <c r="O302" s="7"/>
      <c r="P302" s="7"/>
      <c r="Q302" s="7"/>
      <c r="R302" s="7"/>
      <c r="CD302" s="75">
        <f t="shared" si="8"/>
        <v>0</v>
      </c>
      <c r="CE302" s="75">
        <f t="shared" si="9"/>
        <v>0</v>
      </c>
    </row>
    <row r="303" spans="1:83" ht="14.25" customHeight="1">
      <c r="A303" s="30"/>
      <c r="B303" s="76">
        <v>297</v>
      </c>
      <c r="C303" s="5"/>
      <c r="D303" s="138"/>
      <c r="E303" s="5"/>
      <c r="F303" s="132"/>
      <c r="G303" s="5"/>
      <c r="H303" s="153"/>
      <c r="I303" s="91"/>
      <c r="J303" s="7"/>
      <c r="K303" s="7"/>
      <c r="L303" s="7"/>
      <c r="M303" s="7"/>
      <c r="N303" s="7"/>
      <c r="O303" s="7"/>
      <c r="P303" s="7"/>
      <c r="Q303" s="7"/>
      <c r="R303" s="7"/>
      <c r="CD303" s="75">
        <f t="shared" si="8"/>
        <v>0</v>
      </c>
      <c r="CE303" s="75">
        <f t="shared" si="9"/>
        <v>0</v>
      </c>
    </row>
    <row r="304" spans="1:83" ht="14.25" customHeight="1">
      <c r="A304" s="30"/>
      <c r="B304" s="76">
        <v>298</v>
      </c>
      <c r="C304" s="5"/>
      <c r="D304" s="138"/>
      <c r="E304" s="5"/>
      <c r="F304" s="132"/>
      <c r="G304" s="5"/>
      <c r="H304" s="153"/>
      <c r="I304" s="91"/>
      <c r="J304" s="7"/>
      <c r="K304" s="7"/>
      <c r="L304" s="7"/>
      <c r="M304" s="7"/>
      <c r="N304" s="7"/>
      <c r="O304" s="7"/>
      <c r="P304" s="7"/>
      <c r="Q304" s="7"/>
      <c r="R304" s="7"/>
      <c r="CD304" s="75">
        <f t="shared" si="8"/>
        <v>0</v>
      </c>
      <c r="CE304" s="75">
        <f t="shared" si="9"/>
        <v>0</v>
      </c>
    </row>
    <row r="305" spans="1:83" ht="14.25" customHeight="1">
      <c r="A305" s="30"/>
      <c r="B305" s="76">
        <v>299</v>
      </c>
      <c r="C305" s="5"/>
      <c r="D305" s="138"/>
      <c r="E305" s="5"/>
      <c r="F305" s="132"/>
      <c r="G305" s="5"/>
      <c r="H305" s="153"/>
      <c r="I305" s="91"/>
      <c r="J305" s="7"/>
      <c r="K305" s="7"/>
      <c r="L305" s="7"/>
      <c r="M305" s="7"/>
      <c r="N305" s="7"/>
      <c r="O305" s="7"/>
      <c r="P305" s="7"/>
      <c r="Q305" s="7"/>
      <c r="R305" s="7"/>
      <c r="CD305" s="75">
        <f t="shared" si="8"/>
        <v>0</v>
      </c>
      <c r="CE305" s="75">
        <f t="shared" si="9"/>
        <v>0</v>
      </c>
    </row>
    <row r="306" spans="1:83" ht="14.25" customHeight="1">
      <c r="A306" s="30"/>
      <c r="B306" s="76">
        <v>300</v>
      </c>
      <c r="C306" s="5"/>
      <c r="D306" s="138"/>
      <c r="E306" s="5"/>
      <c r="F306" s="132"/>
      <c r="G306" s="5"/>
      <c r="H306" s="153"/>
      <c r="I306" s="91"/>
      <c r="J306" s="7"/>
      <c r="K306" s="7"/>
      <c r="L306" s="7"/>
      <c r="M306" s="7"/>
      <c r="N306" s="7"/>
      <c r="O306" s="7"/>
      <c r="P306" s="7"/>
      <c r="Q306" s="7"/>
      <c r="R306" s="7"/>
      <c r="CD306" s="75">
        <f t="shared" si="8"/>
        <v>0</v>
      </c>
      <c r="CE306" s="75">
        <f t="shared" si="9"/>
        <v>0</v>
      </c>
    </row>
    <row r="307" spans="1:83" ht="14.25" customHeight="1">
      <c r="A307" s="30"/>
      <c r="B307" s="76">
        <v>301</v>
      </c>
      <c r="C307" s="5"/>
      <c r="D307" s="138"/>
      <c r="E307" s="5"/>
      <c r="F307" s="132"/>
      <c r="G307" s="5"/>
      <c r="H307" s="153"/>
      <c r="I307" s="91"/>
      <c r="J307" s="7"/>
      <c r="K307" s="7"/>
      <c r="L307" s="7"/>
      <c r="M307" s="7"/>
      <c r="N307" s="7"/>
      <c r="O307" s="7"/>
      <c r="P307" s="7"/>
      <c r="Q307" s="7"/>
      <c r="R307" s="7"/>
      <c r="CD307" s="75">
        <f t="shared" si="8"/>
        <v>0</v>
      </c>
      <c r="CE307" s="75">
        <f t="shared" si="9"/>
        <v>0</v>
      </c>
    </row>
    <row r="308" spans="1:83" ht="14.25" customHeight="1">
      <c r="A308" s="30"/>
      <c r="B308" s="76">
        <v>302</v>
      </c>
      <c r="C308" s="5"/>
      <c r="D308" s="138"/>
      <c r="E308" s="5"/>
      <c r="F308" s="132"/>
      <c r="G308" s="5"/>
      <c r="H308" s="153"/>
      <c r="I308" s="91"/>
      <c r="J308" s="7"/>
      <c r="K308" s="7"/>
      <c r="L308" s="7"/>
      <c r="M308" s="7"/>
      <c r="N308" s="7"/>
      <c r="O308" s="7"/>
      <c r="P308" s="7"/>
      <c r="Q308" s="7"/>
      <c r="R308" s="7"/>
      <c r="CD308" s="75">
        <f t="shared" si="8"/>
        <v>0</v>
      </c>
      <c r="CE308" s="75">
        <f t="shared" si="9"/>
        <v>0</v>
      </c>
    </row>
    <row r="309" spans="1:83" ht="14.25" customHeight="1">
      <c r="A309" s="30"/>
      <c r="B309" s="76">
        <v>303</v>
      </c>
      <c r="C309" s="5"/>
      <c r="D309" s="138"/>
      <c r="E309" s="5"/>
      <c r="F309" s="132"/>
      <c r="G309" s="5"/>
      <c r="H309" s="153"/>
      <c r="I309" s="91"/>
      <c r="J309" s="7"/>
      <c r="K309" s="7"/>
      <c r="L309" s="7"/>
      <c r="M309" s="7"/>
      <c r="N309" s="7"/>
      <c r="O309" s="7"/>
      <c r="P309" s="7"/>
      <c r="Q309" s="7"/>
      <c r="R309" s="7"/>
      <c r="CD309" s="75">
        <f t="shared" si="8"/>
        <v>0</v>
      </c>
      <c r="CE309" s="75">
        <f t="shared" si="9"/>
        <v>0</v>
      </c>
    </row>
    <row r="310" spans="1:83" ht="14.25" customHeight="1">
      <c r="A310" s="30"/>
      <c r="B310" s="76">
        <v>304</v>
      </c>
      <c r="C310" s="5"/>
      <c r="D310" s="138"/>
      <c r="E310" s="5"/>
      <c r="F310" s="132"/>
      <c r="G310" s="5"/>
      <c r="H310" s="153"/>
      <c r="I310" s="91"/>
      <c r="J310" s="7"/>
      <c r="K310" s="7"/>
      <c r="L310" s="7"/>
      <c r="M310" s="7"/>
      <c r="N310" s="7"/>
      <c r="O310" s="7"/>
      <c r="P310" s="7"/>
      <c r="Q310" s="7"/>
      <c r="R310" s="7"/>
      <c r="CD310" s="75">
        <f t="shared" si="8"/>
        <v>0</v>
      </c>
      <c r="CE310" s="75">
        <f t="shared" si="9"/>
        <v>0</v>
      </c>
    </row>
    <row r="311" spans="1:83" ht="14.25" customHeight="1">
      <c r="A311" s="30"/>
      <c r="B311" s="76">
        <v>305</v>
      </c>
      <c r="C311" s="5"/>
      <c r="D311" s="138"/>
      <c r="E311" s="5"/>
      <c r="F311" s="132"/>
      <c r="G311" s="5"/>
      <c r="H311" s="153"/>
      <c r="I311" s="91"/>
      <c r="J311" s="7"/>
      <c r="K311" s="7"/>
      <c r="L311" s="7"/>
      <c r="M311" s="7"/>
      <c r="N311" s="7"/>
      <c r="O311" s="7"/>
      <c r="P311" s="7"/>
      <c r="Q311" s="7"/>
      <c r="R311" s="7"/>
      <c r="CD311" s="75">
        <f t="shared" si="8"/>
        <v>0</v>
      </c>
      <c r="CE311" s="75">
        <f t="shared" si="9"/>
        <v>0</v>
      </c>
    </row>
    <row r="312" spans="1:83" ht="14.25" customHeight="1">
      <c r="A312" s="30"/>
      <c r="B312" s="76">
        <v>306</v>
      </c>
      <c r="C312" s="5"/>
      <c r="D312" s="138"/>
      <c r="E312" s="5"/>
      <c r="F312" s="132"/>
      <c r="G312" s="5"/>
      <c r="H312" s="153"/>
      <c r="I312" s="91"/>
      <c r="J312" s="7"/>
      <c r="K312" s="7"/>
      <c r="L312" s="7"/>
      <c r="M312" s="7"/>
      <c r="N312" s="7"/>
      <c r="O312" s="7"/>
      <c r="P312" s="7"/>
      <c r="Q312" s="7"/>
      <c r="R312" s="7"/>
      <c r="CD312" s="75">
        <f t="shared" si="8"/>
        <v>0</v>
      </c>
      <c r="CE312" s="75">
        <f t="shared" si="9"/>
        <v>0</v>
      </c>
    </row>
    <row r="313" spans="1:83" ht="14.25" customHeight="1">
      <c r="A313" s="30"/>
      <c r="B313" s="76">
        <v>307</v>
      </c>
      <c r="C313" s="5"/>
      <c r="D313" s="138"/>
      <c r="E313" s="5"/>
      <c r="F313" s="132"/>
      <c r="G313" s="5"/>
      <c r="H313" s="153"/>
      <c r="I313" s="91"/>
      <c r="J313" s="7"/>
      <c r="K313" s="7"/>
      <c r="L313" s="7"/>
      <c r="M313" s="7"/>
      <c r="N313" s="7"/>
      <c r="O313" s="7"/>
      <c r="P313" s="7"/>
      <c r="Q313" s="7"/>
      <c r="R313" s="7"/>
      <c r="CD313" s="75">
        <f t="shared" si="8"/>
        <v>0</v>
      </c>
      <c r="CE313" s="75">
        <f t="shared" si="9"/>
        <v>0</v>
      </c>
    </row>
    <row r="314" spans="1:83" ht="14.25" customHeight="1">
      <c r="A314" s="30"/>
      <c r="B314" s="76">
        <v>308</v>
      </c>
      <c r="C314" s="5"/>
      <c r="D314" s="138"/>
      <c r="E314" s="5"/>
      <c r="F314" s="132"/>
      <c r="G314" s="5"/>
      <c r="H314" s="153"/>
      <c r="I314" s="91"/>
      <c r="J314" s="7"/>
      <c r="K314" s="7"/>
      <c r="L314" s="7"/>
      <c r="M314" s="7"/>
      <c r="N314" s="7"/>
      <c r="O314" s="7"/>
      <c r="P314" s="7"/>
      <c r="Q314" s="7"/>
      <c r="R314" s="7"/>
      <c r="CD314" s="75">
        <f t="shared" si="8"/>
        <v>0</v>
      </c>
      <c r="CE314" s="75">
        <f t="shared" si="9"/>
        <v>0</v>
      </c>
    </row>
    <row r="315" spans="1:83" ht="14.25" customHeight="1">
      <c r="A315" s="30"/>
      <c r="B315" s="76">
        <v>309</v>
      </c>
      <c r="C315" s="5"/>
      <c r="D315" s="138"/>
      <c r="E315" s="5"/>
      <c r="F315" s="132"/>
      <c r="G315" s="5"/>
      <c r="H315" s="153"/>
      <c r="I315" s="91"/>
      <c r="J315" s="7"/>
      <c r="K315" s="7"/>
      <c r="L315" s="7"/>
      <c r="M315" s="7"/>
      <c r="N315" s="7"/>
      <c r="O315" s="7"/>
      <c r="P315" s="7"/>
      <c r="Q315" s="7"/>
      <c r="R315" s="7"/>
      <c r="CD315" s="75">
        <f t="shared" si="8"/>
        <v>0</v>
      </c>
      <c r="CE315" s="75">
        <f t="shared" si="9"/>
        <v>0</v>
      </c>
    </row>
    <row r="316" spans="1:83" ht="14.25" customHeight="1">
      <c r="A316" s="30"/>
      <c r="B316" s="76">
        <v>310</v>
      </c>
      <c r="C316" s="5"/>
      <c r="D316" s="138"/>
      <c r="E316" s="5"/>
      <c r="F316" s="132"/>
      <c r="G316" s="5"/>
      <c r="H316" s="153"/>
      <c r="I316" s="91"/>
      <c r="J316" s="7"/>
      <c r="K316" s="7"/>
      <c r="L316" s="7"/>
      <c r="M316" s="7"/>
      <c r="N316" s="7"/>
      <c r="O316" s="7"/>
      <c r="P316" s="7"/>
      <c r="Q316" s="7"/>
      <c r="R316" s="7"/>
      <c r="CD316" s="75">
        <f t="shared" si="8"/>
        <v>0</v>
      </c>
      <c r="CE316" s="75">
        <f t="shared" si="9"/>
        <v>0</v>
      </c>
    </row>
    <row r="317" spans="1:83" ht="14.25" customHeight="1">
      <c r="A317" s="30"/>
      <c r="B317" s="76">
        <v>311</v>
      </c>
      <c r="C317" s="5"/>
      <c r="D317" s="138"/>
      <c r="E317" s="5"/>
      <c r="F317" s="132"/>
      <c r="G317" s="5"/>
      <c r="H317" s="153"/>
      <c r="I317" s="91"/>
      <c r="J317" s="7"/>
      <c r="K317" s="7"/>
      <c r="L317" s="7"/>
      <c r="M317" s="7"/>
      <c r="N317" s="7"/>
      <c r="O317" s="7"/>
      <c r="P317" s="7"/>
      <c r="Q317" s="7"/>
      <c r="R317" s="7"/>
      <c r="CD317" s="75">
        <f t="shared" si="8"/>
        <v>0</v>
      </c>
      <c r="CE317" s="75">
        <f t="shared" si="9"/>
        <v>0</v>
      </c>
    </row>
    <row r="318" spans="1:83" ht="14.25" customHeight="1">
      <c r="A318" s="30"/>
      <c r="B318" s="76">
        <v>312</v>
      </c>
      <c r="C318" s="5"/>
      <c r="D318" s="138"/>
      <c r="E318" s="5"/>
      <c r="F318" s="132"/>
      <c r="G318" s="5"/>
      <c r="H318" s="153"/>
      <c r="I318" s="91"/>
      <c r="J318" s="7"/>
      <c r="K318" s="7"/>
      <c r="L318" s="7"/>
      <c r="M318" s="7"/>
      <c r="N318" s="7"/>
      <c r="O318" s="7"/>
      <c r="P318" s="7"/>
      <c r="Q318" s="7"/>
      <c r="R318" s="7"/>
      <c r="CD318" s="75">
        <f t="shared" si="8"/>
        <v>0</v>
      </c>
      <c r="CE318" s="75">
        <f t="shared" si="9"/>
        <v>0</v>
      </c>
    </row>
    <row r="319" spans="1:83" ht="14.25" customHeight="1">
      <c r="A319" s="30"/>
      <c r="B319" s="76">
        <v>313</v>
      </c>
      <c r="C319" s="5"/>
      <c r="D319" s="138"/>
      <c r="E319" s="5"/>
      <c r="F319" s="132"/>
      <c r="G319" s="5"/>
      <c r="H319" s="153"/>
      <c r="I319" s="91"/>
      <c r="J319" s="7"/>
      <c r="K319" s="7"/>
      <c r="L319" s="7"/>
      <c r="M319" s="7"/>
      <c r="N319" s="7"/>
      <c r="O319" s="7"/>
      <c r="P319" s="7"/>
      <c r="Q319" s="7"/>
      <c r="R319" s="7"/>
      <c r="CD319" s="75">
        <f t="shared" si="8"/>
        <v>0</v>
      </c>
      <c r="CE319" s="75">
        <f t="shared" si="9"/>
        <v>0</v>
      </c>
    </row>
    <row r="320" spans="1:83" ht="14.25" customHeight="1">
      <c r="A320" s="30"/>
      <c r="B320" s="76">
        <v>314</v>
      </c>
      <c r="C320" s="5"/>
      <c r="D320" s="138"/>
      <c r="E320" s="5"/>
      <c r="F320" s="132"/>
      <c r="G320" s="5"/>
      <c r="H320" s="153"/>
      <c r="I320" s="91"/>
      <c r="J320" s="7"/>
      <c r="K320" s="7"/>
      <c r="L320" s="7"/>
      <c r="M320" s="7"/>
      <c r="N320" s="7"/>
      <c r="O320" s="7"/>
      <c r="P320" s="7"/>
      <c r="Q320" s="7"/>
      <c r="R320" s="7"/>
      <c r="CD320" s="75">
        <f t="shared" si="8"/>
        <v>0</v>
      </c>
      <c r="CE320" s="75">
        <f t="shared" si="9"/>
        <v>0</v>
      </c>
    </row>
    <row r="321" spans="1:83" ht="14.25" customHeight="1">
      <c r="A321" s="30"/>
      <c r="B321" s="76">
        <v>315</v>
      </c>
      <c r="C321" s="5"/>
      <c r="D321" s="138"/>
      <c r="E321" s="5"/>
      <c r="F321" s="132"/>
      <c r="G321" s="5"/>
      <c r="H321" s="153"/>
      <c r="I321" s="91"/>
      <c r="J321" s="7"/>
      <c r="K321" s="7"/>
      <c r="L321" s="7"/>
      <c r="M321" s="7"/>
      <c r="N321" s="7"/>
      <c r="O321" s="7"/>
      <c r="P321" s="7"/>
      <c r="Q321" s="7"/>
      <c r="R321" s="7"/>
      <c r="CD321" s="75">
        <f t="shared" si="8"/>
        <v>0</v>
      </c>
      <c r="CE321" s="75">
        <f t="shared" si="9"/>
        <v>0</v>
      </c>
    </row>
    <row r="322" spans="1:83" ht="14.25" customHeight="1">
      <c r="A322" s="30"/>
      <c r="B322" s="76">
        <v>316</v>
      </c>
      <c r="C322" s="5"/>
      <c r="D322" s="138"/>
      <c r="E322" s="5"/>
      <c r="F322" s="132"/>
      <c r="G322" s="5"/>
      <c r="H322" s="153"/>
      <c r="I322" s="91"/>
      <c r="J322" s="7"/>
      <c r="K322" s="7"/>
      <c r="L322" s="7"/>
      <c r="M322" s="7"/>
      <c r="N322" s="7"/>
      <c r="O322" s="7"/>
      <c r="P322" s="7"/>
      <c r="Q322" s="7"/>
      <c r="R322" s="7"/>
      <c r="CD322" s="75">
        <f t="shared" si="8"/>
        <v>0</v>
      </c>
      <c r="CE322" s="75">
        <f t="shared" si="9"/>
        <v>0</v>
      </c>
    </row>
    <row r="323" spans="1:83" ht="14.25" customHeight="1">
      <c r="A323" s="30"/>
      <c r="B323" s="76">
        <v>317</v>
      </c>
      <c r="C323" s="5"/>
      <c r="D323" s="138"/>
      <c r="E323" s="5"/>
      <c r="F323" s="132"/>
      <c r="G323" s="5"/>
      <c r="H323" s="153"/>
      <c r="I323" s="91"/>
      <c r="J323" s="7"/>
      <c r="K323" s="7"/>
      <c r="L323" s="7"/>
      <c r="M323" s="7"/>
      <c r="N323" s="7"/>
      <c r="O323" s="7"/>
      <c r="P323" s="7"/>
      <c r="Q323" s="7"/>
      <c r="R323" s="7"/>
      <c r="CD323" s="75">
        <f t="shared" si="8"/>
        <v>0</v>
      </c>
      <c r="CE323" s="75">
        <f t="shared" si="9"/>
        <v>0</v>
      </c>
    </row>
    <row r="324" spans="1:83" ht="14.25" customHeight="1">
      <c r="A324" s="30"/>
      <c r="B324" s="76">
        <v>318</v>
      </c>
      <c r="C324" s="5"/>
      <c r="D324" s="138"/>
      <c r="E324" s="5"/>
      <c r="F324" s="132"/>
      <c r="G324" s="5"/>
      <c r="H324" s="153"/>
      <c r="I324" s="91"/>
      <c r="J324" s="7"/>
      <c r="K324" s="7"/>
      <c r="L324" s="7"/>
      <c r="M324" s="7"/>
      <c r="N324" s="7"/>
      <c r="O324" s="7"/>
      <c r="P324" s="7"/>
      <c r="Q324" s="7"/>
      <c r="R324" s="7"/>
      <c r="CD324" s="75">
        <f t="shared" si="8"/>
        <v>0</v>
      </c>
      <c r="CE324" s="75">
        <f t="shared" si="9"/>
        <v>0</v>
      </c>
    </row>
    <row r="325" spans="1:83" ht="14.25" customHeight="1">
      <c r="A325" s="30"/>
      <c r="B325" s="76">
        <v>319</v>
      </c>
      <c r="C325" s="5"/>
      <c r="D325" s="138"/>
      <c r="E325" s="5"/>
      <c r="F325" s="132"/>
      <c r="G325" s="5"/>
      <c r="H325" s="153"/>
      <c r="I325" s="91"/>
      <c r="J325" s="7"/>
      <c r="K325" s="7"/>
      <c r="L325" s="7"/>
      <c r="M325" s="7"/>
      <c r="N325" s="7"/>
      <c r="O325" s="7"/>
      <c r="P325" s="7"/>
      <c r="Q325" s="7"/>
      <c r="R325" s="7"/>
      <c r="CD325" s="75">
        <f t="shared" si="8"/>
        <v>0</v>
      </c>
      <c r="CE325" s="75">
        <f t="shared" si="9"/>
        <v>0</v>
      </c>
    </row>
    <row r="326" spans="1:83" ht="14.25" customHeight="1">
      <c r="A326" s="30"/>
      <c r="B326" s="76">
        <v>320</v>
      </c>
      <c r="C326" s="5"/>
      <c r="D326" s="138"/>
      <c r="E326" s="5"/>
      <c r="F326" s="132"/>
      <c r="G326" s="5"/>
      <c r="H326" s="153"/>
      <c r="I326" s="91"/>
      <c r="J326" s="7"/>
      <c r="K326" s="7"/>
      <c r="L326" s="7"/>
      <c r="M326" s="7"/>
      <c r="N326" s="7"/>
      <c r="O326" s="7"/>
      <c r="P326" s="7"/>
      <c r="Q326" s="7"/>
      <c r="R326" s="7"/>
      <c r="CD326" s="75">
        <f t="shared" si="8"/>
        <v>0</v>
      </c>
      <c r="CE326" s="75">
        <f t="shared" si="9"/>
        <v>0</v>
      </c>
    </row>
    <row r="327" spans="1:83" ht="14.25" customHeight="1">
      <c r="A327" s="30"/>
      <c r="B327" s="76">
        <v>321</v>
      </c>
      <c r="C327" s="5"/>
      <c r="D327" s="138"/>
      <c r="E327" s="5"/>
      <c r="F327" s="132"/>
      <c r="G327" s="5"/>
      <c r="H327" s="153"/>
      <c r="I327" s="91"/>
      <c r="J327" s="7"/>
      <c r="K327" s="7"/>
      <c r="L327" s="7"/>
      <c r="M327" s="7"/>
      <c r="N327" s="7"/>
      <c r="O327" s="7"/>
      <c r="P327" s="7"/>
      <c r="Q327" s="7"/>
      <c r="R327" s="7"/>
      <c r="CD327" s="75">
        <f t="shared" ref="CD327:CD390" si="10">IF(C327&lt;&gt;"",1,0)</f>
        <v>0</v>
      </c>
      <c r="CE327" s="75">
        <f t="shared" ref="CE327:CE390" si="11">IF(CD327=1,IF(E327&lt;&gt;"",IF(E327&lt;400,1,0),0),0)</f>
        <v>0</v>
      </c>
    </row>
    <row r="328" spans="1:83" ht="14.25" customHeight="1">
      <c r="A328" s="30"/>
      <c r="B328" s="76">
        <v>322</v>
      </c>
      <c r="C328" s="5"/>
      <c r="D328" s="138"/>
      <c r="E328" s="5"/>
      <c r="F328" s="132"/>
      <c r="G328" s="5"/>
      <c r="H328" s="153"/>
      <c r="I328" s="91"/>
      <c r="J328" s="7"/>
      <c r="K328" s="7"/>
      <c r="L328" s="7"/>
      <c r="M328" s="7"/>
      <c r="N328" s="7"/>
      <c r="O328" s="7"/>
      <c r="P328" s="7"/>
      <c r="Q328" s="7"/>
      <c r="R328" s="7"/>
      <c r="CD328" s="75">
        <f t="shared" si="10"/>
        <v>0</v>
      </c>
      <c r="CE328" s="75">
        <f t="shared" si="11"/>
        <v>0</v>
      </c>
    </row>
    <row r="329" spans="1:83" ht="14.25" customHeight="1">
      <c r="A329" s="30"/>
      <c r="B329" s="76">
        <v>323</v>
      </c>
      <c r="C329" s="5"/>
      <c r="D329" s="138"/>
      <c r="E329" s="5"/>
      <c r="F329" s="132"/>
      <c r="G329" s="5"/>
      <c r="H329" s="153"/>
      <c r="I329" s="91"/>
      <c r="J329" s="7"/>
      <c r="K329" s="7"/>
      <c r="L329" s="7"/>
      <c r="M329" s="7"/>
      <c r="N329" s="7"/>
      <c r="O329" s="7"/>
      <c r="P329" s="7"/>
      <c r="Q329" s="7"/>
      <c r="R329" s="7"/>
      <c r="CD329" s="75">
        <f t="shared" si="10"/>
        <v>0</v>
      </c>
      <c r="CE329" s="75">
        <f t="shared" si="11"/>
        <v>0</v>
      </c>
    </row>
    <row r="330" spans="1:83" ht="14.25" customHeight="1">
      <c r="A330" s="30"/>
      <c r="B330" s="76">
        <v>324</v>
      </c>
      <c r="C330" s="5"/>
      <c r="D330" s="138"/>
      <c r="E330" s="5"/>
      <c r="F330" s="132"/>
      <c r="G330" s="5"/>
      <c r="H330" s="153"/>
      <c r="I330" s="91"/>
      <c r="J330" s="7"/>
      <c r="K330" s="7"/>
      <c r="L330" s="7"/>
      <c r="M330" s="7"/>
      <c r="N330" s="7"/>
      <c r="O330" s="7"/>
      <c r="P330" s="7"/>
      <c r="Q330" s="7"/>
      <c r="R330" s="7"/>
      <c r="CD330" s="75">
        <f t="shared" si="10"/>
        <v>0</v>
      </c>
      <c r="CE330" s="75">
        <f t="shared" si="11"/>
        <v>0</v>
      </c>
    </row>
    <row r="331" spans="1:83" ht="14.25" customHeight="1">
      <c r="A331" s="30"/>
      <c r="B331" s="76">
        <v>325</v>
      </c>
      <c r="C331" s="5"/>
      <c r="D331" s="138"/>
      <c r="E331" s="5"/>
      <c r="F331" s="132"/>
      <c r="G331" s="5"/>
      <c r="H331" s="153"/>
      <c r="I331" s="91"/>
      <c r="J331" s="7"/>
      <c r="K331" s="7"/>
      <c r="L331" s="7"/>
      <c r="M331" s="7"/>
      <c r="N331" s="7"/>
      <c r="O331" s="7"/>
      <c r="P331" s="7"/>
      <c r="Q331" s="7"/>
      <c r="R331" s="7"/>
      <c r="CD331" s="75">
        <f t="shared" si="10"/>
        <v>0</v>
      </c>
      <c r="CE331" s="75">
        <f t="shared" si="11"/>
        <v>0</v>
      </c>
    </row>
    <row r="332" spans="1:83" ht="14.25" customHeight="1">
      <c r="A332" s="30"/>
      <c r="B332" s="76">
        <v>326</v>
      </c>
      <c r="C332" s="5"/>
      <c r="D332" s="138"/>
      <c r="E332" s="5"/>
      <c r="F332" s="132"/>
      <c r="G332" s="5"/>
      <c r="H332" s="153"/>
      <c r="I332" s="91"/>
      <c r="J332" s="7"/>
      <c r="K332" s="7"/>
      <c r="L332" s="7"/>
      <c r="M332" s="7"/>
      <c r="N332" s="7"/>
      <c r="O332" s="7"/>
      <c r="P332" s="7"/>
      <c r="Q332" s="7"/>
      <c r="R332" s="7"/>
      <c r="CD332" s="75">
        <f t="shared" si="10"/>
        <v>0</v>
      </c>
      <c r="CE332" s="75">
        <f t="shared" si="11"/>
        <v>0</v>
      </c>
    </row>
    <row r="333" spans="1:83" ht="14.25" customHeight="1">
      <c r="A333" s="30"/>
      <c r="B333" s="76">
        <v>327</v>
      </c>
      <c r="C333" s="5"/>
      <c r="D333" s="138"/>
      <c r="E333" s="5"/>
      <c r="F333" s="132"/>
      <c r="G333" s="5"/>
      <c r="H333" s="153"/>
      <c r="I333" s="91"/>
      <c r="J333" s="7"/>
      <c r="K333" s="7"/>
      <c r="L333" s="7"/>
      <c r="M333" s="7"/>
      <c r="N333" s="7"/>
      <c r="O333" s="7"/>
      <c r="P333" s="7"/>
      <c r="Q333" s="7"/>
      <c r="R333" s="7"/>
      <c r="CD333" s="75">
        <f t="shared" si="10"/>
        <v>0</v>
      </c>
      <c r="CE333" s="75">
        <f t="shared" si="11"/>
        <v>0</v>
      </c>
    </row>
    <row r="334" spans="1:83" ht="14.25" customHeight="1">
      <c r="A334" s="30"/>
      <c r="B334" s="76">
        <v>328</v>
      </c>
      <c r="C334" s="5"/>
      <c r="D334" s="138"/>
      <c r="E334" s="5"/>
      <c r="F334" s="132"/>
      <c r="G334" s="5"/>
      <c r="H334" s="153"/>
      <c r="I334" s="91"/>
      <c r="J334" s="7"/>
      <c r="K334" s="7"/>
      <c r="L334" s="7"/>
      <c r="M334" s="7"/>
      <c r="N334" s="7"/>
      <c r="O334" s="7"/>
      <c r="P334" s="7"/>
      <c r="Q334" s="7"/>
      <c r="R334" s="7"/>
      <c r="CD334" s="75">
        <f t="shared" si="10"/>
        <v>0</v>
      </c>
      <c r="CE334" s="75">
        <f t="shared" si="11"/>
        <v>0</v>
      </c>
    </row>
    <row r="335" spans="1:83" ht="14.25" customHeight="1">
      <c r="A335" s="30"/>
      <c r="B335" s="76">
        <v>329</v>
      </c>
      <c r="C335" s="5"/>
      <c r="D335" s="138"/>
      <c r="E335" s="5"/>
      <c r="F335" s="132"/>
      <c r="G335" s="5"/>
      <c r="H335" s="153"/>
      <c r="I335" s="91"/>
      <c r="J335" s="7"/>
      <c r="K335" s="7"/>
      <c r="L335" s="7"/>
      <c r="M335" s="7"/>
      <c r="N335" s="7"/>
      <c r="O335" s="7"/>
      <c r="P335" s="7"/>
      <c r="Q335" s="7"/>
      <c r="R335" s="7"/>
      <c r="CD335" s="75">
        <f t="shared" si="10"/>
        <v>0</v>
      </c>
      <c r="CE335" s="75">
        <f t="shared" si="11"/>
        <v>0</v>
      </c>
    </row>
    <row r="336" spans="1:83" ht="14.25" customHeight="1">
      <c r="A336" s="30"/>
      <c r="B336" s="76">
        <v>330</v>
      </c>
      <c r="C336" s="5"/>
      <c r="D336" s="138"/>
      <c r="E336" s="5"/>
      <c r="F336" s="132"/>
      <c r="G336" s="5"/>
      <c r="H336" s="153"/>
      <c r="I336" s="91"/>
      <c r="J336" s="7"/>
      <c r="K336" s="7"/>
      <c r="L336" s="7"/>
      <c r="M336" s="7"/>
      <c r="N336" s="7"/>
      <c r="O336" s="7"/>
      <c r="P336" s="7"/>
      <c r="Q336" s="7"/>
      <c r="R336" s="7"/>
      <c r="CD336" s="75">
        <f t="shared" si="10"/>
        <v>0</v>
      </c>
      <c r="CE336" s="75">
        <f t="shared" si="11"/>
        <v>0</v>
      </c>
    </row>
    <row r="337" spans="1:83" ht="14.25" customHeight="1">
      <c r="A337" s="30"/>
      <c r="B337" s="76">
        <v>331</v>
      </c>
      <c r="C337" s="5"/>
      <c r="D337" s="138"/>
      <c r="E337" s="5"/>
      <c r="F337" s="132"/>
      <c r="G337" s="5"/>
      <c r="H337" s="153"/>
      <c r="I337" s="91"/>
      <c r="J337" s="7"/>
      <c r="K337" s="7"/>
      <c r="L337" s="7"/>
      <c r="M337" s="7"/>
      <c r="N337" s="7"/>
      <c r="O337" s="7"/>
      <c r="P337" s="7"/>
      <c r="Q337" s="7"/>
      <c r="R337" s="7"/>
      <c r="CD337" s="75">
        <f t="shared" si="10"/>
        <v>0</v>
      </c>
      <c r="CE337" s="75">
        <f t="shared" si="11"/>
        <v>0</v>
      </c>
    </row>
    <row r="338" spans="1:83" ht="14.25" customHeight="1">
      <c r="A338" s="30"/>
      <c r="B338" s="76">
        <v>332</v>
      </c>
      <c r="C338" s="5"/>
      <c r="D338" s="138"/>
      <c r="E338" s="5"/>
      <c r="F338" s="132"/>
      <c r="G338" s="5"/>
      <c r="H338" s="153"/>
      <c r="I338" s="91"/>
      <c r="J338" s="7"/>
      <c r="K338" s="7"/>
      <c r="L338" s="7"/>
      <c r="M338" s="7"/>
      <c r="N338" s="7"/>
      <c r="O338" s="7"/>
      <c r="P338" s="7"/>
      <c r="Q338" s="7"/>
      <c r="R338" s="7"/>
      <c r="CD338" s="75">
        <f t="shared" si="10"/>
        <v>0</v>
      </c>
      <c r="CE338" s="75">
        <f t="shared" si="11"/>
        <v>0</v>
      </c>
    </row>
    <row r="339" spans="1:83" ht="14.25" customHeight="1">
      <c r="A339" s="30"/>
      <c r="B339" s="76">
        <v>333</v>
      </c>
      <c r="C339" s="5"/>
      <c r="D339" s="138"/>
      <c r="E339" s="5"/>
      <c r="F339" s="132"/>
      <c r="G339" s="5"/>
      <c r="H339" s="153"/>
      <c r="I339" s="91"/>
      <c r="J339" s="7"/>
      <c r="K339" s="7"/>
      <c r="L339" s="7"/>
      <c r="M339" s="7"/>
      <c r="N339" s="7"/>
      <c r="O339" s="7"/>
      <c r="P339" s="7"/>
      <c r="Q339" s="7"/>
      <c r="R339" s="7"/>
      <c r="CD339" s="75">
        <f t="shared" si="10"/>
        <v>0</v>
      </c>
      <c r="CE339" s="75">
        <f t="shared" si="11"/>
        <v>0</v>
      </c>
    </row>
    <row r="340" spans="1:83" ht="14.25" customHeight="1">
      <c r="A340" s="30"/>
      <c r="B340" s="76">
        <v>334</v>
      </c>
      <c r="C340" s="5"/>
      <c r="D340" s="138"/>
      <c r="E340" s="5"/>
      <c r="F340" s="132"/>
      <c r="G340" s="5"/>
      <c r="H340" s="153"/>
      <c r="I340" s="91"/>
      <c r="J340" s="7"/>
      <c r="K340" s="7"/>
      <c r="L340" s="7"/>
      <c r="M340" s="7"/>
      <c r="N340" s="7"/>
      <c r="O340" s="7"/>
      <c r="P340" s="7"/>
      <c r="Q340" s="7"/>
      <c r="R340" s="7"/>
      <c r="CD340" s="75">
        <f t="shared" si="10"/>
        <v>0</v>
      </c>
      <c r="CE340" s="75">
        <f t="shared" si="11"/>
        <v>0</v>
      </c>
    </row>
    <row r="341" spans="1:83" ht="14.25" customHeight="1">
      <c r="A341" s="30"/>
      <c r="B341" s="76">
        <v>335</v>
      </c>
      <c r="C341" s="5"/>
      <c r="D341" s="138"/>
      <c r="E341" s="5"/>
      <c r="F341" s="132"/>
      <c r="G341" s="5"/>
      <c r="H341" s="153"/>
      <c r="I341" s="91"/>
      <c r="J341" s="7"/>
      <c r="K341" s="7"/>
      <c r="L341" s="7"/>
      <c r="M341" s="7"/>
      <c r="N341" s="7"/>
      <c r="O341" s="7"/>
      <c r="P341" s="7"/>
      <c r="Q341" s="7"/>
      <c r="R341" s="7"/>
      <c r="CD341" s="75">
        <f t="shared" si="10"/>
        <v>0</v>
      </c>
      <c r="CE341" s="75">
        <f t="shared" si="11"/>
        <v>0</v>
      </c>
    </row>
    <row r="342" spans="1:83" ht="14.25" customHeight="1">
      <c r="A342" s="30"/>
      <c r="B342" s="76">
        <v>336</v>
      </c>
      <c r="C342" s="5"/>
      <c r="D342" s="138"/>
      <c r="E342" s="5"/>
      <c r="F342" s="132"/>
      <c r="G342" s="5"/>
      <c r="H342" s="153"/>
      <c r="I342" s="91"/>
      <c r="J342" s="7"/>
      <c r="K342" s="7"/>
      <c r="L342" s="7"/>
      <c r="M342" s="7"/>
      <c r="N342" s="7"/>
      <c r="O342" s="7"/>
      <c r="P342" s="7"/>
      <c r="Q342" s="7"/>
      <c r="R342" s="7"/>
      <c r="CD342" s="75">
        <f t="shared" si="10"/>
        <v>0</v>
      </c>
      <c r="CE342" s="75">
        <f t="shared" si="11"/>
        <v>0</v>
      </c>
    </row>
    <row r="343" spans="1:83" ht="14.25" customHeight="1">
      <c r="A343" s="30"/>
      <c r="B343" s="76">
        <v>337</v>
      </c>
      <c r="C343" s="5"/>
      <c r="D343" s="138"/>
      <c r="E343" s="5"/>
      <c r="F343" s="132"/>
      <c r="G343" s="5"/>
      <c r="H343" s="153"/>
      <c r="I343" s="91"/>
      <c r="J343" s="7"/>
      <c r="K343" s="7"/>
      <c r="L343" s="7"/>
      <c r="M343" s="7"/>
      <c r="N343" s="7"/>
      <c r="O343" s="7"/>
      <c r="P343" s="7"/>
      <c r="Q343" s="7"/>
      <c r="R343" s="7"/>
      <c r="CD343" s="75">
        <f t="shared" si="10"/>
        <v>0</v>
      </c>
      <c r="CE343" s="75">
        <f t="shared" si="11"/>
        <v>0</v>
      </c>
    </row>
    <row r="344" spans="1:83" ht="14.25" customHeight="1">
      <c r="A344" s="30"/>
      <c r="B344" s="76">
        <v>338</v>
      </c>
      <c r="C344" s="5"/>
      <c r="D344" s="138"/>
      <c r="E344" s="5"/>
      <c r="F344" s="132"/>
      <c r="G344" s="5"/>
      <c r="H344" s="153"/>
      <c r="I344" s="91"/>
      <c r="J344" s="7"/>
      <c r="K344" s="7"/>
      <c r="L344" s="7"/>
      <c r="M344" s="7"/>
      <c r="N344" s="7"/>
      <c r="O344" s="7"/>
      <c r="P344" s="7"/>
      <c r="Q344" s="7"/>
      <c r="R344" s="7"/>
      <c r="CD344" s="75">
        <f t="shared" si="10"/>
        <v>0</v>
      </c>
      <c r="CE344" s="75">
        <f t="shared" si="11"/>
        <v>0</v>
      </c>
    </row>
    <row r="345" spans="1:83" ht="14.25" customHeight="1">
      <c r="A345" s="30"/>
      <c r="B345" s="76">
        <v>339</v>
      </c>
      <c r="C345" s="5"/>
      <c r="D345" s="138"/>
      <c r="E345" s="5"/>
      <c r="F345" s="132"/>
      <c r="G345" s="5"/>
      <c r="H345" s="153"/>
      <c r="I345" s="91"/>
      <c r="J345" s="7"/>
      <c r="K345" s="7"/>
      <c r="L345" s="7"/>
      <c r="M345" s="7"/>
      <c r="N345" s="7"/>
      <c r="O345" s="7"/>
      <c r="P345" s="7"/>
      <c r="Q345" s="7"/>
      <c r="R345" s="7"/>
      <c r="CD345" s="75">
        <f t="shared" si="10"/>
        <v>0</v>
      </c>
      <c r="CE345" s="75">
        <f t="shared" si="11"/>
        <v>0</v>
      </c>
    </row>
    <row r="346" spans="1:83" ht="14.25" customHeight="1">
      <c r="A346" s="30"/>
      <c r="B346" s="76">
        <v>340</v>
      </c>
      <c r="C346" s="5"/>
      <c r="D346" s="138"/>
      <c r="E346" s="5"/>
      <c r="F346" s="132"/>
      <c r="G346" s="5"/>
      <c r="H346" s="153"/>
      <c r="I346" s="91"/>
      <c r="J346" s="7"/>
      <c r="K346" s="7"/>
      <c r="L346" s="7"/>
      <c r="M346" s="7"/>
      <c r="N346" s="7"/>
      <c r="O346" s="7"/>
      <c r="P346" s="7"/>
      <c r="Q346" s="7"/>
      <c r="R346" s="7"/>
      <c r="CD346" s="75">
        <f t="shared" si="10"/>
        <v>0</v>
      </c>
      <c r="CE346" s="75">
        <f t="shared" si="11"/>
        <v>0</v>
      </c>
    </row>
    <row r="347" spans="1:83" ht="14.25" customHeight="1">
      <c r="A347" s="30"/>
      <c r="B347" s="76">
        <v>341</v>
      </c>
      <c r="C347" s="5"/>
      <c r="D347" s="138"/>
      <c r="E347" s="5"/>
      <c r="F347" s="132"/>
      <c r="G347" s="5"/>
      <c r="H347" s="153"/>
      <c r="I347" s="91"/>
      <c r="J347" s="7"/>
      <c r="K347" s="7"/>
      <c r="L347" s="7"/>
      <c r="M347" s="7"/>
      <c r="N347" s="7"/>
      <c r="O347" s="7"/>
      <c r="P347" s="7"/>
      <c r="Q347" s="7"/>
      <c r="R347" s="7"/>
      <c r="CD347" s="75">
        <f t="shared" si="10"/>
        <v>0</v>
      </c>
      <c r="CE347" s="75">
        <f t="shared" si="11"/>
        <v>0</v>
      </c>
    </row>
    <row r="348" spans="1:83" ht="14.25" customHeight="1">
      <c r="A348" s="30"/>
      <c r="B348" s="76">
        <v>342</v>
      </c>
      <c r="C348" s="5"/>
      <c r="D348" s="138"/>
      <c r="E348" s="5"/>
      <c r="F348" s="132"/>
      <c r="G348" s="5"/>
      <c r="H348" s="153"/>
      <c r="I348" s="91"/>
      <c r="J348" s="7"/>
      <c r="K348" s="7"/>
      <c r="L348" s="7"/>
      <c r="M348" s="7"/>
      <c r="N348" s="7"/>
      <c r="O348" s="7"/>
      <c r="P348" s="7"/>
      <c r="Q348" s="7"/>
      <c r="R348" s="7"/>
      <c r="CD348" s="75">
        <f t="shared" si="10"/>
        <v>0</v>
      </c>
      <c r="CE348" s="75">
        <f t="shared" si="11"/>
        <v>0</v>
      </c>
    </row>
    <row r="349" spans="1:83" ht="14.25" customHeight="1">
      <c r="A349" s="30"/>
      <c r="B349" s="76">
        <v>343</v>
      </c>
      <c r="C349" s="5"/>
      <c r="D349" s="138"/>
      <c r="E349" s="5"/>
      <c r="F349" s="132"/>
      <c r="G349" s="5"/>
      <c r="H349" s="153"/>
      <c r="I349" s="91"/>
      <c r="J349" s="7"/>
      <c r="K349" s="7"/>
      <c r="L349" s="7"/>
      <c r="M349" s="7"/>
      <c r="N349" s="7"/>
      <c r="O349" s="7"/>
      <c r="P349" s="7"/>
      <c r="Q349" s="7"/>
      <c r="R349" s="7"/>
      <c r="CD349" s="75">
        <f t="shared" si="10"/>
        <v>0</v>
      </c>
      <c r="CE349" s="75">
        <f t="shared" si="11"/>
        <v>0</v>
      </c>
    </row>
    <row r="350" spans="1:83" ht="14.25" customHeight="1">
      <c r="A350" s="30"/>
      <c r="B350" s="76">
        <v>344</v>
      </c>
      <c r="C350" s="5"/>
      <c r="D350" s="138"/>
      <c r="E350" s="5"/>
      <c r="F350" s="132"/>
      <c r="G350" s="5"/>
      <c r="H350" s="153"/>
      <c r="I350" s="91"/>
      <c r="J350" s="7"/>
      <c r="K350" s="7"/>
      <c r="L350" s="7"/>
      <c r="M350" s="7"/>
      <c r="N350" s="7"/>
      <c r="O350" s="7"/>
      <c r="P350" s="7"/>
      <c r="Q350" s="7"/>
      <c r="R350" s="7"/>
      <c r="CD350" s="75">
        <f t="shared" si="10"/>
        <v>0</v>
      </c>
      <c r="CE350" s="75">
        <f t="shared" si="11"/>
        <v>0</v>
      </c>
    </row>
    <row r="351" spans="1:83" ht="14.25" customHeight="1">
      <c r="A351" s="30"/>
      <c r="B351" s="76">
        <v>345</v>
      </c>
      <c r="C351" s="5"/>
      <c r="D351" s="138"/>
      <c r="E351" s="5"/>
      <c r="F351" s="132"/>
      <c r="G351" s="5"/>
      <c r="H351" s="153"/>
      <c r="I351" s="91"/>
      <c r="J351" s="7"/>
      <c r="K351" s="7"/>
      <c r="L351" s="7"/>
      <c r="M351" s="7"/>
      <c r="N351" s="7"/>
      <c r="O351" s="7"/>
      <c r="P351" s="7"/>
      <c r="Q351" s="7"/>
      <c r="R351" s="7"/>
      <c r="CD351" s="75">
        <f t="shared" si="10"/>
        <v>0</v>
      </c>
      <c r="CE351" s="75">
        <f t="shared" si="11"/>
        <v>0</v>
      </c>
    </row>
    <row r="352" spans="1:83" ht="14.25" customHeight="1">
      <c r="A352" s="30"/>
      <c r="B352" s="76">
        <v>346</v>
      </c>
      <c r="C352" s="5"/>
      <c r="D352" s="138"/>
      <c r="E352" s="5"/>
      <c r="F352" s="132"/>
      <c r="G352" s="5"/>
      <c r="H352" s="153"/>
      <c r="I352" s="91"/>
      <c r="J352" s="7"/>
      <c r="K352" s="7"/>
      <c r="L352" s="7"/>
      <c r="M352" s="7"/>
      <c r="N352" s="7"/>
      <c r="O352" s="7"/>
      <c r="P352" s="7"/>
      <c r="Q352" s="7"/>
      <c r="R352" s="7"/>
      <c r="CD352" s="75">
        <f t="shared" si="10"/>
        <v>0</v>
      </c>
      <c r="CE352" s="75">
        <f t="shared" si="11"/>
        <v>0</v>
      </c>
    </row>
    <row r="353" spans="1:83" ht="14.25" customHeight="1">
      <c r="A353" s="30"/>
      <c r="B353" s="76">
        <v>347</v>
      </c>
      <c r="C353" s="5"/>
      <c r="D353" s="138"/>
      <c r="E353" s="5"/>
      <c r="F353" s="132"/>
      <c r="G353" s="5"/>
      <c r="H353" s="153"/>
      <c r="I353" s="91"/>
      <c r="J353" s="7"/>
      <c r="K353" s="7"/>
      <c r="L353" s="7"/>
      <c r="M353" s="7"/>
      <c r="N353" s="7"/>
      <c r="O353" s="7"/>
      <c r="P353" s="7"/>
      <c r="Q353" s="7"/>
      <c r="R353" s="7"/>
      <c r="CD353" s="75">
        <f t="shared" si="10"/>
        <v>0</v>
      </c>
      <c r="CE353" s="75">
        <f t="shared" si="11"/>
        <v>0</v>
      </c>
    </row>
    <row r="354" spans="1:83" ht="14.25" customHeight="1">
      <c r="A354" s="30"/>
      <c r="B354" s="76">
        <v>348</v>
      </c>
      <c r="C354" s="5"/>
      <c r="D354" s="138"/>
      <c r="E354" s="5"/>
      <c r="F354" s="132"/>
      <c r="G354" s="5"/>
      <c r="H354" s="153"/>
      <c r="I354" s="91"/>
      <c r="J354" s="7"/>
      <c r="K354" s="7"/>
      <c r="L354" s="7"/>
      <c r="M354" s="7"/>
      <c r="N354" s="7"/>
      <c r="O354" s="7"/>
      <c r="P354" s="7"/>
      <c r="Q354" s="7"/>
      <c r="R354" s="7"/>
      <c r="CD354" s="75">
        <f t="shared" si="10"/>
        <v>0</v>
      </c>
      <c r="CE354" s="75">
        <f t="shared" si="11"/>
        <v>0</v>
      </c>
    </row>
    <row r="355" spans="1:83" ht="14.25" customHeight="1">
      <c r="A355" s="30"/>
      <c r="B355" s="76">
        <v>349</v>
      </c>
      <c r="C355" s="5"/>
      <c r="D355" s="138"/>
      <c r="E355" s="5"/>
      <c r="F355" s="132"/>
      <c r="G355" s="5"/>
      <c r="H355" s="153"/>
      <c r="I355" s="91"/>
      <c r="J355" s="7"/>
      <c r="K355" s="7"/>
      <c r="L355" s="7"/>
      <c r="M355" s="7"/>
      <c r="N355" s="7"/>
      <c r="O355" s="7"/>
      <c r="P355" s="7"/>
      <c r="Q355" s="7"/>
      <c r="R355" s="7"/>
      <c r="CD355" s="75">
        <f t="shared" si="10"/>
        <v>0</v>
      </c>
      <c r="CE355" s="75">
        <f t="shared" si="11"/>
        <v>0</v>
      </c>
    </row>
    <row r="356" spans="1:83" ht="14.25" customHeight="1">
      <c r="A356" s="30"/>
      <c r="B356" s="76">
        <v>350</v>
      </c>
      <c r="C356" s="5"/>
      <c r="D356" s="138"/>
      <c r="E356" s="5"/>
      <c r="F356" s="132"/>
      <c r="G356" s="5"/>
      <c r="H356" s="153"/>
      <c r="I356" s="91"/>
      <c r="J356" s="7"/>
      <c r="K356" s="7"/>
      <c r="L356" s="7"/>
      <c r="M356" s="7"/>
      <c r="N356" s="7"/>
      <c r="O356" s="7"/>
      <c r="P356" s="7"/>
      <c r="Q356" s="7"/>
      <c r="R356" s="7"/>
      <c r="CD356" s="75">
        <f t="shared" si="10"/>
        <v>0</v>
      </c>
      <c r="CE356" s="75">
        <f t="shared" si="11"/>
        <v>0</v>
      </c>
    </row>
    <row r="357" spans="1:83" ht="14.25" customHeight="1">
      <c r="A357" s="30"/>
      <c r="B357" s="76">
        <v>351</v>
      </c>
      <c r="C357" s="5"/>
      <c r="D357" s="138"/>
      <c r="E357" s="5"/>
      <c r="F357" s="132"/>
      <c r="G357" s="5"/>
      <c r="H357" s="153"/>
      <c r="I357" s="91"/>
      <c r="J357" s="7"/>
      <c r="K357" s="7"/>
      <c r="L357" s="7"/>
      <c r="M357" s="7"/>
      <c r="N357" s="7"/>
      <c r="O357" s="7"/>
      <c r="P357" s="7"/>
      <c r="Q357" s="7"/>
      <c r="R357" s="7"/>
      <c r="CD357" s="75">
        <f t="shared" si="10"/>
        <v>0</v>
      </c>
      <c r="CE357" s="75">
        <f t="shared" si="11"/>
        <v>0</v>
      </c>
    </row>
    <row r="358" spans="1:83" ht="14.25" customHeight="1">
      <c r="A358" s="30"/>
      <c r="B358" s="76">
        <v>352</v>
      </c>
      <c r="C358" s="5"/>
      <c r="D358" s="138"/>
      <c r="E358" s="5"/>
      <c r="F358" s="132"/>
      <c r="G358" s="5"/>
      <c r="H358" s="153"/>
      <c r="I358" s="91"/>
      <c r="J358" s="7"/>
      <c r="K358" s="7"/>
      <c r="L358" s="7"/>
      <c r="M358" s="7"/>
      <c r="N358" s="7"/>
      <c r="O358" s="7"/>
      <c r="P358" s="7"/>
      <c r="Q358" s="7"/>
      <c r="R358" s="7"/>
      <c r="CD358" s="75">
        <f t="shared" si="10"/>
        <v>0</v>
      </c>
      <c r="CE358" s="75">
        <f t="shared" si="11"/>
        <v>0</v>
      </c>
    </row>
    <row r="359" spans="1:83" ht="14.25" customHeight="1">
      <c r="A359" s="30"/>
      <c r="B359" s="76">
        <v>353</v>
      </c>
      <c r="C359" s="5"/>
      <c r="D359" s="138"/>
      <c r="E359" s="5"/>
      <c r="F359" s="132"/>
      <c r="G359" s="5"/>
      <c r="H359" s="153"/>
      <c r="I359" s="91"/>
      <c r="J359" s="7"/>
      <c r="K359" s="7"/>
      <c r="L359" s="7"/>
      <c r="M359" s="7"/>
      <c r="N359" s="7"/>
      <c r="O359" s="7"/>
      <c r="P359" s="7"/>
      <c r="Q359" s="7"/>
      <c r="R359" s="7"/>
      <c r="CD359" s="75">
        <f t="shared" si="10"/>
        <v>0</v>
      </c>
      <c r="CE359" s="75">
        <f t="shared" si="11"/>
        <v>0</v>
      </c>
    </row>
    <row r="360" spans="1:83" ht="14.25" customHeight="1">
      <c r="A360" s="30"/>
      <c r="B360" s="76">
        <v>354</v>
      </c>
      <c r="C360" s="5"/>
      <c r="D360" s="138"/>
      <c r="E360" s="5"/>
      <c r="F360" s="132"/>
      <c r="G360" s="5"/>
      <c r="H360" s="153"/>
      <c r="I360" s="91"/>
      <c r="J360" s="7"/>
      <c r="K360" s="7"/>
      <c r="L360" s="7"/>
      <c r="M360" s="7"/>
      <c r="N360" s="7"/>
      <c r="O360" s="7"/>
      <c r="P360" s="7"/>
      <c r="Q360" s="7"/>
      <c r="R360" s="7"/>
      <c r="CD360" s="75">
        <f t="shared" si="10"/>
        <v>0</v>
      </c>
      <c r="CE360" s="75">
        <f t="shared" si="11"/>
        <v>0</v>
      </c>
    </row>
    <row r="361" spans="1:83" ht="14.25" customHeight="1">
      <c r="A361" s="30"/>
      <c r="B361" s="76">
        <v>355</v>
      </c>
      <c r="C361" s="5"/>
      <c r="D361" s="138"/>
      <c r="E361" s="5"/>
      <c r="F361" s="132"/>
      <c r="G361" s="5"/>
      <c r="H361" s="153"/>
      <c r="I361" s="91"/>
      <c r="J361" s="7"/>
      <c r="K361" s="7"/>
      <c r="L361" s="7"/>
      <c r="M361" s="7"/>
      <c r="N361" s="7"/>
      <c r="O361" s="7"/>
      <c r="P361" s="7"/>
      <c r="Q361" s="7"/>
      <c r="R361" s="7"/>
      <c r="CD361" s="75">
        <f t="shared" si="10"/>
        <v>0</v>
      </c>
      <c r="CE361" s="75">
        <f t="shared" si="11"/>
        <v>0</v>
      </c>
    </row>
    <row r="362" spans="1:83" ht="14.25" customHeight="1">
      <c r="A362" s="30"/>
      <c r="B362" s="76">
        <v>356</v>
      </c>
      <c r="C362" s="5"/>
      <c r="D362" s="138"/>
      <c r="E362" s="5"/>
      <c r="F362" s="132"/>
      <c r="G362" s="5"/>
      <c r="H362" s="153"/>
      <c r="I362" s="91"/>
      <c r="J362" s="7"/>
      <c r="K362" s="7"/>
      <c r="L362" s="7"/>
      <c r="M362" s="7"/>
      <c r="N362" s="7"/>
      <c r="O362" s="7"/>
      <c r="P362" s="7"/>
      <c r="Q362" s="7"/>
      <c r="R362" s="7"/>
      <c r="CD362" s="75">
        <f t="shared" si="10"/>
        <v>0</v>
      </c>
      <c r="CE362" s="75">
        <f t="shared" si="11"/>
        <v>0</v>
      </c>
    </row>
    <row r="363" spans="1:83" ht="14.25" customHeight="1">
      <c r="A363" s="30"/>
      <c r="B363" s="76">
        <v>357</v>
      </c>
      <c r="C363" s="5"/>
      <c r="D363" s="138"/>
      <c r="E363" s="5"/>
      <c r="F363" s="132"/>
      <c r="G363" s="5"/>
      <c r="H363" s="153"/>
      <c r="I363" s="91"/>
      <c r="J363" s="7"/>
      <c r="K363" s="7"/>
      <c r="L363" s="7"/>
      <c r="M363" s="7"/>
      <c r="N363" s="7"/>
      <c r="O363" s="7"/>
      <c r="P363" s="7"/>
      <c r="Q363" s="7"/>
      <c r="R363" s="7"/>
      <c r="CD363" s="75">
        <f t="shared" si="10"/>
        <v>0</v>
      </c>
      <c r="CE363" s="75">
        <f t="shared" si="11"/>
        <v>0</v>
      </c>
    </row>
    <row r="364" spans="1:83" ht="14.25" customHeight="1">
      <c r="A364" s="30"/>
      <c r="B364" s="76">
        <v>358</v>
      </c>
      <c r="C364" s="5"/>
      <c r="D364" s="138"/>
      <c r="E364" s="5"/>
      <c r="F364" s="132"/>
      <c r="G364" s="5"/>
      <c r="H364" s="153"/>
      <c r="I364" s="91"/>
      <c r="J364" s="7"/>
      <c r="K364" s="7"/>
      <c r="L364" s="7"/>
      <c r="M364" s="7"/>
      <c r="N364" s="7"/>
      <c r="O364" s="7"/>
      <c r="P364" s="7"/>
      <c r="Q364" s="7"/>
      <c r="R364" s="7"/>
      <c r="CD364" s="75">
        <f t="shared" si="10"/>
        <v>0</v>
      </c>
      <c r="CE364" s="75">
        <f t="shared" si="11"/>
        <v>0</v>
      </c>
    </row>
    <row r="365" spans="1:83" ht="14.25" customHeight="1">
      <c r="A365" s="30"/>
      <c r="B365" s="76">
        <v>359</v>
      </c>
      <c r="C365" s="5"/>
      <c r="D365" s="138"/>
      <c r="E365" s="5"/>
      <c r="F365" s="132"/>
      <c r="G365" s="5"/>
      <c r="H365" s="153"/>
      <c r="I365" s="91"/>
      <c r="J365" s="7"/>
      <c r="K365" s="7"/>
      <c r="L365" s="7"/>
      <c r="M365" s="7"/>
      <c r="N365" s="7"/>
      <c r="O365" s="7"/>
      <c r="P365" s="7"/>
      <c r="Q365" s="7"/>
      <c r="R365" s="7"/>
      <c r="CD365" s="75">
        <f t="shared" si="10"/>
        <v>0</v>
      </c>
      <c r="CE365" s="75">
        <f t="shared" si="11"/>
        <v>0</v>
      </c>
    </row>
    <row r="366" spans="1:83" ht="14.25" customHeight="1">
      <c r="A366" s="30"/>
      <c r="B366" s="76">
        <v>360</v>
      </c>
      <c r="C366" s="5"/>
      <c r="D366" s="138"/>
      <c r="E366" s="5"/>
      <c r="F366" s="132"/>
      <c r="G366" s="5"/>
      <c r="H366" s="153"/>
      <c r="I366" s="91"/>
      <c r="J366" s="7"/>
      <c r="K366" s="7"/>
      <c r="L366" s="7"/>
      <c r="M366" s="7"/>
      <c r="N366" s="7"/>
      <c r="O366" s="7"/>
      <c r="P366" s="7"/>
      <c r="Q366" s="7"/>
      <c r="R366" s="7"/>
      <c r="CD366" s="75">
        <f t="shared" si="10"/>
        <v>0</v>
      </c>
      <c r="CE366" s="75">
        <f t="shared" si="11"/>
        <v>0</v>
      </c>
    </row>
    <row r="367" spans="1:83" ht="14.25" customHeight="1">
      <c r="A367" s="30"/>
      <c r="B367" s="76">
        <v>361</v>
      </c>
      <c r="C367" s="5"/>
      <c r="D367" s="138"/>
      <c r="E367" s="5"/>
      <c r="F367" s="132"/>
      <c r="G367" s="5"/>
      <c r="H367" s="153"/>
      <c r="I367" s="91"/>
      <c r="J367" s="7"/>
      <c r="K367" s="7"/>
      <c r="L367" s="7"/>
      <c r="M367" s="7"/>
      <c r="N367" s="7"/>
      <c r="O367" s="7"/>
      <c r="P367" s="7"/>
      <c r="Q367" s="7"/>
      <c r="R367" s="7"/>
      <c r="CD367" s="75">
        <f t="shared" si="10"/>
        <v>0</v>
      </c>
      <c r="CE367" s="75">
        <f t="shared" si="11"/>
        <v>0</v>
      </c>
    </row>
    <row r="368" spans="1:83" ht="14.25" customHeight="1">
      <c r="A368" s="30"/>
      <c r="B368" s="76">
        <v>362</v>
      </c>
      <c r="C368" s="5"/>
      <c r="D368" s="138"/>
      <c r="E368" s="5"/>
      <c r="F368" s="132"/>
      <c r="G368" s="5"/>
      <c r="H368" s="153"/>
      <c r="I368" s="91"/>
      <c r="J368" s="7"/>
      <c r="K368" s="7"/>
      <c r="L368" s="7"/>
      <c r="M368" s="7"/>
      <c r="N368" s="7"/>
      <c r="O368" s="7"/>
      <c r="P368" s="7"/>
      <c r="Q368" s="7"/>
      <c r="R368" s="7"/>
      <c r="CD368" s="75">
        <f t="shared" si="10"/>
        <v>0</v>
      </c>
      <c r="CE368" s="75">
        <f t="shared" si="11"/>
        <v>0</v>
      </c>
    </row>
    <row r="369" spans="1:83" ht="14.25" customHeight="1">
      <c r="A369" s="30"/>
      <c r="B369" s="76">
        <v>363</v>
      </c>
      <c r="C369" s="5"/>
      <c r="D369" s="138"/>
      <c r="E369" s="5"/>
      <c r="F369" s="132"/>
      <c r="G369" s="5"/>
      <c r="H369" s="153"/>
      <c r="I369" s="91"/>
      <c r="J369" s="7"/>
      <c r="K369" s="7"/>
      <c r="L369" s="7"/>
      <c r="M369" s="7"/>
      <c r="N369" s="7"/>
      <c r="O369" s="7"/>
      <c r="P369" s="7"/>
      <c r="Q369" s="7"/>
      <c r="R369" s="7"/>
      <c r="CD369" s="75">
        <f t="shared" si="10"/>
        <v>0</v>
      </c>
      <c r="CE369" s="75">
        <f t="shared" si="11"/>
        <v>0</v>
      </c>
    </row>
    <row r="370" spans="1:83" ht="14.25" customHeight="1">
      <c r="A370" s="30"/>
      <c r="B370" s="76">
        <v>364</v>
      </c>
      <c r="C370" s="5"/>
      <c r="D370" s="138"/>
      <c r="E370" s="5"/>
      <c r="F370" s="132"/>
      <c r="G370" s="5"/>
      <c r="H370" s="153"/>
      <c r="I370" s="91"/>
      <c r="J370" s="7"/>
      <c r="K370" s="7"/>
      <c r="L370" s="7"/>
      <c r="M370" s="7"/>
      <c r="N370" s="7"/>
      <c r="O370" s="7"/>
      <c r="P370" s="7"/>
      <c r="Q370" s="7"/>
      <c r="R370" s="7"/>
      <c r="CD370" s="75">
        <f t="shared" si="10"/>
        <v>0</v>
      </c>
      <c r="CE370" s="75">
        <f t="shared" si="11"/>
        <v>0</v>
      </c>
    </row>
    <row r="371" spans="1:83" ht="14.25" customHeight="1">
      <c r="A371" s="30"/>
      <c r="B371" s="76">
        <v>365</v>
      </c>
      <c r="C371" s="5"/>
      <c r="D371" s="138"/>
      <c r="E371" s="5"/>
      <c r="F371" s="132"/>
      <c r="G371" s="5"/>
      <c r="H371" s="153"/>
      <c r="I371" s="91"/>
      <c r="J371" s="7"/>
      <c r="K371" s="7"/>
      <c r="L371" s="7"/>
      <c r="M371" s="7"/>
      <c r="N371" s="7"/>
      <c r="O371" s="7"/>
      <c r="P371" s="7"/>
      <c r="Q371" s="7"/>
      <c r="R371" s="7"/>
      <c r="CD371" s="75">
        <f t="shared" si="10"/>
        <v>0</v>
      </c>
      <c r="CE371" s="75">
        <f t="shared" si="11"/>
        <v>0</v>
      </c>
    </row>
    <row r="372" spans="1:83" ht="14.25" customHeight="1">
      <c r="A372" s="30"/>
      <c r="B372" s="76">
        <v>366</v>
      </c>
      <c r="C372" s="5"/>
      <c r="D372" s="138"/>
      <c r="E372" s="5"/>
      <c r="F372" s="132"/>
      <c r="G372" s="5"/>
      <c r="H372" s="153"/>
      <c r="I372" s="91"/>
      <c r="J372" s="7"/>
      <c r="K372" s="7"/>
      <c r="L372" s="7"/>
      <c r="M372" s="7"/>
      <c r="N372" s="7"/>
      <c r="O372" s="7"/>
      <c r="P372" s="7"/>
      <c r="Q372" s="7"/>
      <c r="R372" s="7"/>
      <c r="CD372" s="75">
        <f t="shared" si="10"/>
        <v>0</v>
      </c>
      <c r="CE372" s="75">
        <f t="shared" si="11"/>
        <v>0</v>
      </c>
    </row>
    <row r="373" spans="1:83" ht="14.25" customHeight="1">
      <c r="A373" s="30"/>
      <c r="B373" s="76">
        <v>367</v>
      </c>
      <c r="C373" s="5"/>
      <c r="D373" s="138"/>
      <c r="E373" s="5"/>
      <c r="F373" s="132"/>
      <c r="G373" s="5"/>
      <c r="H373" s="153"/>
      <c r="I373" s="91"/>
      <c r="J373" s="7"/>
      <c r="K373" s="7"/>
      <c r="L373" s="7"/>
      <c r="M373" s="7"/>
      <c r="N373" s="7"/>
      <c r="O373" s="7"/>
      <c r="P373" s="7"/>
      <c r="Q373" s="7"/>
      <c r="R373" s="7"/>
      <c r="CD373" s="75">
        <f t="shared" si="10"/>
        <v>0</v>
      </c>
      <c r="CE373" s="75">
        <f t="shared" si="11"/>
        <v>0</v>
      </c>
    </row>
    <row r="374" spans="1:83" ht="14.25" customHeight="1">
      <c r="A374" s="30"/>
      <c r="B374" s="76">
        <v>368</v>
      </c>
      <c r="C374" s="5"/>
      <c r="D374" s="138"/>
      <c r="E374" s="5"/>
      <c r="F374" s="132"/>
      <c r="G374" s="5"/>
      <c r="H374" s="153"/>
      <c r="I374" s="91"/>
      <c r="J374" s="7"/>
      <c r="K374" s="7"/>
      <c r="L374" s="7"/>
      <c r="M374" s="7"/>
      <c r="N374" s="7"/>
      <c r="O374" s="7"/>
      <c r="P374" s="7"/>
      <c r="Q374" s="7"/>
      <c r="R374" s="7"/>
      <c r="CD374" s="75">
        <f t="shared" si="10"/>
        <v>0</v>
      </c>
      <c r="CE374" s="75">
        <f t="shared" si="11"/>
        <v>0</v>
      </c>
    </row>
    <row r="375" spans="1:83" ht="14.25" customHeight="1">
      <c r="A375" s="30"/>
      <c r="B375" s="76">
        <v>369</v>
      </c>
      <c r="C375" s="5"/>
      <c r="D375" s="138"/>
      <c r="E375" s="5"/>
      <c r="F375" s="132"/>
      <c r="G375" s="5"/>
      <c r="H375" s="153"/>
      <c r="I375" s="91"/>
      <c r="J375" s="7"/>
      <c r="K375" s="7"/>
      <c r="L375" s="7"/>
      <c r="M375" s="7"/>
      <c r="N375" s="7"/>
      <c r="O375" s="7"/>
      <c r="P375" s="7"/>
      <c r="Q375" s="7"/>
      <c r="R375" s="7"/>
      <c r="CD375" s="75">
        <f t="shared" si="10"/>
        <v>0</v>
      </c>
      <c r="CE375" s="75">
        <f t="shared" si="11"/>
        <v>0</v>
      </c>
    </row>
    <row r="376" spans="1:83" ht="14.25" customHeight="1">
      <c r="A376" s="30"/>
      <c r="B376" s="76">
        <v>370</v>
      </c>
      <c r="C376" s="5"/>
      <c r="D376" s="138"/>
      <c r="E376" s="5"/>
      <c r="F376" s="132"/>
      <c r="G376" s="5"/>
      <c r="H376" s="153"/>
      <c r="I376" s="91"/>
      <c r="J376" s="7"/>
      <c r="K376" s="7"/>
      <c r="L376" s="7"/>
      <c r="M376" s="7"/>
      <c r="N376" s="7"/>
      <c r="O376" s="7"/>
      <c r="P376" s="7"/>
      <c r="Q376" s="7"/>
      <c r="R376" s="7"/>
      <c r="CD376" s="75">
        <f t="shared" si="10"/>
        <v>0</v>
      </c>
      <c r="CE376" s="75">
        <f t="shared" si="11"/>
        <v>0</v>
      </c>
    </row>
    <row r="377" spans="1:83" ht="14.25" customHeight="1">
      <c r="A377" s="30"/>
      <c r="B377" s="76">
        <v>371</v>
      </c>
      <c r="C377" s="5"/>
      <c r="D377" s="138"/>
      <c r="E377" s="5"/>
      <c r="F377" s="132"/>
      <c r="G377" s="5"/>
      <c r="H377" s="153"/>
      <c r="I377" s="91"/>
      <c r="J377" s="7"/>
      <c r="K377" s="7"/>
      <c r="L377" s="7"/>
      <c r="M377" s="7"/>
      <c r="N377" s="7"/>
      <c r="O377" s="7"/>
      <c r="P377" s="7"/>
      <c r="Q377" s="7"/>
      <c r="R377" s="7"/>
      <c r="CD377" s="75">
        <f t="shared" si="10"/>
        <v>0</v>
      </c>
      <c r="CE377" s="75">
        <f t="shared" si="11"/>
        <v>0</v>
      </c>
    </row>
    <row r="378" spans="1:83" ht="14.25" customHeight="1">
      <c r="A378" s="30"/>
      <c r="B378" s="76">
        <v>372</v>
      </c>
      <c r="C378" s="5"/>
      <c r="D378" s="138"/>
      <c r="E378" s="5"/>
      <c r="F378" s="132"/>
      <c r="G378" s="5"/>
      <c r="H378" s="153"/>
      <c r="I378" s="91"/>
      <c r="J378" s="7"/>
      <c r="K378" s="7"/>
      <c r="L378" s="7"/>
      <c r="M378" s="7"/>
      <c r="N378" s="7"/>
      <c r="O378" s="7"/>
      <c r="P378" s="7"/>
      <c r="Q378" s="7"/>
      <c r="R378" s="7"/>
      <c r="CD378" s="75">
        <f t="shared" si="10"/>
        <v>0</v>
      </c>
      <c r="CE378" s="75">
        <f t="shared" si="11"/>
        <v>0</v>
      </c>
    </row>
    <row r="379" spans="1:83" ht="14.25" customHeight="1">
      <c r="A379" s="30"/>
      <c r="B379" s="76">
        <v>373</v>
      </c>
      <c r="C379" s="5"/>
      <c r="D379" s="138"/>
      <c r="E379" s="5"/>
      <c r="F379" s="132"/>
      <c r="G379" s="5"/>
      <c r="H379" s="153"/>
      <c r="I379" s="91"/>
      <c r="J379" s="7"/>
      <c r="K379" s="7"/>
      <c r="L379" s="7"/>
      <c r="M379" s="7"/>
      <c r="N379" s="7"/>
      <c r="O379" s="7"/>
      <c r="P379" s="7"/>
      <c r="Q379" s="7"/>
      <c r="R379" s="7"/>
      <c r="CD379" s="75">
        <f t="shared" si="10"/>
        <v>0</v>
      </c>
      <c r="CE379" s="75">
        <f t="shared" si="11"/>
        <v>0</v>
      </c>
    </row>
    <row r="380" spans="1:83" ht="14.25" customHeight="1">
      <c r="A380" s="30"/>
      <c r="B380" s="76">
        <v>374</v>
      </c>
      <c r="C380" s="5"/>
      <c r="D380" s="138"/>
      <c r="E380" s="5"/>
      <c r="F380" s="132"/>
      <c r="G380" s="5"/>
      <c r="H380" s="153"/>
      <c r="I380" s="91"/>
      <c r="J380" s="7"/>
      <c r="K380" s="7"/>
      <c r="L380" s="7"/>
      <c r="M380" s="7"/>
      <c r="N380" s="7"/>
      <c r="O380" s="7"/>
      <c r="P380" s="7"/>
      <c r="Q380" s="7"/>
      <c r="R380" s="7"/>
      <c r="CD380" s="75">
        <f t="shared" si="10"/>
        <v>0</v>
      </c>
      <c r="CE380" s="75">
        <f t="shared" si="11"/>
        <v>0</v>
      </c>
    </row>
    <row r="381" spans="1:83" ht="14.25" customHeight="1">
      <c r="A381" s="30"/>
      <c r="B381" s="76">
        <v>375</v>
      </c>
      <c r="C381" s="5"/>
      <c r="D381" s="138"/>
      <c r="E381" s="5"/>
      <c r="F381" s="132"/>
      <c r="G381" s="5"/>
      <c r="H381" s="153"/>
      <c r="I381" s="91"/>
      <c r="J381" s="7"/>
      <c r="K381" s="7"/>
      <c r="L381" s="7"/>
      <c r="M381" s="7"/>
      <c r="N381" s="7"/>
      <c r="O381" s="7"/>
      <c r="P381" s="7"/>
      <c r="Q381" s="7"/>
      <c r="R381" s="7"/>
      <c r="CD381" s="75">
        <f t="shared" si="10"/>
        <v>0</v>
      </c>
      <c r="CE381" s="75">
        <f t="shared" si="11"/>
        <v>0</v>
      </c>
    </row>
    <row r="382" spans="1:83" ht="14.25" customHeight="1">
      <c r="A382" s="30"/>
      <c r="B382" s="76">
        <v>376</v>
      </c>
      <c r="C382" s="5"/>
      <c r="D382" s="138"/>
      <c r="E382" s="5"/>
      <c r="F382" s="132"/>
      <c r="G382" s="5"/>
      <c r="H382" s="153"/>
      <c r="I382" s="91"/>
      <c r="J382" s="7"/>
      <c r="K382" s="7"/>
      <c r="L382" s="7"/>
      <c r="M382" s="7"/>
      <c r="N382" s="7"/>
      <c r="O382" s="7"/>
      <c r="P382" s="7"/>
      <c r="Q382" s="7"/>
      <c r="R382" s="7"/>
      <c r="CD382" s="75">
        <f t="shared" si="10"/>
        <v>0</v>
      </c>
      <c r="CE382" s="75">
        <f t="shared" si="11"/>
        <v>0</v>
      </c>
    </row>
    <row r="383" spans="1:83" ht="14.25" customHeight="1">
      <c r="A383" s="30"/>
      <c r="B383" s="76">
        <v>377</v>
      </c>
      <c r="C383" s="5"/>
      <c r="D383" s="138"/>
      <c r="E383" s="5"/>
      <c r="F383" s="132"/>
      <c r="G383" s="5"/>
      <c r="H383" s="153"/>
      <c r="I383" s="91"/>
      <c r="J383" s="7"/>
      <c r="K383" s="7"/>
      <c r="L383" s="7"/>
      <c r="M383" s="7"/>
      <c r="N383" s="7"/>
      <c r="O383" s="7"/>
      <c r="P383" s="7"/>
      <c r="Q383" s="7"/>
      <c r="R383" s="7"/>
      <c r="CD383" s="75">
        <f t="shared" si="10"/>
        <v>0</v>
      </c>
      <c r="CE383" s="75">
        <f t="shared" si="11"/>
        <v>0</v>
      </c>
    </row>
    <row r="384" spans="1:83" ht="14.25" customHeight="1">
      <c r="A384" s="30"/>
      <c r="B384" s="76">
        <v>378</v>
      </c>
      <c r="C384" s="5"/>
      <c r="D384" s="138"/>
      <c r="E384" s="5"/>
      <c r="F384" s="132"/>
      <c r="G384" s="5"/>
      <c r="H384" s="153"/>
      <c r="I384" s="91"/>
      <c r="J384" s="7"/>
      <c r="K384" s="7"/>
      <c r="L384" s="7"/>
      <c r="M384" s="7"/>
      <c r="N384" s="7"/>
      <c r="O384" s="7"/>
      <c r="P384" s="7"/>
      <c r="Q384" s="7"/>
      <c r="R384" s="7"/>
      <c r="CD384" s="75">
        <f t="shared" si="10"/>
        <v>0</v>
      </c>
      <c r="CE384" s="75">
        <f t="shared" si="11"/>
        <v>0</v>
      </c>
    </row>
    <row r="385" spans="1:83" ht="14.25" customHeight="1">
      <c r="A385" s="30"/>
      <c r="B385" s="76">
        <v>379</v>
      </c>
      <c r="C385" s="5"/>
      <c r="D385" s="138"/>
      <c r="E385" s="5"/>
      <c r="F385" s="132"/>
      <c r="G385" s="5"/>
      <c r="H385" s="153"/>
      <c r="I385" s="91"/>
      <c r="J385" s="7"/>
      <c r="K385" s="7"/>
      <c r="L385" s="7"/>
      <c r="M385" s="7"/>
      <c r="N385" s="7"/>
      <c r="O385" s="7"/>
      <c r="P385" s="7"/>
      <c r="Q385" s="7"/>
      <c r="R385" s="7"/>
      <c r="CD385" s="75">
        <f t="shared" si="10"/>
        <v>0</v>
      </c>
      <c r="CE385" s="75">
        <f t="shared" si="11"/>
        <v>0</v>
      </c>
    </row>
    <row r="386" spans="1:83" ht="14.25" customHeight="1">
      <c r="A386" s="30"/>
      <c r="B386" s="76">
        <v>380</v>
      </c>
      <c r="C386" s="5"/>
      <c r="D386" s="138"/>
      <c r="E386" s="5"/>
      <c r="F386" s="132"/>
      <c r="G386" s="5"/>
      <c r="H386" s="153"/>
      <c r="I386" s="91"/>
      <c r="J386" s="7"/>
      <c r="K386" s="7"/>
      <c r="L386" s="7"/>
      <c r="M386" s="7"/>
      <c r="N386" s="7"/>
      <c r="O386" s="7"/>
      <c r="P386" s="7"/>
      <c r="Q386" s="7"/>
      <c r="R386" s="7"/>
      <c r="CD386" s="75">
        <f t="shared" si="10"/>
        <v>0</v>
      </c>
      <c r="CE386" s="75">
        <f t="shared" si="11"/>
        <v>0</v>
      </c>
    </row>
    <row r="387" spans="1:83" ht="14.25" customHeight="1">
      <c r="A387" s="30"/>
      <c r="B387" s="76">
        <v>381</v>
      </c>
      <c r="C387" s="5"/>
      <c r="D387" s="138"/>
      <c r="E387" s="5"/>
      <c r="F387" s="132"/>
      <c r="G387" s="5"/>
      <c r="H387" s="153"/>
      <c r="I387" s="91"/>
      <c r="J387" s="7"/>
      <c r="K387" s="7"/>
      <c r="L387" s="7"/>
      <c r="M387" s="7"/>
      <c r="N387" s="7"/>
      <c r="O387" s="7"/>
      <c r="P387" s="7"/>
      <c r="Q387" s="7"/>
      <c r="R387" s="7"/>
      <c r="CD387" s="75">
        <f t="shared" si="10"/>
        <v>0</v>
      </c>
      <c r="CE387" s="75">
        <f t="shared" si="11"/>
        <v>0</v>
      </c>
    </row>
    <row r="388" spans="1:83" ht="14.25" customHeight="1">
      <c r="A388" s="30"/>
      <c r="B388" s="76">
        <v>382</v>
      </c>
      <c r="C388" s="5"/>
      <c r="D388" s="138"/>
      <c r="E388" s="5"/>
      <c r="F388" s="132"/>
      <c r="G388" s="5"/>
      <c r="H388" s="153"/>
      <c r="I388" s="91"/>
      <c r="J388" s="7"/>
      <c r="K388" s="7"/>
      <c r="L388" s="7"/>
      <c r="M388" s="7"/>
      <c r="N388" s="7"/>
      <c r="O388" s="7"/>
      <c r="P388" s="7"/>
      <c r="Q388" s="7"/>
      <c r="R388" s="7"/>
      <c r="CD388" s="75">
        <f t="shared" si="10"/>
        <v>0</v>
      </c>
      <c r="CE388" s="75">
        <f t="shared" si="11"/>
        <v>0</v>
      </c>
    </row>
    <row r="389" spans="1:83" ht="14.25" customHeight="1">
      <c r="A389" s="30"/>
      <c r="B389" s="76">
        <v>383</v>
      </c>
      <c r="C389" s="5"/>
      <c r="D389" s="138"/>
      <c r="E389" s="5"/>
      <c r="F389" s="132"/>
      <c r="G389" s="5"/>
      <c r="H389" s="153"/>
      <c r="I389" s="91"/>
      <c r="J389" s="7"/>
      <c r="K389" s="7"/>
      <c r="L389" s="7"/>
      <c r="M389" s="7"/>
      <c r="N389" s="7"/>
      <c r="O389" s="7"/>
      <c r="P389" s="7"/>
      <c r="Q389" s="7"/>
      <c r="R389" s="7"/>
      <c r="CD389" s="75">
        <f t="shared" si="10"/>
        <v>0</v>
      </c>
      <c r="CE389" s="75">
        <f t="shared" si="11"/>
        <v>0</v>
      </c>
    </row>
    <row r="390" spans="1:83" ht="14.25" customHeight="1">
      <c r="A390" s="30"/>
      <c r="B390" s="76">
        <v>384</v>
      </c>
      <c r="C390" s="5"/>
      <c r="D390" s="138"/>
      <c r="E390" s="5"/>
      <c r="F390" s="132"/>
      <c r="G390" s="5"/>
      <c r="H390" s="153"/>
      <c r="I390" s="91"/>
      <c r="J390" s="7"/>
      <c r="K390" s="7"/>
      <c r="L390" s="7"/>
      <c r="M390" s="7"/>
      <c r="N390" s="7"/>
      <c r="O390" s="7"/>
      <c r="P390" s="7"/>
      <c r="Q390" s="7"/>
      <c r="R390" s="7"/>
      <c r="CD390" s="75">
        <f t="shared" si="10"/>
        <v>0</v>
      </c>
      <c r="CE390" s="75">
        <f t="shared" si="11"/>
        <v>0</v>
      </c>
    </row>
    <row r="391" spans="1:83" ht="14.25" customHeight="1">
      <c r="A391" s="30"/>
      <c r="B391" s="76">
        <v>385</v>
      </c>
      <c r="C391" s="5"/>
      <c r="D391" s="138"/>
      <c r="E391" s="5"/>
      <c r="F391" s="132"/>
      <c r="G391" s="5"/>
      <c r="H391" s="153"/>
      <c r="I391" s="91"/>
      <c r="J391" s="7"/>
      <c r="K391" s="7"/>
      <c r="L391" s="7"/>
      <c r="M391" s="7"/>
      <c r="N391" s="7"/>
      <c r="O391" s="7"/>
      <c r="P391" s="7"/>
      <c r="Q391" s="7"/>
      <c r="R391" s="7"/>
      <c r="CD391" s="75">
        <f t="shared" ref="CD391:CD454" si="12">IF(C391&lt;&gt;"",1,0)</f>
        <v>0</v>
      </c>
      <c r="CE391" s="75">
        <f t="shared" ref="CE391:CE454" si="13">IF(CD391=1,IF(E391&lt;&gt;"",IF(E391&lt;400,1,0),0),0)</f>
        <v>0</v>
      </c>
    </row>
    <row r="392" spans="1:83" ht="14.25" customHeight="1">
      <c r="A392" s="30"/>
      <c r="B392" s="76">
        <v>386</v>
      </c>
      <c r="C392" s="5"/>
      <c r="D392" s="138"/>
      <c r="E392" s="5"/>
      <c r="F392" s="132"/>
      <c r="G392" s="5"/>
      <c r="H392" s="153"/>
      <c r="I392" s="91"/>
      <c r="J392" s="7"/>
      <c r="K392" s="7"/>
      <c r="L392" s="7"/>
      <c r="M392" s="7"/>
      <c r="N392" s="7"/>
      <c r="O392" s="7"/>
      <c r="P392" s="7"/>
      <c r="Q392" s="7"/>
      <c r="R392" s="7"/>
      <c r="CD392" s="75">
        <f t="shared" si="12"/>
        <v>0</v>
      </c>
      <c r="CE392" s="75">
        <f t="shared" si="13"/>
        <v>0</v>
      </c>
    </row>
    <row r="393" spans="1:83" ht="14.25" customHeight="1">
      <c r="A393" s="30"/>
      <c r="B393" s="76">
        <v>387</v>
      </c>
      <c r="C393" s="5"/>
      <c r="D393" s="138"/>
      <c r="E393" s="5"/>
      <c r="F393" s="132"/>
      <c r="G393" s="5"/>
      <c r="H393" s="153"/>
      <c r="I393" s="91"/>
      <c r="J393" s="7"/>
      <c r="K393" s="7"/>
      <c r="L393" s="7"/>
      <c r="M393" s="7"/>
      <c r="N393" s="7"/>
      <c r="O393" s="7"/>
      <c r="P393" s="7"/>
      <c r="Q393" s="7"/>
      <c r="R393" s="7"/>
      <c r="CD393" s="75">
        <f t="shared" si="12"/>
        <v>0</v>
      </c>
      <c r="CE393" s="75">
        <f t="shared" si="13"/>
        <v>0</v>
      </c>
    </row>
    <row r="394" spans="1:83" ht="14.25" customHeight="1">
      <c r="A394" s="30"/>
      <c r="B394" s="76">
        <v>388</v>
      </c>
      <c r="C394" s="5"/>
      <c r="D394" s="138"/>
      <c r="E394" s="5"/>
      <c r="F394" s="132"/>
      <c r="G394" s="5"/>
      <c r="H394" s="153"/>
      <c r="I394" s="91"/>
      <c r="J394" s="7"/>
      <c r="K394" s="7"/>
      <c r="L394" s="7"/>
      <c r="M394" s="7"/>
      <c r="N394" s="7"/>
      <c r="O394" s="7"/>
      <c r="P394" s="7"/>
      <c r="Q394" s="7"/>
      <c r="R394" s="7"/>
      <c r="CD394" s="75">
        <f t="shared" si="12"/>
        <v>0</v>
      </c>
      <c r="CE394" s="75">
        <f t="shared" si="13"/>
        <v>0</v>
      </c>
    </row>
    <row r="395" spans="1:83" ht="14.25" customHeight="1">
      <c r="A395" s="30"/>
      <c r="B395" s="76">
        <v>389</v>
      </c>
      <c r="C395" s="5"/>
      <c r="D395" s="138"/>
      <c r="E395" s="5"/>
      <c r="F395" s="132"/>
      <c r="G395" s="5"/>
      <c r="H395" s="153"/>
      <c r="I395" s="91"/>
      <c r="J395" s="7"/>
      <c r="K395" s="7"/>
      <c r="L395" s="7"/>
      <c r="M395" s="7"/>
      <c r="N395" s="7"/>
      <c r="O395" s="7"/>
      <c r="P395" s="7"/>
      <c r="Q395" s="7"/>
      <c r="R395" s="7"/>
      <c r="CD395" s="75">
        <f t="shared" si="12"/>
        <v>0</v>
      </c>
      <c r="CE395" s="75">
        <f t="shared" si="13"/>
        <v>0</v>
      </c>
    </row>
    <row r="396" spans="1:83" ht="14.25" customHeight="1">
      <c r="A396" s="30"/>
      <c r="B396" s="76">
        <v>390</v>
      </c>
      <c r="C396" s="5"/>
      <c r="D396" s="138"/>
      <c r="E396" s="5"/>
      <c r="F396" s="132"/>
      <c r="G396" s="5"/>
      <c r="H396" s="153"/>
      <c r="I396" s="91"/>
      <c r="J396" s="7"/>
      <c r="K396" s="7"/>
      <c r="L396" s="7"/>
      <c r="M396" s="7"/>
      <c r="N396" s="7"/>
      <c r="O396" s="7"/>
      <c r="P396" s="7"/>
      <c r="Q396" s="7"/>
      <c r="R396" s="7"/>
      <c r="CD396" s="75">
        <f t="shared" si="12"/>
        <v>0</v>
      </c>
      <c r="CE396" s="75">
        <f t="shared" si="13"/>
        <v>0</v>
      </c>
    </row>
    <row r="397" spans="1:83" ht="14.25" customHeight="1">
      <c r="A397" s="30"/>
      <c r="B397" s="76">
        <v>391</v>
      </c>
      <c r="C397" s="5"/>
      <c r="D397" s="138"/>
      <c r="E397" s="5"/>
      <c r="F397" s="132"/>
      <c r="G397" s="5"/>
      <c r="H397" s="153"/>
      <c r="I397" s="91"/>
      <c r="J397" s="7"/>
      <c r="K397" s="7"/>
      <c r="L397" s="7"/>
      <c r="M397" s="7"/>
      <c r="N397" s="7"/>
      <c r="O397" s="7"/>
      <c r="P397" s="7"/>
      <c r="Q397" s="7"/>
      <c r="R397" s="7"/>
      <c r="CD397" s="75">
        <f t="shared" si="12"/>
        <v>0</v>
      </c>
      <c r="CE397" s="75">
        <f t="shared" si="13"/>
        <v>0</v>
      </c>
    </row>
    <row r="398" spans="1:83" ht="14.25" customHeight="1">
      <c r="A398" s="30"/>
      <c r="B398" s="76">
        <v>392</v>
      </c>
      <c r="C398" s="5"/>
      <c r="D398" s="138"/>
      <c r="E398" s="5"/>
      <c r="F398" s="132"/>
      <c r="G398" s="5"/>
      <c r="H398" s="153"/>
      <c r="I398" s="91"/>
      <c r="J398" s="7"/>
      <c r="K398" s="7"/>
      <c r="L398" s="7"/>
      <c r="M398" s="7"/>
      <c r="N398" s="7"/>
      <c r="O398" s="7"/>
      <c r="P398" s="7"/>
      <c r="Q398" s="7"/>
      <c r="R398" s="7"/>
      <c r="CD398" s="75">
        <f t="shared" si="12"/>
        <v>0</v>
      </c>
      <c r="CE398" s="75">
        <f t="shared" si="13"/>
        <v>0</v>
      </c>
    </row>
    <row r="399" spans="1:83" ht="14.25" customHeight="1">
      <c r="A399" s="30"/>
      <c r="B399" s="76">
        <v>393</v>
      </c>
      <c r="C399" s="5"/>
      <c r="D399" s="138"/>
      <c r="E399" s="5"/>
      <c r="F399" s="132"/>
      <c r="G399" s="5"/>
      <c r="H399" s="153"/>
      <c r="I399" s="91"/>
      <c r="J399" s="7"/>
      <c r="K399" s="7"/>
      <c r="L399" s="7"/>
      <c r="M399" s="7"/>
      <c r="N399" s="7"/>
      <c r="O399" s="7"/>
      <c r="P399" s="7"/>
      <c r="Q399" s="7"/>
      <c r="R399" s="7"/>
      <c r="CD399" s="75">
        <f t="shared" si="12"/>
        <v>0</v>
      </c>
      <c r="CE399" s="75">
        <f t="shared" si="13"/>
        <v>0</v>
      </c>
    </row>
    <row r="400" spans="1:83" ht="14.25" customHeight="1">
      <c r="A400" s="30"/>
      <c r="B400" s="76">
        <v>394</v>
      </c>
      <c r="C400" s="5"/>
      <c r="D400" s="138"/>
      <c r="E400" s="5"/>
      <c r="F400" s="132"/>
      <c r="G400" s="5"/>
      <c r="H400" s="153"/>
      <c r="I400" s="91"/>
      <c r="J400" s="7"/>
      <c r="K400" s="7"/>
      <c r="L400" s="7"/>
      <c r="M400" s="7"/>
      <c r="N400" s="7"/>
      <c r="O400" s="7"/>
      <c r="P400" s="7"/>
      <c r="Q400" s="7"/>
      <c r="R400" s="7"/>
      <c r="CD400" s="75">
        <f t="shared" si="12"/>
        <v>0</v>
      </c>
      <c r="CE400" s="75">
        <f t="shared" si="13"/>
        <v>0</v>
      </c>
    </row>
    <row r="401" spans="1:83" ht="14.25" customHeight="1">
      <c r="A401" s="30"/>
      <c r="B401" s="76">
        <v>395</v>
      </c>
      <c r="C401" s="5"/>
      <c r="D401" s="138"/>
      <c r="E401" s="5"/>
      <c r="F401" s="132"/>
      <c r="G401" s="5"/>
      <c r="H401" s="153"/>
      <c r="I401" s="91"/>
      <c r="J401" s="7"/>
      <c r="K401" s="7"/>
      <c r="L401" s="7"/>
      <c r="M401" s="7"/>
      <c r="N401" s="7"/>
      <c r="O401" s="7"/>
      <c r="P401" s="7"/>
      <c r="Q401" s="7"/>
      <c r="R401" s="7"/>
      <c r="CD401" s="75">
        <f t="shared" si="12"/>
        <v>0</v>
      </c>
      <c r="CE401" s="75">
        <f t="shared" si="13"/>
        <v>0</v>
      </c>
    </row>
    <row r="402" spans="1:83" ht="14.25" customHeight="1">
      <c r="A402" s="30"/>
      <c r="B402" s="76">
        <v>396</v>
      </c>
      <c r="C402" s="5"/>
      <c r="D402" s="138"/>
      <c r="E402" s="5"/>
      <c r="F402" s="132"/>
      <c r="G402" s="5"/>
      <c r="H402" s="153"/>
      <c r="I402" s="91"/>
      <c r="J402" s="7"/>
      <c r="K402" s="7"/>
      <c r="L402" s="7"/>
      <c r="M402" s="7"/>
      <c r="N402" s="7"/>
      <c r="O402" s="7"/>
      <c r="P402" s="7"/>
      <c r="Q402" s="7"/>
      <c r="R402" s="7"/>
      <c r="CD402" s="75">
        <f t="shared" si="12"/>
        <v>0</v>
      </c>
      <c r="CE402" s="75">
        <f t="shared" si="13"/>
        <v>0</v>
      </c>
    </row>
    <row r="403" spans="1:83" ht="14.25" customHeight="1">
      <c r="A403" s="30"/>
      <c r="B403" s="76">
        <v>397</v>
      </c>
      <c r="C403" s="5"/>
      <c r="D403" s="138"/>
      <c r="E403" s="5"/>
      <c r="F403" s="132"/>
      <c r="G403" s="5"/>
      <c r="H403" s="153"/>
      <c r="I403" s="91"/>
      <c r="J403" s="7"/>
      <c r="K403" s="7"/>
      <c r="L403" s="7"/>
      <c r="M403" s="7"/>
      <c r="N403" s="7"/>
      <c r="O403" s="7"/>
      <c r="P403" s="7"/>
      <c r="Q403" s="7"/>
      <c r="R403" s="7"/>
      <c r="CD403" s="75">
        <f t="shared" si="12"/>
        <v>0</v>
      </c>
      <c r="CE403" s="75">
        <f t="shared" si="13"/>
        <v>0</v>
      </c>
    </row>
    <row r="404" spans="1:83" ht="14.25" customHeight="1">
      <c r="A404" s="30"/>
      <c r="B404" s="76">
        <v>398</v>
      </c>
      <c r="C404" s="5"/>
      <c r="D404" s="138"/>
      <c r="E404" s="5"/>
      <c r="F404" s="132"/>
      <c r="G404" s="5"/>
      <c r="H404" s="153"/>
      <c r="I404" s="91"/>
      <c r="J404" s="7"/>
      <c r="K404" s="7"/>
      <c r="L404" s="7"/>
      <c r="M404" s="7"/>
      <c r="N404" s="7"/>
      <c r="O404" s="7"/>
      <c r="P404" s="7"/>
      <c r="Q404" s="7"/>
      <c r="R404" s="7"/>
      <c r="CD404" s="75">
        <f t="shared" si="12"/>
        <v>0</v>
      </c>
      <c r="CE404" s="75">
        <f t="shared" si="13"/>
        <v>0</v>
      </c>
    </row>
    <row r="405" spans="1:83" ht="14.25" customHeight="1">
      <c r="A405" s="30"/>
      <c r="B405" s="76">
        <v>399</v>
      </c>
      <c r="C405" s="5"/>
      <c r="D405" s="138"/>
      <c r="E405" s="5"/>
      <c r="F405" s="132"/>
      <c r="G405" s="5"/>
      <c r="H405" s="153"/>
      <c r="I405" s="91"/>
      <c r="J405" s="7"/>
      <c r="K405" s="7"/>
      <c r="L405" s="7"/>
      <c r="M405" s="7"/>
      <c r="N405" s="7"/>
      <c r="O405" s="7"/>
      <c r="P405" s="7"/>
      <c r="Q405" s="7"/>
      <c r="R405" s="7"/>
      <c r="CD405" s="75">
        <f t="shared" si="12"/>
        <v>0</v>
      </c>
      <c r="CE405" s="75">
        <f t="shared" si="13"/>
        <v>0</v>
      </c>
    </row>
    <row r="406" spans="1:83" ht="14.25" customHeight="1">
      <c r="A406" s="30"/>
      <c r="B406" s="76">
        <v>400</v>
      </c>
      <c r="C406" s="5"/>
      <c r="D406" s="138"/>
      <c r="E406" s="5"/>
      <c r="F406" s="132"/>
      <c r="G406" s="5"/>
      <c r="H406" s="153"/>
      <c r="I406" s="91"/>
      <c r="J406" s="7"/>
      <c r="K406" s="7"/>
      <c r="L406" s="7"/>
      <c r="M406" s="7"/>
      <c r="N406" s="7"/>
      <c r="O406" s="7"/>
      <c r="P406" s="7"/>
      <c r="Q406" s="7"/>
      <c r="R406" s="7"/>
      <c r="CD406" s="75">
        <f t="shared" si="12"/>
        <v>0</v>
      </c>
      <c r="CE406" s="75">
        <f t="shared" si="13"/>
        <v>0</v>
      </c>
    </row>
    <row r="407" spans="1:83" ht="14.25" customHeight="1">
      <c r="A407" s="30"/>
      <c r="B407" s="76">
        <v>401</v>
      </c>
      <c r="C407" s="5"/>
      <c r="D407" s="138"/>
      <c r="E407" s="5"/>
      <c r="F407" s="132"/>
      <c r="G407" s="5"/>
      <c r="H407" s="153"/>
      <c r="I407" s="91"/>
      <c r="J407" s="7"/>
      <c r="K407" s="7"/>
      <c r="L407" s="7"/>
      <c r="M407" s="7"/>
      <c r="N407" s="7"/>
      <c r="O407" s="7"/>
      <c r="P407" s="7"/>
      <c r="Q407" s="7"/>
      <c r="R407" s="7"/>
      <c r="CD407" s="75">
        <f t="shared" si="12"/>
        <v>0</v>
      </c>
      <c r="CE407" s="75">
        <f t="shared" si="13"/>
        <v>0</v>
      </c>
    </row>
    <row r="408" spans="1:83" ht="14.25" customHeight="1">
      <c r="A408" s="30"/>
      <c r="B408" s="76">
        <v>402</v>
      </c>
      <c r="C408" s="5"/>
      <c r="D408" s="138"/>
      <c r="E408" s="5"/>
      <c r="F408" s="132"/>
      <c r="G408" s="5"/>
      <c r="H408" s="153"/>
      <c r="I408" s="91"/>
      <c r="J408" s="7"/>
      <c r="K408" s="7"/>
      <c r="L408" s="7"/>
      <c r="M408" s="7"/>
      <c r="N408" s="7"/>
      <c r="O408" s="7"/>
      <c r="P408" s="7"/>
      <c r="Q408" s="7"/>
      <c r="R408" s="7"/>
      <c r="CD408" s="75">
        <f t="shared" si="12"/>
        <v>0</v>
      </c>
      <c r="CE408" s="75">
        <f t="shared" si="13"/>
        <v>0</v>
      </c>
    </row>
    <row r="409" spans="1:83" ht="14.25" customHeight="1">
      <c r="A409" s="30"/>
      <c r="B409" s="76">
        <v>403</v>
      </c>
      <c r="C409" s="5"/>
      <c r="D409" s="138"/>
      <c r="E409" s="5"/>
      <c r="F409" s="132"/>
      <c r="G409" s="5"/>
      <c r="H409" s="153"/>
      <c r="I409" s="91"/>
      <c r="J409" s="7"/>
      <c r="K409" s="7"/>
      <c r="L409" s="7"/>
      <c r="M409" s="7"/>
      <c r="N409" s="7"/>
      <c r="O409" s="7"/>
      <c r="P409" s="7"/>
      <c r="Q409" s="7"/>
      <c r="R409" s="7"/>
      <c r="CD409" s="75">
        <f t="shared" si="12"/>
        <v>0</v>
      </c>
      <c r="CE409" s="75">
        <f t="shared" si="13"/>
        <v>0</v>
      </c>
    </row>
    <row r="410" spans="1:83" ht="14.25" customHeight="1">
      <c r="A410" s="30"/>
      <c r="B410" s="76">
        <v>404</v>
      </c>
      <c r="C410" s="5"/>
      <c r="D410" s="138"/>
      <c r="E410" s="5"/>
      <c r="F410" s="132"/>
      <c r="G410" s="5"/>
      <c r="H410" s="153"/>
      <c r="I410" s="91"/>
      <c r="J410" s="7"/>
      <c r="K410" s="7"/>
      <c r="L410" s="7"/>
      <c r="M410" s="7"/>
      <c r="N410" s="7"/>
      <c r="O410" s="7"/>
      <c r="P410" s="7"/>
      <c r="Q410" s="7"/>
      <c r="R410" s="7"/>
      <c r="CD410" s="75">
        <f t="shared" si="12"/>
        <v>0</v>
      </c>
      <c r="CE410" s="75">
        <f t="shared" si="13"/>
        <v>0</v>
      </c>
    </row>
    <row r="411" spans="1:83" ht="14.25" customHeight="1">
      <c r="A411" s="30"/>
      <c r="B411" s="76">
        <v>405</v>
      </c>
      <c r="C411" s="5"/>
      <c r="D411" s="138"/>
      <c r="E411" s="5"/>
      <c r="F411" s="132"/>
      <c r="G411" s="5"/>
      <c r="H411" s="153"/>
      <c r="I411" s="91"/>
      <c r="J411" s="7"/>
      <c r="K411" s="7"/>
      <c r="L411" s="7"/>
      <c r="M411" s="7"/>
      <c r="N411" s="7"/>
      <c r="O411" s="7"/>
      <c r="P411" s="7"/>
      <c r="Q411" s="7"/>
      <c r="R411" s="7"/>
      <c r="CD411" s="75">
        <f t="shared" si="12"/>
        <v>0</v>
      </c>
      <c r="CE411" s="75">
        <f t="shared" si="13"/>
        <v>0</v>
      </c>
    </row>
    <row r="412" spans="1:83" ht="14.25" customHeight="1">
      <c r="A412" s="30"/>
      <c r="B412" s="76">
        <v>406</v>
      </c>
      <c r="C412" s="5"/>
      <c r="D412" s="138"/>
      <c r="E412" s="5"/>
      <c r="F412" s="132"/>
      <c r="G412" s="5"/>
      <c r="H412" s="153"/>
      <c r="I412" s="91"/>
      <c r="J412" s="7"/>
      <c r="K412" s="7"/>
      <c r="L412" s="7"/>
      <c r="M412" s="7"/>
      <c r="N412" s="7"/>
      <c r="O412" s="7"/>
      <c r="P412" s="7"/>
      <c r="Q412" s="7"/>
      <c r="R412" s="7"/>
      <c r="CD412" s="75">
        <f t="shared" si="12"/>
        <v>0</v>
      </c>
      <c r="CE412" s="75">
        <f t="shared" si="13"/>
        <v>0</v>
      </c>
    </row>
    <row r="413" spans="1:83" ht="14.25" customHeight="1">
      <c r="A413" s="30"/>
      <c r="B413" s="76">
        <v>407</v>
      </c>
      <c r="C413" s="5"/>
      <c r="D413" s="138"/>
      <c r="E413" s="5"/>
      <c r="F413" s="132"/>
      <c r="G413" s="5"/>
      <c r="H413" s="153"/>
      <c r="I413" s="91"/>
      <c r="J413" s="7"/>
      <c r="K413" s="7"/>
      <c r="L413" s="7"/>
      <c r="M413" s="7"/>
      <c r="N413" s="7"/>
      <c r="O413" s="7"/>
      <c r="P413" s="7"/>
      <c r="Q413" s="7"/>
      <c r="R413" s="7"/>
      <c r="CD413" s="75">
        <f t="shared" si="12"/>
        <v>0</v>
      </c>
      <c r="CE413" s="75">
        <f t="shared" si="13"/>
        <v>0</v>
      </c>
    </row>
    <row r="414" spans="1:83" ht="14.25" customHeight="1">
      <c r="A414" s="30"/>
      <c r="B414" s="76">
        <v>408</v>
      </c>
      <c r="C414" s="5"/>
      <c r="D414" s="138"/>
      <c r="E414" s="5"/>
      <c r="F414" s="132"/>
      <c r="G414" s="5"/>
      <c r="H414" s="153"/>
      <c r="I414" s="91"/>
      <c r="J414" s="7"/>
      <c r="K414" s="7"/>
      <c r="L414" s="7"/>
      <c r="M414" s="7"/>
      <c r="N414" s="7"/>
      <c r="O414" s="7"/>
      <c r="P414" s="7"/>
      <c r="Q414" s="7"/>
      <c r="R414" s="7"/>
      <c r="CD414" s="75">
        <f t="shared" si="12"/>
        <v>0</v>
      </c>
      <c r="CE414" s="75">
        <f t="shared" si="13"/>
        <v>0</v>
      </c>
    </row>
    <row r="415" spans="1:83" ht="14.25" customHeight="1">
      <c r="A415" s="30"/>
      <c r="B415" s="76">
        <v>409</v>
      </c>
      <c r="C415" s="5"/>
      <c r="D415" s="138"/>
      <c r="E415" s="5"/>
      <c r="F415" s="132"/>
      <c r="G415" s="5"/>
      <c r="H415" s="153"/>
      <c r="I415" s="91"/>
      <c r="J415" s="7"/>
      <c r="K415" s="7"/>
      <c r="L415" s="7"/>
      <c r="M415" s="7"/>
      <c r="N415" s="7"/>
      <c r="O415" s="7"/>
      <c r="P415" s="7"/>
      <c r="Q415" s="7"/>
      <c r="R415" s="7"/>
      <c r="CD415" s="75">
        <f t="shared" si="12"/>
        <v>0</v>
      </c>
      <c r="CE415" s="75">
        <f t="shared" si="13"/>
        <v>0</v>
      </c>
    </row>
    <row r="416" spans="1:83" ht="14.25" customHeight="1">
      <c r="A416" s="30"/>
      <c r="B416" s="76">
        <v>410</v>
      </c>
      <c r="C416" s="5"/>
      <c r="D416" s="138"/>
      <c r="E416" s="5"/>
      <c r="F416" s="132"/>
      <c r="G416" s="5"/>
      <c r="H416" s="153"/>
      <c r="I416" s="91"/>
      <c r="J416" s="7"/>
      <c r="K416" s="7"/>
      <c r="L416" s="7"/>
      <c r="M416" s="7"/>
      <c r="N416" s="7"/>
      <c r="O416" s="7"/>
      <c r="P416" s="7"/>
      <c r="Q416" s="7"/>
      <c r="R416" s="7"/>
      <c r="CD416" s="75">
        <f t="shared" si="12"/>
        <v>0</v>
      </c>
      <c r="CE416" s="75">
        <f t="shared" si="13"/>
        <v>0</v>
      </c>
    </row>
    <row r="417" spans="1:83" ht="14.25" customHeight="1">
      <c r="A417" s="30"/>
      <c r="B417" s="76">
        <v>411</v>
      </c>
      <c r="C417" s="5"/>
      <c r="D417" s="138"/>
      <c r="E417" s="5"/>
      <c r="F417" s="132"/>
      <c r="G417" s="5"/>
      <c r="H417" s="153"/>
      <c r="I417" s="91"/>
      <c r="J417" s="7"/>
      <c r="K417" s="7"/>
      <c r="L417" s="7"/>
      <c r="M417" s="7"/>
      <c r="N417" s="7"/>
      <c r="O417" s="7"/>
      <c r="P417" s="7"/>
      <c r="Q417" s="7"/>
      <c r="R417" s="7"/>
      <c r="CD417" s="75">
        <f t="shared" si="12"/>
        <v>0</v>
      </c>
      <c r="CE417" s="75">
        <f t="shared" si="13"/>
        <v>0</v>
      </c>
    </row>
    <row r="418" spans="1:83" ht="14.25" customHeight="1">
      <c r="A418" s="30"/>
      <c r="B418" s="76">
        <v>412</v>
      </c>
      <c r="C418" s="5"/>
      <c r="D418" s="138"/>
      <c r="E418" s="5"/>
      <c r="F418" s="132"/>
      <c r="G418" s="5"/>
      <c r="H418" s="153"/>
      <c r="I418" s="91"/>
      <c r="J418" s="7"/>
      <c r="K418" s="7"/>
      <c r="L418" s="7"/>
      <c r="M418" s="7"/>
      <c r="N418" s="7"/>
      <c r="O418" s="7"/>
      <c r="P418" s="7"/>
      <c r="Q418" s="7"/>
      <c r="R418" s="7"/>
      <c r="CD418" s="75">
        <f t="shared" si="12"/>
        <v>0</v>
      </c>
      <c r="CE418" s="75">
        <f t="shared" si="13"/>
        <v>0</v>
      </c>
    </row>
    <row r="419" spans="1:83" ht="14.25" customHeight="1">
      <c r="A419" s="30"/>
      <c r="B419" s="76">
        <v>413</v>
      </c>
      <c r="C419" s="5"/>
      <c r="D419" s="138"/>
      <c r="E419" s="5"/>
      <c r="F419" s="132"/>
      <c r="G419" s="5"/>
      <c r="H419" s="153"/>
      <c r="I419" s="91"/>
      <c r="J419" s="7"/>
      <c r="K419" s="7"/>
      <c r="L419" s="7"/>
      <c r="M419" s="7"/>
      <c r="N419" s="7"/>
      <c r="O419" s="7"/>
      <c r="P419" s="7"/>
      <c r="Q419" s="7"/>
      <c r="R419" s="7"/>
      <c r="CD419" s="75">
        <f t="shared" si="12"/>
        <v>0</v>
      </c>
      <c r="CE419" s="75">
        <f t="shared" si="13"/>
        <v>0</v>
      </c>
    </row>
    <row r="420" spans="1:83" ht="14.25" customHeight="1">
      <c r="A420" s="30"/>
      <c r="B420" s="76">
        <v>414</v>
      </c>
      <c r="C420" s="5"/>
      <c r="D420" s="138"/>
      <c r="E420" s="5"/>
      <c r="F420" s="132"/>
      <c r="G420" s="5"/>
      <c r="H420" s="153"/>
      <c r="I420" s="91"/>
      <c r="J420" s="7"/>
      <c r="K420" s="7"/>
      <c r="L420" s="7"/>
      <c r="M420" s="7"/>
      <c r="N420" s="7"/>
      <c r="O420" s="7"/>
      <c r="P420" s="7"/>
      <c r="Q420" s="7"/>
      <c r="R420" s="7"/>
      <c r="CD420" s="75">
        <f t="shared" si="12"/>
        <v>0</v>
      </c>
      <c r="CE420" s="75">
        <f t="shared" si="13"/>
        <v>0</v>
      </c>
    </row>
    <row r="421" spans="1:83" ht="14.25" customHeight="1">
      <c r="A421" s="30"/>
      <c r="B421" s="76">
        <v>415</v>
      </c>
      <c r="C421" s="5"/>
      <c r="D421" s="138"/>
      <c r="E421" s="5"/>
      <c r="F421" s="132"/>
      <c r="G421" s="5"/>
      <c r="H421" s="153"/>
      <c r="I421" s="91"/>
      <c r="J421" s="7"/>
      <c r="K421" s="7"/>
      <c r="L421" s="7"/>
      <c r="M421" s="7"/>
      <c r="N421" s="7"/>
      <c r="O421" s="7"/>
      <c r="P421" s="7"/>
      <c r="Q421" s="7"/>
      <c r="R421" s="7"/>
      <c r="CD421" s="75">
        <f t="shared" si="12"/>
        <v>0</v>
      </c>
      <c r="CE421" s="75">
        <f t="shared" si="13"/>
        <v>0</v>
      </c>
    </row>
    <row r="422" spans="1:83" ht="14.25" customHeight="1">
      <c r="A422" s="30"/>
      <c r="B422" s="76">
        <v>416</v>
      </c>
      <c r="C422" s="5"/>
      <c r="D422" s="138"/>
      <c r="E422" s="5"/>
      <c r="F422" s="132"/>
      <c r="G422" s="5"/>
      <c r="H422" s="153"/>
      <c r="I422" s="91"/>
      <c r="J422" s="7"/>
      <c r="K422" s="7"/>
      <c r="L422" s="7"/>
      <c r="M422" s="7"/>
      <c r="N422" s="7"/>
      <c r="O422" s="7"/>
      <c r="P422" s="7"/>
      <c r="Q422" s="7"/>
      <c r="R422" s="7"/>
      <c r="CD422" s="75">
        <f t="shared" si="12"/>
        <v>0</v>
      </c>
      <c r="CE422" s="75">
        <f t="shared" si="13"/>
        <v>0</v>
      </c>
    </row>
    <row r="423" spans="1:83" ht="14.25" customHeight="1">
      <c r="A423" s="30"/>
      <c r="B423" s="76">
        <v>417</v>
      </c>
      <c r="C423" s="5"/>
      <c r="D423" s="138"/>
      <c r="E423" s="5"/>
      <c r="F423" s="132"/>
      <c r="G423" s="5"/>
      <c r="H423" s="153"/>
      <c r="I423" s="91"/>
      <c r="J423" s="7"/>
      <c r="K423" s="7"/>
      <c r="L423" s="7"/>
      <c r="M423" s="7"/>
      <c r="N423" s="7"/>
      <c r="O423" s="7"/>
      <c r="P423" s="7"/>
      <c r="Q423" s="7"/>
      <c r="R423" s="7"/>
      <c r="CD423" s="75">
        <f t="shared" si="12"/>
        <v>0</v>
      </c>
      <c r="CE423" s="75">
        <f t="shared" si="13"/>
        <v>0</v>
      </c>
    </row>
    <row r="424" spans="1:83" ht="14.25" customHeight="1">
      <c r="A424" s="30"/>
      <c r="B424" s="76">
        <v>418</v>
      </c>
      <c r="C424" s="5"/>
      <c r="D424" s="138"/>
      <c r="E424" s="5"/>
      <c r="F424" s="132"/>
      <c r="G424" s="5"/>
      <c r="H424" s="153"/>
      <c r="I424" s="91"/>
      <c r="J424" s="7"/>
      <c r="K424" s="7"/>
      <c r="L424" s="7"/>
      <c r="M424" s="7"/>
      <c r="N424" s="7"/>
      <c r="O424" s="7"/>
      <c r="P424" s="7"/>
      <c r="Q424" s="7"/>
      <c r="R424" s="7"/>
      <c r="CD424" s="75">
        <f t="shared" si="12"/>
        <v>0</v>
      </c>
      <c r="CE424" s="75">
        <f t="shared" si="13"/>
        <v>0</v>
      </c>
    </row>
    <row r="425" spans="1:83" ht="14.25" customHeight="1">
      <c r="A425" s="30"/>
      <c r="B425" s="76">
        <v>419</v>
      </c>
      <c r="C425" s="5"/>
      <c r="D425" s="138"/>
      <c r="E425" s="5"/>
      <c r="F425" s="132"/>
      <c r="G425" s="5"/>
      <c r="H425" s="153"/>
      <c r="I425" s="91"/>
      <c r="J425" s="7"/>
      <c r="K425" s="7"/>
      <c r="L425" s="7"/>
      <c r="M425" s="7"/>
      <c r="N425" s="7"/>
      <c r="O425" s="7"/>
      <c r="P425" s="7"/>
      <c r="Q425" s="7"/>
      <c r="R425" s="7"/>
      <c r="CD425" s="75">
        <f t="shared" si="12"/>
        <v>0</v>
      </c>
      <c r="CE425" s="75">
        <f t="shared" si="13"/>
        <v>0</v>
      </c>
    </row>
    <row r="426" spans="1:83" ht="14.25" customHeight="1">
      <c r="A426" s="30"/>
      <c r="B426" s="76">
        <v>420</v>
      </c>
      <c r="C426" s="5"/>
      <c r="D426" s="138"/>
      <c r="E426" s="5"/>
      <c r="F426" s="132"/>
      <c r="G426" s="5"/>
      <c r="H426" s="153"/>
      <c r="I426" s="91"/>
      <c r="J426" s="7"/>
      <c r="K426" s="7"/>
      <c r="L426" s="7"/>
      <c r="M426" s="7"/>
      <c r="N426" s="7"/>
      <c r="O426" s="7"/>
      <c r="P426" s="7"/>
      <c r="Q426" s="7"/>
      <c r="R426" s="7"/>
      <c r="CD426" s="75">
        <f t="shared" si="12"/>
        <v>0</v>
      </c>
      <c r="CE426" s="75">
        <f t="shared" si="13"/>
        <v>0</v>
      </c>
    </row>
    <row r="427" spans="1:83" ht="14.25" customHeight="1">
      <c r="A427" s="30"/>
      <c r="B427" s="76">
        <v>421</v>
      </c>
      <c r="C427" s="5"/>
      <c r="D427" s="138"/>
      <c r="E427" s="5"/>
      <c r="F427" s="132"/>
      <c r="G427" s="5"/>
      <c r="H427" s="153"/>
      <c r="I427" s="91"/>
      <c r="J427" s="7"/>
      <c r="K427" s="7"/>
      <c r="L427" s="7"/>
      <c r="M427" s="7"/>
      <c r="N427" s="7"/>
      <c r="O427" s="7"/>
      <c r="P427" s="7"/>
      <c r="Q427" s="7"/>
      <c r="R427" s="7"/>
      <c r="CD427" s="75">
        <f t="shared" si="12"/>
        <v>0</v>
      </c>
      <c r="CE427" s="75">
        <f t="shared" si="13"/>
        <v>0</v>
      </c>
    </row>
    <row r="428" spans="1:83" ht="14.25" customHeight="1">
      <c r="A428" s="30"/>
      <c r="B428" s="76">
        <v>422</v>
      </c>
      <c r="C428" s="5"/>
      <c r="D428" s="138"/>
      <c r="E428" s="5"/>
      <c r="F428" s="132"/>
      <c r="G428" s="5"/>
      <c r="H428" s="153"/>
      <c r="I428" s="91"/>
      <c r="J428" s="7"/>
      <c r="K428" s="7"/>
      <c r="L428" s="7"/>
      <c r="M428" s="7"/>
      <c r="N428" s="7"/>
      <c r="O428" s="7"/>
      <c r="P428" s="7"/>
      <c r="Q428" s="7"/>
      <c r="R428" s="7"/>
      <c r="CD428" s="75">
        <f t="shared" si="12"/>
        <v>0</v>
      </c>
      <c r="CE428" s="75">
        <f t="shared" si="13"/>
        <v>0</v>
      </c>
    </row>
    <row r="429" spans="1:83" ht="14.25" customHeight="1">
      <c r="A429" s="30"/>
      <c r="B429" s="76">
        <v>423</v>
      </c>
      <c r="C429" s="5"/>
      <c r="D429" s="138"/>
      <c r="E429" s="5"/>
      <c r="F429" s="132"/>
      <c r="G429" s="5"/>
      <c r="H429" s="153"/>
      <c r="I429" s="91"/>
      <c r="J429" s="7"/>
      <c r="K429" s="7"/>
      <c r="L429" s="7"/>
      <c r="M429" s="7"/>
      <c r="N429" s="7"/>
      <c r="O429" s="7"/>
      <c r="P429" s="7"/>
      <c r="Q429" s="7"/>
      <c r="R429" s="7"/>
      <c r="CD429" s="75">
        <f t="shared" si="12"/>
        <v>0</v>
      </c>
      <c r="CE429" s="75">
        <f t="shared" si="13"/>
        <v>0</v>
      </c>
    </row>
    <row r="430" spans="1:83" ht="14.25" customHeight="1">
      <c r="A430" s="30"/>
      <c r="B430" s="76">
        <v>424</v>
      </c>
      <c r="C430" s="5"/>
      <c r="D430" s="138"/>
      <c r="E430" s="5"/>
      <c r="F430" s="132"/>
      <c r="G430" s="5"/>
      <c r="H430" s="153"/>
      <c r="I430" s="91"/>
      <c r="J430" s="7"/>
      <c r="K430" s="7"/>
      <c r="L430" s="7"/>
      <c r="M430" s="7"/>
      <c r="N430" s="7"/>
      <c r="O430" s="7"/>
      <c r="P430" s="7"/>
      <c r="Q430" s="7"/>
      <c r="R430" s="7"/>
      <c r="CD430" s="75">
        <f t="shared" si="12"/>
        <v>0</v>
      </c>
      <c r="CE430" s="75">
        <f t="shared" si="13"/>
        <v>0</v>
      </c>
    </row>
    <row r="431" spans="1:83" ht="14.25" customHeight="1">
      <c r="A431" s="30"/>
      <c r="B431" s="76">
        <v>425</v>
      </c>
      <c r="C431" s="5"/>
      <c r="D431" s="138"/>
      <c r="E431" s="5"/>
      <c r="F431" s="132"/>
      <c r="G431" s="5"/>
      <c r="H431" s="153"/>
      <c r="I431" s="91"/>
      <c r="J431" s="7"/>
      <c r="K431" s="7"/>
      <c r="L431" s="7"/>
      <c r="M431" s="7"/>
      <c r="N431" s="7"/>
      <c r="O431" s="7"/>
      <c r="P431" s="7"/>
      <c r="Q431" s="7"/>
      <c r="R431" s="7"/>
      <c r="CD431" s="75">
        <f t="shared" si="12"/>
        <v>0</v>
      </c>
      <c r="CE431" s="75">
        <f t="shared" si="13"/>
        <v>0</v>
      </c>
    </row>
    <row r="432" spans="1:83" ht="14.25" customHeight="1">
      <c r="A432" s="30"/>
      <c r="B432" s="76">
        <v>426</v>
      </c>
      <c r="C432" s="5"/>
      <c r="D432" s="138"/>
      <c r="E432" s="5"/>
      <c r="F432" s="132"/>
      <c r="G432" s="5"/>
      <c r="H432" s="153"/>
      <c r="I432" s="91"/>
      <c r="J432" s="7"/>
      <c r="K432" s="7"/>
      <c r="L432" s="7"/>
      <c r="M432" s="7"/>
      <c r="N432" s="7"/>
      <c r="O432" s="7"/>
      <c r="P432" s="7"/>
      <c r="Q432" s="7"/>
      <c r="R432" s="7"/>
      <c r="CD432" s="75">
        <f t="shared" si="12"/>
        <v>0</v>
      </c>
      <c r="CE432" s="75">
        <f t="shared" si="13"/>
        <v>0</v>
      </c>
    </row>
    <row r="433" spans="1:83" ht="14.25" customHeight="1">
      <c r="A433" s="30"/>
      <c r="B433" s="76">
        <v>427</v>
      </c>
      <c r="C433" s="5"/>
      <c r="D433" s="138"/>
      <c r="E433" s="5"/>
      <c r="F433" s="132"/>
      <c r="G433" s="5"/>
      <c r="H433" s="153"/>
      <c r="I433" s="91"/>
      <c r="J433" s="7"/>
      <c r="K433" s="7"/>
      <c r="L433" s="7"/>
      <c r="M433" s="7"/>
      <c r="N433" s="7"/>
      <c r="O433" s="7"/>
      <c r="P433" s="7"/>
      <c r="Q433" s="7"/>
      <c r="R433" s="7"/>
      <c r="CD433" s="75">
        <f t="shared" si="12"/>
        <v>0</v>
      </c>
      <c r="CE433" s="75">
        <f t="shared" si="13"/>
        <v>0</v>
      </c>
    </row>
    <row r="434" spans="1:83" ht="14.25" customHeight="1">
      <c r="A434" s="30"/>
      <c r="B434" s="76">
        <v>428</v>
      </c>
      <c r="C434" s="5"/>
      <c r="D434" s="138"/>
      <c r="E434" s="5"/>
      <c r="F434" s="132"/>
      <c r="G434" s="5"/>
      <c r="H434" s="153"/>
      <c r="I434" s="91"/>
      <c r="J434" s="7"/>
      <c r="K434" s="7"/>
      <c r="L434" s="7"/>
      <c r="M434" s="7"/>
      <c r="N434" s="7"/>
      <c r="O434" s="7"/>
      <c r="P434" s="7"/>
      <c r="Q434" s="7"/>
      <c r="R434" s="7"/>
      <c r="CD434" s="75">
        <f t="shared" si="12"/>
        <v>0</v>
      </c>
      <c r="CE434" s="75">
        <f t="shared" si="13"/>
        <v>0</v>
      </c>
    </row>
    <row r="435" spans="1:83" ht="14.25" customHeight="1">
      <c r="A435" s="30"/>
      <c r="B435" s="76">
        <v>429</v>
      </c>
      <c r="C435" s="5"/>
      <c r="D435" s="138"/>
      <c r="E435" s="5"/>
      <c r="F435" s="132"/>
      <c r="G435" s="5"/>
      <c r="H435" s="153"/>
      <c r="I435" s="91"/>
      <c r="J435" s="7"/>
      <c r="K435" s="7"/>
      <c r="L435" s="7"/>
      <c r="M435" s="7"/>
      <c r="N435" s="7"/>
      <c r="O435" s="7"/>
      <c r="P435" s="7"/>
      <c r="Q435" s="7"/>
      <c r="R435" s="7"/>
      <c r="CD435" s="75">
        <f t="shared" si="12"/>
        <v>0</v>
      </c>
      <c r="CE435" s="75">
        <f t="shared" si="13"/>
        <v>0</v>
      </c>
    </row>
    <row r="436" spans="1:83" ht="14.25" customHeight="1">
      <c r="A436" s="30"/>
      <c r="B436" s="76">
        <v>430</v>
      </c>
      <c r="C436" s="5"/>
      <c r="D436" s="138"/>
      <c r="E436" s="5"/>
      <c r="F436" s="132"/>
      <c r="G436" s="5"/>
      <c r="H436" s="153"/>
      <c r="I436" s="91"/>
      <c r="J436" s="7"/>
      <c r="K436" s="7"/>
      <c r="L436" s="7"/>
      <c r="M436" s="7"/>
      <c r="N436" s="7"/>
      <c r="O436" s="7"/>
      <c r="P436" s="7"/>
      <c r="Q436" s="7"/>
      <c r="R436" s="7"/>
      <c r="CD436" s="75">
        <f t="shared" si="12"/>
        <v>0</v>
      </c>
      <c r="CE436" s="75">
        <f t="shared" si="13"/>
        <v>0</v>
      </c>
    </row>
    <row r="437" spans="1:83" ht="14.25" customHeight="1">
      <c r="A437" s="30"/>
      <c r="B437" s="76">
        <v>431</v>
      </c>
      <c r="C437" s="5"/>
      <c r="D437" s="138"/>
      <c r="E437" s="5"/>
      <c r="F437" s="132"/>
      <c r="G437" s="5"/>
      <c r="H437" s="153"/>
      <c r="I437" s="91"/>
      <c r="J437" s="7"/>
      <c r="K437" s="7"/>
      <c r="L437" s="7"/>
      <c r="M437" s="7"/>
      <c r="N437" s="7"/>
      <c r="O437" s="7"/>
      <c r="P437" s="7"/>
      <c r="Q437" s="7"/>
      <c r="R437" s="7"/>
      <c r="CD437" s="75">
        <f t="shared" si="12"/>
        <v>0</v>
      </c>
      <c r="CE437" s="75">
        <f t="shared" si="13"/>
        <v>0</v>
      </c>
    </row>
    <row r="438" spans="1:83" ht="14.25" customHeight="1">
      <c r="A438" s="30"/>
      <c r="B438" s="76">
        <v>432</v>
      </c>
      <c r="C438" s="5"/>
      <c r="D438" s="138"/>
      <c r="E438" s="5"/>
      <c r="F438" s="132"/>
      <c r="G438" s="5"/>
      <c r="H438" s="153"/>
      <c r="I438" s="91"/>
      <c r="J438" s="7"/>
      <c r="K438" s="7"/>
      <c r="L438" s="7"/>
      <c r="M438" s="7"/>
      <c r="N438" s="7"/>
      <c r="O438" s="7"/>
      <c r="P438" s="7"/>
      <c r="Q438" s="7"/>
      <c r="R438" s="7"/>
      <c r="CD438" s="75">
        <f t="shared" si="12"/>
        <v>0</v>
      </c>
      <c r="CE438" s="75">
        <f t="shared" si="13"/>
        <v>0</v>
      </c>
    </row>
    <row r="439" spans="1:83" ht="14.25" customHeight="1">
      <c r="A439" s="30"/>
      <c r="B439" s="76">
        <v>433</v>
      </c>
      <c r="C439" s="5"/>
      <c r="D439" s="138"/>
      <c r="E439" s="5"/>
      <c r="F439" s="132"/>
      <c r="G439" s="5"/>
      <c r="H439" s="153"/>
      <c r="I439" s="91"/>
      <c r="J439" s="7"/>
      <c r="K439" s="7"/>
      <c r="L439" s="7"/>
      <c r="M439" s="7"/>
      <c r="N439" s="7"/>
      <c r="O439" s="7"/>
      <c r="P439" s="7"/>
      <c r="Q439" s="7"/>
      <c r="R439" s="7"/>
      <c r="CD439" s="75">
        <f t="shared" si="12"/>
        <v>0</v>
      </c>
      <c r="CE439" s="75">
        <f t="shared" si="13"/>
        <v>0</v>
      </c>
    </row>
    <row r="440" spans="1:83" ht="14.25" customHeight="1">
      <c r="A440" s="30"/>
      <c r="B440" s="76">
        <v>434</v>
      </c>
      <c r="C440" s="5"/>
      <c r="D440" s="138"/>
      <c r="E440" s="5"/>
      <c r="F440" s="132"/>
      <c r="G440" s="5"/>
      <c r="H440" s="153"/>
      <c r="I440" s="91"/>
      <c r="J440" s="7"/>
      <c r="K440" s="7"/>
      <c r="L440" s="7"/>
      <c r="M440" s="7"/>
      <c r="N440" s="7"/>
      <c r="O440" s="7"/>
      <c r="P440" s="7"/>
      <c r="Q440" s="7"/>
      <c r="R440" s="7"/>
      <c r="CD440" s="75">
        <f t="shared" si="12"/>
        <v>0</v>
      </c>
      <c r="CE440" s="75">
        <f t="shared" si="13"/>
        <v>0</v>
      </c>
    </row>
    <row r="441" spans="1:83" ht="14.25" customHeight="1">
      <c r="A441" s="30"/>
      <c r="B441" s="76">
        <v>435</v>
      </c>
      <c r="C441" s="5"/>
      <c r="D441" s="138"/>
      <c r="E441" s="5"/>
      <c r="F441" s="132"/>
      <c r="G441" s="5"/>
      <c r="H441" s="153"/>
      <c r="I441" s="91"/>
      <c r="J441" s="7"/>
      <c r="K441" s="7"/>
      <c r="L441" s="7"/>
      <c r="M441" s="7"/>
      <c r="N441" s="7"/>
      <c r="O441" s="7"/>
      <c r="P441" s="7"/>
      <c r="Q441" s="7"/>
      <c r="R441" s="7"/>
      <c r="CD441" s="75">
        <f t="shared" si="12"/>
        <v>0</v>
      </c>
      <c r="CE441" s="75">
        <f t="shared" si="13"/>
        <v>0</v>
      </c>
    </row>
    <row r="442" spans="1:83" ht="14.25" customHeight="1">
      <c r="A442" s="30"/>
      <c r="B442" s="76">
        <v>436</v>
      </c>
      <c r="C442" s="5"/>
      <c r="D442" s="138"/>
      <c r="E442" s="5"/>
      <c r="F442" s="132"/>
      <c r="G442" s="5"/>
      <c r="H442" s="153"/>
      <c r="I442" s="91"/>
      <c r="J442" s="7"/>
      <c r="K442" s="7"/>
      <c r="L442" s="7"/>
      <c r="M442" s="7"/>
      <c r="N442" s="7"/>
      <c r="O442" s="7"/>
      <c r="P442" s="7"/>
      <c r="Q442" s="7"/>
      <c r="R442" s="7"/>
      <c r="CD442" s="75">
        <f t="shared" si="12"/>
        <v>0</v>
      </c>
      <c r="CE442" s="75">
        <f t="shared" si="13"/>
        <v>0</v>
      </c>
    </row>
    <row r="443" spans="1:83" ht="14.25" customHeight="1">
      <c r="A443" s="30"/>
      <c r="B443" s="76">
        <v>437</v>
      </c>
      <c r="C443" s="5"/>
      <c r="D443" s="138"/>
      <c r="E443" s="5"/>
      <c r="F443" s="132"/>
      <c r="G443" s="5"/>
      <c r="H443" s="153"/>
      <c r="I443" s="91"/>
      <c r="J443" s="7"/>
      <c r="K443" s="7"/>
      <c r="L443" s="7"/>
      <c r="M443" s="7"/>
      <c r="N443" s="7"/>
      <c r="O443" s="7"/>
      <c r="P443" s="7"/>
      <c r="Q443" s="7"/>
      <c r="R443" s="7"/>
      <c r="CD443" s="75">
        <f t="shared" si="12"/>
        <v>0</v>
      </c>
      <c r="CE443" s="75">
        <f t="shared" si="13"/>
        <v>0</v>
      </c>
    </row>
    <row r="444" spans="1:83" ht="14.25" customHeight="1">
      <c r="A444" s="30"/>
      <c r="B444" s="76">
        <v>438</v>
      </c>
      <c r="C444" s="5"/>
      <c r="D444" s="138"/>
      <c r="E444" s="5"/>
      <c r="F444" s="132"/>
      <c r="G444" s="5"/>
      <c r="H444" s="153"/>
      <c r="I444" s="91"/>
      <c r="J444" s="7"/>
      <c r="K444" s="7"/>
      <c r="L444" s="7"/>
      <c r="M444" s="7"/>
      <c r="N444" s="7"/>
      <c r="O444" s="7"/>
      <c r="P444" s="7"/>
      <c r="Q444" s="7"/>
      <c r="R444" s="7"/>
      <c r="CD444" s="75">
        <f t="shared" si="12"/>
        <v>0</v>
      </c>
      <c r="CE444" s="75">
        <f t="shared" si="13"/>
        <v>0</v>
      </c>
    </row>
    <row r="445" spans="1:83" ht="14.25" customHeight="1">
      <c r="A445" s="30"/>
      <c r="B445" s="76">
        <v>439</v>
      </c>
      <c r="C445" s="5"/>
      <c r="D445" s="138"/>
      <c r="E445" s="5"/>
      <c r="F445" s="132"/>
      <c r="G445" s="5"/>
      <c r="H445" s="153"/>
      <c r="I445" s="91"/>
      <c r="J445" s="7"/>
      <c r="K445" s="7"/>
      <c r="L445" s="7"/>
      <c r="M445" s="7"/>
      <c r="N445" s="7"/>
      <c r="O445" s="7"/>
      <c r="P445" s="7"/>
      <c r="Q445" s="7"/>
      <c r="R445" s="7"/>
      <c r="CD445" s="75">
        <f t="shared" si="12"/>
        <v>0</v>
      </c>
      <c r="CE445" s="75">
        <f t="shared" si="13"/>
        <v>0</v>
      </c>
    </row>
    <row r="446" spans="1:83" ht="14.25" customHeight="1">
      <c r="A446" s="30"/>
      <c r="B446" s="76">
        <v>440</v>
      </c>
      <c r="C446" s="5"/>
      <c r="D446" s="138"/>
      <c r="E446" s="5"/>
      <c r="F446" s="132"/>
      <c r="G446" s="5"/>
      <c r="H446" s="153"/>
      <c r="I446" s="91"/>
      <c r="J446" s="7"/>
      <c r="K446" s="7"/>
      <c r="L446" s="7"/>
      <c r="M446" s="7"/>
      <c r="N446" s="7"/>
      <c r="O446" s="7"/>
      <c r="P446" s="7"/>
      <c r="Q446" s="7"/>
      <c r="R446" s="7"/>
      <c r="CD446" s="75">
        <f t="shared" si="12"/>
        <v>0</v>
      </c>
      <c r="CE446" s="75">
        <f t="shared" si="13"/>
        <v>0</v>
      </c>
    </row>
    <row r="447" spans="1:83" ht="14.25" customHeight="1">
      <c r="A447" s="30"/>
      <c r="B447" s="76">
        <v>441</v>
      </c>
      <c r="C447" s="5"/>
      <c r="D447" s="138"/>
      <c r="E447" s="5"/>
      <c r="F447" s="132"/>
      <c r="G447" s="5"/>
      <c r="H447" s="153"/>
      <c r="I447" s="91"/>
      <c r="J447" s="7"/>
      <c r="K447" s="7"/>
      <c r="L447" s="7"/>
      <c r="M447" s="7"/>
      <c r="N447" s="7"/>
      <c r="O447" s="7"/>
      <c r="P447" s="7"/>
      <c r="Q447" s="7"/>
      <c r="R447" s="7"/>
      <c r="CD447" s="75">
        <f t="shared" si="12"/>
        <v>0</v>
      </c>
      <c r="CE447" s="75">
        <f t="shared" si="13"/>
        <v>0</v>
      </c>
    </row>
    <row r="448" spans="1:83" ht="14.25" customHeight="1">
      <c r="A448" s="30"/>
      <c r="B448" s="76">
        <v>442</v>
      </c>
      <c r="C448" s="5"/>
      <c r="D448" s="138"/>
      <c r="E448" s="5"/>
      <c r="F448" s="132"/>
      <c r="G448" s="5"/>
      <c r="H448" s="153"/>
      <c r="I448" s="91"/>
      <c r="J448" s="7"/>
      <c r="K448" s="7"/>
      <c r="L448" s="7"/>
      <c r="M448" s="7"/>
      <c r="N448" s="7"/>
      <c r="O448" s="7"/>
      <c r="P448" s="7"/>
      <c r="Q448" s="7"/>
      <c r="R448" s="7"/>
      <c r="CD448" s="75">
        <f t="shared" si="12"/>
        <v>0</v>
      </c>
      <c r="CE448" s="75">
        <f t="shared" si="13"/>
        <v>0</v>
      </c>
    </row>
    <row r="449" spans="1:83" ht="14.25" customHeight="1">
      <c r="A449" s="30"/>
      <c r="B449" s="76">
        <v>443</v>
      </c>
      <c r="C449" s="5"/>
      <c r="D449" s="138"/>
      <c r="E449" s="5"/>
      <c r="F449" s="132"/>
      <c r="G449" s="5"/>
      <c r="H449" s="153"/>
      <c r="I449" s="91"/>
      <c r="J449" s="7"/>
      <c r="K449" s="7"/>
      <c r="L449" s="7"/>
      <c r="M449" s="7"/>
      <c r="N449" s="7"/>
      <c r="O449" s="7"/>
      <c r="P449" s="7"/>
      <c r="Q449" s="7"/>
      <c r="R449" s="7"/>
      <c r="CD449" s="75">
        <f t="shared" si="12"/>
        <v>0</v>
      </c>
      <c r="CE449" s="75">
        <f t="shared" si="13"/>
        <v>0</v>
      </c>
    </row>
    <row r="450" spans="1:83" ht="14.25" customHeight="1">
      <c r="A450" s="30"/>
      <c r="B450" s="76">
        <v>444</v>
      </c>
      <c r="C450" s="5"/>
      <c r="D450" s="138"/>
      <c r="E450" s="5"/>
      <c r="F450" s="132"/>
      <c r="G450" s="5"/>
      <c r="H450" s="153"/>
      <c r="I450" s="91"/>
      <c r="J450" s="7"/>
      <c r="K450" s="7"/>
      <c r="L450" s="7"/>
      <c r="M450" s="7"/>
      <c r="N450" s="7"/>
      <c r="O450" s="7"/>
      <c r="P450" s="7"/>
      <c r="Q450" s="7"/>
      <c r="R450" s="7"/>
      <c r="CD450" s="75">
        <f t="shared" si="12"/>
        <v>0</v>
      </c>
      <c r="CE450" s="75">
        <f t="shared" si="13"/>
        <v>0</v>
      </c>
    </row>
    <row r="451" spans="1:83" ht="14.25" customHeight="1">
      <c r="A451" s="30"/>
      <c r="B451" s="76">
        <v>445</v>
      </c>
      <c r="C451" s="5"/>
      <c r="D451" s="138"/>
      <c r="E451" s="5"/>
      <c r="F451" s="132"/>
      <c r="G451" s="5"/>
      <c r="H451" s="153"/>
      <c r="I451" s="91"/>
      <c r="J451" s="7"/>
      <c r="K451" s="7"/>
      <c r="L451" s="7"/>
      <c r="M451" s="7"/>
      <c r="N451" s="7"/>
      <c r="O451" s="7"/>
      <c r="P451" s="7"/>
      <c r="Q451" s="7"/>
      <c r="R451" s="7"/>
      <c r="CD451" s="75">
        <f t="shared" si="12"/>
        <v>0</v>
      </c>
      <c r="CE451" s="75">
        <f t="shared" si="13"/>
        <v>0</v>
      </c>
    </row>
    <row r="452" spans="1:83" ht="14.25" customHeight="1">
      <c r="A452" s="30"/>
      <c r="B452" s="76">
        <v>446</v>
      </c>
      <c r="C452" s="5"/>
      <c r="D452" s="138"/>
      <c r="E452" s="5"/>
      <c r="F452" s="132"/>
      <c r="G452" s="5"/>
      <c r="H452" s="153"/>
      <c r="I452" s="91"/>
      <c r="J452" s="7"/>
      <c r="K452" s="7"/>
      <c r="L452" s="7"/>
      <c r="M452" s="7"/>
      <c r="N452" s="7"/>
      <c r="O452" s="7"/>
      <c r="P452" s="7"/>
      <c r="Q452" s="7"/>
      <c r="R452" s="7"/>
      <c r="CD452" s="75">
        <f t="shared" si="12"/>
        <v>0</v>
      </c>
      <c r="CE452" s="75">
        <f t="shared" si="13"/>
        <v>0</v>
      </c>
    </row>
    <row r="453" spans="1:83" ht="14.25" customHeight="1">
      <c r="A453" s="30"/>
      <c r="B453" s="76">
        <v>447</v>
      </c>
      <c r="C453" s="5"/>
      <c r="D453" s="138"/>
      <c r="E453" s="5"/>
      <c r="F453" s="132"/>
      <c r="G453" s="5"/>
      <c r="H453" s="153"/>
      <c r="I453" s="91"/>
      <c r="J453" s="7"/>
      <c r="K453" s="7"/>
      <c r="L453" s="7"/>
      <c r="M453" s="7"/>
      <c r="N453" s="7"/>
      <c r="O453" s="7"/>
      <c r="P453" s="7"/>
      <c r="Q453" s="7"/>
      <c r="R453" s="7"/>
      <c r="CD453" s="75">
        <f t="shared" si="12"/>
        <v>0</v>
      </c>
      <c r="CE453" s="75">
        <f t="shared" si="13"/>
        <v>0</v>
      </c>
    </row>
    <row r="454" spans="1:83" ht="14.25" customHeight="1">
      <c r="A454" s="30"/>
      <c r="B454" s="76">
        <v>448</v>
      </c>
      <c r="C454" s="5"/>
      <c r="D454" s="138"/>
      <c r="E454" s="5"/>
      <c r="F454" s="132"/>
      <c r="G454" s="5"/>
      <c r="H454" s="153"/>
      <c r="I454" s="91"/>
      <c r="J454" s="7"/>
      <c r="K454" s="7"/>
      <c r="L454" s="7"/>
      <c r="M454" s="7"/>
      <c r="N454" s="7"/>
      <c r="O454" s="7"/>
      <c r="P454" s="7"/>
      <c r="Q454" s="7"/>
      <c r="R454" s="7"/>
      <c r="CD454" s="75">
        <f t="shared" si="12"/>
        <v>0</v>
      </c>
      <c r="CE454" s="75">
        <f t="shared" si="13"/>
        <v>0</v>
      </c>
    </row>
    <row r="455" spans="1:83" ht="14.25" customHeight="1">
      <c r="A455" s="30"/>
      <c r="B455" s="76">
        <v>449</v>
      </c>
      <c r="C455" s="5"/>
      <c r="D455" s="138"/>
      <c r="E455" s="5"/>
      <c r="F455" s="132"/>
      <c r="G455" s="5"/>
      <c r="H455" s="153"/>
      <c r="I455" s="91"/>
      <c r="J455" s="7"/>
      <c r="K455" s="7"/>
      <c r="L455" s="7"/>
      <c r="M455" s="7"/>
      <c r="N455" s="7"/>
      <c r="O455" s="7"/>
      <c r="P455" s="7"/>
      <c r="Q455" s="7"/>
      <c r="R455" s="7"/>
      <c r="CD455" s="75">
        <f t="shared" ref="CD455:CD518" si="14">IF(C455&lt;&gt;"",1,0)</f>
        <v>0</v>
      </c>
      <c r="CE455" s="75">
        <f t="shared" ref="CE455:CE518" si="15">IF(CD455=1,IF(E455&lt;&gt;"",IF(E455&lt;400,1,0),0),0)</f>
        <v>0</v>
      </c>
    </row>
    <row r="456" spans="1:83" ht="14.25" customHeight="1">
      <c r="A456" s="30"/>
      <c r="B456" s="76">
        <v>450</v>
      </c>
      <c r="C456" s="5"/>
      <c r="D456" s="138"/>
      <c r="E456" s="5"/>
      <c r="F456" s="132"/>
      <c r="G456" s="5"/>
      <c r="H456" s="153"/>
      <c r="I456" s="91"/>
      <c r="J456" s="7"/>
      <c r="K456" s="7"/>
      <c r="L456" s="7"/>
      <c r="M456" s="7"/>
      <c r="N456" s="7"/>
      <c r="O456" s="7"/>
      <c r="P456" s="7"/>
      <c r="Q456" s="7"/>
      <c r="R456" s="7"/>
      <c r="CD456" s="75">
        <f t="shared" si="14"/>
        <v>0</v>
      </c>
      <c r="CE456" s="75">
        <f t="shared" si="15"/>
        <v>0</v>
      </c>
    </row>
    <row r="457" spans="1:83" ht="14.25" customHeight="1">
      <c r="A457" s="30"/>
      <c r="B457" s="76">
        <v>451</v>
      </c>
      <c r="C457" s="5"/>
      <c r="D457" s="138"/>
      <c r="E457" s="5"/>
      <c r="F457" s="132"/>
      <c r="G457" s="5"/>
      <c r="H457" s="153"/>
      <c r="I457" s="91"/>
      <c r="J457" s="7"/>
      <c r="K457" s="7"/>
      <c r="L457" s="7"/>
      <c r="M457" s="7"/>
      <c r="N457" s="7"/>
      <c r="O457" s="7"/>
      <c r="P457" s="7"/>
      <c r="Q457" s="7"/>
      <c r="R457" s="7"/>
      <c r="CD457" s="75">
        <f t="shared" si="14"/>
        <v>0</v>
      </c>
      <c r="CE457" s="75">
        <f t="shared" si="15"/>
        <v>0</v>
      </c>
    </row>
    <row r="458" spans="1:83" ht="14.25" customHeight="1">
      <c r="A458" s="30"/>
      <c r="B458" s="76">
        <v>452</v>
      </c>
      <c r="C458" s="5"/>
      <c r="D458" s="138"/>
      <c r="E458" s="5"/>
      <c r="F458" s="132"/>
      <c r="G458" s="5"/>
      <c r="H458" s="153"/>
      <c r="I458" s="91"/>
      <c r="J458" s="7"/>
      <c r="K458" s="7"/>
      <c r="L458" s="7"/>
      <c r="M458" s="7"/>
      <c r="N458" s="7"/>
      <c r="O458" s="7"/>
      <c r="P458" s="7"/>
      <c r="Q458" s="7"/>
      <c r="R458" s="7"/>
      <c r="CD458" s="75">
        <f t="shared" si="14"/>
        <v>0</v>
      </c>
      <c r="CE458" s="75">
        <f t="shared" si="15"/>
        <v>0</v>
      </c>
    </row>
    <row r="459" spans="1:83" ht="14.25" customHeight="1">
      <c r="A459" s="30"/>
      <c r="B459" s="76">
        <v>453</v>
      </c>
      <c r="C459" s="5"/>
      <c r="D459" s="138"/>
      <c r="E459" s="5"/>
      <c r="F459" s="132"/>
      <c r="G459" s="5"/>
      <c r="H459" s="153"/>
      <c r="I459" s="91"/>
      <c r="J459" s="7"/>
      <c r="K459" s="7"/>
      <c r="L459" s="7"/>
      <c r="M459" s="7"/>
      <c r="N459" s="7"/>
      <c r="O459" s="7"/>
      <c r="P459" s="7"/>
      <c r="Q459" s="7"/>
      <c r="R459" s="7"/>
      <c r="CD459" s="75">
        <f t="shared" si="14"/>
        <v>0</v>
      </c>
      <c r="CE459" s="75">
        <f t="shared" si="15"/>
        <v>0</v>
      </c>
    </row>
    <row r="460" spans="1:83" ht="14.25" customHeight="1">
      <c r="A460" s="30"/>
      <c r="B460" s="76">
        <v>454</v>
      </c>
      <c r="C460" s="5"/>
      <c r="D460" s="138"/>
      <c r="E460" s="5"/>
      <c r="F460" s="132"/>
      <c r="G460" s="5"/>
      <c r="H460" s="153"/>
      <c r="I460" s="91"/>
      <c r="J460" s="7"/>
      <c r="K460" s="7"/>
      <c r="L460" s="7"/>
      <c r="M460" s="7"/>
      <c r="N460" s="7"/>
      <c r="O460" s="7"/>
      <c r="P460" s="7"/>
      <c r="Q460" s="7"/>
      <c r="R460" s="7"/>
      <c r="CD460" s="75">
        <f t="shared" si="14"/>
        <v>0</v>
      </c>
      <c r="CE460" s="75">
        <f t="shared" si="15"/>
        <v>0</v>
      </c>
    </row>
    <row r="461" spans="1:83" ht="14.25" customHeight="1">
      <c r="A461" s="30"/>
      <c r="B461" s="76">
        <v>455</v>
      </c>
      <c r="C461" s="5"/>
      <c r="D461" s="138"/>
      <c r="E461" s="5"/>
      <c r="F461" s="132"/>
      <c r="G461" s="5"/>
      <c r="H461" s="153"/>
      <c r="I461" s="91"/>
      <c r="J461" s="7"/>
      <c r="K461" s="7"/>
      <c r="L461" s="7"/>
      <c r="M461" s="7"/>
      <c r="N461" s="7"/>
      <c r="O461" s="7"/>
      <c r="P461" s="7"/>
      <c r="Q461" s="7"/>
      <c r="R461" s="7"/>
      <c r="CD461" s="75">
        <f t="shared" si="14"/>
        <v>0</v>
      </c>
      <c r="CE461" s="75">
        <f t="shared" si="15"/>
        <v>0</v>
      </c>
    </row>
    <row r="462" spans="1:83" ht="14.25" customHeight="1">
      <c r="A462" s="30"/>
      <c r="B462" s="76">
        <v>456</v>
      </c>
      <c r="C462" s="5"/>
      <c r="D462" s="138"/>
      <c r="E462" s="5"/>
      <c r="F462" s="132"/>
      <c r="G462" s="5"/>
      <c r="H462" s="153"/>
      <c r="I462" s="91"/>
      <c r="J462" s="7"/>
      <c r="K462" s="7"/>
      <c r="L462" s="7"/>
      <c r="M462" s="7"/>
      <c r="N462" s="7"/>
      <c r="O462" s="7"/>
      <c r="P462" s="7"/>
      <c r="Q462" s="7"/>
      <c r="R462" s="7"/>
      <c r="CD462" s="75">
        <f t="shared" si="14"/>
        <v>0</v>
      </c>
      <c r="CE462" s="75">
        <f t="shared" si="15"/>
        <v>0</v>
      </c>
    </row>
    <row r="463" spans="1:83" ht="14.25" customHeight="1">
      <c r="A463" s="30"/>
      <c r="B463" s="76">
        <v>457</v>
      </c>
      <c r="C463" s="5"/>
      <c r="D463" s="138"/>
      <c r="E463" s="5"/>
      <c r="F463" s="132"/>
      <c r="G463" s="5"/>
      <c r="H463" s="153"/>
      <c r="I463" s="91"/>
      <c r="J463" s="7"/>
      <c r="K463" s="7"/>
      <c r="L463" s="7"/>
      <c r="M463" s="7"/>
      <c r="N463" s="7"/>
      <c r="O463" s="7"/>
      <c r="P463" s="7"/>
      <c r="Q463" s="7"/>
      <c r="R463" s="7"/>
      <c r="CD463" s="75">
        <f t="shared" si="14"/>
        <v>0</v>
      </c>
      <c r="CE463" s="75">
        <f t="shared" si="15"/>
        <v>0</v>
      </c>
    </row>
    <row r="464" spans="1:83" ht="14.25" customHeight="1">
      <c r="A464" s="30"/>
      <c r="B464" s="76">
        <v>458</v>
      </c>
      <c r="C464" s="5"/>
      <c r="D464" s="138"/>
      <c r="E464" s="5"/>
      <c r="F464" s="132"/>
      <c r="G464" s="5"/>
      <c r="H464" s="153"/>
      <c r="I464" s="91"/>
      <c r="J464" s="7"/>
      <c r="K464" s="7"/>
      <c r="L464" s="7"/>
      <c r="M464" s="7"/>
      <c r="N464" s="7"/>
      <c r="O464" s="7"/>
      <c r="P464" s="7"/>
      <c r="Q464" s="7"/>
      <c r="R464" s="7"/>
      <c r="CD464" s="75">
        <f t="shared" si="14"/>
        <v>0</v>
      </c>
      <c r="CE464" s="75">
        <f t="shared" si="15"/>
        <v>0</v>
      </c>
    </row>
    <row r="465" spans="1:83" ht="14.25" customHeight="1">
      <c r="A465" s="30"/>
      <c r="B465" s="76">
        <v>459</v>
      </c>
      <c r="C465" s="5"/>
      <c r="D465" s="138"/>
      <c r="E465" s="5"/>
      <c r="F465" s="132"/>
      <c r="G465" s="5"/>
      <c r="H465" s="153"/>
      <c r="I465" s="91"/>
      <c r="J465" s="7"/>
      <c r="K465" s="7"/>
      <c r="L465" s="7"/>
      <c r="M465" s="7"/>
      <c r="N465" s="7"/>
      <c r="O465" s="7"/>
      <c r="P465" s="7"/>
      <c r="Q465" s="7"/>
      <c r="R465" s="7"/>
      <c r="CD465" s="75">
        <f t="shared" si="14"/>
        <v>0</v>
      </c>
      <c r="CE465" s="75">
        <f t="shared" si="15"/>
        <v>0</v>
      </c>
    </row>
    <row r="466" spans="1:83" ht="14.25" customHeight="1">
      <c r="A466" s="30"/>
      <c r="B466" s="76">
        <v>460</v>
      </c>
      <c r="C466" s="5"/>
      <c r="D466" s="138"/>
      <c r="E466" s="5"/>
      <c r="F466" s="132"/>
      <c r="G466" s="5"/>
      <c r="H466" s="153"/>
      <c r="I466" s="91"/>
      <c r="J466" s="7"/>
      <c r="K466" s="7"/>
      <c r="L466" s="7"/>
      <c r="M466" s="7"/>
      <c r="N466" s="7"/>
      <c r="O466" s="7"/>
      <c r="P466" s="7"/>
      <c r="Q466" s="7"/>
      <c r="R466" s="7"/>
      <c r="CD466" s="75">
        <f t="shared" si="14"/>
        <v>0</v>
      </c>
      <c r="CE466" s="75">
        <f t="shared" si="15"/>
        <v>0</v>
      </c>
    </row>
    <row r="467" spans="1:83" ht="14.25" customHeight="1">
      <c r="A467" s="30"/>
      <c r="B467" s="76">
        <v>461</v>
      </c>
      <c r="C467" s="5"/>
      <c r="D467" s="138"/>
      <c r="E467" s="5"/>
      <c r="F467" s="132"/>
      <c r="G467" s="5"/>
      <c r="H467" s="153"/>
      <c r="I467" s="91"/>
      <c r="J467" s="7"/>
      <c r="K467" s="7"/>
      <c r="L467" s="7"/>
      <c r="M467" s="7"/>
      <c r="N467" s="7"/>
      <c r="O467" s="7"/>
      <c r="P467" s="7"/>
      <c r="Q467" s="7"/>
      <c r="R467" s="7"/>
      <c r="CD467" s="75">
        <f t="shared" si="14"/>
        <v>0</v>
      </c>
      <c r="CE467" s="75">
        <f t="shared" si="15"/>
        <v>0</v>
      </c>
    </row>
    <row r="468" spans="1:83" ht="14.25" customHeight="1">
      <c r="A468" s="30"/>
      <c r="B468" s="76">
        <v>462</v>
      </c>
      <c r="C468" s="5"/>
      <c r="D468" s="138"/>
      <c r="E468" s="5"/>
      <c r="F468" s="132"/>
      <c r="G468" s="5"/>
      <c r="H468" s="153"/>
      <c r="I468" s="91"/>
      <c r="J468" s="7"/>
      <c r="K468" s="7"/>
      <c r="L468" s="7"/>
      <c r="M468" s="7"/>
      <c r="N468" s="7"/>
      <c r="O468" s="7"/>
      <c r="P468" s="7"/>
      <c r="Q468" s="7"/>
      <c r="R468" s="7"/>
      <c r="CD468" s="75">
        <f t="shared" si="14"/>
        <v>0</v>
      </c>
      <c r="CE468" s="75">
        <f t="shared" si="15"/>
        <v>0</v>
      </c>
    </row>
    <row r="469" spans="1:83" ht="14.25" customHeight="1">
      <c r="A469" s="30"/>
      <c r="B469" s="76">
        <v>463</v>
      </c>
      <c r="C469" s="5"/>
      <c r="D469" s="138"/>
      <c r="E469" s="5"/>
      <c r="F469" s="132"/>
      <c r="G469" s="5"/>
      <c r="H469" s="153"/>
      <c r="I469" s="91"/>
      <c r="J469" s="7"/>
      <c r="K469" s="7"/>
      <c r="L469" s="7"/>
      <c r="M469" s="7"/>
      <c r="N469" s="7"/>
      <c r="O469" s="7"/>
      <c r="P469" s="7"/>
      <c r="Q469" s="7"/>
      <c r="R469" s="7"/>
      <c r="CD469" s="75">
        <f t="shared" si="14"/>
        <v>0</v>
      </c>
      <c r="CE469" s="75">
        <f t="shared" si="15"/>
        <v>0</v>
      </c>
    </row>
    <row r="470" spans="1:83" ht="14.25" customHeight="1">
      <c r="A470" s="30"/>
      <c r="B470" s="76">
        <v>464</v>
      </c>
      <c r="C470" s="5"/>
      <c r="D470" s="138"/>
      <c r="E470" s="5"/>
      <c r="F470" s="132"/>
      <c r="G470" s="5"/>
      <c r="H470" s="153"/>
      <c r="I470" s="91"/>
      <c r="J470" s="7"/>
      <c r="K470" s="7"/>
      <c r="L470" s="7"/>
      <c r="M470" s="7"/>
      <c r="N470" s="7"/>
      <c r="O470" s="7"/>
      <c r="P470" s="7"/>
      <c r="Q470" s="7"/>
      <c r="R470" s="7"/>
      <c r="CD470" s="75">
        <f t="shared" si="14"/>
        <v>0</v>
      </c>
      <c r="CE470" s="75">
        <f t="shared" si="15"/>
        <v>0</v>
      </c>
    </row>
    <row r="471" spans="1:83" ht="14.25" customHeight="1">
      <c r="A471" s="30"/>
      <c r="B471" s="76">
        <v>465</v>
      </c>
      <c r="C471" s="5"/>
      <c r="D471" s="138"/>
      <c r="E471" s="5"/>
      <c r="F471" s="132"/>
      <c r="G471" s="5"/>
      <c r="H471" s="153"/>
      <c r="I471" s="91"/>
      <c r="J471" s="7"/>
      <c r="K471" s="7"/>
      <c r="L471" s="7"/>
      <c r="M471" s="7"/>
      <c r="N471" s="7"/>
      <c r="O471" s="7"/>
      <c r="P471" s="7"/>
      <c r="Q471" s="7"/>
      <c r="R471" s="7"/>
      <c r="CD471" s="75">
        <f t="shared" si="14"/>
        <v>0</v>
      </c>
      <c r="CE471" s="75">
        <f t="shared" si="15"/>
        <v>0</v>
      </c>
    </row>
    <row r="472" spans="1:83" ht="14.25" customHeight="1">
      <c r="A472" s="30"/>
      <c r="B472" s="76">
        <v>466</v>
      </c>
      <c r="C472" s="5"/>
      <c r="D472" s="138"/>
      <c r="E472" s="5"/>
      <c r="F472" s="132"/>
      <c r="G472" s="5"/>
      <c r="H472" s="153"/>
      <c r="I472" s="91"/>
      <c r="J472" s="7"/>
      <c r="K472" s="7"/>
      <c r="L472" s="7"/>
      <c r="M472" s="7"/>
      <c r="N472" s="7"/>
      <c r="O472" s="7"/>
      <c r="P472" s="7"/>
      <c r="Q472" s="7"/>
      <c r="R472" s="7"/>
      <c r="CD472" s="75">
        <f t="shared" si="14"/>
        <v>0</v>
      </c>
      <c r="CE472" s="75">
        <f t="shared" si="15"/>
        <v>0</v>
      </c>
    </row>
    <row r="473" spans="1:83" ht="14.25" customHeight="1">
      <c r="A473" s="30"/>
      <c r="B473" s="76">
        <v>467</v>
      </c>
      <c r="C473" s="5"/>
      <c r="D473" s="138"/>
      <c r="E473" s="5"/>
      <c r="F473" s="132"/>
      <c r="G473" s="5"/>
      <c r="H473" s="153"/>
      <c r="I473" s="91"/>
      <c r="J473" s="7"/>
      <c r="K473" s="7"/>
      <c r="L473" s="7"/>
      <c r="M473" s="7"/>
      <c r="N473" s="7"/>
      <c r="O473" s="7"/>
      <c r="P473" s="7"/>
      <c r="Q473" s="7"/>
      <c r="R473" s="7"/>
      <c r="CD473" s="75">
        <f t="shared" si="14"/>
        <v>0</v>
      </c>
      <c r="CE473" s="75">
        <f t="shared" si="15"/>
        <v>0</v>
      </c>
    </row>
    <row r="474" spans="1:83" ht="14.25" customHeight="1">
      <c r="A474" s="30"/>
      <c r="B474" s="76">
        <v>468</v>
      </c>
      <c r="C474" s="5"/>
      <c r="D474" s="138"/>
      <c r="E474" s="5"/>
      <c r="F474" s="132"/>
      <c r="G474" s="5"/>
      <c r="H474" s="153"/>
      <c r="I474" s="91"/>
      <c r="J474" s="7"/>
      <c r="K474" s="7"/>
      <c r="L474" s="7"/>
      <c r="M474" s="7"/>
      <c r="N474" s="7"/>
      <c r="O474" s="7"/>
      <c r="P474" s="7"/>
      <c r="Q474" s="7"/>
      <c r="R474" s="7"/>
      <c r="CD474" s="75">
        <f t="shared" si="14"/>
        <v>0</v>
      </c>
      <c r="CE474" s="75">
        <f t="shared" si="15"/>
        <v>0</v>
      </c>
    </row>
    <row r="475" spans="1:83" ht="14.25" customHeight="1">
      <c r="A475" s="30"/>
      <c r="B475" s="76">
        <v>469</v>
      </c>
      <c r="C475" s="5"/>
      <c r="D475" s="138"/>
      <c r="E475" s="5"/>
      <c r="F475" s="132"/>
      <c r="G475" s="5"/>
      <c r="H475" s="153"/>
      <c r="I475" s="91"/>
      <c r="J475" s="7"/>
      <c r="K475" s="7"/>
      <c r="L475" s="7"/>
      <c r="M475" s="7"/>
      <c r="N475" s="7"/>
      <c r="O475" s="7"/>
      <c r="P475" s="7"/>
      <c r="Q475" s="7"/>
      <c r="R475" s="7"/>
      <c r="CD475" s="75">
        <f t="shared" si="14"/>
        <v>0</v>
      </c>
      <c r="CE475" s="75">
        <f t="shared" si="15"/>
        <v>0</v>
      </c>
    </row>
    <row r="476" spans="1:83" ht="14.25" customHeight="1">
      <c r="A476" s="30"/>
      <c r="B476" s="76">
        <v>470</v>
      </c>
      <c r="C476" s="5"/>
      <c r="D476" s="138"/>
      <c r="E476" s="5"/>
      <c r="F476" s="132"/>
      <c r="G476" s="5"/>
      <c r="H476" s="153"/>
      <c r="I476" s="91"/>
      <c r="J476" s="7"/>
      <c r="K476" s="7"/>
      <c r="L476" s="7"/>
      <c r="M476" s="7"/>
      <c r="N476" s="7"/>
      <c r="O476" s="7"/>
      <c r="P476" s="7"/>
      <c r="Q476" s="7"/>
      <c r="R476" s="7"/>
      <c r="CD476" s="75">
        <f t="shared" si="14"/>
        <v>0</v>
      </c>
      <c r="CE476" s="75">
        <f t="shared" si="15"/>
        <v>0</v>
      </c>
    </row>
    <row r="477" spans="1:83" ht="14.25" customHeight="1">
      <c r="A477" s="30"/>
      <c r="B477" s="76">
        <v>471</v>
      </c>
      <c r="C477" s="5"/>
      <c r="D477" s="138"/>
      <c r="E477" s="5"/>
      <c r="F477" s="132"/>
      <c r="G477" s="5"/>
      <c r="H477" s="153"/>
      <c r="I477" s="91"/>
      <c r="J477" s="7"/>
      <c r="K477" s="7"/>
      <c r="L477" s="7"/>
      <c r="M477" s="7"/>
      <c r="N477" s="7"/>
      <c r="O477" s="7"/>
      <c r="P477" s="7"/>
      <c r="Q477" s="7"/>
      <c r="R477" s="7"/>
      <c r="CD477" s="75">
        <f t="shared" si="14"/>
        <v>0</v>
      </c>
      <c r="CE477" s="75">
        <f t="shared" si="15"/>
        <v>0</v>
      </c>
    </row>
    <row r="478" spans="1:83" ht="14.25" customHeight="1">
      <c r="A478" s="30"/>
      <c r="B478" s="76">
        <v>472</v>
      </c>
      <c r="C478" s="5"/>
      <c r="D478" s="138"/>
      <c r="E478" s="5"/>
      <c r="F478" s="132"/>
      <c r="G478" s="5"/>
      <c r="H478" s="153"/>
      <c r="I478" s="91"/>
      <c r="J478" s="7"/>
      <c r="K478" s="7"/>
      <c r="L478" s="7"/>
      <c r="M478" s="7"/>
      <c r="N478" s="7"/>
      <c r="O478" s="7"/>
      <c r="P478" s="7"/>
      <c r="Q478" s="7"/>
      <c r="R478" s="7"/>
      <c r="CD478" s="75">
        <f t="shared" si="14"/>
        <v>0</v>
      </c>
      <c r="CE478" s="75">
        <f t="shared" si="15"/>
        <v>0</v>
      </c>
    </row>
    <row r="479" spans="1:83" ht="14.25" customHeight="1">
      <c r="A479" s="30"/>
      <c r="B479" s="76">
        <v>473</v>
      </c>
      <c r="C479" s="5"/>
      <c r="D479" s="138"/>
      <c r="E479" s="5"/>
      <c r="F479" s="132"/>
      <c r="G479" s="5"/>
      <c r="H479" s="153"/>
      <c r="I479" s="91"/>
      <c r="J479" s="7"/>
      <c r="K479" s="7"/>
      <c r="L479" s="7"/>
      <c r="M479" s="7"/>
      <c r="N479" s="7"/>
      <c r="O479" s="7"/>
      <c r="P479" s="7"/>
      <c r="Q479" s="7"/>
      <c r="R479" s="7"/>
      <c r="CD479" s="75">
        <f t="shared" si="14"/>
        <v>0</v>
      </c>
      <c r="CE479" s="75">
        <f t="shared" si="15"/>
        <v>0</v>
      </c>
    </row>
    <row r="480" spans="1:83" ht="14.25" customHeight="1">
      <c r="A480" s="30"/>
      <c r="B480" s="76">
        <v>474</v>
      </c>
      <c r="C480" s="5"/>
      <c r="D480" s="138"/>
      <c r="E480" s="5"/>
      <c r="F480" s="132"/>
      <c r="G480" s="5"/>
      <c r="H480" s="153"/>
      <c r="I480" s="91"/>
      <c r="J480" s="7"/>
      <c r="K480" s="7"/>
      <c r="L480" s="7"/>
      <c r="M480" s="7"/>
      <c r="N480" s="7"/>
      <c r="O480" s="7"/>
      <c r="P480" s="7"/>
      <c r="Q480" s="7"/>
      <c r="R480" s="7"/>
      <c r="CD480" s="75">
        <f t="shared" si="14"/>
        <v>0</v>
      </c>
      <c r="CE480" s="75">
        <f t="shared" si="15"/>
        <v>0</v>
      </c>
    </row>
    <row r="481" spans="1:83" ht="14.25" customHeight="1">
      <c r="A481" s="30"/>
      <c r="B481" s="76">
        <v>475</v>
      </c>
      <c r="C481" s="5"/>
      <c r="D481" s="138"/>
      <c r="E481" s="5"/>
      <c r="F481" s="132"/>
      <c r="G481" s="5"/>
      <c r="H481" s="153"/>
      <c r="I481" s="91"/>
      <c r="J481" s="7"/>
      <c r="K481" s="7"/>
      <c r="L481" s="7"/>
      <c r="M481" s="7"/>
      <c r="N481" s="7"/>
      <c r="O481" s="7"/>
      <c r="P481" s="7"/>
      <c r="Q481" s="7"/>
      <c r="R481" s="7"/>
      <c r="CD481" s="75">
        <f t="shared" si="14"/>
        <v>0</v>
      </c>
      <c r="CE481" s="75">
        <f t="shared" si="15"/>
        <v>0</v>
      </c>
    </row>
    <row r="482" spans="1:83" ht="14.25" customHeight="1">
      <c r="A482" s="30"/>
      <c r="B482" s="76">
        <v>476</v>
      </c>
      <c r="C482" s="5"/>
      <c r="D482" s="138"/>
      <c r="E482" s="5"/>
      <c r="F482" s="132"/>
      <c r="G482" s="5"/>
      <c r="H482" s="153"/>
      <c r="I482" s="91"/>
      <c r="J482" s="7"/>
      <c r="K482" s="7"/>
      <c r="L482" s="7"/>
      <c r="M482" s="7"/>
      <c r="N482" s="7"/>
      <c r="O482" s="7"/>
      <c r="P482" s="7"/>
      <c r="Q482" s="7"/>
      <c r="R482" s="7"/>
      <c r="CD482" s="75">
        <f t="shared" si="14"/>
        <v>0</v>
      </c>
      <c r="CE482" s="75">
        <f t="shared" si="15"/>
        <v>0</v>
      </c>
    </row>
    <row r="483" spans="1:83" ht="14.25" customHeight="1">
      <c r="A483" s="30"/>
      <c r="B483" s="76">
        <v>477</v>
      </c>
      <c r="C483" s="5"/>
      <c r="D483" s="138"/>
      <c r="E483" s="5"/>
      <c r="F483" s="132"/>
      <c r="G483" s="5"/>
      <c r="H483" s="153"/>
      <c r="I483" s="91"/>
      <c r="J483" s="7"/>
      <c r="K483" s="7"/>
      <c r="L483" s="7"/>
      <c r="M483" s="7"/>
      <c r="N483" s="7"/>
      <c r="O483" s="7"/>
      <c r="P483" s="7"/>
      <c r="Q483" s="7"/>
      <c r="R483" s="7"/>
      <c r="CD483" s="75">
        <f t="shared" si="14"/>
        <v>0</v>
      </c>
      <c r="CE483" s="75">
        <f t="shared" si="15"/>
        <v>0</v>
      </c>
    </row>
    <row r="484" spans="1:83" ht="14.25" customHeight="1">
      <c r="A484" s="30"/>
      <c r="B484" s="76">
        <v>478</v>
      </c>
      <c r="C484" s="5"/>
      <c r="D484" s="138"/>
      <c r="E484" s="5"/>
      <c r="F484" s="132"/>
      <c r="G484" s="5"/>
      <c r="H484" s="153"/>
      <c r="I484" s="91"/>
      <c r="J484" s="7"/>
      <c r="K484" s="7"/>
      <c r="L484" s="7"/>
      <c r="M484" s="7"/>
      <c r="N484" s="7"/>
      <c r="O484" s="7"/>
      <c r="P484" s="7"/>
      <c r="Q484" s="7"/>
      <c r="R484" s="7"/>
      <c r="CD484" s="75">
        <f t="shared" si="14"/>
        <v>0</v>
      </c>
      <c r="CE484" s="75">
        <f t="shared" si="15"/>
        <v>0</v>
      </c>
    </row>
    <row r="485" spans="1:83" ht="14.25" customHeight="1">
      <c r="A485" s="30"/>
      <c r="B485" s="76">
        <v>479</v>
      </c>
      <c r="C485" s="5"/>
      <c r="D485" s="138"/>
      <c r="E485" s="5"/>
      <c r="F485" s="132"/>
      <c r="G485" s="5"/>
      <c r="H485" s="153"/>
      <c r="I485" s="91"/>
      <c r="J485" s="7"/>
      <c r="K485" s="7"/>
      <c r="L485" s="7"/>
      <c r="M485" s="7"/>
      <c r="N485" s="7"/>
      <c r="O485" s="7"/>
      <c r="P485" s="7"/>
      <c r="Q485" s="7"/>
      <c r="R485" s="7"/>
      <c r="CD485" s="75">
        <f t="shared" si="14"/>
        <v>0</v>
      </c>
      <c r="CE485" s="75">
        <f t="shared" si="15"/>
        <v>0</v>
      </c>
    </row>
    <row r="486" spans="1:83" ht="14.25" customHeight="1">
      <c r="A486" s="30"/>
      <c r="B486" s="76">
        <v>480</v>
      </c>
      <c r="C486" s="5"/>
      <c r="D486" s="138"/>
      <c r="E486" s="5"/>
      <c r="F486" s="132"/>
      <c r="G486" s="5"/>
      <c r="H486" s="153"/>
      <c r="I486" s="91"/>
      <c r="J486" s="7"/>
      <c r="K486" s="7"/>
      <c r="L486" s="7"/>
      <c r="M486" s="7"/>
      <c r="N486" s="7"/>
      <c r="O486" s="7"/>
      <c r="P486" s="7"/>
      <c r="Q486" s="7"/>
      <c r="R486" s="7"/>
      <c r="CD486" s="75">
        <f t="shared" si="14"/>
        <v>0</v>
      </c>
      <c r="CE486" s="75">
        <f t="shared" si="15"/>
        <v>0</v>
      </c>
    </row>
    <row r="487" spans="1:83" ht="14.25" customHeight="1">
      <c r="A487" s="30"/>
      <c r="B487" s="76">
        <v>481</v>
      </c>
      <c r="C487" s="5"/>
      <c r="D487" s="138"/>
      <c r="E487" s="5"/>
      <c r="F487" s="132"/>
      <c r="G487" s="5"/>
      <c r="H487" s="153"/>
      <c r="I487" s="91"/>
      <c r="J487" s="7"/>
      <c r="K487" s="7"/>
      <c r="L487" s="7"/>
      <c r="M487" s="7"/>
      <c r="N487" s="7"/>
      <c r="O487" s="7"/>
      <c r="P487" s="7"/>
      <c r="Q487" s="7"/>
      <c r="R487" s="7"/>
      <c r="CD487" s="75">
        <f t="shared" si="14"/>
        <v>0</v>
      </c>
      <c r="CE487" s="75">
        <f t="shared" si="15"/>
        <v>0</v>
      </c>
    </row>
    <row r="488" spans="1:83" ht="14.25" customHeight="1">
      <c r="A488" s="30"/>
      <c r="B488" s="76">
        <v>482</v>
      </c>
      <c r="C488" s="5"/>
      <c r="D488" s="138"/>
      <c r="E488" s="5"/>
      <c r="F488" s="132"/>
      <c r="G488" s="5"/>
      <c r="H488" s="153"/>
      <c r="I488" s="91"/>
      <c r="J488" s="7"/>
      <c r="K488" s="7"/>
      <c r="L488" s="7"/>
      <c r="M488" s="7"/>
      <c r="N488" s="7"/>
      <c r="O488" s="7"/>
      <c r="P488" s="7"/>
      <c r="Q488" s="7"/>
      <c r="R488" s="7"/>
      <c r="CD488" s="75">
        <f t="shared" si="14"/>
        <v>0</v>
      </c>
      <c r="CE488" s="75">
        <f t="shared" si="15"/>
        <v>0</v>
      </c>
    </row>
    <row r="489" spans="1:83" ht="14.25" customHeight="1">
      <c r="A489" s="30"/>
      <c r="B489" s="76">
        <v>483</v>
      </c>
      <c r="C489" s="5"/>
      <c r="D489" s="138"/>
      <c r="E489" s="5"/>
      <c r="F489" s="132"/>
      <c r="G489" s="5"/>
      <c r="H489" s="153"/>
      <c r="I489" s="91"/>
      <c r="J489" s="7"/>
      <c r="K489" s="7"/>
      <c r="L489" s="7"/>
      <c r="M489" s="7"/>
      <c r="N489" s="7"/>
      <c r="O489" s="7"/>
      <c r="P489" s="7"/>
      <c r="Q489" s="7"/>
      <c r="R489" s="7"/>
      <c r="CD489" s="75">
        <f t="shared" si="14"/>
        <v>0</v>
      </c>
      <c r="CE489" s="75">
        <f t="shared" si="15"/>
        <v>0</v>
      </c>
    </row>
    <row r="490" spans="1:83" ht="14.25" customHeight="1">
      <c r="A490" s="30"/>
      <c r="B490" s="76">
        <v>484</v>
      </c>
      <c r="C490" s="5"/>
      <c r="D490" s="138"/>
      <c r="E490" s="5"/>
      <c r="F490" s="132"/>
      <c r="G490" s="5"/>
      <c r="H490" s="153"/>
      <c r="I490" s="91"/>
      <c r="J490" s="7"/>
      <c r="K490" s="7"/>
      <c r="L490" s="7"/>
      <c r="M490" s="7"/>
      <c r="N490" s="7"/>
      <c r="O490" s="7"/>
      <c r="P490" s="7"/>
      <c r="Q490" s="7"/>
      <c r="R490" s="7"/>
      <c r="CD490" s="75">
        <f t="shared" si="14"/>
        <v>0</v>
      </c>
      <c r="CE490" s="75">
        <f t="shared" si="15"/>
        <v>0</v>
      </c>
    </row>
    <row r="491" spans="1:83" ht="14.25" customHeight="1">
      <c r="A491" s="30"/>
      <c r="B491" s="76">
        <v>485</v>
      </c>
      <c r="C491" s="5"/>
      <c r="D491" s="138"/>
      <c r="E491" s="5"/>
      <c r="F491" s="132"/>
      <c r="G491" s="5"/>
      <c r="H491" s="153"/>
      <c r="I491" s="91"/>
      <c r="J491" s="7"/>
      <c r="K491" s="7"/>
      <c r="L491" s="7"/>
      <c r="M491" s="7"/>
      <c r="N491" s="7"/>
      <c r="O491" s="7"/>
      <c r="P491" s="7"/>
      <c r="Q491" s="7"/>
      <c r="R491" s="7"/>
      <c r="CD491" s="75">
        <f t="shared" si="14"/>
        <v>0</v>
      </c>
      <c r="CE491" s="75">
        <f t="shared" si="15"/>
        <v>0</v>
      </c>
    </row>
    <row r="492" spans="1:83" ht="14.25" customHeight="1">
      <c r="A492" s="30"/>
      <c r="B492" s="76">
        <v>486</v>
      </c>
      <c r="C492" s="5"/>
      <c r="D492" s="138"/>
      <c r="E492" s="5"/>
      <c r="F492" s="132"/>
      <c r="G492" s="5"/>
      <c r="H492" s="153"/>
      <c r="I492" s="91"/>
      <c r="J492" s="7"/>
      <c r="K492" s="7"/>
      <c r="L492" s="7"/>
      <c r="M492" s="7"/>
      <c r="N492" s="7"/>
      <c r="O492" s="7"/>
      <c r="P492" s="7"/>
      <c r="Q492" s="7"/>
      <c r="R492" s="7"/>
      <c r="CD492" s="75">
        <f t="shared" si="14"/>
        <v>0</v>
      </c>
      <c r="CE492" s="75">
        <f t="shared" si="15"/>
        <v>0</v>
      </c>
    </row>
    <row r="493" spans="1:83" ht="14.25" customHeight="1">
      <c r="A493" s="30"/>
      <c r="B493" s="76">
        <v>487</v>
      </c>
      <c r="C493" s="5"/>
      <c r="D493" s="138"/>
      <c r="E493" s="5"/>
      <c r="F493" s="132"/>
      <c r="G493" s="5"/>
      <c r="H493" s="153"/>
      <c r="I493" s="91"/>
      <c r="J493" s="7"/>
      <c r="K493" s="7"/>
      <c r="L493" s="7"/>
      <c r="M493" s="7"/>
      <c r="N493" s="7"/>
      <c r="O493" s="7"/>
      <c r="P493" s="7"/>
      <c r="Q493" s="7"/>
      <c r="R493" s="7"/>
      <c r="CD493" s="75">
        <f t="shared" si="14"/>
        <v>0</v>
      </c>
      <c r="CE493" s="75">
        <f t="shared" si="15"/>
        <v>0</v>
      </c>
    </row>
    <row r="494" spans="1:83" ht="14.25" customHeight="1">
      <c r="A494" s="30"/>
      <c r="B494" s="76">
        <v>488</v>
      </c>
      <c r="C494" s="5"/>
      <c r="D494" s="138"/>
      <c r="E494" s="5"/>
      <c r="F494" s="132"/>
      <c r="G494" s="5"/>
      <c r="H494" s="153"/>
      <c r="I494" s="91"/>
      <c r="J494" s="7"/>
      <c r="K494" s="7"/>
      <c r="L494" s="7"/>
      <c r="M494" s="7"/>
      <c r="N494" s="7"/>
      <c r="O494" s="7"/>
      <c r="P494" s="7"/>
      <c r="Q494" s="7"/>
      <c r="R494" s="7"/>
      <c r="CD494" s="75">
        <f t="shared" si="14"/>
        <v>0</v>
      </c>
      <c r="CE494" s="75">
        <f t="shared" si="15"/>
        <v>0</v>
      </c>
    </row>
    <row r="495" spans="1:83" ht="14.25" customHeight="1">
      <c r="A495" s="30"/>
      <c r="B495" s="76">
        <v>489</v>
      </c>
      <c r="C495" s="5"/>
      <c r="D495" s="138"/>
      <c r="E495" s="5"/>
      <c r="F495" s="132"/>
      <c r="G495" s="5"/>
      <c r="H495" s="153"/>
      <c r="I495" s="91"/>
      <c r="J495" s="7"/>
      <c r="K495" s="7"/>
      <c r="L495" s="7"/>
      <c r="M495" s="7"/>
      <c r="N495" s="7"/>
      <c r="O495" s="7"/>
      <c r="P495" s="7"/>
      <c r="Q495" s="7"/>
      <c r="R495" s="7"/>
      <c r="CD495" s="75">
        <f t="shared" si="14"/>
        <v>0</v>
      </c>
      <c r="CE495" s="75">
        <f t="shared" si="15"/>
        <v>0</v>
      </c>
    </row>
    <row r="496" spans="1:83" ht="14.25" customHeight="1">
      <c r="A496" s="30"/>
      <c r="B496" s="76">
        <v>490</v>
      </c>
      <c r="C496" s="5"/>
      <c r="D496" s="138"/>
      <c r="E496" s="5"/>
      <c r="F496" s="132"/>
      <c r="G496" s="5"/>
      <c r="H496" s="153"/>
      <c r="I496" s="91"/>
      <c r="J496" s="7"/>
      <c r="K496" s="7"/>
      <c r="L496" s="7"/>
      <c r="M496" s="7"/>
      <c r="N496" s="7"/>
      <c r="O496" s="7"/>
      <c r="P496" s="7"/>
      <c r="Q496" s="7"/>
      <c r="R496" s="7"/>
      <c r="CD496" s="75">
        <f t="shared" si="14"/>
        <v>0</v>
      </c>
      <c r="CE496" s="75">
        <f t="shared" si="15"/>
        <v>0</v>
      </c>
    </row>
    <row r="497" spans="1:83" ht="14.25" customHeight="1">
      <c r="A497" s="30"/>
      <c r="B497" s="76">
        <v>491</v>
      </c>
      <c r="C497" s="5"/>
      <c r="D497" s="138"/>
      <c r="E497" s="5"/>
      <c r="F497" s="132"/>
      <c r="G497" s="5"/>
      <c r="H497" s="153"/>
      <c r="I497" s="91"/>
      <c r="J497" s="7"/>
      <c r="K497" s="7"/>
      <c r="L497" s="7"/>
      <c r="M497" s="7"/>
      <c r="N497" s="7"/>
      <c r="O497" s="7"/>
      <c r="P497" s="7"/>
      <c r="Q497" s="7"/>
      <c r="R497" s="7"/>
      <c r="CD497" s="75">
        <f t="shared" si="14"/>
        <v>0</v>
      </c>
      <c r="CE497" s="75">
        <f t="shared" si="15"/>
        <v>0</v>
      </c>
    </row>
    <row r="498" spans="1:83" ht="14.25" customHeight="1">
      <c r="A498" s="30"/>
      <c r="B498" s="76">
        <v>492</v>
      </c>
      <c r="C498" s="5"/>
      <c r="D498" s="138"/>
      <c r="E498" s="5"/>
      <c r="F498" s="132"/>
      <c r="G498" s="5"/>
      <c r="H498" s="153"/>
      <c r="I498" s="91"/>
      <c r="J498" s="7"/>
      <c r="K498" s="7"/>
      <c r="L498" s="7"/>
      <c r="M498" s="7"/>
      <c r="N498" s="7"/>
      <c r="O498" s="7"/>
      <c r="P498" s="7"/>
      <c r="Q498" s="7"/>
      <c r="R498" s="7"/>
      <c r="CD498" s="75">
        <f t="shared" si="14"/>
        <v>0</v>
      </c>
      <c r="CE498" s="75">
        <f t="shared" si="15"/>
        <v>0</v>
      </c>
    </row>
    <row r="499" spans="1:83" ht="14.25" customHeight="1">
      <c r="A499" s="30"/>
      <c r="B499" s="76">
        <v>493</v>
      </c>
      <c r="C499" s="5"/>
      <c r="D499" s="138"/>
      <c r="E499" s="5"/>
      <c r="F499" s="132"/>
      <c r="G499" s="5"/>
      <c r="H499" s="153"/>
      <c r="I499" s="91"/>
      <c r="J499" s="7"/>
      <c r="K499" s="7"/>
      <c r="L499" s="7"/>
      <c r="M499" s="7"/>
      <c r="N499" s="7"/>
      <c r="O499" s="7"/>
      <c r="P499" s="7"/>
      <c r="Q499" s="7"/>
      <c r="R499" s="7"/>
      <c r="CD499" s="75">
        <f t="shared" si="14"/>
        <v>0</v>
      </c>
      <c r="CE499" s="75">
        <f t="shared" si="15"/>
        <v>0</v>
      </c>
    </row>
    <row r="500" spans="1:83" ht="14.25" customHeight="1">
      <c r="A500" s="30"/>
      <c r="B500" s="76">
        <v>494</v>
      </c>
      <c r="C500" s="5"/>
      <c r="D500" s="138"/>
      <c r="E500" s="5"/>
      <c r="F500" s="132"/>
      <c r="G500" s="5"/>
      <c r="H500" s="153"/>
      <c r="I500" s="91"/>
      <c r="J500" s="7"/>
      <c r="K500" s="7"/>
      <c r="L500" s="7"/>
      <c r="M500" s="7"/>
      <c r="N500" s="7"/>
      <c r="O500" s="7"/>
      <c r="P500" s="7"/>
      <c r="Q500" s="7"/>
      <c r="R500" s="7"/>
      <c r="CD500" s="75">
        <f t="shared" si="14"/>
        <v>0</v>
      </c>
      <c r="CE500" s="75">
        <f t="shared" si="15"/>
        <v>0</v>
      </c>
    </row>
    <row r="501" spans="1:83" ht="14.25" customHeight="1">
      <c r="A501" s="30"/>
      <c r="B501" s="76">
        <v>495</v>
      </c>
      <c r="C501" s="5"/>
      <c r="D501" s="138"/>
      <c r="E501" s="5"/>
      <c r="F501" s="132"/>
      <c r="G501" s="5"/>
      <c r="H501" s="153"/>
      <c r="I501" s="91"/>
      <c r="J501" s="7"/>
      <c r="K501" s="7"/>
      <c r="L501" s="7"/>
      <c r="M501" s="7"/>
      <c r="N501" s="7"/>
      <c r="O501" s="7"/>
      <c r="P501" s="7"/>
      <c r="Q501" s="7"/>
      <c r="R501" s="7"/>
      <c r="CD501" s="75">
        <f t="shared" si="14"/>
        <v>0</v>
      </c>
      <c r="CE501" s="75">
        <f t="shared" si="15"/>
        <v>0</v>
      </c>
    </row>
    <row r="502" spans="1:83" ht="14.25" customHeight="1">
      <c r="A502" s="30"/>
      <c r="B502" s="76">
        <v>496</v>
      </c>
      <c r="C502" s="5"/>
      <c r="D502" s="138"/>
      <c r="E502" s="5"/>
      <c r="F502" s="132"/>
      <c r="G502" s="5"/>
      <c r="H502" s="153"/>
      <c r="I502" s="91"/>
      <c r="J502" s="7"/>
      <c r="K502" s="7"/>
      <c r="L502" s="7"/>
      <c r="M502" s="7"/>
      <c r="N502" s="7"/>
      <c r="O502" s="7"/>
      <c r="P502" s="7"/>
      <c r="Q502" s="7"/>
      <c r="R502" s="7"/>
      <c r="CD502" s="75">
        <f t="shared" si="14"/>
        <v>0</v>
      </c>
      <c r="CE502" s="75">
        <f t="shared" si="15"/>
        <v>0</v>
      </c>
    </row>
    <row r="503" spans="1:83" ht="14.25" customHeight="1">
      <c r="A503" s="30"/>
      <c r="B503" s="76">
        <v>497</v>
      </c>
      <c r="C503" s="5"/>
      <c r="D503" s="138"/>
      <c r="E503" s="5"/>
      <c r="F503" s="132"/>
      <c r="G503" s="5"/>
      <c r="H503" s="153"/>
      <c r="I503" s="91"/>
      <c r="J503" s="7"/>
      <c r="K503" s="7"/>
      <c r="L503" s="7"/>
      <c r="M503" s="7"/>
      <c r="N503" s="7"/>
      <c r="O503" s="7"/>
      <c r="P503" s="7"/>
      <c r="Q503" s="7"/>
      <c r="R503" s="7"/>
      <c r="CD503" s="75">
        <f t="shared" si="14"/>
        <v>0</v>
      </c>
      <c r="CE503" s="75">
        <f t="shared" si="15"/>
        <v>0</v>
      </c>
    </row>
    <row r="504" spans="1:83" ht="14.25" customHeight="1">
      <c r="A504" s="30"/>
      <c r="B504" s="76">
        <v>498</v>
      </c>
      <c r="C504" s="5"/>
      <c r="D504" s="138"/>
      <c r="E504" s="5"/>
      <c r="F504" s="132"/>
      <c r="G504" s="5"/>
      <c r="H504" s="153"/>
      <c r="I504" s="91"/>
      <c r="J504" s="7"/>
      <c r="K504" s="7"/>
      <c r="L504" s="7"/>
      <c r="M504" s="7"/>
      <c r="N504" s="7"/>
      <c r="O504" s="7"/>
      <c r="P504" s="7"/>
      <c r="Q504" s="7"/>
      <c r="R504" s="7"/>
      <c r="CD504" s="75">
        <f t="shared" si="14"/>
        <v>0</v>
      </c>
      <c r="CE504" s="75">
        <f t="shared" si="15"/>
        <v>0</v>
      </c>
    </row>
    <row r="505" spans="1:83" ht="14.25" customHeight="1">
      <c r="A505" s="30"/>
      <c r="B505" s="76">
        <v>499</v>
      </c>
      <c r="C505" s="5"/>
      <c r="D505" s="138"/>
      <c r="E505" s="5"/>
      <c r="F505" s="132"/>
      <c r="G505" s="5"/>
      <c r="H505" s="153"/>
      <c r="I505" s="91"/>
      <c r="J505" s="7"/>
      <c r="K505" s="7"/>
      <c r="L505" s="7"/>
      <c r="M505" s="7"/>
      <c r="N505" s="7"/>
      <c r="O505" s="7"/>
      <c r="P505" s="7"/>
      <c r="Q505" s="7"/>
      <c r="R505" s="7"/>
      <c r="CD505" s="75">
        <f t="shared" si="14"/>
        <v>0</v>
      </c>
      <c r="CE505" s="75">
        <f t="shared" si="15"/>
        <v>0</v>
      </c>
    </row>
    <row r="506" spans="1:83" ht="14.25" customHeight="1">
      <c r="A506" s="30"/>
      <c r="B506" s="76">
        <v>500</v>
      </c>
      <c r="C506" s="5"/>
      <c r="D506" s="138"/>
      <c r="E506" s="5"/>
      <c r="F506" s="132"/>
      <c r="G506" s="5"/>
      <c r="H506" s="153"/>
      <c r="I506" s="91"/>
      <c r="J506" s="7"/>
      <c r="K506" s="7"/>
      <c r="L506" s="7"/>
      <c r="M506" s="7"/>
      <c r="N506" s="7"/>
      <c r="O506" s="7"/>
      <c r="P506" s="7"/>
      <c r="Q506" s="7"/>
      <c r="R506" s="7"/>
      <c r="CD506" s="75">
        <f t="shared" si="14"/>
        <v>0</v>
      </c>
      <c r="CE506" s="75">
        <f t="shared" si="15"/>
        <v>0</v>
      </c>
    </row>
    <row r="507" spans="1:83" ht="14.25" customHeight="1">
      <c r="A507" s="30"/>
      <c r="B507" s="76">
        <v>501</v>
      </c>
      <c r="C507" s="5"/>
      <c r="D507" s="138"/>
      <c r="E507" s="5"/>
      <c r="F507" s="132"/>
      <c r="G507" s="5"/>
      <c r="H507" s="153"/>
      <c r="I507" s="91"/>
      <c r="J507" s="7"/>
      <c r="K507" s="7"/>
      <c r="L507" s="7"/>
      <c r="M507" s="7"/>
      <c r="N507" s="7"/>
      <c r="O507" s="7"/>
      <c r="P507" s="7"/>
      <c r="Q507" s="7"/>
      <c r="R507" s="7"/>
      <c r="CD507" s="75">
        <f t="shared" si="14"/>
        <v>0</v>
      </c>
      <c r="CE507" s="75">
        <f t="shared" si="15"/>
        <v>0</v>
      </c>
    </row>
    <row r="508" spans="1:83" ht="14.25" customHeight="1">
      <c r="A508" s="30"/>
      <c r="B508" s="76">
        <v>502</v>
      </c>
      <c r="C508" s="5"/>
      <c r="D508" s="138"/>
      <c r="E508" s="5"/>
      <c r="F508" s="132"/>
      <c r="G508" s="5"/>
      <c r="H508" s="153"/>
      <c r="I508" s="91"/>
      <c r="J508" s="7"/>
      <c r="K508" s="7"/>
      <c r="L508" s="7"/>
      <c r="M508" s="7"/>
      <c r="N508" s="7"/>
      <c r="O508" s="7"/>
      <c r="P508" s="7"/>
      <c r="Q508" s="7"/>
      <c r="R508" s="7"/>
      <c r="CD508" s="75">
        <f t="shared" si="14"/>
        <v>0</v>
      </c>
      <c r="CE508" s="75">
        <f t="shared" si="15"/>
        <v>0</v>
      </c>
    </row>
    <row r="509" spans="1:83" ht="14.25" customHeight="1">
      <c r="A509" s="30"/>
      <c r="B509" s="76">
        <v>503</v>
      </c>
      <c r="C509" s="5"/>
      <c r="D509" s="138"/>
      <c r="E509" s="5"/>
      <c r="F509" s="132"/>
      <c r="G509" s="5"/>
      <c r="H509" s="153"/>
      <c r="I509" s="91"/>
      <c r="J509" s="7"/>
      <c r="K509" s="7"/>
      <c r="L509" s="7"/>
      <c r="M509" s="7"/>
      <c r="N509" s="7"/>
      <c r="O509" s="7"/>
      <c r="P509" s="7"/>
      <c r="Q509" s="7"/>
      <c r="R509" s="7"/>
      <c r="CD509" s="75">
        <f t="shared" si="14"/>
        <v>0</v>
      </c>
      <c r="CE509" s="75">
        <f t="shared" si="15"/>
        <v>0</v>
      </c>
    </row>
    <row r="510" spans="1:83" ht="14.25" customHeight="1">
      <c r="A510" s="30"/>
      <c r="B510" s="76">
        <v>504</v>
      </c>
      <c r="C510" s="5"/>
      <c r="D510" s="138"/>
      <c r="E510" s="5"/>
      <c r="F510" s="132"/>
      <c r="G510" s="5"/>
      <c r="H510" s="153"/>
      <c r="I510" s="91"/>
      <c r="J510" s="7"/>
      <c r="K510" s="7"/>
      <c r="L510" s="7"/>
      <c r="M510" s="7"/>
      <c r="N510" s="7"/>
      <c r="O510" s="7"/>
      <c r="P510" s="7"/>
      <c r="Q510" s="7"/>
      <c r="R510" s="7"/>
      <c r="CD510" s="75">
        <f t="shared" si="14"/>
        <v>0</v>
      </c>
      <c r="CE510" s="75">
        <f t="shared" si="15"/>
        <v>0</v>
      </c>
    </row>
    <row r="511" spans="1:83" ht="14.25" customHeight="1">
      <c r="A511" s="30"/>
      <c r="B511" s="76">
        <v>505</v>
      </c>
      <c r="C511" s="5"/>
      <c r="D511" s="138"/>
      <c r="E511" s="5"/>
      <c r="F511" s="132"/>
      <c r="G511" s="5"/>
      <c r="H511" s="153"/>
      <c r="I511" s="91"/>
      <c r="J511" s="7"/>
      <c r="K511" s="7"/>
      <c r="L511" s="7"/>
      <c r="M511" s="7"/>
      <c r="N511" s="7"/>
      <c r="O511" s="7"/>
      <c r="P511" s="7"/>
      <c r="Q511" s="7"/>
      <c r="R511" s="7"/>
      <c r="CD511" s="75">
        <f t="shared" si="14"/>
        <v>0</v>
      </c>
      <c r="CE511" s="75">
        <f t="shared" si="15"/>
        <v>0</v>
      </c>
    </row>
    <row r="512" spans="1:83" ht="14.25" customHeight="1">
      <c r="A512" s="30"/>
      <c r="B512" s="76">
        <v>506</v>
      </c>
      <c r="C512" s="5"/>
      <c r="D512" s="138"/>
      <c r="E512" s="5"/>
      <c r="F512" s="132"/>
      <c r="G512" s="5"/>
      <c r="H512" s="153"/>
      <c r="I512" s="91"/>
      <c r="J512" s="7"/>
      <c r="K512" s="7"/>
      <c r="L512" s="7"/>
      <c r="M512" s="7"/>
      <c r="N512" s="7"/>
      <c r="O512" s="7"/>
      <c r="P512" s="7"/>
      <c r="Q512" s="7"/>
      <c r="R512" s="7"/>
      <c r="CD512" s="75">
        <f t="shared" si="14"/>
        <v>0</v>
      </c>
      <c r="CE512" s="75">
        <f t="shared" si="15"/>
        <v>0</v>
      </c>
    </row>
    <row r="513" spans="1:83" ht="14.25" customHeight="1">
      <c r="A513" s="30"/>
      <c r="B513" s="76">
        <v>507</v>
      </c>
      <c r="C513" s="5"/>
      <c r="D513" s="138"/>
      <c r="E513" s="5"/>
      <c r="F513" s="132"/>
      <c r="G513" s="5"/>
      <c r="H513" s="153"/>
      <c r="I513" s="91"/>
      <c r="J513" s="7"/>
      <c r="K513" s="7"/>
      <c r="L513" s="7"/>
      <c r="M513" s="7"/>
      <c r="N513" s="7"/>
      <c r="O513" s="7"/>
      <c r="P513" s="7"/>
      <c r="Q513" s="7"/>
      <c r="R513" s="7"/>
      <c r="CD513" s="75">
        <f t="shared" si="14"/>
        <v>0</v>
      </c>
      <c r="CE513" s="75">
        <f t="shared" si="15"/>
        <v>0</v>
      </c>
    </row>
    <row r="514" spans="1:83" ht="14.25" customHeight="1">
      <c r="A514" s="30"/>
      <c r="B514" s="76">
        <v>508</v>
      </c>
      <c r="C514" s="5"/>
      <c r="D514" s="138"/>
      <c r="E514" s="5"/>
      <c r="F514" s="132"/>
      <c r="G514" s="5"/>
      <c r="H514" s="153"/>
      <c r="I514" s="91"/>
      <c r="J514" s="7"/>
      <c r="K514" s="7"/>
      <c r="L514" s="7"/>
      <c r="M514" s="7"/>
      <c r="N514" s="7"/>
      <c r="O514" s="7"/>
      <c r="P514" s="7"/>
      <c r="Q514" s="7"/>
      <c r="R514" s="7"/>
      <c r="CD514" s="75">
        <f t="shared" si="14"/>
        <v>0</v>
      </c>
      <c r="CE514" s="75">
        <f t="shared" si="15"/>
        <v>0</v>
      </c>
    </row>
    <row r="515" spans="1:83" ht="14.25" customHeight="1">
      <c r="A515" s="30"/>
      <c r="B515" s="76">
        <v>509</v>
      </c>
      <c r="C515" s="5"/>
      <c r="D515" s="138"/>
      <c r="E515" s="5"/>
      <c r="F515" s="132"/>
      <c r="G515" s="5"/>
      <c r="H515" s="153"/>
      <c r="I515" s="91"/>
      <c r="J515" s="7"/>
      <c r="K515" s="7"/>
      <c r="L515" s="7"/>
      <c r="M515" s="7"/>
      <c r="N515" s="7"/>
      <c r="O515" s="7"/>
      <c r="P515" s="7"/>
      <c r="Q515" s="7"/>
      <c r="R515" s="7"/>
      <c r="CD515" s="75">
        <f t="shared" si="14"/>
        <v>0</v>
      </c>
      <c r="CE515" s="75">
        <f t="shared" si="15"/>
        <v>0</v>
      </c>
    </row>
    <row r="516" spans="1:83" ht="14.25" customHeight="1">
      <c r="A516" s="30"/>
      <c r="B516" s="76">
        <v>510</v>
      </c>
      <c r="C516" s="5"/>
      <c r="D516" s="138"/>
      <c r="E516" s="5"/>
      <c r="F516" s="132"/>
      <c r="G516" s="5"/>
      <c r="H516" s="153"/>
      <c r="I516" s="91"/>
      <c r="J516" s="7"/>
      <c r="K516" s="7"/>
      <c r="L516" s="7"/>
      <c r="M516" s="7"/>
      <c r="N516" s="7"/>
      <c r="O516" s="7"/>
      <c r="P516" s="7"/>
      <c r="Q516" s="7"/>
      <c r="R516" s="7"/>
      <c r="CD516" s="75">
        <f t="shared" si="14"/>
        <v>0</v>
      </c>
      <c r="CE516" s="75">
        <f t="shared" si="15"/>
        <v>0</v>
      </c>
    </row>
    <row r="517" spans="1:83" ht="14.25" customHeight="1">
      <c r="A517" s="30"/>
      <c r="B517" s="76">
        <v>511</v>
      </c>
      <c r="C517" s="5"/>
      <c r="D517" s="138"/>
      <c r="E517" s="5"/>
      <c r="F517" s="132"/>
      <c r="G517" s="5"/>
      <c r="H517" s="153"/>
      <c r="I517" s="91"/>
      <c r="J517" s="7"/>
      <c r="K517" s="7"/>
      <c r="L517" s="7"/>
      <c r="M517" s="7"/>
      <c r="N517" s="7"/>
      <c r="O517" s="7"/>
      <c r="P517" s="7"/>
      <c r="Q517" s="7"/>
      <c r="R517" s="7"/>
      <c r="CD517" s="75">
        <f t="shared" si="14"/>
        <v>0</v>
      </c>
      <c r="CE517" s="75">
        <f t="shared" si="15"/>
        <v>0</v>
      </c>
    </row>
    <row r="518" spans="1:83" ht="14.25" customHeight="1">
      <c r="A518" s="30"/>
      <c r="B518" s="76">
        <v>512</v>
      </c>
      <c r="C518" s="5"/>
      <c r="D518" s="138"/>
      <c r="E518" s="5"/>
      <c r="F518" s="132"/>
      <c r="G518" s="5"/>
      <c r="H518" s="153"/>
      <c r="I518" s="91"/>
      <c r="J518" s="7"/>
      <c r="K518" s="7"/>
      <c r="L518" s="7"/>
      <c r="M518" s="7"/>
      <c r="N518" s="7"/>
      <c r="O518" s="7"/>
      <c r="P518" s="7"/>
      <c r="Q518" s="7"/>
      <c r="R518" s="7"/>
      <c r="CD518" s="75">
        <f t="shared" si="14"/>
        <v>0</v>
      </c>
      <c r="CE518" s="75">
        <f t="shared" si="15"/>
        <v>0</v>
      </c>
    </row>
    <row r="519" spans="1:83" ht="14.25" customHeight="1">
      <c r="A519" s="30"/>
      <c r="B519" s="76">
        <v>513</v>
      </c>
      <c r="C519" s="5"/>
      <c r="D519" s="138"/>
      <c r="E519" s="5"/>
      <c r="F519" s="132"/>
      <c r="G519" s="5"/>
      <c r="H519" s="153"/>
      <c r="I519" s="91"/>
      <c r="J519" s="7"/>
      <c r="K519" s="7"/>
      <c r="L519" s="7"/>
      <c r="M519" s="7"/>
      <c r="N519" s="7"/>
      <c r="O519" s="7"/>
      <c r="P519" s="7"/>
      <c r="Q519" s="7"/>
      <c r="R519" s="7"/>
      <c r="CD519" s="75">
        <f t="shared" ref="CD519:CD582" si="16">IF(C519&lt;&gt;"",1,0)</f>
        <v>0</v>
      </c>
      <c r="CE519" s="75">
        <f t="shared" ref="CE519:CE582" si="17">IF(CD519=1,IF(E519&lt;&gt;"",IF(E519&lt;400,1,0),0),0)</f>
        <v>0</v>
      </c>
    </row>
    <row r="520" spans="1:83" ht="14.25" customHeight="1">
      <c r="A520" s="30"/>
      <c r="B520" s="76">
        <v>514</v>
      </c>
      <c r="C520" s="5"/>
      <c r="D520" s="138"/>
      <c r="E520" s="5"/>
      <c r="F520" s="132"/>
      <c r="G520" s="5"/>
      <c r="H520" s="153"/>
      <c r="I520" s="91"/>
      <c r="J520" s="7"/>
      <c r="K520" s="7"/>
      <c r="L520" s="7"/>
      <c r="M520" s="7"/>
      <c r="N520" s="7"/>
      <c r="O520" s="7"/>
      <c r="P520" s="7"/>
      <c r="Q520" s="7"/>
      <c r="R520" s="7"/>
      <c r="CD520" s="75">
        <f t="shared" si="16"/>
        <v>0</v>
      </c>
      <c r="CE520" s="75">
        <f t="shared" si="17"/>
        <v>0</v>
      </c>
    </row>
    <row r="521" spans="1:83" ht="14.25" customHeight="1">
      <c r="A521" s="30"/>
      <c r="B521" s="76">
        <v>515</v>
      </c>
      <c r="C521" s="5"/>
      <c r="D521" s="138"/>
      <c r="E521" s="5"/>
      <c r="F521" s="132"/>
      <c r="G521" s="5"/>
      <c r="H521" s="153"/>
      <c r="I521" s="91"/>
      <c r="J521" s="7"/>
      <c r="K521" s="7"/>
      <c r="L521" s="7"/>
      <c r="M521" s="7"/>
      <c r="N521" s="7"/>
      <c r="O521" s="7"/>
      <c r="P521" s="7"/>
      <c r="Q521" s="7"/>
      <c r="R521" s="7"/>
      <c r="CD521" s="75">
        <f t="shared" si="16"/>
        <v>0</v>
      </c>
      <c r="CE521" s="75">
        <f t="shared" si="17"/>
        <v>0</v>
      </c>
    </row>
    <row r="522" spans="1:83" ht="14.25" customHeight="1">
      <c r="A522" s="30"/>
      <c r="B522" s="76">
        <v>516</v>
      </c>
      <c r="C522" s="5"/>
      <c r="D522" s="138"/>
      <c r="E522" s="5"/>
      <c r="F522" s="132"/>
      <c r="G522" s="5"/>
      <c r="H522" s="153"/>
      <c r="I522" s="91"/>
      <c r="J522" s="7"/>
      <c r="K522" s="7"/>
      <c r="L522" s="7"/>
      <c r="M522" s="7"/>
      <c r="N522" s="7"/>
      <c r="O522" s="7"/>
      <c r="P522" s="7"/>
      <c r="Q522" s="7"/>
      <c r="R522" s="7"/>
      <c r="CD522" s="75">
        <f t="shared" si="16"/>
        <v>0</v>
      </c>
      <c r="CE522" s="75">
        <f t="shared" si="17"/>
        <v>0</v>
      </c>
    </row>
    <row r="523" spans="1:83" ht="14.25" customHeight="1">
      <c r="A523" s="30"/>
      <c r="B523" s="76">
        <v>517</v>
      </c>
      <c r="C523" s="5"/>
      <c r="D523" s="138"/>
      <c r="E523" s="5"/>
      <c r="F523" s="132"/>
      <c r="G523" s="5"/>
      <c r="H523" s="153"/>
      <c r="I523" s="91"/>
      <c r="J523" s="7"/>
      <c r="K523" s="7"/>
      <c r="L523" s="7"/>
      <c r="M523" s="7"/>
      <c r="N523" s="7"/>
      <c r="O523" s="7"/>
      <c r="P523" s="7"/>
      <c r="Q523" s="7"/>
      <c r="R523" s="7"/>
      <c r="CD523" s="75">
        <f t="shared" si="16"/>
        <v>0</v>
      </c>
      <c r="CE523" s="75">
        <f t="shared" si="17"/>
        <v>0</v>
      </c>
    </row>
    <row r="524" spans="1:83" ht="14.25" customHeight="1">
      <c r="A524" s="30"/>
      <c r="B524" s="76">
        <v>518</v>
      </c>
      <c r="C524" s="5"/>
      <c r="D524" s="138"/>
      <c r="E524" s="5"/>
      <c r="F524" s="132"/>
      <c r="G524" s="5"/>
      <c r="H524" s="153"/>
      <c r="I524" s="91"/>
      <c r="J524" s="7"/>
      <c r="K524" s="7"/>
      <c r="L524" s="7"/>
      <c r="M524" s="7"/>
      <c r="N524" s="7"/>
      <c r="O524" s="7"/>
      <c r="P524" s="7"/>
      <c r="Q524" s="7"/>
      <c r="R524" s="7"/>
      <c r="CD524" s="75">
        <f t="shared" si="16"/>
        <v>0</v>
      </c>
      <c r="CE524" s="75">
        <f t="shared" si="17"/>
        <v>0</v>
      </c>
    </row>
    <row r="525" spans="1:83" ht="14.25" customHeight="1">
      <c r="A525" s="30"/>
      <c r="B525" s="76">
        <v>519</v>
      </c>
      <c r="C525" s="5"/>
      <c r="D525" s="138"/>
      <c r="E525" s="5"/>
      <c r="F525" s="132"/>
      <c r="G525" s="5"/>
      <c r="H525" s="153"/>
      <c r="I525" s="91"/>
      <c r="J525" s="7"/>
      <c r="K525" s="7"/>
      <c r="L525" s="7"/>
      <c r="M525" s="7"/>
      <c r="N525" s="7"/>
      <c r="O525" s="7"/>
      <c r="P525" s="7"/>
      <c r="Q525" s="7"/>
      <c r="R525" s="7"/>
      <c r="CD525" s="75">
        <f t="shared" si="16"/>
        <v>0</v>
      </c>
      <c r="CE525" s="75">
        <f t="shared" si="17"/>
        <v>0</v>
      </c>
    </row>
    <row r="526" spans="1:83" ht="14.25" customHeight="1">
      <c r="A526" s="30"/>
      <c r="B526" s="76">
        <v>520</v>
      </c>
      <c r="C526" s="5"/>
      <c r="D526" s="138"/>
      <c r="E526" s="5"/>
      <c r="F526" s="132"/>
      <c r="G526" s="5"/>
      <c r="H526" s="153"/>
      <c r="I526" s="91"/>
      <c r="J526" s="7"/>
      <c r="K526" s="7"/>
      <c r="L526" s="7"/>
      <c r="M526" s="7"/>
      <c r="N526" s="7"/>
      <c r="O526" s="7"/>
      <c r="P526" s="7"/>
      <c r="Q526" s="7"/>
      <c r="R526" s="7"/>
      <c r="CD526" s="75">
        <f t="shared" si="16"/>
        <v>0</v>
      </c>
      <c r="CE526" s="75">
        <f t="shared" si="17"/>
        <v>0</v>
      </c>
    </row>
    <row r="527" spans="1:83" ht="14.25" customHeight="1">
      <c r="A527" s="30"/>
      <c r="B527" s="76">
        <v>521</v>
      </c>
      <c r="C527" s="5"/>
      <c r="D527" s="138"/>
      <c r="E527" s="5"/>
      <c r="F527" s="132"/>
      <c r="G527" s="5"/>
      <c r="H527" s="153"/>
      <c r="I527" s="91"/>
      <c r="J527" s="7"/>
      <c r="K527" s="7"/>
      <c r="L527" s="7"/>
      <c r="M527" s="7"/>
      <c r="N527" s="7"/>
      <c r="O527" s="7"/>
      <c r="P527" s="7"/>
      <c r="Q527" s="7"/>
      <c r="R527" s="7"/>
      <c r="CD527" s="75">
        <f t="shared" si="16"/>
        <v>0</v>
      </c>
      <c r="CE527" s="75">
        <f t="shared" si="17"/>
        <v>0</v>
      </c>
    </row>
    <row r="528" spans="1:83" ht="14.25" customHeight="1">
      <c r="A528" s="30"/>
      <c r="B528" s="76">
        <v>522</v>
      </c>
      <c r="C528" s="5"/>
      <c r="D528" s="138"/>
      <c r="E528" s="5"/>
      <c r="F528" s="132"/>
      <c r="G528" s="5"/>
      <c r="H528" s="153"/>
      <c r="I528" s="91"/>
      <c r="J528" s="7"/>
      <c r="K528" s="7"/>
      <c r="L528" s="7"/>
      <c r="M528" s="7"/>
      <c r="N528" s="7"/>
      <c r="O528" s="7"/>
      <c r="P528" s="7"/>
      <c r="Q528" s="7"/>
      <c r="R528" s="7"/>
      <c r="CD528" s="75">
        <f t="shared" si="16"/>
        <v>0</v>
      </c>
      <c r="CE528" s="75">
        <f t="shared" si="17"/>
        <v>0</v>
      </c>
    </row>
    <row r="529" spans="1:83" ht="14.25" customHeight="1">
      <c r="A529" s="30"/>
      <c r="B529" s="76">
        <v>523</v>
      </c>
      <c r="C529" s="5"/>
      <c r="D529" s="138"/>
      <c r="E529" s="5"/>
      <c r="F529" s="132"/>
      <c r="G529" s="5"/>
      <c r="H529" s="153"/>
      <c r="I529" s="91"/>
      <c r="J529" s="7"/>
      <c r="K529" s="7"/>
      <c r="L529" s="7"/>
      <c r="M529" s="7"/>
      <c r="N529" s="7"/>
      <c r="O529" s="7"/>
      <c r="P529" s="7"/>
      <c r="Q529" s="7"/>
      <c r="R529" s="7"/>
      <c r="CD529" s="75">
        <f t="shared" si="16"/>
        <v>0</v>
      </c>
      <c r="CE529" s="75">
        <f t="shared" si="17"/>
        <v>0</v>
      </c>
    </row>
    <row r="530" spans="1:83" ht="14.25" customHeight="1">
      <c r="A530" s="30"/>
      <c r="B530" s="76">
        <v>524</v>
      </c>
      <c r="C530" s="5"/>
      <c r="D530" s="138"/>
      <c r="E530" s="5"/>
      <c r="F530" s="132"/>
      <c r="G530" s="5"/>
      <c r="H530" s="153"/>
      <c r="I530" s="91"/>
      <c r="J530" s="7"/>
      <c r="K530" s="7"/>
      <c r="L530" s="7"/>
      <c r="M530" s="7"/>
      <c r="N530" s="7"/>
      <c r="O530" s="7"/>
      <c r="P530" s="7"/>
      <c r="Q530" s="7"/>
      <c r="R530" s="7"/>
      <c r="CD530" s="75">
        <f t="shared" si="16"/>
        <v>0</v>
      </c>
      <c r="CE530" s="75">
        <f t="shared" si="17"/>
        <v>0</v>
      </c>
    </row>
    <row r="531" spans="1:83" ht="14.25" customHeight="1">
      <c r="A531" s="30"/>
      <c r="B531" s="76">
        <v>525</v>
      </c>
      <c r="C531" s="5"/>
      <c r="D531" s="138"/>
      <c r="E531" s="5"/>
      <c r="F531" s="132"/>
      <c r="G531" s="5"/>
      <c r="H531" s="153"/>
      <c r="I531" s="91"/>
      <c r="J531" s="7"/>
      <c r="K531" s="7"/>
      <c r="L531" s="7"/>
      <c r="M531" s="7"/>
      <c r="N531" s="7"/>
      <c r="O531" s="7"/>
      <c r="P531" s="7"/>
      <c r="Q531" s="7"/>
      <c r="R531" s="7"/>
      <c r="CD531" s="75">
        <f t="shared" si="16"/>
        <v>0</v>
      </c>
      <c r="CE531" s="75">
        <f t="shared" si="17"/>
        <v>0</v>
      </c>
    </row>
    <row r="532" spans="1:83" ht="14.25" customHeight="1">
      <c r="A532" s="30"/>
      <c r="B532" s="76">
        <v>526</v>
      </c>
      <c r="C532" s="5"/>
      <c r="D532" s="138"/>
      <c r="E532" s="5"/>
      <c r="F532" s="132"/>
      <c r="G532" s="5"/>
      <c r="H532" s="153"/>
      <c r="I532" s="91"/>
      <c r="J532" s="7"/>
      <c r="K532" s="7"/>
      <c r="L532" s="7"/>
      <c r="M532" s="7"/>
      <c r="N532" s="7"/>
      <c r="O532" s="7"/>
      <c r="P532" s="7"/>
      <c r="Q532" s="7"/>
      <c r="R532" s="7"/>
      <c r="CD532" s="75">
        <f t="shared" si="16"/>
        <v>0</v>
      </c>
      <c r="CE532" s="75">
        <f t="shared" si="17"/>
        <v>0</v>
      </c>
    </row>
    <row r="533" spans="1:83" ht="14.25" customHeight="1">
      <c r="A533" s="30"/>
      <c r="B533" s="76">
        <v>527</v>
      </c>
      <c r="C533" s="5"/>
      <c r="D533" s="138"/>
      <c r="E533" s="5"/>
      <c r="F533" s="132"/>
      <c r="G533" s="5"/>
      <c r="H533" s="153"/>
      <c r="I533" s="91"/>
      <c r="J533" s="7"/>
      <c r="K533" s="7"/>
      <c r="L533" s="7"/>
      <c r="M533" s="7"/>
      <c r="N533" s="7"/>
      <c r="O533" s="7"/>
      <c r="P533" s="7"/>
      <c r="Q533" s="7"/>
      <c r="R533" s="7"/>
      <c r="CD533" s="75">
        <f t="shared" si="16"/>
        <v>0</v>
      </c>
      <c r="CE533" s="75">
        <f t="shared" si="17"/>
        <v>0</v>
      </c>
    </row>
    <row r="534" spans="1:83" ht="14.25" customHeight="1">
      <c r="A534" s="30"/>
      <c r="B534" s="76">
        <v>528</v>
      </c>
      <c r="C534" s="5"/>
      <c r="D534" s="138"/>
      <c r="E534" s="5"/>
      <c r="F534" s="132"/>
      <c r="G534" s="5"/>
      <c r="H534" s="153"/>
      <c r="I534" s="91"/>
      <c r="J534" s="7"/>
      <c r="K534" s="7"/>
      <c r="L534" s="7"/>
      <c r="M534" s="7"/>
      <c r="N534" s="7"/>
      <c r="O534" s="7"/>
      <c r="P534" s="7"/>
      <c r="Q534" s="7"/>
      <c r="R534" s="7"/>
      <c r="CD534" s="75">
        <f t="shared" si="16"/>
        <v>0</v>
      </c>
      <c r="CE534" s="75">
        <f t="shared" si="17"/>
        <v>0</v>
      </c>
    </row>
    <row r="535" spans="1:83" ht="14.25" customHeight="1">
      <c r="A535" s="30"/>
      <c r="B535" s="76">
        <v>529</v>
      </c>
      <c r="C535" s="5"/>
      <c r="D535" s="138"/>
      <c r="E535" s="5"/>
      <c r="F535" s="132"/>
      <c r="G535" s="5"/>
      <c r="H535" s="153"/>
      <c r="I535" s="91"/>
      <c r="J535" s="7"/>
      <c r="K535" s="7"/>
      <c r="L535" s="7"/>
      <c r="M535" s="7"/>
      <c r="N535" s="7"/>
      <c r="O535" s="7"/>
      <c r="P535" s="7"/>
      <c r="Q535" s="7"/>
      <c r="R535" s="7"/>
      <c r="CD535" s="75">
        <f t="shared" si="16"/>
        <v>0</v>
      </c>
      <c r="CE535" s="75">
        <f t="shared" si="17"/>
        <v>0</v>
      </c>
    </row>
    <row r="536" spans="1:83" ht="14.25" customHeight="1">
      <c r="A536" s="30"/>
      <c r="B536" s="76">
        <v>530</v>
      </c>
      <c r="C536" s="5"/>
      <c r="D536" s="138"/>
      <c r="E536" s="5"/>
      <c r="F536" s="132"/>
      <c r="G536" s="5"/>
      <c r="H536" s="153"/>
      <c r="I536" s="91"/>
      <c r="J536" s="7"/>
      <c r="K536" s="7"/>
      <c r="L536" s="7"/>
      <c r="M536" s="7"/>
      <c r="N536" s="7"/>
      <c r="O536" s="7"/>
      <c r="P536" s="7"/>
      <c r="Q536" s="7"/>
      <c r="R536" s="7"/>
      <c r="CD536" s="75">
        <f t="shared" si="16"/>
        <v>0</v>
      </c>
      <c r="CE536" s="75">
        <f t="shared" si="17"/>
        <v>0</v>
      </c>
    </row>
    <row r="537" spans="1:83" ht="14.25" customHeight="1">
      <c r="A537" s="30"/>
      <c r="B537" s="76">
        <v>531</v>
      </c>
      <c r="C537" s="5"/>
      <c r="D537" s="138"/>
      <c r="E537" s="5"/>
      <c r="F537" s="132"/>
      <c r="G537" s="5"/>
      <c r="H537" s="153"/>
      <c r="I537" s="91"/>
      <c r="J537" s="7"/>
      <c r="K537" s="7"/>
      <c r="L537" s="7"/>
      <c r="M537" s="7"/>
      <c r="N537" s="7"/>
      <c r="O537" s="7"/>
      <c r="P537" s="7"/>
      <c r="Q537" s="7"/>
      <c r="R537" s="7"/>
      <c r="CD537" s="75">
        <f t="shared" si="16"/>
        <v>0</v>
      </c>
      <c r="CE537" s="75">
        <f t="shared" si="17"/>
        <v>0</v>
      </c>
    </row>
    <row r="538" spans="1:83" ht="14.25" customHeight="1">
      <c r="A538" s="30"/>
      <c r="B538" s="76">
        <v>532</v>
      </c>
      <c r="C538" s="5"/>
      <c r="D538" s="138"/>
      <c r="E538" s="5"/>
      <c r="F538" s="132"/>
      <c r="G538" s="5"/>
      <c r="H538" s="153"/>
      <c r="I538" s="91"/>
      <c r="J538" s="7"/>
      <c r="K538" s="7"/>
      <c r="L538" s="7"/>
      <c r="M538" s="7"/>
      <c r="N538" s="7"/>
      <c r="O538" s="7"/>
      <c r="P538" s="7"/>
      <c r="Q538" s="7"/>
      <c r="R538" s="7"/>
      <c r="CD538" s="75">
        <f t="shared" si="16"/>
        <v>0</v>
      </c>
      <c r="CE538" s="75">
        <f t="shared" si="17"/>
        <v>0</v>
      </c>
    </row>
    <row r="539" spans="1:83" ht="14.25" customHeight="1">
      <c r="A539" s="30"/>
      <c r="B539" s="76">
        <v>533</v>
      </c>
      <c r="C539" s="5"/>
      <c r="D539" s="138"/>
      <c r="E539" s="5"/>
      <c r="F539" s="132"/>
      <c r="G539" s="5"/>
      <c r="H539" s="153"/>
      <c r="I539" s="91"/>
      <c r="J539" s="7"/>
      <c r="K539" s="7"/>
      <c r="L539" s="7"/>
      <c r="M539" s="7"/>
      <c r="N539" s="7"/>
      <c r="O539" s="7"/>
      <c r="P539" s="7"/>
      <c r="Q539" s="7"/>
      <c r="R539" s="7"/>
      <c r="CD539" s="75">
        <f t="shared" si="16"/>
        <v>0</v>
      </c>
      <c r="CE539" s="75">
        <f t="shared" si="17"/>
        <v>0</v>
      </c>
    </row>
    <row r="540" spans="1:83" ht="14.25" customHeight="1">
      <c r="A540" s="30"/>
      <c r="B540" s="76">
        <v>534</v>
      </c>
      <c r="C540" s="5"/>
      <c r="D540" s="138"/>
      <c r="E540" s="5"/>
      <c r="F540" s="132"/>
      <c r="G540" s="5"/>
      <c r="H540" s="153"/>
      <c r="I540" s="91"/>
      <c r="J540" s="7"/>
      <c r="K540" s="7"/>
      <c r="L540" s="7"/>
      <c r="M540" s="7"/>
      <c r="N540" s="7"/>
      <c r="O540" s="7"/>
      <c r="P540" s="7"/>
      <c r="Q540" s="7"/>
      <c r="R540" s="7"/>
      <c r="CD540" s="75">
        <f t="shared" si="16"/>
        <v>0</v>
      </c>
      <c r="CE540" s="75">
        <f t="shared" si="17"/>
        <v>0</v>
      </c>
    </row>
    <row r="541" spans="1:83" ht="14.25" customHeight="1">
      <c r="A541" s="30"/>
      <c r="B541" s="76">
        <v>535</v>
      </c>
      <c r="C541" s="5"/>
      <c r="D541" s="138"/>
      <c r="E541" s="5"/>
      <c r="F541" s="132"/>
      <c r="G541" s="5"/>
      <c r="H541" s="153"/>
      <c r="I541" s="91"/>
      <c r="J541" s="7"/>
      <c r="K541" s="7"/>
      <c r="L541" s="7"/>
      <c r="M541" s="7"/>
      <c r="N541" s="7"/>
      <c r="O541" s="7"/>
      <c r="P541" s="7"/>
      <c r="Q541" s="7"/>
      <c r="R541" s="7"/>
      <c r="CD541" s="75">
        <f t="shared" si="16"/>
        <v>0</v>
      </c>
      <c r="CE541" s="75">
        <f t="shared" si="17"/>
        <v>0</v>
      </c>
    </row>
    <row r="542" spans="1:83" ht="14.25" customHeight="1">
      <c r="A542" s="30"/>
      <c r="B542" s="76">
        <v>536</v>
      </c>
      <c r="C542" s="5"/>
      <c r="D542" s="138"/>
      <c r="E542" s="5"/>
      <c r="F542" s="132"/>
      <c r="G542" s="5"/>
      <c r="H542" s="153"/>
      <c r="I542" s="91"/>
      <c r="J542" s="7"/>
      <c r="K542" s="7"/>
      <c r="L542" s="7"/>
      <c r="M542" s="7"/>
      <c r="N542" s="7"/>
      <c r="O542" s="7"/>
      <c r="P542" s="7"/>
      <c r="Q542" s="7"/>
      <c r="R542" s="7"/>
      <c r="CD542" s="75">
        <f t="shared" si="16"/>
        <v>0</v>
      </c>
      <c r="CE542" s="75">
        <f t="shared" si="17"/>
        <v>0</v>
      </c>
    </row>
    <row r="543" spans="1:83" ht="14.25" customHeight="1">
      <c r="A543" s="30"/>
      <c r="B543" s="76">
        <v>537</v>
      </c>
      <c r="C543" s="5"/>
      <c r="D543" s="138"/>
      <c r="E543" s="5"/>
      <c r="F543" s="132"/>
      <c r="G543" s="5"/>
      <c r="H543" s="153"/>
      <c r="I543" s="91"/>
      <c r="J543" s="7"/>
      <c r="K543" s="7"/>
      <c r="L543" s="7"/>
      <c r="M543" s="7"/>
      <c r="N543" s="7"/>
      <c r="O543" s="7"/>
      <c r="P543" s="7"/>
      <c r="Q543" s="7"/>
      <c r="R543" s="7"/>
      <c r="CD543" s="75">
        <f t="shared" si="16"/>
        <v>0</v>
      </c>
      <c r="CE543" s="75">
        <f t="shared" si="17"/>
        <v>0</v>
      </c>
    </row>
    <row r="544" spans="1:83" ht="14.25" customHeight="1">
      <c r="A544" s="30"/>
      <c r="B544" s="76">
        <v>538</v>
      </c>
      <c r="C544" s="5"/>
      <c r="D544" s="138"/>
      <c r="E544" s="5"/>
      <c r="F544" s="132"/>
      <c r="G544" s="5"/>
      <c r="H544" s="153"/>
      <c r="I544" s="91"/>
      <c r="J544" s="7"/>
      <c r="K544" s="7"/>
      <c r="L544" s="7"/>
      <c r="M544" s="7"/>
      <c r="N544" s="7"/>
      <c r="O544" s="7"/>
      <c r="P544" s="7"/>
      <c r="Q544" s="7"/>
      <c r="R544" s="7"/>
      <c r="CD544" s="75">
        <f t="shared" si="16"/>
        <v>0</v>
      </c>
      <c r="CE544" s="75">
        <f t="shared" si="17"/>
        <v>0</v>
      </c>
    </row>
    <row r="545" spans="1:83" ht="14.25" customHeight="1">
      <c r="A545" s="30"/>
      <c r="B545" s="76">
        <v>539</v>
      </c>
      <c r="C545" s="5"/>
      <c r="D545" s="138"/>
      <c r="E545" s="5"/>
      <c r="F545" s="132"/>
      <c r="G545" s="5"/>
      <c r="H545" s="153"/>
      <c r="I545" s="91"/>
      <c r="J545" s="7"/>
      <c r="K545" s="7"/>
      <c r="L545" s="7"/>
      <c r="M545" s="7"/>
      <c r="N545" s="7"/>
      <c r="O545" s="7"/>
      <c r="P545" s="7"/>
      <c r="Q545" s="7"/>
      <c r="R545" s="7"/>
      <c r="CD545" s="75">
        <f t="shared" si="16"/>
        <v>0</v>
      </c>
      <c r="CE545" s="75">
        <f t="shared" si="17"/>
        <v>0</v>
      </c>
    </row>
    <row r="546" spans="1:83" ht="14.25" customHeight="1">
      <c r="A546" s="30"/>
      <c r="B546" s="76">
        <v>540</v>
      </c>
      <c r="C546" s="5"/>
      <c r="D546" s="138"/>
      <c r="E546" s="5"/>
      <c r="F546" s="132"/>
      <c r="G546" s="5"/>
      <c r="H546" s="153"/>
      <c r="I546" s="91"/>
      <c r="J546" s="7"/>
      <c r="K546" s="7"/>
      <c r="L546" s="7"/>
      <c r="M546" s="7"/>
      <c r="N546" s="7"/>
      <c r="O546" s="7"/>
      <c r="P546" s="7"/>
      <c r="Q546" s="7"/>
      <c r="R546" s="7"/>
      <c r="CD546" s="75">
        <f t="shared" si="16"/>
        <v>0</v>
      </c>
      <c r="CE546" s="75">
        <f t="shared" si="17"/>
        <v>0</v>
      </c>
    </row>
    <row r="547" spans="1:83" ht="14.25" customHeight="1">
      <c r="A547" s="30"/>
      <c r="B547" s="76">
        <v>541</v>
      </c>
      <c r="C547" s="5"/>
      <c r="D547" s="138"/>
      <c r="E547" s="5"/>
      <c r="F547" s="132"/>
      <c r="G547" s="5"/>
      <c r="H547" s="153"/>
      <c r="I547" s="91"/>
      <c r="J547" s="7"/>
      <c r="K547" s="7"/>
      <c r="L547" s="7"/>
      <c r="M547" s="7"/>
      <c r="N547" s="7"/>
      <c r="O547" s="7"/>
      <c r="P547" s="7"/>
      <c r="Q547" s="7"/>
      <c r="R547" s="7"/>
      <c r="CD547" s="75">
        <f t="shared" si="16"/>
        <v>0</v>
      </c>
      <c r="CE547" s="75">
        <f t="shared" si="17"/>
        <v>0</v>
      </c>
    </row>
    <row r="548" spans="1:83" ht="14.25" customHeight="1">
      <c r="A548" s="30"/>
      <c r="B548" s="76">
        <v>542</v>
      </c>
      <c r="C548" s="5"/>
      <c r="D548" s="138"/>
      <c r="E548" s="5"/>
      <c r="F548" s="132"/>
      <c r="G548" s="5"/>
      <c r="H548" s="153"/>
      <c r="I548" s="91"/>
      <c r="J548" s="7"/>
      <c r="K548" s="7"/>
      <c r="L548" s="7"/>
      <c r="M548" s="7"/>
      <c r="N548" s="7"/>
      <c r="O548" s="7"/>
      <c r="P548" s="7"/>
      <c r="Q548" s="7"/>
      <c r="R548" s="7"/>
      <c r="CD548" s="75">
        <f t="shared" si="16"/>
        <v>0</v>
      </c>
      <c r="CE548" s="75">
        <f t="shared" si="17"/>
        <v>0</v>
      </c>
    </row>
    <row r="549" spans="1:83" ht="14.25" customHeight="1">
      <c r="A549" s="30"/>
      <c r="B549" s="76">
        <v>543</v>
      </c>
      <c r="C549" s="5"/>
      <c r="D549" s="138"/>
      <c r="E549" s="5"/>
      <c r="F549" s="132"/>
      <c r="G549" s="5"/>
      <c r="H549" s="153"/>
      <c r="I549" s="91"/>
      <c r="J549" s="7"/>
      <c r="K549" s="7"/>
      <c r="L549" s="7"/>
      <c r="M549" s="7"/>
      <c r="N549" s="7"/>
      <c r="O549" s="7"/>
      <c r="P549" s="7"/>
      <c r="Q549" s="7"/>
      <c r="R549" s="7"/>
      <c r="CD549" s="75">
        <f t="shared" si="16"/>
        <v>0</v>
      </c>
      <c r="CE549" s="75">
        <f t="shared" si="17"/>
        <v>0</v>
      </c>
    </row>
    <row r="550" spans="1:83" ht="14.25" customHeight="1">
      <c r="A550" s="30"/>
      <c r="B550" s="76">
        <v>544</v>
      </c>
      <c r="C550" s="5"/>
      <c r="D550" s="138"/>
      <c r="E550" s="5"/>
      <c r="F550" s="132"/>
      <c r="G550" s="5"/>
      <c r="H550" s="153"/>
      <c r="I550" s="91"/>
      <c r="J550" s="7"/>
      <c r="K550" s="7"/>
      <c r="L550" s="7"/>
      <c r="M550" s="7"/>
      <c r="N550" s="7"/>
      <c r="O550" s="7"/>
      <c r="P550" s="7"/>
      <c r="Q550" s="7"/>
      <c r="R550" s="7"/>
      <c r="CD550" s="75">
        <f t="shared" si="16"/>
        <v>0</v>
      </c>
      <c r="CE550" s="75">
        <f t="shared" si="17"/>
        <v>0</v>
      </c>
    </row>
    <row r="551" spans="1:83" ht="14.25" customHeight="1">
      <c r="A551" s="30"/>
      <c r="B551" s="76">
        <v>545</v>
      </c>
      <c r="C551" s="5"/>
      <c r="D551" s="138"/>
      <c r="E551" s="5"/>
      <c r="F551" s="132"/>
      <c r="G551" s="5"/>
      <c r="H551" s="153"/>
      <c r="I551" s="91"/>
      <c r="J551" s="7"/>
      <c r="K551" s="7"/>
      <c r="L551" s="7"/>
      <c r="M551" s="7"/>
      <c r="N551" s="7"/>
      <c r="O551" s="7"/>
      <c r="P551" s="7"/>
      <c r="Q551" s="7"/>
      <c r="R551" s="7"/>
      <c r="CD551" s="75">
        <f t="shared" si="16"/>
        <v>0</v>
      </c>
      <c r="CE551" s="75">
        <f t="shared" si="17"/>
        <v>0</v>
      </c>
    </row>
    <row r="552" spans="1:83" ht="14.25" customHeight="1">
      <c r="A552" s="30"/>
      <c r="B552" s="76">
        <v>546</v>
      </c>
      <c r="C552" s="5"/>
      <c r="D552" s="138"/>
      <c r="E552" s="5"/>
      <c r="F552" s="132"/>
      <c r="G552" s="5"/>
      <c r="H552" s="153"/>
      <c r="I552" s="91"/>
      <c r="J552" s="7"/>
      <c r="K552" s="7"/>
      <c r="L552" s="7"/>
      <c r="M552" s="7"/>
      <c r="N552" s="7"/>
      <c r="O552" s="7"/>
      <c r="P552" s="7"/>
      <c r="Q552" s="7"/>
      <c r="R552" s="7"/>
      <c r="CD552" s="75">
        <f t="shared" si="16"/>
        <v>0</v>
      </c>
      <c r="CE552" s="75">
        <f t="shared" si="17"/>
        <v>0</v>
      </c>
    </row>
    <row r="553" spans="1:83" ht="14.25" customHeight="1">
      <c r="A553" s="30"/>
      <c r="B553" s="76">
        <v>547</v>
      </c>
      <c r="C553" s="5"/>
      <c r="D553" s="138"/>
      <c r="E553" s="5"/>
      <c r="F553" s="132"/>
      <c r="G553" s="5"/>
      <c r="H553" s="153"/>
      <c r="I553" s="91"/>
      <c r="J553" s="7"/>
      <c r="K553" s="7"/>
      <c r="L553" s="7"/>
      <c r="M553" s="7"/>
      <c r="N553" s="7"/>
      <c r="O553" s="7"/>
      <c r="P553" s="7"/>
      <c r="Q553" s="7"/>
      <c r="R553" s="7"/>
      <c r="CD553" s="75">
        <f t="shared" si="16"/>
        <v>0</v>
      </c>
      <c r="CE553" s="75">
        <f t="shared" si="17"/>
        <v>0</v>
      </c>
    </row>
    <row r="554" spans="1:83" ht="14.25" customHeight="1">
      <c r="A554" s="30"/>
      <c r="B554" s="76">
        <v>548</v>
      </c>
      <c r="C554" s="5"/>
      <c r="D554" s="138"/>
      <c r="E554" s="5"/>
      <c r="F554" s="132"/>
      <c r="G554" s="5"/>
      <c r="H554" s="153"/>
      <c r="I554" s="91"/>
      <c r="J554" s="7"/>
      <c r="K554" s="7"/>
      <c r="L554" s="7"/>
      <c r="M554" s="7"/>
      <c r="N554" s="7"/>
      <c r="O554" s="7"/>
      <c r="P554" s="7"/>
      <c r="Q554" s="7"/>
      <c r="R554" s="7"/>
      <c r="CD554" s="75">
        <f t="shared" si="16"/>
        <v>0</v>
      </c>
      <c r="CE554" s="75">
        <f t="shared" si="17"/>
        <v>0</v>
      </c>
    </row>
    <row r="555" spans="1:83" ht="14.25" customHeight="1">
      <c r="A555" s="30"/>
      <c r="B555" s="76">
        <v>549</v>
      </c>
      <c r="C555" s="5"/>
      <c r="D555" s="138"/>
      <c r="E555" s="5"/>
      <c r="F555" s="132"/>
      <c r="G555" s="5"/>
      <c r="H555" s="153"/>
      <c r="I555" s="91"/>
      <c r="J555" s="7"/>
      <c r="K555" s="7"/>
      <c r="L555" s="7"/>
      <c r="M555" s="7"/>
      <c r="N555" s="7"/>
      <c r="O555" s="7"/>
      <c r="P555" s="7"/>
      <c r="Q555" s="7"/>
      <c r="R555" s="7"/>
      <c r="CD555" s="75">
        <f t="shared" si="16"/>
        <v>0</v>
      </c>
      <c r="CE555" s="75">
        <f t="shared" si="17"/>
        <v>0</v>
      </c>
    </row>
    <row r="556" spans="1:83" ht="14.25" customHeight="1">
      <c r="A556" s="30"/>
      <c r="B556" s="76">
        <v>550</v>
      </c>
      <c r="C556" s="5"/>
      <c r="D556" s="138"/>
      <c r="E556" s="5"/>
      <c r="F556" s="132"/>
      <c r="G556" s="5"/>
      <c r="H556" s="153"/>
      <c r="I556" s="91"/>
      <c r="J556" s="7"/>
      <c r="K556" s="7"/>
      <c r="L556" s="7"/>
      <c r="M556" s="7"/>
      <c r="N556" s="7"/>
      <c r="O556" s="7"/>
      <c r="P556" s="7"/>
      <c r="Q556" s="7"/>
      <c r="R556" s="7"/>
      <c r="CD556" s="75">
        <f t="shared" si="16"/>
        <v>0</v>
      </c>
      <c r="CE556" s="75">
        <f t="shared" si="17"/>
        <v>0</v>
      </c>
    </row>
    <row r="557" spans="1:83" ht="14.25" customHeight="1">
      <c r="A557" s="30"/>
      <c r="B557" s="76">
        <v>551</v>
      </c>
      <c r="C557" s="5"/>
      <c r="D557" s="138"/>
      <c r="E557" s="5"/>
      <c r="F557" s="132"/>
      <c r="G557" s="5"/>
      <c r="H557" s="153"/>
      <c r="I557" s="91"/>
      <c r="J557" s="7"/>
      <c r="K557" s="7"/>
      <c r="L557" s="7"/>
      <c r="M557" s="7"/>
      <c r="N557" s="7"/>
      <c r="O557" s="7"/>
      <c r="P557" s="7"/>
      <c r="Q557" s="7"/>
      <c r="R557" s="7"/>
      <c r="CD557" s="75">
        <f t="shared" si="16"/>
        <v>0</v>
      </c>
      <c r="CE557" s="75">
        <f t="shared" si="17"/>
        <v>0</v>
      </c>
    </row>
    <row r="558" spans="1:83" ht="14.25" customHeight="1">
      <c r="A558" s="30"/>
      <c r="B558" s="76">
        <v>552</v>
      </c>
      <c r="C558" s="5"/>
      <c r="D558" s="138"/>
      <c r="E558" s="5"/>
      <c r="F558" s="132"/>
      <c r="G558" s="5"/>
      <c r="H558" s="153"/>
      <c r="I558" s="91"/>
      <c r="J558" s="7"/>
      <c r="K558" s="7"/>
      <c r="L558" s="7"/>
      <c r="M558" s="7"/>
      <c r="N558" s="7"/>
      <c r="O558" s="7"/>
      <c r="P558" s="7"/>
      <c r="Q558" s="7"/>
      <c r="R558" s="7"/>
      <c r="CD558" s="75">
        <f t="shared" si="16"/>
        <v>0</v>
      </c>
      <c r="CE558" s="75">
        <f t="shared" si="17"/>
        <v>0</v>
      </c>
    </row>
    <row r="559" spans="1:83" ht="14.25" customHeight="1">
      <c r="A559" s="30"/>
      <c r="B559" s="76">
        <v>553</v>
      </c>
      <c r="C559" s="5"/>
      <c r="D559" s="138"/>
      <c r="E559" s="5"/>
      <c r="F559" s="132"/>
      <c r="G559" s="5"/>
      <c r="H559" s="153"/>
      <c r="I559" s="91"/>
      <c r="J559" s="7"/>
      <c r="K559" s="7"/>
      <c r="L559" s="7"/>
      <c r="M559" s="7"/>
      <c r="N559" s="7"/>
      <c r="O559" s="7"/>
      <c r="P559" s="7"/>
      <c r="Q559" s="7"/>
      <c r="R559" s="7"/>
      <c r="CD559" s="75">
        <f t="shared" si="16"/>
        <v>0</v>
      </c>
      <c r="CE559" s="75">
        <f t="shared" si="17"/>
        <v>0</v>
      </c>
    </row>
    <row r="560" spans="1:83" ht="14.25" customHeight="1">
      <c r="A560" s="30"/>
      <c r="B560" s="76">
        <v>554</v>
      </c>
      <c r="C560" s="5"/>
      <c r="D560" s="138"/>
      <c r="E560" s="5"/>
      <c r="F560" s="132"/>
      <c r="G560" s="5"/>
      <c r="H560" s="153"/>
      <c r="I560" s="91"/>
      <c r="J560" s="7"/>
      <c r="K560" s="7"/>
      <c r="L560" s="7"/>
      <c r="M560" s="7"/>
      <c r="N560" s="7"/>
      <c r="O560" s="7"/>
      <c r="P560" s="7"/>
      <c r="Q560" s="7"/>
      <c r="R560" s="7"/>
      <c r="CD560" s="75">
        <f t="shared" si="16"/>
        <v>0</v>
      </c>
      <c r="CE560" s="75">
        <f t="shared" si="17"/>
        <v>0</v>
      </c>
    </row>
    <row r="561" spans="1:83" ht="14.25" customHeight="1">
      <c r="A561" s="30"/>
      <c r="B561" s="76">
        <v>555</v>
      </c>
      <c r="C561" s="5"/>
      <c r="D561" s="138"/>
      <c r="E561" s="5"/>
      <c r="F561" s="132"/>
      <c r="G561" s="5"/>
      <c r="H561" s="153"/>
      <c r="I561" s="91"/>
      <c r="J561" s="7"/>
      <c r="K561" s="7"/>
      <c r="L561" s="7"/>
      <c r="M561" s="7"/>
      <c r="N561" s="7"/>
      <c r="O561" s="7"/>
      <c r="P561" s="7"/>
      <c r="Q561" s="7"/>
      <c r="R561" s="7"/>
      <c r="CD561" s="75">
        <f t="shared" si="16"/>
        <v>0</v>
      </c>
      <c r="CE561" s="75">
        <f t="shared" si="17"/>
        <v>0</v>
      </c>
    </row>
    <row r="562" spans="1:83" ht="14.25" customHeight="1">
      <c r="A562" s="30"/>
      <c r="B562" s="76">
        <v>556</v>
      </c>
      <c r="C562" s="5"/>
      <c r="D562" s="138"/>
      <c r="E562" s="5"/>
      <c r="F562" s="132"/>
      <c r="G562" s="5"/>
      <c r="H562" s="153"/>
      <c r="I562" s="91"/>
      <c r="J562" s="7"/>
      <c r="K562" s="7"/>
      <c r="L562" s="7"/>
      <c r="M562" s="7"/>
      <c r="N562" s="7"/>
      <c r="O562" s="7"/>
      <c r="P562" s="7"/>
      <c r="Q562" s="7"/>
      <c r="R562" s="7"/>
      <c r="CD562" s="75">
        <f t="shared" si="16"/>
        <v>0</v>
      </c>
      <c r="CE562" s="75">
        <f t="shared" si="17"/>
        <v>0</v>
      </c>
    </row>
    <row r="563" spans="1:83" ht="14.25" customHeight="1">
      <c r="A563" s="30"/>
      <c r="B563" s="76">
        <v>557</v>
      </c>
      <c r="C563" s="5"/>
      <c r="D563" s="138"/>
      <c r="E563" s="5"/>
      <c r="F563" s="132"/>
      <c r="G563" s="5"/>
      <c r="H563" s="153"/>
      <c r="I563" s="91"/>
      <c r="J563" s="7"/>
      <c r="K563" s="7"/>
      <c r="L563" s="7"/>
      <c r="M563" s="7"/>
      <c r="N563" s="7"/>
      <c r="O563" s="7"/>
      <c r="P563" s="7"/>
      <c r="Q563" s="7"/>
      <c r="R563" s="7"/>
      <c r="CD563" s="75">
        <f t="shared" si="16"/>
        <v>0</v>
      </c>
      <c r="CE563" s="75">
        <f t="shared" si="17"/>
        <v>0</v>
      </c>
    </row>
    <row r="564" spans="1:83" ht="14.25" customHeight="1">
      <c r="A564" s="30"/>
      <c r="B564" s="76">
        <v>558</v>
      </c>
      <c r="C564" s="5"/>
      <c r="D564" s="138"/>
      <c r="E564" s="5"/>
      <c r="F564" s="132"/>
      <c r="G564" s="5"/>
      <c r="H564" s="153"/>
      <c r="I564" s="91"/>
      <c r="J564" s="7"/>
      <c r="K564" s="7"/>
      <c r="L564" s="7"/>
      <c r="M564" s="7"/>
      <c r="N564" s="7"/>
      <c r="O564" s="7"/>
      <c r="P564" s="7"/>
      <c r="Q564" s="7"/>
      <c r="R564" s="7"/>
      <c r="CD564" s="75">
        <f t="shared" si="16"/>
        <v>0</v>
      </c>
      <c r="CE564" s="75">
        <f t="shared" si="17"/>
        <v>0</v>
      </c>
    </row>
    <row r="565" spans="1:83" ht="14.25" customHeight="1">
      <c r="A565" s="30"/>
      <c r="B565" s="76">
        <v>559</v>
      </c>
      <c r="C565" s="5"/>
      <c r="D565" s="138"/>
      <c r="E565" s="5"/>
      <c r="F565" s="132"/>
      <c r="G565" s="5"/>
      <c r="H565" s="153"/>
      <c r="I565" s="91"/>
      <c r="J565" s="7"/>
      <c r="K565" s="7"/>
      <c r="L565" s="7"/>
      <c r="M565" s="7"/>
      <c r="N565" s="7"/>
      <c r="O565" s="7"/>
      <c r="P565" s="7"/>
      <c r="Q565" s="7"/>
      <c r="R565" s="7"/>
      <c r="CD565" s="75">
        <f t="shared" si="16"/>
        <v>0</v>
      </c>
      <c r="CE565" s="75">
        <f t="shared" si="17"/>
        <v>0</v>
      </c>
    </row>
    <row r="566" spans="1:83" ht="14.25" customHeight="1">
      <c r="A566" s="30"/>
      <c r="B566" s="76">
        <v>560</v>
      </c>
      <c r="C566" s="5"/>
      <c r="D566" s="138"/>
      <c r="E566" s="5"/>
      <c r="F566" s="132"/>
      <c r="G566" s="5"/>
      <c r="H566" s="153"/>
      <c r="I566" s="91"/>
      <c r="J566" s="7"/>
      <c r="K566" s="7"/>
      <c r="L566" s="7"/>
      <c r="M566" s="7"/>
      <c r="N566" s="7"/>
      <c r="O566" s="7"/>
      <c r="P566" s="7"/>
      <c r="Q566" s="7"/>
      <c r="R566" s="7"/>
      <c r="CD566" s="75">
        <f t="shared" si="16"/>
        <v>0</v>
      </c>
      <c r="CE566" s="75">
        <f t="shared" si="17"/>
        <v>0</v>
      </c>
    </row>
    <row r="567" spans="1:83" ht="14.25" customHeight="1">
      <c r="A567" s="30"/>
      <c r="B567" s="76">
        <v>561</v>
      </c>
      <c r="C567" s="5"/>
      <c r="D567" s="138"/>
      <c r="E567" s="5"/>
      <c r="F567" s="132"/>
      <c r="G567" s="5"/>
      <c r="H567" s="153"/>
      <c r="I567" s="91"/>
      <c r="J567" s="7"/>
      <c r="K567" s="7"/>
      <c r="L567" s="7"/>
      <c r="M567" s="7"/>
      <c r="N567" s="7"/>
      <c r="O567" s="7"/>
      <c r="P567" s="7"/>
      <c r="Q567" s="7"/>
      <c r="R567" s="7"/>
      <c r="CD567" s="75">
        <f t="shared" si="16"/>
        <v>0</v>
      </c>
      <c r="CE567" s="75">
        <f t="shared" si="17"/>
        <v>0</v>
      </c>
    </row>
    <row r="568" spans="1:83" ht="14.25" customHeight="1">
      <c r="A568" s="30"/>
      <c r="B568" s="76">
        <v>562</v>
      </c>
      <c r="C568" s="5"/>
      <c r="D568" s="138"/>
      <c r="E568" s="5"/>
      <c r="F568" s="132"/>
      <c r="G568" s="5"/>
      <c r="H568" s="153"/>
      <c r="I568" s="91"/>
      <c r="J568" s="7"/>
      <c r="K568" s="7"/>
      <c r="L568" s="7"/>
      <c r="M568" s="7"/>
      <c r="N568" s="7"/>
      <c r="O568" s="7"/>
      <c r="P568" s="7"/>
      <c r="Q568" s="7"/>
      <c r="R568" s="7"/>
      <c r="CD568" s="75">
        <f t="shared" si="16"/>
        <v>0</v>
      </c>
      <c r="CE568" s="75">
        <f t="shared" si="17"/>
        <v>0</v>
      </c>
    </row>
    <row r="569" spans="1:83" ht="14.25" customHeight="1">
      <c r="A569" s="30"/>
      <c r="B569" s="76">
        <v>563</v>
      </c>
      <c r="C569" s="5"/>
      <c r="D569" s="138"/>
      <c r="E569" s="5"/>
      <c r="F569" s="132"/>
      <c r="G569" s="5"/>
      <c r="H569" s="153"/>
      <c r="I569" s="91"/>
      <c r="J569" s="7"/>
      <c r="K569" s="7"/>
      <c r="L569" s="7"/>
      <c r="M569" s="7"/>
      <c r="N569" s="7"/>
      <c r="O569" s="7"/>
      <c r="P569" s="7"/>
      <c r="Q569" s="7"/>
      <c r="R569" s="7"/>
      <c r="CD569" s="75">
        <f t="shared" si="16"/>
        <v>0</v>
      </c>
      <c r="CE569" s="75">
        <f t="shared" si="17"/>
        <v>0</v>
      </c>
    </row>
    <row r="570" spans="1:83" ht="14.25" customHeight="1">
      <c r="A570" s="30"/>
      <c r="B570" s="76">
        <v>564</v>
      </c>
      <c r="C570" s="5"/>
      <c r="D570" s="138"/>
      <c r="E570" s="5"/>
      <c r="F570" s="132"/>
      <c r="G570" s="5"/>
      <c r="H570" s="153"/>
      <c r="I570" s="91"/>
      <c r="J570" s="7"/>
      <c r="K570" s="7"/>
      <c r="L570" s="7"/>
      <c r="M570" s="7"/>
      <c r="N570" s="7"/>
      <c r="O570" s="7"/>
      <c r="P570" s="7"/>
      <c r="Q570" s="7"/>
      <c r="R570" s="7"/>
      <c r="CD570" s="75">
        <f t="shared" si="16"/>
        <v>0</v>
      </c>
      <c r="CE570" s="75">
        <f t="shared" si="17"/>
        <v>0</v>
      </c>
    </row>
    <row r="571" spans="1:83" ht="14.25" customHeight="1">
      <c r="A571" s="30"/>
      <c r="B571" s="76">
        <v>565</v>
      </c>
      <c r="C571" s="5"/>
      <c r="D571" s="138"/>
      <c r="E571" s="5"/>
      <c r="F571" s="132"/>
      <c r="G571" s="5"/>
      <c r="H571" s="153"/>
      <c r="I571" s="91"/>
      <c r="J571" s="7"/>
      <c r="K571" s="7"/>
      <c r="L571" s="7"/>
      <c r="M571" s="7"/>
      <c r="N571" s="7"/>
      <c r="O571" s="7"/>
      <c r="P571" s="7"/>
      <c r="Q571" s="7"/>
      <c r="R571" s="7"/>
      <c r="CD571" s="75">
        <f t="shared" si="16"/>
        <v>0</v>
      </c>
      <c r="CE571" s="75">
        <f t="shared" si="17"/>
        <v>0</v>
      </c>
    </row>
    <row r="572" spans="1:83" ht="14.25" customHeight="1">
      <c r="A572" s="30"/>
      <c r="B572" s="76">
        <v>566</v>
      </c>
      <c r="C572" s="5"/>
      <c r="D572" s="138"/>
      <c r="E572" s="5"/>
      <c r="F572" s="132"/>
      <c r="G572" s="5"/>
      <c r="H572" s="153"/>
      <c r="I572" s="91"/>
      <c r="J572" s="7"/>
      <c r="K572" s="7"/>
      <c r="L572" s="7"/>
      <c r="M572" s="7"/>
      <c r="N572" s="7"/>
      <c r="O572" s="7"/>
      <c r="P572" s="7"/>
      <c r="Q572" s="7"/>
      <c r="R572" s="7"/>
      <c r="CD572" s="75">
        <f t="shared" si="16"/>
        <v>0</v>
      </c>
      <c r="CE572" s="75">
        <f t="shared" si="17"/>
        <v>0</v>
      </c>
    </row>
    <row r="573" spans="1:83" ht="14.25" customHeight="1">
      <c r="A573" s="30"/>
      <c r="B573" s="76">
        <v>567</v>
      </c>
      <c r="C573" s="5"/>
      <c r="D573" s="138"/>
      <c r="E573" s="5"/>
      <c r="F573" s="132"/>
      <c r="G573" s="5"/>
      <c r="H573" s="153"/>
      <c r="I573" s="91"/>
      <c r="J573" s="7"/>
      <c r="K573" s="7"/>
      <c r="L573" s="7"/>
      <c r="M573" s="7"/>
      <c r="N573" s="7"/>
      <c r="O573" s="7"/>
      <c r="P573" s="7"/>
      <c r="Q573" s="7"/>
      <c r="R573" s="7"/>
      <c r="CD573" s="75">
        <f t="shared" si="16"/>
        <v>0</v>
      </c>
      <c r="CE573" s="75">
        <f t="shared" si="17"/>
        <v>0</v>
      </c>
    </row>
    <row r="574" spans="1:83" ht="14.25" customHeight="1">
      <c r="A574" s="30"/>
      <c r="B574" s="76">
        <v>568</v>
      </c>
      <c r="C574" s="5"/>
      <c r="D574" s="138"/>
      <c r="E574" s="5"/>
      <c r="F574" s="132"/>
      <c r="G574" s="5"/>
      <c r="H574" s="153"/>
      <c r="I574" s="91"/>
      <c r="J574" s="7"/>
      <c r="K574" s="7"/>
      <c r="L574" s="7"/>
      <c r="M574" s="7"/>
      <c r="N574" s="7"/>
      <c r="O574" s="7"/>
      <c r="P574" s="7"/>
      <c r="Q574" s="7"/>
      <c r="R574" s="7"/>
      <c r="CD574" s="75">
        <f t="shared" si="16"/>
        <v>0</v>
      </c>
      <c r="CE574" s="75">
        <f t="shared" si="17"/>
        <v>0</v>
      </c>
    </row>
    <row r="575" spans="1:83" ht="14.25" customHeight="1">
      <c r="A575" s="30"/>
      <c r="B575" s="76">
        <v>569</v>
      </c>
      <c r="C575" s="5"/>
      <c r="D575" s="138"/>
      <c r="E575" s="5"/>
      <c r="F575" s="132"/>
      <c r="G575" s="5"/>
      <c r="H575" s="153"/>
      <c r="I575" s="91"/>
      <c r="J575" s="7"/>
      <c r="K575" s="7"/>
      <c r="L575" s="7"/>
      <c r="M575" s="7"/>
      <c r="N575" s="7"/>
      <c r="O575" s="7"/>
      <c r="P575" s="7"/>
      <c r="Q575" s="7"/>
      <c r="R575" s="7"/>
      <c r="CD575" s="75">
        <f t="shared" si="16"/>
        <v>0</v>
      </c>
      <c r="CE575" s="75">
        <f t="shared" si="17"/>
        <v>0</v>
      </c>
    </row>
    <row r="576" spans="1:83" ht="14.25" customHeight="1">
      <c r="A576" s="30"/>
      <c r="B576" s="76">
        <v>570</v>
      </c>
      <c r="C576" s="5"/>
      <c r="D576" s="138"/>
      <c r="E576" s="5"/>
      <c r="F576" s="132"/>
      <c r="G576" s="5"/>
      <c r="H576" s="153"/>
      <c r="I576" s="91"/>
      <c r="J576" s="7"/>
      <c r="K576" s="7"/>
      <c r="L576" s="7"/>
      <c r="M576" s="7"/>
      <c r="N576" s="7"/>
      <c r="O576" s="7"/>
      <c r="P576" s="7"/>
      <c r="Q576" s="7"/>
      <c r="R576" s="7"/>
      <c r="CD576" s="75">
        <f t="shared" si="16"/>
        <v>0</v>
      </c>
      <c r="CE576" s="75">
        <f t="shared" si="17"/>
        <v>0</v>
      </c>
    </row>
    <row r="577" spans="1:83" ht="14.25" customHeight="1">
      <c r="A577" s="30"/>
      <c r="B577" s="76">
        <v>571</v>
      </c>
      <c r="C577" s="5"/>
      <c r="D577" s="138"/>
      <c r="E577" s="5"/>
      <c r="F577" s="132"/>
      <c r="G577" s="5"/>
      <c r="H577" s="153"/>
      <c r="I577" s="91"/>
      <c r="J577" s="7"/>
      <c r="K577" s="7"/>
      <c r="L577" s="7"/>
      <c r="M577" s="7"/>
      <c r="N577" s="7"/>
      <c r="O577" s="7"/>
      <c r="P577" s="7"/>
      <c r="Q577" s="7"/>
      <c r="R577" s="7"/>
      <c r="CD577" s="75">
        <f t="shared" si="16"/>
        <v>0</v>
      </c>
      <c r="CE577" s="75">
        <f t="shared" si="17"/>
        <v>0</v>
      </c>
    </row>
    <row r="578" spans="1:83" ht="14.25" customHeight="1">
      <c r="A578" s="30"/>
      <c r="B578" s="76">
        <v>572</v>
      </c>
      <c r="C578" s="5"/>
      <c r="D578" s="138"/>
      <c r="E578" s="5"/>
      <c r="F578" s="132"/>
      <c r="G578" s="5"/>
      <c r="H578" s="153"/>
      <c r="I578" s="91"/>
      <c r="J578" s="7"/>
      <c r="K578" s="7"/>
      <c r="L578" s="7"/>
      <c r="M578" s="7"/>
      <c r="N578" s="7"/>
      <c r="O578" s="7"/>
      <c r="P578" s="7"/>
      <c r="Q578" s="7"/>
      <c r="R578" s="7"/>
      <c r="CD578" s="75">
        <f t="shared" si="16"/>
        <v>0</v>
      </c>
      <c r="CE578" s="75">
        <f t="shared" si="17"/>
        <v>0</v>
      </c>
    </row>
    <row r="579" spans="1:83" ht="14.25" customHeight="1">
      <c r="A579" s="30"/>
      <c r="B579" s="76">
        <v>573</v>
      </c>
      <c r="C579" s="5"/>
      <c r="D579" s="138"/>
      <c r="E579" s="5"/>
      <c r="F579" s="132"/>
      <c r="G579" s="5"/>
      <c r="H579" s="153"/>
      <c r="I579" s="91"/>
      <c r="J579" s="7"/>
      <c r="K579" s="7"/>
      <c r="L579" s="7"/>
      <c r="M579" s="7"/>
      <c r="N579" s="7"/>
      <c r="O579" s="7"/>
      <c r="P579" s="7"/>
      <c r="Q579" s="7"/>
      <c r="R579" s="7"/>
      <c r="CD579" s="75">
        <f t="shared" si="16"/>
        <v>0</v>
      </c>
      <c r="CE579" s="75">
        <f t="shared" si="17"/>
        <v>0</v>
      </c>
    </row>
    <row r="580" spans="1:83" ht="14.25" customHeight="1">
      <c r="A580" s="30"/>
      <c r="B580" s="76">
        <v>574</v>
      </c>
      <c r="C580" s="5"/>
      <c r="D580" s="138"/>
      <c r="E580" s="5"/>
      <c r="F580" s="132"/>
      <c r="G580" s="5"/>
      <c r="H580" s="153"/>
      <c r="I580" s="91"/>
      <c r="J580" s="7"/>
      <c r="K580" s="7"/>
      <c r="L580" s="7"/>
      <c r="M580" s="7"/>
      <c r="N580" s="7"/>
      <c r="O580" s="7"/>
      <c r="P580" s="7"/>
      <c r="Q580" s="7"/>
      <c r="R580" s="7"/>
      <c r="CD580" s="75">
        <f t="shared" si="16"/>
        <v>0</v>
      </c>
      <c r="CE580" s="75">
        <f t="shared" si="17"/>
        <v>0</v>
      </c>
    </row>
    <row r="581" spans="1:83" ht="14.25" customHeight="1">
      <c r="A581" s="30"/>
      <c r="B581" s="76">
        <v>575</v>
      </c>
      <c r="C581" s="5"/>
      <c r="D581" s="138"/>
      <c r="E581" s="5"/>
      <c r="F581" s="132"/>
      <c r="G581" s="5"/>
      <c r="H581" s="153"/>
      <c r="I581" s="91"/>
      <c r="J581" s="7"/>
      <c r="K581" s="7"/>
      <c r="L581" s="7"/>
      <c r="M581" s="7"/>
      <c r="N581" s="7"/>
      <c r="O581" s="7"/>
      <c r="P581" s="7"/>
      <c r="Q581" s="7"/>
      <c r="R581" s="7"/>
      <c r="CD581" s="75">
        <f t="shared" si="16"/>
        <v>0</v>
      </c>
      <c r="CE581" s="75">
        <f t="shared" si="17"/>
        <v>0</v>
      </c>
    </row>
    <row r="582" spans="1:83" ht="14.25" customHeight="1">
      <c r="A582" s="30"/>
      <c r="B582" s="76">
        <v>576</v>
      </c>
      <c r="C582" s="5"/>
      <c r="D582" s="138"/>
      <c r="E582" s="5"/>
      <c r="F582" s="132"/>
      <c r="G582" s="5"/>
      <c r="H582" s="153"/>
      <c r="I582" s="91"/>
      <c r="J582" s="7"/>
      <c r="K582" s="7"/>
      <c r="L582" s="7"/>
      <c r="M582" s="7"/>
      <c r="N582" s="7"/>
      <c r="O582" s="7"/>
      <c r="P582" s="7"/>
      <c r="Q582" s="7"/>
      <c r="R582" s="7"/>
      <c r="CD582" s="75">
        <f t="shared" si="16"/>
        <v>0</v>
      </c>
      <c r="CE582" s="75">
        <f t="shared" si="17"/>
        <v>0</v>
      </c>
    </row>
    <row r="583" spans="1:83" ht="14.25" customHeight="1">
      <c r="A583" s="30"/>
      <c r="B583" s="76">
        <v>577</v>
      </c>
      <c r="C583" s="5"/>
      <c r="D583" s="138"/>
      <c r="E583" s="5"/>
      <c r="F583" s="132"/>
      <c r="G583" s="5"/>
      <c r="H583" s="153"/>
      <c r="I583" s="91"/>
      <c r="J583" s="7"/>
      <c r="K583" s="7"/>
      <c r="L583" s="7"/>
      <c r="M583" s="7"/>
      <c r="N583" s="7"/>
      <c r="O583" s="7"/>
      <c r="P583" s="7"/>
      <c r="Q583" s="7"/>
      <c r="R583" s="7"/>
      <c r="CD583" s="75">
        <f t="shared" ref="CD583:CD646" si="18">IF(C583&lt;&gt;"",1,0)</f>
        <v>0</v>
      </c>
      <c r="CE583" s="75">
        <f t="shared" ref="CE583:CE646" si="19">IF(CD583=1,IF(E583&lt;&gt;"",IF(E583&lt;400,1,0),0),0)</f>
        <v>0</v>
      </c>
    </row>
    <row r="584" spans="1:83" ht="14.25" customHeight="1">
      <c r="A584" s="30"/>
      <c r="B584" s="76">
        <v>578</v>
      </c>
      <c r="C584" s="5"/>
      <c r="D584" s="138"/>
      <c r="E584" s="5"/>
      <c r="F584" s="132"/>
      <c r="G584" s="5"/>
      <c r="H584" s="153"/>
      <c r="I584" s="91"/>
      <c r="J584" s="7"/>
      <c r="K584" s="7"/>
      <c r="L584" s="7"/>
      <c r="M584" s="7"/>
      <c r="N584" s="7"/>
      <c r="O584" s="7"/>
      <c r="P584" s="7"/>
      <c r="Q584" s="7"/>
      <c r="R584" s="7"/>
      <c r="CD584" s="75">
        <f t="shared" si="18"/>
        <v>0</v>
      </c>
      <c r="CE584" s="75">
        <f t="shared" si="19"/>
        <v>0</v>
      </c>
    </row>
    <row r="585" spans="1:83" ht="14.25" customHeight="1">
      <c r="A585" s="30"/>
      <c r="B585" s="76">
        <v>579</v>
      </c>
      <c r="C585" s="5"/>
      <c r="D585" s="138"/>
      <c r="E585" s="5"/>
      <c r="F585" s="132"/>
      <c r="G585" s="5"/>
      <c r="H585" s="153"/>
      <c r="I585" s="91"/>
      <c r="J585" s="7"/>
      <c r="K585" s="7"/>
      <c r="L585" s="7"/>
      <c r="M585" s="7"/>
      <c r="N585" s="7"/>
      <c r="O585" s="7"/>
      <c r="P585" s="7"/>
      <c r="Q585" s="7"/>
      <c r="R585" s="7"/>
      <c r="CD585" s="75">
        <f t="shared" si="18"/>
        <v>0</v>
      </c>
      <c r="CE585" s="75">
        <f t="shared" si="19"/>
        <v>0</v>
      </c>
    </row>
    <row r="586" spans="1:83" ht="14.25" customHeight="1">
      <c r="A586" s="30"/>
      <c r="B586" s="76">
        <v>580</v>
      </c>
      <c r="C586" s="5"/>
      <c r="D586" s="138"/>
      <c r="E586" s="5"/>
      <c r="F586" s="132"/>
      <c r="G586" s="5"/>
      <c r="H586" s="153"/>
      <c r="I586" s="91"/>
      <c r="J586" s="7"/>
      <c r="K586" s="7"/>
      <c r="L586" s="7"/>
      <c r="M586" s="7"/>
      <c r="N586" s="7"/>
      <c r="O586" s="7"/>
      <c r="P586" s="7"/>
      <c r="Q586" s="7"/>
      <c r="R586" s="7"/>
      <c r="CD586" s="75">
        <f t="shared" si="18"/>
        <v>0</v>
      </c>
      <c r="CE586" s="75">
        <f t="shared" si="19"/>
        <v>0</v>
      </c>
    </row>
    <row r="587" spans="1:83" ht="14.25" customHeight="1">
      <c r="A587" s="30"/>
      <c r="B587" s="76">
        <v>581</v>
      </c>
      <c r="C587" s="5"/>
      <c r="D587" s="138"/>
      <c r="E587" s="5"/>
      <c r="F587" s="132"/>
      <c r="G587" s="5"/>
      <c r="H587" s="153"/>
      <c r="I587" s="91"/>
      <c r="J587" s="7"/>
      <c r="K587" s="7"/>
      <c r="L587" s="7"/>
      <c r="M587" s="7"/>
      <c r="N587" s="7"/>
      <c r="O587" s="7"/>
      <c r="P587" s="7"/>
      <c r="Q587" s="7"/>
      <c r="R587" s="7"/>
      <c r="CD587" s="75">
        <f t="shared" si="18"/>
        <v>0</v>
      </c>
      <c r="CE587" s="75">
        <f t="shared" si="19"/>
        <v>0</v>
      </c>
    </row>
    <row r="588" spans="1:83" ht="14.25" customHeight="1">
      <c r="A588" s="30"/>
      <c r="B588" s="76">
        <v>582</v>
      </c>
      <c r="C588" s="5"/>
      <c r="D588" s="138"/>
      <c r="E588" s="5"/>
      <c r="F588" s="132"/>
      <c r="G588" s="5"/>
      <c r="H588" s="153"/>
      <c r="I588" s="91"/>
      <c r="J588" s="7"/>
      <c r="K588" s="7"/>
      <c r="L588" s="7"/>
      <c r="M588" s="7"/>
      <c r="N588" s="7"/>
      <c r="O588" s="7"/>
      <c r="P588" s="7"/>
      <c r="Q588" s="7"/>
      <c r="R588" s="7"/>
      <c r="CD588" s="75">
        <f t="shared" si="18"/>
        <v>0</v>
      </c>
      <c r="CE588" s="75">
        <f t="shared" si="19"/>
        <v>0</v>
      </c>
    </row>
    <row r="589" spans="1:83" ht="14.25" customHeight="1">
      <c r="A589" s="30"/>
      <c r="B589" s="76">
        <v>583</v>
      </c>
      <c r="C589" s="5"/>
      <c r="D589" s="138"/>
      <c r="E589" s="5"/>
      <c r="F589" s="132"/>
      <c r="G589" s="5"/>
      <c r="H589" s="153"/>
      <c r="I589" s="91"/>
      <c r="J589" s="7"/>
      <c r="K589" s="7"/>
      <c r="L589" s="7"/>
      <c r="M589" s="7"/>
      <c r="N589" s="7"/>
      <c r="O589" s="7"/>
      <c r="P589" s="7"/>
      <c r="Q589" s="7"/>
      <c r="R589" s="7"/>
      <c r="CD589" s="75">
        <f t="shared" si="18"/>
        <v>0</v>
      </c>
      <c r="CE589" s="75">
        <f t="shared" si="19"/>
        <v>0</v>
      </c>
    </row>
    <row r="590" spans="1:83" ht="14.25" customHeight="1">
      <c r="A590" s="30"/>
      <c r="B590" s="76">
        <v>584</v>
      </c>
      <c r="C590" s="5"/>
      <c r="D590" s="138"/>
      <c r="E590" s="5"/>
      <c r="F590" s="132"/>
      <c r="G590" s="5"/>
      <c r="H590" s="153"/>
      <c r="I590" s="91"/>
      <c r="J590" s="7"/>
      <c r="K590" s="7"/>
      <c r="L590" s="7"/>
      <c r="M590" s="7"/>
      <c r="N590" s="7"/>
      <c r="O590" s="7"/>
      <c r="P590" s="7"/>
      <c r="Q590" s="7"/>
      <c r="R590" s="7"/>
      <c r="CD590" s="75">
        <f t="shared" si="18"/>
        <v>0</v>
      </c>
      <c r="CE590" s="75">
        <f t="shared" si="19"/>
        <v>0</v>
      </c>
    </row>
    <row r="591" spans="1:83" ht="14.25" customHeight="1">
      <c r="A591" s="30"/>
      <c r="B591" s="76">
        <v>585</v>
      </c>
      <c r="C591" s="5"/>
      <c r="D591" s="138"/>
      <c r="E591" s="5"/>
      <c r="F591" s="132"/>
      <c r="G591" s="5"/>
      <c r="H591" s="153"/>
      <c r="I591" s="91"/>
      <c r="J591" s="7"/>
      <c r="K591" s="7"/>
      <c r="L591" s="7"/>
      <c r="M591" s="7"/>
      <c r="N591" s="7"/>
      <c r="O591" s="7"/>
      <c r="P591" s="7"/>
      <c r="Q591" s="7"/>
      <c r="R591" s="7"/>
      <c r="CD591" s="75">
        <f t="shared" si="18"/>
        <v>0</v>
      </c>
      <c r="CE591" s="75">
        <f t="shared" si="19"/>
        <v>0</v>
      </c>
    </row>
    <row r="592" spans="1:83" ht="14.25" customHeight="1">
      <c r="A592" s="30"/>
      <c r="B592" s="76">
        <v>586</v>
      </c>
      <c r="C592" s="5"/>
      <c r="D592" s="138"/>
      <c r="E592" s="5"/>
      <c r="F592" s="132"/>
      <c r="G592" s="5"/>
      <c r="H592" s="153"/>
      <c r="I592" s="91"/>
      <c r="J592" s="7"/>
      <c r="K592" s="7"/>
      <c r="L592" s="7"/>
      <c r="M592" s="7"/>
      <c r="N592" s="7"/>
      <c r="O592" s="7"/>
      <c r="P592" s="7"/>
      <c r="Q592" s="7"/>
      <c r="R592" s="7"/>
      <c r="CD592" s="75">
        <f t="shared" si="18"/>
        <v>0</v>
      </c>
      <c r="CE592" s="75">
        <f t="shared" si="19"/>
        <v>0</v>
      </c>
    </row>
    <row r="593" spans="1:83" ht="14.25" customHeight="1">
      <c r="A593" s="30"/>
      <c r="B593" s="76">
        <v>587</v>
      </c>
      <c r="C593" s="5"/>
      <c r="D593" s="138"/>
      <c r="E593" s="5"/>
      <c r="F593" s="132"/>
      <c r="G593" s="5"/>
      <c r="H593" s="153"/>
      <c r="I593" s="91"/>
      <c r="J593" s="7"/>
      <c r="K593" s="7"/>
      <c r="L593" s="7"/>
      <c r="M593" s="7"/>
      <c r="N593" s="7"/>
      <c r="O593" s="7"/>
      <c r="P593" s="7"/>
      <c r="Q593" s="7"/>
      <c r="R593" s="7"/>
      <c r="CD593" s="75">
        <f t="shared" si="18"/>
        <v>0</v>
      </c>
      <c r="CE593" s="75">
        <f t="shared" si="19"/>
        <v>0</v>
      </c>
    </row>
    <row r="594" spans="1:83" ht="14.25" customHeight="1">
      <c r="A594" s="30"/>
      <c r="B594" s="76">
        <v>588</v>
      </c>
      <c r="C594" s="5"/>
      <c r="D594" s="138"/>
      <c r="E594" s="5"/>
      <c r="F594" s="132"/>
      <c r="G594" s="5"/>
      <c r="H594" s="153"/>
      <c r="I594" s="91"/>
      <c r="J594" s="7"/>
      <c r="K594" s="7"/>
      <c r="L594" s="7"/>
      <c r="M594" s="7"/>
      <c r="N594" s="7"/>
      <c r="O594" s="7"/>
      <c r="P594" s="7"/>
      <c r="Q594" s="7"/>
      <c r="R594" s="7"/>
      <c r="CD594" s="75">
        <f t="shared" si="18"/>
        <v>0</v>
      </c>
      <c r="CE594" s="75">
        <f t="shared" si="19"/>
        <v>0</v>
      </c>
    </row>
    <row r="595" spans="1:83" ht="14.25" customHeight="1">
      <c r="A595" s="30"/>
      <c r="B595" s="76">
        <v>589</v>
      </c>
      <c r="C595" s="5"/>
      <c r="D595" s="138"/>
      <c r="E595" s="5"/>
      <c r="F595" s="132"/>
      <c r="G595" s="5"/>
      <c r="H595" s="153"/>
      <c r="I595" s="91"/>
      <c r="J595" s="7"/>
      <c r="K595" s="7"/>
      <c r="L595" s="7"/>
      <c r="M595" s="7"/>
      <c r="N595" s="7"/>
      <c r="O595" s="7"/>
      <c r="P595" s="7"/>
      <c r="Q595" s="7"/>
      <c r="R595" s="7"/>
      <c r="CD595" s="75">
        <f t="shared" si="18"/>
        <v>0</v>
      </c>
      <c r="CE595" s="75">
        <f t="shared" si="19"/>
        <v>0</v>
      </c>
    </row>
    <row r="596" spans="1:83" ht="14.25" customHeight="1">
      <c r="A596" s="30"/>
      <c r="B596" s="76">
        <v>590</v>
      </c>
      <c r="C596" s="5"/>
      <c r="D596" s="138"/>
      <c r="E596" s="5"/>
      <c r="F596" s="132"/>
      <c r="G596" s="5"/>
      <c r="H596" s="153"/>
      <c r="I596" s="91"/>
      <c r="J596" s="7"/>
      <c r="K596" s="7"/>
      <c r="L596" s="7"/>
      <c r="M596" s="7"/>
      <c r="N596" s="7"/>
      <c r="O596" s="7"/>
      <c r="P596" s="7"/>
      <c r="Q596" s="7"/>
      <c r="R596" s="7"/>
      <c r="CD596" s="75">
        <f t="shared" si="18"/>
        <v>0</v>
      </c>
      <c r="CE596" s="75">
        <f t="shared" si="19"/>
        <v>0</v>
      </c>
    </row>
    <row r="597" spans="1:83" ht="14.25" customHeight="1">
      <c r="A597" s="30"/>
      <c r="B597" s="76">
        <v>591</v>
      </c>
      <c r="C597" s="5"/>
      <c r="D597" s="138"/>
      <c r="E597" s="5"/>
      <c r="F597" s="132"/>
      <c r="G597" s="5"/>
      <c r="H597" s="153"/>
      <c r="I597" s="91"/>
      <c r="J597" s="7"/>
      <c r="K597" s="7"/>
      <c r="L597" s="7"/>
      <c r="M597" s="7"/>
      <c r="N597" s="7"/>
      <c r="O597" s="7"/>
      <c r="P597" s="7"/>
      <c r="Q597" s="7"/>
      <c r="R597" s="7"/>
      <c r="CD597" s="75">
        <f t="shared" si="18"/>
        <v>0</v>
      </c>
      <c r="CE597" s="75">
        <f t="shared" si="19"/>
        <v>0</v>
      </c>
    </row>
    <row r="598" spans="1:83" ht="14.25" customHeight="1">
      <c r="A598" s="30"/>
      <c r="B598" s="76">
        <v>592</v>
      </c>
      <c r="C598" s="5"/>
      <c r="D598" s="138"/>
      <c r="E598" s="5"/>
      <c r="F598" s="132"/>
      <c r="G598" s="5"/>
      <c r="H598" s="153"/>
      <c r="I598" s="91"/>
      <c r="J598" s="7"/>
      <c r="K598" s="7"/>
      <c r="L598" s="7"/>
      <c r="M598" s="7"/>
      <c r="N598" s="7"/>
      <c r="O598" s="7"/>
      <c r="P598" s="7"/>
      <c r="Q598" s="7"/>
      <c r="R598" s="7"/>
      <c r="CD598" s="75">
        <f t="shared" si="18"/>
        <v>0</v>
      </c>
      <c r="CE598" s="75">
        <f t="shared" si="19"/>
        <v>0</v>
      </c>
    </row>
    <row r="599" spans="1:83" ht="14.25" customHeight="1">
      <c r="A599" s="30"/>
      <c r="B599" s="76">
        <v>593</v>
      </c>
      <c r="C599" s="5"/>
      <c r="D599" s="138"/>
      <c r="E599" s="5"/>
      <c r="F599" s="132"/>
      <c r="G599" s="5"/>
      <c r="H599" s="153"/>
      <c r="I599" s="91"/>
      <c r="J599" s="7"/>
      <c r="K599" s="7"/>
      <c r="L599" s="7"/>
      <c r="M599" s="7"/>
      <c r="N599" s="7"/>
      <c r="O599" s="7"/>
      <c r="P599" s="7"/>
      <c r="Q599" s="7"/>
      <c r="R599" s="7"/>
      <c r="CD599" s="75">
        <f t="shared" si="18"/>
        <v>0</v>
      </c>
      <c r="CE599" s="75">
        <f t="shared" si="19"/>
        <v>0</v>
      </c>
    </row>
    <row r="600" spans="1:83" ht="14.25" customHeight="1">
      <c r="A600" s="30"/>
      <c r="B600" s="76">
        <v>594</v>
      </c>
      <c r="C600" s="5"/>
      <c r="D600" s="138"/>
      <c r="E600" s="5"/>
      <c r="F600" s="132"/>
      <c r="G600" s="5"/>
      <c r="H600" s="153"/>
      <c r="I600" s="91"/>
      <c r="J600" s="7"/>
      <c r="K600" s="7"/>
      <c r="L600" s="7"/>
      <c r="M600" s="7"/>
      <c r="N600" s="7"/>
      <c r="O600" s="7"/>
      <c r="P600" s="7"/>
      <c r="Q600" s="7"/>
      <c r="R600" s="7"/>
      <c r="CD600" s="75">
        <f t="shared" si="18"/>
        <v>0</v>
      </c>
      <c r="CE600" s="75">
        <f t="shared" si="19"/>
        <v>0</v>
      </c>
    </row>
    <row r="601" spans="1:83" ht="14.25" customHeight="1">
      <c r="A601" s="30"/>
      <c r="B601" s="76">
        <v>595</v>
      </c>
      <c r="C601" s="5"/>
      <c r="D601" s="138"/>
      <c r="E601" s="5"/>
      <c r="F601" s="132"/>
      <c r="G601" s="5"/>
      <c r="H601" s="153"/>
      <c r="I601" s="91"/>
      <c r="J601" s="7"/>
      <c r="K601" s="7"/>
      <c r="L601" s="7"/>
      <c r="M601" s="7"/>
      <c r="N601" s="7"/>
      <c r="O601" s="7"/>
      <c r="P601" s="7"/>
      <c r="Q601" s="7"/>
      <c r="R601" s="7"/>
      <c r="CD601" s="75">
        <f t="shared" si="18"/>
        <v>0</v>
      </c>
      <c r="CE601" s="75">
        <f t="shared" si="19"/>
        <v>0</v>
      </c>
    </row>
    <row r="602" spans="1:83" ht="14.25" customHeight="1">
      <c r="A602" s="30"/>
      <c r="B602" s="76">
        <v>596</v>
      </c>
      <c r="C602" s="5"/>
      <c r="D602" s="138"/>
      <c r="E602" s="5"/>
      <c r="F602" s="132"/>
      <c r="G602" s="5"/>
      <c r="H602" s="153"/>
      <c r="I602" s="91"/>
      <c r="J602" s="7"/>
      <c r="K602" s="7"/>
      <c r="L602" s="7"/>
      <c r="M602" s="7"/>
      <c r="N602" s="7"/>
      <c r="O602" s="7"/>
      <c r="P602" s="7"/>
      <c r="Q602" s="7"/>
      <c r="R602" s="7"/>
      <c r="CD602" s="75">
        <f t="shared" si="18"/>
        <v>0</v>
      </c>
      <c r="CE602" s="75">
        <f t="shared" si="19"/>
        <v>0</v>
      </c>
    </row>
    <row r="603" spans="1:83" ht="14.25" customHeight="1">
      <c r="A603" s="30"/>
      <c r="B603" s="76">
        <v>597</v>
      </c>
      <c r="C603" s="5"/>
      <c r="D603" s="138"/>
      <c r="E603" s="5"/>
      <c r="F603" s="132"/>
      <c r="G603" s="5"/>
      <c r="H603" s="153"/>
      <c r="I603" s="91"/>
      <c r="J603" s="7"/>
      <c r="K603" s="7"/>
      <c r="L603" s="7"/>
      <c r="M603" s="7"/>
      <c r="N603" s="7"/>
      <c r="O603" s="7"/>
      <c r="P603" s="7"/>
      <c r="Q603" s="7"/>
      <c r="R603" s="7"/>
      <c r="CD603" s="75">
        <f t="shared" si="18"/>
        <v>0</v>
      </c>
      <c r="CE603" s="75">
        <f t="shared" si="19"/>
        <v>0</v>
      </c>
    </row>
    <row r="604" spans="1:83" ht="14.25" customHeight="1">
      <c r="A604" s="30"/>
      <c r="B604" s="76">
        <v>598</v>
      </c>
      <c r="C604" s="5"/>
      <c r="D604" s="138"/>
      <c r="E604" s="5"/>
      <c r="F604" s="132"/>
      <c r="G604" s="5"/>
      <c r="H604" s="153"/>
      <c r="I604" s="91"/>
      <c r="J604" s="7"/>
      <c r="K604" s="7"/>
      <c r="L604" s="7"/>
      <c r="M604" s="7"/>
      <c r="N604" s="7"/>
      <c r="O604" s="7"/>
      <c r="P604" s="7"/>
      <c r="Q604" s="7"/>
      <c r="R604" s="7"/>
      <c r="CD604" s="75">
        <f t="shared" si="18"/>
        <v>0</v>
      </c>
      <c r="CE604" s="75">
        <f t="shared" si="19"/>
        <v>0</v>
      </c>
    </row>
    <row r="605" spans="1:83" ht="14.25" customHeight="1">
      <c r="A605" s="30"/>
      <c r="B605" s="76">
        <v>599</v>
      </c>
      <c r="C605" s="5"/>
      <c r="D605" s="138"/>
      <c r="E605" s="5"/>
      <c r="F605" s="132"/>
      <c r="G605" s="5"/>
      <c r="H605" s="153"/>
      <c r="I605" s="91"/>
      <c r="J605" s="7"/>
      <c r="K605" s="7"/>
      <c r="L605" s="7"/>
      <c r="M605" s="7"/>
      <c r="N605" s="7"/>
      <c r="O605" s="7"/>
      <c r="P605" s="7"/>
      <c r="Q605" s="7"/>
      <c r="R605" s="7"/>
      <c r="CD605" s="75">
        <f t="shared" si="18"/>
        <v>0</v>
      </c>
      <c r="CE605" s="75">
        <f t="shared" si="19"/>
        <v>0</v>
      </c>
    </row>
    <row r="606" spans="1:83" ht="14.25" customHeight="1">
      <c r="A606" s="30"/>
      <c r="B606" s="76">
        <v>600</v>
      </c>
      <c r="C606" s="5"/>
      <c r="D606" s="138"/>
      <c r="E606" s="5"/>
      <c r="F606" s="132"/>
      <c r="G606" s="5"/>
      <c r="H606" s="153"/>
      <c r="I606" s="91"/>
      <c r="J606" s="7"/>
      <c r="K606" s="7"/>
      <c r="L606" s="7"/>
      <c r="M606" s="7"/>
      <c r="N606" s="7"/>
      <c r="O606" s="7"/>
      <c r="P606" s="7"/>
      <c r="Q606" s="7"/>
      <c r="R606" s="7"/>
      <c r="CD606" s="75">
        <f t="shared" si="18"/>
        <v>0</v>
      </c>
      <c r="CE606" s="75">
        <f t="shared" si="19"/>
        <v>0</v>
      </c>
    </row>
    <row r="607" spans="1:83" ht="14.25" customHeight="1">
      <c r="A607" s="30"/>
      <c r="B607" s="76">
        <v>601</v>
      </c>
      <c r="C607" s="5"/>
      <c r="D607" s="138"/>
      <c r="E607" s="5"/>
      <c r="F607" s="132"/>
      <c r="G607" s="5"/>
      <c r="H607" s="153"/>
      <c r="I607" s="91"/>
      <c r="J607" s="7"/>
      <c r="K607" s="7"/>
      <c r="L607" s="7"/>
      <c r="M607" s="7"/>
      <c r="N607" s="7"/>
      <c r="O607" s="7"/>
      <c r="P607" s="7"/>
      <c r="Q607" s="7"/>
      <c r="R607" s="7"/>
      <c r="CD607" s="75">
        <f t="shared" si="18"/>
        <v>0</v>
      </c>
      <c r="CE607" s="75">
        <f t="shared" si="19"/>
        <v>0</v>
      </c>
    </row>
    <row r="608" spans="1:83" ht="14.25" customHeight="1">
      <c r="A608" s="30"/>
      <c r="B608" s="76">
        <v>602</v>
      </c>
      <c r="C608" s="5"/>
      <c r="D608" s="138"/>
      <c r="E608" s="5"/>
      <c r="F608" s="132"/>
      <c r="G608" s="5"/>
      <c r="H608" s="153"/>
      <c r="I608" s="91"/>
      <c r="J608" s="7"/>
      <c r="K608" s="7"/>
      <c r="L608" s="7"/>
      <c r="M608" s="7"/>
      <c r="N608" s="7"/>
      <c r="O608" s="7"/>
      <c r="P608" s="7"/>
      <c r="Q608" s="7"/>
      <c r="R608" s="7"/>
      <c r="CD608" s="75">
        <f t="shared" si="18"/>
        <v>0</v>
      </c>
      <c r="CE608" s="75">
        <f t="shared" si="19"/>
        <v>0</v>
      </c>
    </row>
    <row r="609" spans="1:83" ht="14.25" customHeight="1">
      <c r="A609" s="30"/>
      <c r="B609" s="76">
        <v>603</v>
      </c>
      <c r="C609" s="5"/>
      <c r="D609" s="138"/>
      <c r="E609" s="5"/>
      <c r="F609" s="132"/>
      <c r="G609" s="5"/>
      <c r="H609" s="153"/>
      <c r="I609" s="91"/>
      <c r="J609" s="7"/>
      <c r="K609" s="7"/>
      <c r="L609" s="7"/>
      <c r="M609" s="7"/>
      <c r="N609" s="7"/>
      <c r="O609" s="7"/>
      <c r="P609" s="7"/>
      <c r="Q609" s="7"/>
      <c r="R609" s="7"/>
      <c r="CD609" s="75">
        <f t="shared" si="18"/>
        <v>0</v>
      </c>
      <c r="CE609" s="75">
        <f t="shared" si="19"/>
        <v>0</v>
      </c>
    </row>
    <row r="610" spans="1:83" ht="14.25" customHeight="1">
      <c r="A610" s="30"/>
      <c r="B610" s="76">
        <v>604</v>
      </c>
      <c r="C610" s="5"/>
      <c r="D610" s="138"/>
      <c r="E610" s="5"/>
      <c r="F610" s="132"/>
      <c r="G610" s="5"/>
      <c r="H610" s="153"/>
      <c r="I610" s="91"/>
      <c r="J610" s="7"/>
      <c r="K610" s="7"/>
      <c r="L610" s="7"/>
      <c r="M610" s="7"/>
      <c r="N610" s="7"/>
      <c r="O610" s="7"/>
      <c r="P610" s="7"/>
      <c r="Q610" s="7"/>
      <c r="R610" s="7"/>
      <c r="CD610" s="75">
        <f t="shared" si="18"/>
        <v>0</v>
      </c>
      <c r="CE610" s="75">
        <f t="shared" si="19"/>
        <v>0</v>
      </c>
    </row>
    <row r="611" spans="1:83" ht="14.25" customHeight="1">
      <c r="A611" s="30"/>
      <c r="B611" s="76">
        <v>605</v>
      </c>
      <c r="C611" s="5"/>
      <c r="D611" s="138"/>
      <c r="E611" s="5"/>
      <c r="F611" s="132"/>
      <c r="G611" s="5"/>
      <c r="H611" s="153"/>
      <c r="I611" s="91"/>
      <c r="J611" s="7"/>
      <c r="K611" s="7"/>
      <c r="L611" s="7"/>
      <c r="M611" s="7"/>
      <c r="N611" s="7"/>
      <c r="O611" s="7"/>
      <c r="P611" s="7"/>
      <c r="Q611" s="7"/>
      <c r="R611" s="7"/>
      <c r="CD611" s="75">
        <f t="shared" si="18"/>
        <v>0</v>
      </c>
      <c r="CE611" s="75">
        <f t="shared" si="19"/>
        <v>0</v>
      </c>
    </row>
    <row r="612" spans="1:83" ht="14.25" customHeight="1">
      <c r="A612" s="30"/>
      <c r="B612" s="76">
        <v>606</v>
      </c>
      <c r="C612" s="5"/>
      <c r="D612" s="138"/>
      <c r="E612" s="5"/>
      <c r="F612" s="132"/>
      <c r="G612" s="5"/>
      <c r="H612" s="153"/>
      <c r="I612" s="91"/>
      <c r="J612" s="7"/>
      <c r="K612" s="7"/>
      <c r="L612" s="7"/>
      <c r="M612" s="7"/>
      <c r="N612" s="7"/>
      <c r="O612" s="7"/>
      <c r="P612" s="7"/>
      <c r="Q612" s="7"/>
      <c r="R612" s="7"/>
      <c r="CD612" s="75">
        <f t="shared" si="18"/>
        <v>0</v>
      </c>
      <c r="CE612" s="75">
        <f t="shared" si="19"/>
        <v>0</v>
      </c>
    </row>
    <row r="613" spans="1:83" ht="14.25" customHeight="1">
      <c r="A613" s="30"/>
      <c r="B613" s="76">
        <v>607</v>
      </c>
      <c r="C613" s="5"/>
      <c r="D613" s="138"/>
      <c r="E613" s="5"/>
      <c r="F613" s="132"/>
      <c r="G613" s="5"/>
      <c r="H613" s="153"/>
      <c r="I613" s="91"/>
      <c r="J613" s="7"/>
      <c r="K613" s="7"/>
      <c r="L613" s="7"/>
      <c r="M613" s="7"/>
      <c r="N613" s="7"/>
      <c r="O613" s="7"/>
      <c r="P613" s="7"/>
      <c r="Q613" s="7"/>
      <c r="R613" s="7"/>
      <c r="CD613" s="75">
        <f t="shared" si="18"/>
        <v>0</v>
      </c>
      <c r="CE613" s="75">
        <f t="shared" si="19"/>
        <v>0</v>
      </c>
    </row>
    <row r="614" spans="1:83" ht="14.25" customHeight="1">
      <c r="A614" s="30"/>
      <c r="B614" s="76">
        <v>608</v>
      </c>
      <c r="C614" s="5"/>
      <c r="D614" s="138"/>
      <c r="E614" s="5"/>
      <c r="F614" s="132"/>
      <c r="G614" s="5"/>
      <c r="H614" s="153"/>
      <c r="I614" s="91"/>
      <c r="J614" s="7"/>
      <c r="K614" s="7"/>
      <c r="L614" s="7"/>
      <c r="M614" s="7"/>
      <c r="N614" s="7"/>
      <c r="O614" s="7"/>
      <c r="P614" s="7"/>
      <c r="Q614" s="7"/>
      <c r="R614" s="7"/>
      <c r="CD614" s="75">
        <f t="shared" si="18"/>
        <v>0</v>
      </c>
      <c r="CE614" s="75">
        <f t="shared" si="19"/>
        <v>0</v>
      </c>
    </row>
    <row r="615" spans="1:83" ht="14.25" customHeight="1">
      <c r="A615" s="30"/>
      <c r="B615" s="76">
        <v>609</v>
      </c>
      <c r="C615" s="5"/>
      <c r="D615" s="138"/>
      <c r="E615" s="5"/>
      <c r="F615" s="132"/>
      <c r="G615" s="5"/>
      <c r="H615" s="153"/>
      <c r="I615" s="91"/>
      <c r="J615" s="7"/>
      <c r="K615" s="7"/>
      <c r="L615" s="7"/>
      <c r="M615" s="7"/>
      <c r="N615" s="7"/>
      <c r="O615" s="7"/>
      <c r="P615" s="7"/>
      <c r="Q615" s="7"/>
      <c r="R615" s="7"/>
      <c r="CD615" s="75">
        <f t="shared" si="18"/>
        <v>0</v>
      </c>
      <c r="CE615" s="75">
        <f t="shared" si="19"/>
        <v>0</v>
      </c>
    </row>
    <row r="616" spans="1:83" ht="14.25" customHeight="1">
      <c r="A616" s="30"/>
      <c r="B616" s="76">
        <v>610</v>
      </c>
      <c r="C616" s="5"/>
      <c r="D616" s="138"/>
      <c r="E616" s="5"/>
      <c r="F616" s="132"/>
      <c r="G616" s="5"/>
      <c r="H616" s="153"/>
      <c r="I616" s="91"/>
      <c r="J616" s="7"/>
      <c r="K616" s="7"/>
      <c r="L616" s="7"/>
      <c r="M616" s="7"/>
      <c r="N616" s="7"/>
      <c r="O616" s="7"/>
      <c r="P616" s="7"/>
      <c r="Q616" s="7"/>
      <c r="R616" s="7"/>
      <c r="CD616" s="75">
        <f t="shared" si="18"/>
        <v>0</v>
      </c>
      <c r="CE616" s="75">
        <f t="shared" si="19"/>
        <v>0</v>
      </c>
    </row>
    <row r="617" spans="1:83" ht="14.25" customHeight="1">
      <c r="A617" s="30"/>
      <c r="B617" s="76">
        <v>611</v>
      </c>
      <c r="C617" s="5"/>
      <c r="D617" s="138"/>
      <c r="E617" s="5"/>
      <c r="F617" s="132"/>
      <c r="G617" s="5"/>
      <c r="H617" s="153"/>
      <c r="I617" s="91"/>
      <c r="J617" s="7"/>
      <c r="K617" s="7"/>
      <c r="L617" s="7"/>
      <c r="M617" s="7"/>
      <c r="N617" s="7"/>
      <c r="O617" s="7"/>
      <c r="P617" s="7"/>
      <c r="Q617" s="7"/>
      <c r="R617" s="7"/>
      <c r="CD617" s="75">
        <f t="shared" si="18"/>
        <v>0</v>
      </c>
      <c r="CE617" s="75">
        <f t="shared" si="19"/>
        <v>0</v>
      </c>
    </row>
    <row r="618" spans="1:83" ht="14.25" customHeight="1">
      <c r="A618" s="30"/>
      <c r="B618" s="76">
        <v>612</v>
      </c>
      <c r="C618" s="5"/>
      <c r="D618" s="138"/>
      <c r="E618" s="5"/>
      <c r="F618" s="132"/>
      <c r="G618" s="5"/>
      <c r="H618" s="153"/>
      <c r="I618" s="91"/>
      <c r="J618" s="7"/>
      <c r="K618" s="7"/>
      <c r="L618" s="7"/>
      <c r="M618" s="7"/>
      <c r="N618" s="7"/>
      <c r="O618" s="7"/>
      <c r="P618" s="7"/>
      <c r="Q618" s="7"/>
      <c r="R618" s="7"/>
      <c r="CD618" s="75">
        <f t="shared" si="18"/>
        <v>0</v>
      </c>
      <c r="CE618" s="75">
        <f t="shared" si="19"/>
        <v>0</v>
      </c>
    </row>
    <row r="619" spans="1:83" ht="14.25" customHeight="1">
      <c r="A619" s="30"/>
      <c r="B619" s="76">
        <v>613</v>
      </c>
      <c r="C619" s="5"/>
      <c r="D619" s="138"/>
      <c r="E619" s="5"/>
      <c r="F619" s="132"/>
      <c r="G619" s="5"/>
      <c r="H619" s="153"/>
      <c r="I619" s="91"/>
      <c r="J619" s="7"/>
      <c r="K619" s="7"/>
      <c r="L619" s="7"/>
      <c r="M619" s="7"/>
      <c r="N619" s="7"/>
      <c r="O619" s="7"/>
      <c r="P619" s="7"/>
      <c r="Q619" s="7"/>
      <c r="R619" s="7"/>
      <c r="CD619" s="75">
        <f t="shared" si="18"/>
        <v>0</v>
      </c>
      <c r="CE619" s="75">
        <f t="shared" si="19"/>
        <v>0</v>
      </c>
    </row>
    <row r="620" spans="1:83" ht="14.25" customHeight="1">
      <c r="A620" s="30"/>
      <c r="B620" s="76">
        <v>614</v>
      </c>
      <c r="C620" s="5"/>
      <c r="D620" s="138"/>
      <c r="E620" s="5"/>
      <c r="F620" s="132"/>
      <c r="G620" s="5"/>
      <c r="H620" s="153"/>
      <c r="I620" s="91"/>
      <c r="J620" s="7"/>
      <c r="K620" s="7"/>
      <c r="L620" s="7"/>
      <c r="M620" s="7"/>
      <c r="N620" s="7"/>
      <c r="O620" s="7"/>
      <c r="P620" s="7"/>
      <c r="Q620" s="7"/>
      <c r="R620" s="7"/>
      <c r="CD620" s="75">
        <f t="shared" si="18"/>
        <v>0</v>
      </c>
      <c r="CE620" s="75">
        <f t="shared" si="19"/>
        <v>0</v>
      </c>
    </row>
    <row r="621" spans="1:83" ht="14.25" customHeight="1">
      <c r="A621" s="30"/>
      <c r="B621" s="76">
        <v>615</v>
      </c>
      <c r="C621" s="5"/>
      <c r="D621" s="138"/>
      <c r="E621" s="5"/>
      <c r="F621" s="132"/>
      <c r="G621" s="5"/>
      <c r="H621" s="153"/>
      <c r="I621" s="91"/>
      <c r="J621" s="7"/>
      <c r="K621" s="7"/>
      <c r="L621" s="7"/>
      <c r="M621" s="7"/>
      <c r="N621" s="7"/>
      <c r="O621" s="7"/>
      <c r="P621" s="7"/>
      <c r="Q621" s="7"/>
      <c r="R621" s="7"/>
      <c r="CD621" s="75">
        <f t="shared" si="18"/>
        <v>0</v>
      </c>
      <c r="CE621" s="75">
        <f t="shared" si="19"/>
        <v>0</v>
      </c>
    </row>
    <row r="622" spans="1:83" ht="14.25" customHeight="1">
      <c r="A622" s="30"/>
      <c r="B622" s="76">
        <v>616</v>
      </c>
      <c r="C622" s="5"/>
      <c r="D622" s="138"/>
      <c r="E622" s="5"/>
      <c r="F622" s="132"/>
      <c r="G622" s="5"/>
      <c r="H622" s="153"/>
      <c r="I622" s="91"/>
      <c r="J622" s="7"/>
      <c r="K622" s="7"/>
      <c r="L622" s="7"/>
      <c r="M622" s="7"/>
      <c r="N622" s="7"/>
      <c r="O622" s="7"/>
      <c r="P622" s="7"/>
      <c r="Q622" s="7"/>
      <c r="R622" s="7"/>
      <c r="CD622" s="75">
        <f t="shared" si="18"/>
        <v>0</v>
      </c>
      <c r="CE622" s="75">
        <f t="shared" si="19"/>
        <v>0</v>
      </c>
    </row>
    <row r="623" spans="1:83" ht="14.25" customHeight="1">
      <c r="A623" s="30"/>
      <c r="B623" s="76">
        <v>617</v>
      </c>
      <c r="C623" s="5"/>
      <c r="D623" s="138"/>
      <c r="E623" s="5"/>
      <c r="F623" s="132"/>
      <c r="G623" s="5"/>
      <c r="H623" s="153"/>
      <c r="I623" s="91"/>
      <c r="J623" s="7"/>
      <c r="K623" s="7"/>
      <c r="L623" s="7"/>
      <c r="M623" s="7"/>
      <c r="N623" s="7"/>
      <c r="O623" s="7"/>
      <c r="P623" s="7"/>
      <c r="Q623" s="7"/>
      <c r="R623" s="7"/>
      <c r="CD623" s="75">
        <f t="shared" si="18"/>
        <v>0</v>
      </c>
      <c r="CE623" s="75">
        <f t="shared" si="19"/>
        <v>0</v>
      </c>
    </row>
    <row r="624" spans="1:83" ht="14.25" customHeight="1">
      <c r="A624" s="30"/>
      <c r="B624" s="76">
        <v>618</v>
      </c>
      <c r="C624" s="5"/>
      <c r="D624" s="138"/>
      <c r="E624" s="5"/>
      <c r="F624" s="132"/>
      <c r="G624" s="5"/>
      <c r="H624" s="153"/>
      <c r="I624" s="91"/>
      <c r="J624" s="7"/>
      <c r="K624" s="7"/>
      <c r="L624" s="7"/>
      <c r="M624" s="7"/>
      <c r="N624" s="7"/>
      <c r="O624" s="7"/>
      <c r="P624" s="7"/>
      <c r="Q624" s="7"/>
      <c r="R624" s="7"/>
      <c r="CD624" s="75">
        <f t="shared" si="18"/>
        <v>0</v>
      </c>
      <c r="CE624" s="75">
        <f t="shared" si="19"/>
        <v>0</v>
      </c>
    </row>
    <row r="625" spans="1:83" ht="14.25" customHeight="1">
      <c r="A625" s="30"/>
      <c r="B625" s="76">
        <v>619</v>
      </c>
      <c r="C625" s="5"/>
      <c r="D625" s="138"/>
      <c r="E625" s="5"/>
      <c r="F625" s="132"/>
      <c r="G625" s="5"/>
      <c r="H625" s="153"/>
      <c r="I625" s="91"/>
      <c r="J625" s="7"/>
      <c r="K625" s="7"/>
      <c r="L625" s="7"/>
      <c r="M625" s="7"/>
      <c r="N625" s="7"/>
      <c r="O625" s="7"/>
      <c r="P625" s="7"/>
      <c r="Q625" s="7"/>
      <c r="R625" s="7"/>
      <c r="CD625" s="75">
        <f t="shared" si="18"/>
        <v>0</v>
      </c>
      <c r="CE625" s="75">
        <f t="shared" si="19"/>
        <v>0</v>
      </c>
    </row>
    <row r="626" spans="1:83" ht="14.25" customHeight="1">
      <c r="A626" s="30"/>
      <c r="B626" s="76">
        <v>620</v>
      </c>
      <c r="C626" s="5"/>
      <c r="D626" s="138"/>
      <c r="E626" s="5"/>
      <c r="F626" s="132"/>
      <c r="G626" s="5"/>
      <c r="H626" s="153"/>
      <c r="I626" s="91"/>
      <c r="J626" s="7"/>
      <c r="K626" s="7"/>
      <c r="L626" s="7"/>
      <c r="M626" s="7"/>
      <c r="N626" s="7"/>
      <c r="O626" s="7"/>
      <c r="P626" s="7"/>
      <c r="Q626" s="7"/>
      <c r="R626" s="7"/>
      <c r="CD626" s="75">
        <f t="shared" si="18"/>
        <v>0</v>
      </c>
      <c r="CE626" s="75">
        <f t="shared" si="19"/>
        <v>0</v>
      </c>
    </row>
    <row r="627" spans="1:83" ht="14.25" customHeight="1">
      <c r="A627" s="30"/>
      <c r="B627" s="76">
        <v>621</v>
      </c>
      <c r="C627" s="5"/>
      <c r="D627" s="138"/>
      <c r="E627" s="5"/>
      <c r="F627" s="132"/>
      <c r="G627" s="5"/>
      <c r="H627" s="153"/>
      <c r="I627" s="91"/>
      <c r="J627" s="7"/>
      <c r="K627" s="7"/>
      <c r="L627" s="7"/>
      <c r="M627" s="7"/>
      <c r="N627" s="7"/>
      <c r="O627" s="7"/>
      <c r="P627" s="7"/>
      <c r="Q627" s="7"/>
      <c r="R627" s="7"/>
      <c r="CD627" s="75">
        <f t="shared" si="18"/>
        <v>0</v>
      </c>
      <c r="CE627" s="75">
        <f t="shared" si="19"/>
        <v>0</v>
      </c>
    </row>
    <row r="628" spans="1:83" ht="14.25" customHeight="1">
      <c r="A628" s="30"/>
      <c r="B628" s="76">
        <v>622</v>
      </c>
      <c r="C628" s="5"/>
      <c r="D628" s="138"/>
      <c r="E628" s="5"/>
      <c r="F628" s="132"/>
      <c r="G628" s="5"/>
      <c r="H628" s="153"/>
      <c r="I628" s="91"/>
      <c r="J628" s="7"/>
      <c r="K628" s="7"/>
      <c r="L628" s="7"/>
      <c r="M628" s="7"/>
      <c r="N628" s="7"/>
      <c r="O628" s="7"/>
      <c r="P628" s="7"/>
      <c r="Q628" s="7"/>
      <c r="R628" s="7"/>
      <c r="CD628" s="75">
        <f t="shared" si="18"/>
        <v>0</v>
      </c>
      <c r="CE628" s="75">
        <f t="shared" si="19"/>
        <v>0</v>
      </c>
    </row>
    <row r="629" spans="1:83" ht="14.25" customHeight="1">
      <c r="A629" s="30"/>
      <c r="B629" s="76">
        <v>623</v>
      </c>
      <c r="C629" s="5"/>
      <c r="D629" s="138"/>
      <c r="E629" s="5"/>
      <c r="F629" s="132"/>
      <c r="G629" s="5"/>
      <c r="H629" s="153"/>
      <c r="I629" s="91"/>
      <c r="J629" s="7"/>
      <c r="K629" s="7"/>
      <c r="L629" s="7"/>
      <c r="M629" s="7"/>
      <c r="N629" s="7"/>
      <c r="O629" s="7"/>
      <c r="P629" s="7"/>
      <c r="Q629" s="7"/>
      <c r="R629" s="7"/>
      <c r="CD629" s="75">
        <f t="shared" si="18"/>
        <v>0</v>
      </c>
      <c r="CE629" s="75">
        <f t="shared" si="19"/>
        <v>0</v>
      </c>
    </row>
    <row r="630" spans="1:83" ht="14.25" customHeight="1">
      <c r="A630" s="30"/>
      <c r="B630" s="76">
        <v>624</v>
      </c>
      <c r="C630" s="5"/>
      <c r="D630" s="138"/>
      <c r="E630" s="5"/>
      <c r="F630" s="132"/>
      <c r="G630" s="5"/>
      <c r="H630" s="153"/>
      <c r="I630" s="91"/>
      <c r="J630" s="7"/>
      <c r="K630" s="7"/>
      <c r="L630" s="7"/>
      <c r="M630" s="7"/>
      <c r="N630" s="7"/>
      <c r="O630" s="7"/>
      <c r="P630" s="7"/>
      <c r="Q630" s="7"/>
      <c r="R630" s="7"/>
      <c r="CD630" s="75">
        <f t="shared" si="18"/>
        <v>0</v>
      </c>
      <c r="CE630" s="75">
        <f t="shared" si="19"/>
        <v>0</v>
      </c>
    </row>
    <row r="631" spans="1:83" ht="14.25" customHeight="1">
      <c r="A631" s="30"/>
      <c r="B631" s="76">
        <v>625</v>
      </c>
      <c r="C631" s="5"/>
      <c r="D631" s="138"/>
      <c r="E631" s="5"/>
      <c r="F631" s="132"/>
      <c r="G631" s="5"/>
      <c r="H631" s="153"/>
      <c r="I631" s="91"/>
      <c r="J631" s="7"/>
      <c r="K631" s="7"/>
      <c r="L631" s="7"/>
      <c r="M631" s="7"/>
      <c r="N631" s="7"/>
      <c r="O631" s="7"/>
      <c r="P631" s="7"/>
      <c r="Q631" s="7"/>
      <c r="R631" s="7"/>
      <c r="CD631" s="75">
        <f t="shared" si="18"/>
        <v>0</v>
      </c>
      <c r="CE631" s="75">
        <f t="shared" si="19"/>
        <v>0</v>
      </c>
    </row>
    <row r="632" spans="1:83" ht="14.25" customHeight="1">
      <c r="A632" s="30"/>
      <c r="B632" s="76">
        <v>626</v>
      </c>
      <c r="C632" s="5"/>
      <c r="D632" s="138"/>
      <c r="E632" s="5"/>
      <c r="F632" s="132"/>
      <c r="G632" s="5"/>
      <c r="H632" s="153"/>
      <c r="I632" s="91"/>
      <c r="J632" s="7"/>
      <c r="K632" s="7"/>
      <c r="L632" s="7"/>
      <c r="M632" s="7"/>
      <c r="N632" s="7"/>
      <c r="O632" s="7"/>
      <c r="P632" s="7"/>
      <c r="Q632" s="7"/>
      <c r="R632" s="7"/>
      <c r="CD632" s="75">
        <f t="shared" si="18"/>
        <v>0</v>
      </c>
      <c r="CE632" s="75">
        <f t="shared" si="19"/>
        <v>0</v>
      </c>
    </row>
    <row r="633" spans="1:83" ht="14.25" customHeight="1">
      <c r="A633" s="30"/>
      <c r="B633" s="76">
        <v>627</v>
      </c>
      <c r="C633" s="5"/>
      <c r="D633" s="138"/>
      <c r="E633" s="5"/>
      <c r="F633" s="132"/>
      <c r="G633" s="5"/>
      <c r="H633" s="153"/>
      <c r="I633" s="91"/>
      <c r="J633" s="7"/>
      <c r="K633" s="7"/>
      <c r="L633" s="7"/>
      <c r="M633" s="7"/>
      <c r="N633" s="7"/>
      <c r="O633" s="7"/>
      <c r="P633" s="7"/>
      <c r="Q633" s="7"/>
      <c r="R633" s="7"/>
      <c r="CD633" s="75">
        <f t="shared" si="18"/>
        <v>0</v>
      </c>
      <c r="CE633" s="75">
        <f t="shared" si="19"/>
        <v>0</v>
      </c>
    </row>
    <row r="634" spans="1:83" ht="14.25" customHeight="1">
      <c r="A634" s="30"/>
      <c r="B634" s="76">
        <v>628</v>
      </c>
      <c r="C634" s="5"/>
      <c r="D634" s="138"/>
      <c r="E634" s="5"/>
      <c r="F634" s="132"/>
      <c r="G634" s="5"/>
      <c r="H634" s="153"/>
      <c r="I634" s="91"/>
      <c r="J634" s="7"/>
      <c r="K634" s="7"/>
      <c r="L634" s="7"/>
      <c r="M634" s="7"/>
      <c r="N634" s="7"/>
      <c r="O634" s="7"/>
      <c r="P634" s="7"/>
      <c r="Q634" s="7"/>
      <c r="R634" s="7"/>
      <c r="CD634" s="75">
        <f t="shared" si="18"/>
        <v>0</v>
      </c>
      <c r="CE634" s="75">
        <f t="shared" si="19"/>
        <v>0</v>
      </c>
    </row>
    <row r="635" spans="1:83" ht="14.25" customHeight="1">
      <c r="A635" s="30"/>
      <c r="B635" s="76">
        <v>629</v>
      </c>
      <c r="C635" s="5"/>
      <c r="D635" s="138"/>
      <c r="E635" s="5"/>
      <c r="F635" s="132"/>
      <c r="G635" s="5"/>
      <c r="H635" s="153"/>
      <c r="I635" s="91"/>
      <c r="J635" s="7"/>
      <c r="K635" s="7"/>
      <c r="L635" s="7"/>
      <c r="M635" s="7"/>
      <c r="N635" s="7"/>
      <c r="O635" s="7"/>
      <c r="P635" s="7"/>
      <c r="Q635" s="7"/>
      <c r="R635" s="7"/>
      <c r="CD635" s="75">
        <f t="shared" si="18"/>
        <v>0</v>
      </c>
      <c r="CE635" s="75">
        <f t="shared" si="19"/>
        <v>0</v>
      </c>
    </row>
    <row r="636" spans="1:83" ht="14.25" customHeight="1">
      <c r="A636" s="30"/>
      <c r="B636" s="76">
        <v>630</v>
      </c>
      <c r="C636" s="5"/>
      <c r="D636" s="138"/>
      <c r="E636" s="5"/>
      <c r="F636" s="132"/>
      <c r="G636" s="5"/>
      <c r="H636" s="153"/>
      <c r="I636" s="91"/>
      <c r="J636" s="7"/>
      <c r="K636" s="7"/>
      <c r="L636" s="7"/>
      <c r="M636" s="7"/>
      <c r="N636" s="7"/>
      <c r="O636" s="7"/>
      <c r="P636" s="7"/>
      <c r="Q636" s="7"/>
      <c r="R636" s="7"/>
      <c r="CD636" s="75">
        <f t="shared" si="18"/>
        <v>0</v>
      </c>
      <c r="CE636" s="75">
        <f t="shared" si="19"/>
        <v>0</v>
      </c>
    </row>
    <row r="637" spans="1:83" ht="14.25" customHeight="1">
      <c r="A637" s="30"/>
      <c r="B637" s="76">
        <v>631</v>
      </c>
      <c r="C637" s="5"/>
      <c r="D637" s="138"/>
      <c r="E637" s="5"/>
      <c r="F637" s="132"/>
      <c r="G637" s="5"/>
      <c r="H637" s="153"/>
      <c r="I637" s="91"/>
      <c r="J637" s="7"/>
      <c r="K637" s="7"/>
      <c r="L637" s="7"/>
      <c r="M637" s="7"/>
      <c r="N637" s="7"/>
      <c r="O637" s="7"/>
      <c r="P637" s="7"/>
      <c r="Q637" s="7"/>
      <c r="R637" s="7"/>
      <c r="CD637" s="75">
        <f t="shared" si="18"/>
        <v>0</v>
      </c>
      <c r="CE637" s="75">
        <f t="shared" si="19"/>
        <v>0</v>
      </c>
    </row>
    <row r="638" spans="1:83" ht="14.25" customHeight="1">
      <c r="A638" s="30"/>
      <c r="B638" s="76">
        <v>632</v>
      </c>
      <c r="C638" s="5"/>
      <c r="D638" s="138"/>
      <c r="E638" s="5"/>
      <c r="F638" s="132"/>
      <c r="G638" s="5"/>
      <c r="H638" s="153"/>
      <c r="I638" s="91"/>
      <c r="J638" s="7"/>
      <c r="K638" s="7"/>
      <c r="L638" s="7"/>
      <c r="M638" s="7"/>
      <c r="N638" s="7"/>
      <c r="O638" s="7"/>
      <c r="P638" s="7"/>
      <c r="Q638" s="7"/>
      <c r="R638" s="7"/>
      <c r="CD638" s="75">
        <f t="shared" si="18"/>
        <v>0</v>
      </c>
      <c r="CE638" s="75">
        <f t="shared" si="19"/>
        <v>0</v>
      </c>
    </row>
    <row r="639" spans="1:83" ht="14.25" customHeight="1">
      <c r="A639" s="30"/>
      <c r="B639" s="76">
        <v>633</v>
      </c>
      <c r="C639" s="5"/>
      <c r="D639" s="138"/>
      <c r="E639" s="5"/>
      <c r="F639" s="132"/>
      <c r="G639" s="5"/>
      <c r="H639" s="153"/>
      <c r="I639" s="91"/>
      <c r="J639" s="7"/>
      <c r="K639" s="7"/>
      <c r="L639" s="7"/>
      <c r="M639" s="7"/>
      <c r="N639" s="7"/>
      <c r="O639" s="7"/>
      <c r="P639" s="7"/>
      <c r="Q639" s="7"/>
      <c r="R639" s="7"/>
      <c r="CD639" s="75">
        <f t="shared" si="18"/>
        <v>0</v>
      </c>
      <c r="CE639" s="75">
        <f t="shared" si="19"/>
        <v>0</v>
      </c>
    </row>
    <row r="640" spans="1:83" ht="14.25" customHeight="1">
      <c r="A640" s="30"/>
      <c r="B640" s="76">
        <v>634</v>
      </c>
      <c r="C640" s="5"/>
      <c r="D640" s="138"/>
      <c r="E640" s="5"/>
      <c r="F640" s="132"/>
      <c r="G640" s="5"/>
      <c r="H640" s="153"/>
      <c r="I640" s="91"/>
      <c r="J640" s="7"/>
      <c r="K640" s="7"/>
      <c r="L640" s="7"/>
      <c r="M640" s="7"/>
      <c r="N640" s="7"/>
      <c r="O640" s="7"/>
      <c r="P640" s="7"/>
      <c r="Q640" s="7"/>
      <c r="R640" s="7"/>
      <c r="CD640" s="75">
        <f t="shared" si="18"/>
        <v>0</v>
      </c>
      <c r="CE640" s="75">
        <f t="shared" si="19"/>
        <v>0</v>
      </c>
    </row>
    <row r="641" spans="1:83" ht="14.25" customHeight="1">
      <c r="A641" s="30"/>
      <c r="B641" s="76">
        <v>635</v>
      </c>
      <c r="C641" s="5"/>
      <c r="D641" s="138"/>
      <c r="E641" s="5"/>
      <c r="F641" s="132"/>
      <c r="G641" s="5"/>
      <c r="H641" s="153"/>
      <c r="I641" s="91"/>
      <c r="J641" s="7"/>
      <c r="K641" s="7"/>
      <c r="L641" s="7"/>
      <c r="M641" s="7"/>
      <c r="N641" s="7"/>
      <c r="O641" s="7"/>
      <c r="P641" s="7"/>
      <c r="Q641" s="7"/>
      <c r="R641" s="7"/>
      <c r="CD641" s="75">
        <f t="shared" si="18"/>
        <v>0</v>
      </c>
      <c r="CE641" s="75">
        <f t="shared" si="19"/>
        <v>0</v>
      </c>
    </row>
    <row r="642" spans="1:83" ht="14.25" customHeight="1">
      <c r="A642" s="30"/>
      <c r="B642" s="76">
        <v>636</v>
      </c>
      <c r="C642" s="5"/>
      <c r="D642" s="138"/>
      <c r="E642" s="5"/>
      <c r="F642" s="132"/>
      <c r="G642" s="5"/>
      <c r="H642" s="153"/>
      <c r="I642" s="91"/>
      <c r="J642" s="7"/>
      <c r="K642" s="7"/>
      <c r="L642" s="7"/>
      <c r="M642" s="7"/>
      <c r="N642" s="7"/>
      <c r="O642" s="7"/>
      <c r="P642" s="7"/>
      <c r="Q642" s="7"/>
      <c r="R642" s="7"/>
      <c r="CD642" s="75">
        <f t="shared" si="18"/>
        <v>0</v>
      </c>
      <c r="CE642" s="75">
        <f t="shared" si="19"/>
        <v>0</v>
      </c>
    </row>
    <row r="643" spans="1:83" ht="14.25" customHeight="1">
      <c r="A643" s="30"/>
      <c r="B643" s="76">
        <v>637</v>
      </c>
      <c r="C643" s="5"/>
      <c r="D643" s="138"/>
      <c r="E643" s="5"/>
      <c r="F643" s="132"/>
      <c r="G643" s="5"/>
      <c r="H643" s="153"/>
      <c r="I643" s="91"/>
      <c r="J643" s="7"/>
      <c r="K643" s="7"/>
      <c r="L643" s="7"/>
      <c r="M643" s="7"/>
      <c r="N643" s="7"/>
      <c r="O643" s="7"/>
      <c r="P643" s="7"/>
      <c r="Q643" s="7"/>
      <c r="R643" s="7"/>
      <c r="CD643" s="75">
        <f t="shared" si="18"/>
        <v>0</v>
      </c>
      <c r="CE643" s="75">
        <f t="shared" si="19"/>
        <v>0</v>
      </c>
    </row>
    <row r="644" spans="1:83" ht="14.25" customHeight="1">
      <c r="A644" s="30"/>
      <c r="B644" s="76">
        <v>638</v>
      </c>
      <c r="C644" s="5"/>
      <c r="D644" s="138"/>
      <c r="E644" s="5"/>
      <c r="F644" s="132"/>
      <c r="G644" s="5"/>
      <c r="H644" s="153"/>
      <c r="I644" s="91"/>
      <c r="J644" s="7"/>
      <c r="K644" s="7"/>
      <c r="L644" s="7"/>
      <c r="M644" s="7"/>
      <c r="N644" s="7"/>
      <c r="O644" s="7"/>
      <c r="P644" s="7"/>
      <c r="Q644" s="7"/>
      <c r="R644" s="7"/>
      <c r="CD644" s="75">
        <f t="shared" si="18"/>
        <v>0</v>
      </c>
      <c r="CE644" s="75">
        <f t="shared" si="19"/>
        <v>0</v>
      </c>
    </row>
    <row r="645" spans="1:83" ht="14.25" customHeight="1">
      <c r="A645" s="30"/>
      <c r="B645" s="76">
        <v>639</v>
      </c>
      <c r="C645" s="5"/>
      <c r="D645" s="138"/>
      <c r="E645" s="5"/>
      <c r="F645" s="132"/>
      <c r="G645" s="5"/>
      <c r="H645" s="153"/>
      <c r="I645" s="91"/>
      <c r="J645" s="7"/>
      <c r="K645" s="7"/>
      <c r="L645" s="7"/>
      <c r="M645" s="7"/>
      <c r="N645" s="7"/>
      <c r="O645" s="7"/>
      <c r="P645" s="7"/>
      <c r="Q645" s="7"/>
      <c r="R645" s="7"/>
      <c r="CD645" s="75">
        <f t="shared" si="18"/>
        <v>0</v>
      </c>
      <c r="CE645" s="75">
        <f t="shared" si="19"/>
        <v>0</v>
      </c>
    </row>
    <row r="646" spans="1:83" ht="14.25" customHeight="1">
      <c r="A646" s="30"/>
      <c r="B646" s="76">
        <v>640</v>
      </c>
      <c r="C646" s="5"/>
      <c r="D646" s="138"/>
      <c r="E646" s="5"/>
      <c r="F646" s="132"/>
      <c r="G646" s="5"/>
      <c r="H646" s="153"/>
      <c r="I646" s="91"/>
      <c r="J646" s="7"/>
      <c r="K646" s="7"/>
      <c r="L646" s="7"/>
      <c r="M646" s="7"/>
      <c r="N646" s="7"/>
      <c r="O646" s="7"/>
      <c r="P646" s="7"/>
      <c r="Q646" s="7"/>
      <c r="R646" s="7"/>
      <c r="CD646" s="75">
        <f t="shared" si="18"/>
        <v>0</v>
      </c>
      <c r="CE646" s="75">
        <f t="shared" si="19"/>
        <v>0</v>
      </c>
    </row>
    <row r="647" spans="1:83" ht="14.25" customHeight="1">
      <c r="A647" s="30"/>
      <c r="B647" s="76">
        <v>641</v>
      </c>
      <c r="C647" s="5"/>
      <c r="D647" s="138"/>
      <c r="E647" s="5"/>
      <c r="F647" s="132"/>
      <c r="G647" s="5"/>
      <c r="H647" s="153"/>
      <c r="I647" s="91"/>
      <c r="J647" s="7"/>
      <c r="K647" s="7"/>
      <c r="L647" s="7"/>
      <c r="M647" s="7"/>
      <c r="N647" s="7"/>
      <c r="O647" s="7"/>
      <c r="P647" s="7"/>
      <c r="Q647" s="7"/>
      <c r="R647" s="7"/>
      <c r="CD647" s="75">
        <f t="shared" ref="CD647:CD710" si="20">IF(C647&lt;&gt;"",1,0)</f>
        <v>0</v>
      </c>
      <c r="CE647" s="75">
        <f t="shared" ref="CE647:CE710" si="21">IF(CD647=1,IF(E647&lt;&gt;"",IF(E647&lt;400,1,0),0),0)</f>
        <v>0</v>
      </c>
    </row>
    <row r="648" spans="1:83" ht="14.25" customHeight="1">
      <c r="A648" s="30"/>
      <c r="B648" s="76">
        <v>642</v>
      </c>
      <c r="C648" s="5"/>
      <c r="D648" s="138"/>
      <c r="E648" s="5"/>
      <c r="F648" s="132"/>
      <c r="G648" s="5"/>
      <c r="H648" s="153"/>
      <c r="I648" s="91"/>
      <c r="J648" s="7"/>
      <c r="K648" s="7"/>
      <c r="L648" s="7"/>
      <c r="M648" s="7"/>
      <c r="N648" s="7"/>
      <c r="O648" s="7"/>
      <c r="P648" s="7"/>
      <c r="Q648" s="7"/>
      <c r="R648" s="7"/>
      <c r="CD648" s="75">
        <f t="shared" si="20"/>
        <v>0</v>
      </c>
      <c r="CE648" s="75">
        <f t="shared" si="21"/>
        <v>0</v>
      </c>
    </row>
    <row r="649" spans="1:83" ht="14.25" customHeight="1">
      <c r="A649" s="30"/>
      <c r="B649" s="76">
        <v>643</v>
      </c>
      <c r="C649" s="5"/>
      <c r="D649" s="138"/>
      <c r="E649" s="5"/>
      <c r="F649" s="132"/>
      <c r="G649" s="5"/>
      <c r="H649" s="153"/>
      <c r="I649" s="91"/>
      <c r="J649" s="7"/>
      <c r="K649" s="7"/>
      <c r="L649" s="7"/>
      <c r="M649" s="7"/>
      <c r="N649" s="7"/>
      <c r="O649" s="7"/>
      <c r="P649" s="7"/>
      <c r="Q649" s="7"/>
      <c r="R649" s="7"/>
      <c r="CD649" s="75">
        <f t="shared" si="20"/>
        <v>0</v>
      </c>
      <c r="CE649" s="75">
        <f t="shared" si="21"/>
        <v>0</v>
      </c>
    </row>
    <row r="650" spans="1:83" ht="14.25" customHeight="1">
      <c r="A650" s="30"/>
      <c r="B650" s="76">
        <v>644</v>
      </c>
      <c r="C650" s="5"/>
      <c r="D650" s="138"/>
      <c r="E650" s="5"/>
      <c r="F650" s="132"/>
      <c r="G650" s="5"/>
      <c r="H650" s="153"/>
      <c r="I650" s="91"/>
      <c r="J650" s="7"/>
      <c r="K650" s="7"/>
      <c r="L650" s="7"/>
      <c r="M650" s="7"/>
      <c r="N650" s="7"/>
      <c r="O650" s="7"/>
      <c r="P650" s="7"/>
      <c r="Q650" s="7"/>
      <c r="R650" s="7"/>
      <c r="CD650" s="75">
        <f t="shared" si="20"/>
        <v>0</v>
      </c>
      <c r="CE650" s="75">
        <f t="shared" si="21"/>
        <v>0</v>
      </c>
    </row>
    <row r="651" spans="1:83" ht="14.25" customHeight="1">
      <c r="A651" s="30"/>
      <c r="B651" s="76">
        <v>645</v>
      </c>
      <c r="C651" s="5"/>
      <c r="D651" s="138"/>
      <c r="E651" s="5"/>
      <c r="F651" s="132"/>
      <c r="G651" s="5"/>
      <c r="H651" s="153"/>
      <c r="I651" s="91"/>
      <c r="J651" s="7"/>
      <c r="K651" s="7"/>
      <c r="L651" s="7"/>
      <c r="M651" s="7"/>
      <c r="N651" s="7"/>
      <c r="O651" s="7"/>
      <c r="P651" s="7"/>
      <c r="Q651" s="7"/>
      <c r="R651" s="7"/>
      <c r="CD651" s="75">
        <f t="shared" si="20"/>
        <v>0</v>
      </c>
      <c r="CE651" s="75">
        <f t="shared" si="21"/>
        <v>0</v>
      </c>
    </row>
    <row r="652" spans="1:83" ht="14.25" customHeight="1">
      <c r="A652" s="30"/>
      <c r="B652" s="76">
        <v>646</v>
      </c>
      <c r="C652" s="5"/>
      <c r="D652" s="138"/>
      <c r="E652" s="5"/>
      <c r="F652" s="132"/>
      <c r="G652" s="5"/>
      <c r="H652" s="153"/>
      <c r="I652" s="91"/>
      <c r="J652" s="7"/>
      <c r="K652" s="7"/>
      <c r="L652" s="7"/>
      <c r="M652" s="7"/>
      <c r="N652" s="7"/>
      <c r="O652" s="7"/>
      <c r="P652" s="7"/>
      <c r="Q652" s="7"/>
      <c r="R652" s="7"/>
      <c r="CD652" s="75">
        <f t="shared" si="20"/>
        <v>0</v>
      </c>
      <c r="CE652" s="75">
        <f t="shared" si="21"/>
        <v>0</v>
      </c>
    </row>
    <row r="653" spans="1:83" ht="14.25" customHeight="1">
      <c r="A653" s="30"/>
      <c r="B653" s="76">
        <v>647</v>
      </c>
      <c r="C653" s="5"/>
      <c r="D653" s="138"/>
      <c r="E653" s="5"/>
      <c r="F653" s="132"/>
      <c r="G653" s="5"/>
      <c r="H653" s="153"/>
      <c r="I653" s="91"/>
      <c r="J653" s="7"/>
      <c r="K653" s="7"/>
      <c r="L653" s="7"/>
      <c r="M653" s="7"/>
      <c r="N653" s="7"/>
      <c r="O653" s="7"/>
      <c r="P653" s="7"/>
      <c r="Q653" s="7"/>
      <c r="R653" s="7"/>
      <c r="CD653" s="75">
        <f t="shared" si="20"/>
        <v>0</v>
      </c>
      <c r="CE653" s="75">
        <f t="shared" si="21"/>
        <v>0</v>
      </c>
    </row>
    <row r="654" spans="1:83" ht="14.25" customHeight="1">
      <c r="A654" s="30"/>
      <c r="B654" s="76">
        <v>648</v>
      </c>
      <c r="C654" s="5"/>
      <c r="D654" s="138"/>
      <c r="E654" s="5"/>
      <c r="F654" s="132"/>
      <c r="G654" s="5"/>
      <c r="H654" s="153"/>
      <c r="I654" s="91"/>
      <c r="J654" s="7"/>
      <c r="K654" s="7"/>
      <c r="L654" s="7"/>
      <c r="M654" s="7"/>
      <c r="N654" s="7"/>
      <c r="O654" s="7"/>
      <c r="P654" s="7"/>
      <c r="Q654" s="7"/>
      <c r="R654" s="7"/>
      <c r="CD654" s="75">
        <f t="shared" si="20"/>
        <v>0</v>
      </c>
      <c r="CE654" s="75">
        <f t="shared" si="21"/>
        <v>0</v>
      </c>
    </row>
    <row r="655" spans="1:83" ht="14.25" customHeight="1">
      <c r="A655" s="30"/>
      <c r="B655" s="76">
        <v>649</v>
      </c>
      <c r="C655" s="5"/>
      <c r="D655" s="138"/>
      <c r="E655" s="5"/>
      <c r="F655" s="132"/>
      <c r="G655" s="5"/>
      <c r="H655" s="153"/>
      <c r="I655" s="91"/>
      <c r="J655" s="7"/>
      <c r="K655" s="7"/>
      <c r="L655" s="7"/>
      <c r="M655" s="7"/>
      <c r="N655" s="7"/>
      <c r="O655" s="7"/>
      <c r="P655" s="7"/>
      <c r="Q655" s="7"/>
      <c r="R655" s="7"/>
      <c r="CD655" s="75">
        <f t="shared" si="20"/>
        <v>0</v>
      </c>
      <c r="CE655" s="75">
        <f t="shared" si="21"/>
        <v>0</v>
      </c>
    </row>
    <row r="656" spans="1:83" ht="14.25" customHeight="1">
      <c r="A656" s="30"/>
      <c r="B656" s="76">
        <v>650</v>
      </c>
      <c r="C656" s="5"/>
      <c r="D656" s="138"/>
      <c r="E656" s="5"/>
      <c r="F656" s="132"/>
      <c r="G656" s="5"/>
      <c r="H656" s="153"/>
      <c r="I656" s="91"/>
      <c r="J656" s="7"/>
      <c r="K656" s="7"/>
      <c r="L656" s="7"/>
      <c r="M656" s="7"/>
      <c r="N656" s="7"/>
      <c r="O656" s="7"/>
      <c r="P656" s="7"/>
      <c r="Q656" s="7"/>
      <c r="R656" s="7"/>
      <c r="CD656" s="75">
        <f t="shared" si="20"/>
        <v>0</v>
      </c>
      <c r="CE656" s="75">
        <f t="shared" si="21"/>
        <v>0</v>
      </c>
    </row>
    <row r="657" spans="1:83" ht="14.25" customHeight="1">
      <c r="A657" s="30"/>
      <c r="B657" s="76">
        <v>651</v>
      </c>
      <c r="C657" s="5"/>
      <c r="D657" s="138"/>
      <c r="E657" s="5"/>
      <c r="F657" s="132"/>
      <c r="G657" s="5"/>
      <c r="H657" s="153"/>
      <c r="I657" s="91"/>
      <c r="J657" s="7"/>
      <c r="K657" s="7"/>
      <c r="L657" s="7"/>
      <c r="M657" s="7"/>
      <c r="N657" s="7"/>
      <c r="O657" s="7"/>
      <c r="P657" s="7"/>
      <c r="Q657" s="7"/>
      <c r="R657" s="7"/>
      <c r="CD657" s="75">
        <f t="shared" si="20"/>
        <v>0</v>
      </c>
      <c r="CE657" s="75">
        <f t="shared" si="21"/>
        <v>0</v>
      </c>
    </row>
    <row r="658" spans="1:83" ht="14.25" customHeight="1">
      <c r="A658" s="30"/>
      <c r="B658" s="76">
        <v>652</v>
      </c>
      <c r="C658" s="5"/>
      <c r="D658" s="138"/>
      <c r="E658" s="5"/>
      <c r="F658" s="132"/>
      <c r="G658" s="5"/>
      <c r="H658" s="153"/>
      <c r="I658" s="91"/>
      <c r="J658" s="7"/>
      <c r="K658" s="7"/>
      <c r="L658" s="7"/>
      <c r="M658" s="7"/>
      <c r="N658" s="7"/>
      <c r="O658" s="7"/>
      <c r="P658" s="7"/>
      <c r="Q658" s="7"/>
      <c r="R658" s="7"/>
      <c r="CD658" s="75">
        <f t="shared" si="20"/>
        <v>0</v>
      </c>
      <c r="CE658" s="75">
        <f t="shared" si="21"/>
        <v>0</v>
      </c>
    </row>
    <row r="659" spans="1:83" ht="14.25" customHeight="1">
      <c r="A659" s="30"/>
      <c r="B659" s="76">
        <v>653</v>
      </c>
      <c r="C659" s="5"/>
      <c r="D659" s="138"/>
      <c r="E659" s="5"/>
      <c r="F659" s="132"/>
      <c r="G659" s="5"/>
      <c r="H659" s="153"/>
      <c r="I659" s="91"/>
      <c r="J659" s="7"/>
      <c r="K659" s="7"/>
      <c r="L659" s="7"/>
      <c r="M659" s="7"/>
      <c r="N659" s="7"/>
      <c r="O659" s="7"/>
      <c r="P659" s="7"/>
      <c r="Q659" s="7"/>
      <c r="R659" s="7"/>
      <c r="CD659" s="75">
        <f t="shared" si="20"/>
        <v>0</v>
      </c>
      <c r="CE659" s="75">
        <f t="shared" si="21"/>
        <v>0</v>
      </c>
    </row>
    <row r="660" spans="1:83" ht="14.25" customHeight="1">
      <c r="A660" s="30"/>
      <c r="B660" s="76">
        <v>654</v>
      </c>
      <c r="C660" s="5"/>
      <c r="D660" s="138"/>
      <c r="E660" s="5"/>
      <c r="F660" s="132"/>
      <c r="G660" s="5"/>
      <c r="H660" s="153"/>
      <c r="I660" s="91"/>
      <c r="J660" s="7"/>
      <c r="K660" s="7"/>
      <c r="L660" s="7"/>
      <c r="M660" s="7"/>
      <c r="N660" s="7"/>
      <c r="O660" s="7"/>
      <c r="P660" s="7"/>
      <c r="Q660" s="7"/>
      <c r="R660" s="7"/>
      <c r="CD660" s="75">
        <f t="shared" si="20"/>
        <v>0</v>
      </c>
      <c r="CE660" s="75">
        <f t="shared" si="21"/>
        <v>0</v>
      </c>
    </row>
    <row r="661" spans="1:83" ht="14.25" customHeight="1">
      <c r="A661" s="30"/>
      <c r="B661" s="76">
        <v>655</v>
      </c>
      <c r="C661" s="5"/>
      <c r="D661" s="138"/>
      <c r="E661" s="5"/>
      <c r="F661" s="132"/>
      <c r="G661" s="5"/>
      <c r="H661" s="153"/>
      <c r="I661" s="91"/>
      <c r="J661" s="7"/>
      <c r="K661" s="7"/>
      <c r="L661" s="7"/>
      <c r="M661" s="7"/>
      <c r="N661" s="7"/>
      <c r="O661" s="7"/>
      <c r="P661" s="7"/>
      <c r="Q661" s="7"/>
      <c r="R661" s="7"/>
      <c r="CD661" s="75">
        <f t="shared" si="20"/>
        <v>0</v>
      </c>
      <c r="CE661" s="75">
        <f t="shared" si="21"/>
        <v>0</v>
      </c>
    </row>
    <row r="662" spans="1:83" ht="14.25" customHeight="1">
      <c r="A662" s="30"/>
      <c r="B662" s="76">
        <v>656</v>
      </c>
      <c r="C662" s="5"/>
      <c r="D662" s="138"/>
      <c r="E662" s="5"/>
      <c r="F662" s="132"/>
      <c r="G662" s="5"/>
      <c r="H662" s="153"/>
      <c r="I662" s="91"/>
      <c r="J662" s="7"/>
      <c r="K662" s="7"/>
      <c r="L662" s="7"/>
      <c r="M662" s="7"/>
      <c r="N662" s="7"/>
      <c r="O662" s="7"/>
      <c r="P662" s="7"/>
      <c r="Q662" s="7"/>
      <c r="R662" s="7"/>
      <c r="CD662" s="75">
        <f t="shared" si="20"/>
        <v>0</v>
      </c>
      <c r="CE662" s="75">
        <f t="shared" si="21"/>
        <v>0</v>
      </c>
    </row>
    <row r="663" spans="1:83" ht="14.25" customHeight="1">
      <c r="A663" s="30"/>
      <c r="B663" s="76">
        <v>657</v>
      </c>
      <c r="C663" s="5"/>
      <c r="D663" s="138"/>
      <c r="E663" s="5"/>
      <c r="F663" s="132"/>
      <c r="G663" s="5"/>
      <c r="H663" s="153"/>
      <c r="I663" s="91"/>
      <c r="J663" s="7"/>
      <c r="K663" s="7"/>
      <c r="L663" s="7"/>
      <c r="M663" s="7"/>
      <c r="N663" s="7"/>
      <c r="O663" s="7"/>
      <c r="P663" s="7"/>
      <c r="Q663" s="7"/>
      <c r="R663" s="7"/>
      <c r="CD663" s="75">
        <f t="shared" si="20"/>
        <v>0</v>
      </c>
      <c r="CE663" s="75">
        <f t="shared" si="21"/>
        <v>0</v>
      </c>
    </row>
    <row r="664" spans="1:83" ht="14.25" customHeight="1">
      <c r="A664" s="30"/>
      <c r="B664" s="76">
        <v>658</v>
      </c>
      <c r="C664" s="5"/>
      <c r="D664" s="138"/>
      <c r="E664" s="5"/>
      <c r="F664" s="132"/>
      <c r="G664" s="5"/>
      <c r="H664" s="153"/>
      <c r="I664" s="91"/>
      <c r="J664" s="7"/>
      <c r="K664" s="7"/>
      <c r="L664" s="7"/>
      <c r="M664" s="7"/>
      <c r="N664" s="7"/>
      <c r="O664" s="7"/>
      <c r="P664" s="7"/>
      <c r="Q664" s="7"/>
      <c r="R664" s="7"/>
      <c r="CD664" s="75">
        <f t="shared" si="20"/>
        <v>0</v>
      </c>
      <c r="CE664" s="75">
        <f t="shared" si="21"/>
        <v>0</v>
      </c>
    </row>
    <row r="665" spans="1:83" ht="14.25" customHeight="1">
      <c r="A665" s="30"/>
      <c r="B665" s="76">
        <v>659</v>
      </c>
      <c r="C665" s="5"/>
      <c r="D665" s="138"/>
      <c r="E665" s="5"/>
      <c r="F665" s="132"/>
      <c r="G665" s="5"/>
      <c r="H665" s="153"/>
      <c r="I665" s="91"/>
      <c r="J665" s="7"/>
      <c r="K665" s="7"/>
      <c r="L665" s="7"/>
      <c r="M665" s="7"/>
      <c r="N665" s="7"/>
      <c r="O665" s="7"/>
      <c r="P665" s="7"/>
      <c r="Q665" s="7"/>
      <c r="R665" s="7"/>
      <c r="CD665" s="75">
        <f t="shared" si="20"/>
        <v>0</v>
      </c>
      <c r="CE665" s="75">
        <f t="shared" si="21"/>
        <v>0</v>
      </c>
    </row>
    <row r="666" spans="1:83" ht="14.25" customHeight="1">
      <c r="A666" s="30"/>
      <c r="B666" s="76">
        <v>660</v>
      </c>
      <c r="C666" s="5"/>
      <c r="D666" s="138"/>
      <c r="E666" s="5"/>
      <c r="F666" s="132"/>
      <c r="G666" s="5"/>
      <c r="H666" s="153"/>
      <c r="I666" s="91"/>
      <c r="J666" s="7"/>
      <c r="K666" s="7"/>
      <c r="L666" s="7"/>
      <c r="M666" s="7"/>
      <c r="N666" s="7"/>
      <c r="O666" s="7"/>
      <c r="P666" s="7"/>
      <c r="Q666" s="7"/>
      <c r="R666" s="7"/>
      <c r="CD666" s="75">
        <f t="shared" si="20"/>
        <v>0</v>
      </c>
      <c r="CE666" s="75">
        <f t="shared" si="21"/>
        <v>0</v>
      </c>
    </row>
    <row r="667" spans="1:83" ht="14.25" customHeight="1">
      <c r="A667" s="30"/>
      <c r="B667" s="76">
        <v>661</v>
      </c>
      <c r="C667" s="5"/>
      <c r="D667" s="138"/>
      <c r="E667" s="5"/>
      <c r="F667" s="132"/>
      <c r="G667" s="5"/>
      <c r="H667" s="153"/>
      <c r="I667" s="91"/>
      <c r="J667" s="7"/>
      <c r="K667" s="7"/>
      <c r="L667" s="7"/>
      <c r="M667" s="7"/>
      <c r="N667" s="7"/>
      <c r="O667" s="7"/>
      <c r="P667" s="7"/>
      <c r="Q667" s="7"/>
      <c r="R667" s="7"/>
      <c r="CD667" s="75">
        <f t="shared" si="20"/>
        <v>0</v>
      </c>
      <c r="CE667" s="75">
        <f t="shared" si="21"/>
        <v>0</v>
      </c>
    </row>
    <row r="668" spans="1:83" ht="14.25" customHeight="1">
      <c r="A668" s="30"/>
      <c r="B668" s="76">
        <v>662</v>
      </c>
      <c r="C668" s="5"/>
      <c r="D668" s="138"/>
      <c r="E668" s="5"/>
      <c r="F668" s="132"/>
      <c r="G668" s="5"/>
      <c r="H668" s="153"/>
      <c r="I668" s="91"/>
      <c r="J668" s="7"/>
      <c r="K668" s="7"/>
      <c r="L668" s="7"/>
      <c r="M668" s="7"/>
      <c r="N668" s="7"/>
      <c r="O668" s="7"/>
      <c r="P668" s="7"/>
      <c r="Q668" s="7"/>
      <c r="R668" s="7"/>
      <c r="CD668" s="75">
        <f t="shared" si="20"/>
        <v>0</v>
      </c>
      <c r="CE668" s="75">
        <f t="shared" si="21"/>
        <v>0</v>
      </c>
    </row>
    <row r="669" spans="1:83" ht="14.25" customHeight="1">
      <c r="A669" s="30"/>
      <c r="B669" s="76">
        <v>663</v>
      </c>
      <c r="C669" s="5"/>
      <c r="D669" s="138"/>
      <c r="E669" s="5"/>
      <c r="F669" s="132"/>
      <c r="G669" s="5"/>
      <c r="H669" s="153"/>
      <c r="I669" s="91"/>
      <c r="J669" s="7"/>
      <c r="K669" s="7"/>
      <c r="L669" s="7"/>
      <c r="M669" s="7"/>
      <c r="N669" s="7"/>
      <c r="O669" s="7"/>
      <c r="P669" s="7"/>
      <c r="Q669" s="7"/>
      <c r="R669" s="7"/>
      <c r="CD669" s="75">
        <f t="shared" si="20"/>
        <v>0</v>
      </c>
      <c r="CE669" s="75">
        <f t="shared" si="21"/>
        <v>0</v>
      </c>
    </row>
    <row r="670" spans="1:83" ht="14.25" customHeight="1">
      <c r="A670" s="30"/>
      <c r="B670" s="76">
        <v>664</v>
      </c>
      <c r="C670" s="5"/>
      <c r="D670" s="138"/>
      <c r="E670" s="5"/>
      <c r="F670" s="132"/>
      <c r="G670" s="5"/>
      <c r="H670" s="153"/>
      <c r="I670" s="91"/>
      <c r="J670" s="7"/>
      <c r="K670" s="7"/>
      <c r="L670" s="7"/>
      <c r="M670" s="7"/>
      <c r="N670" s="7"/>
      <c r="O670" s="7"/>
      <c r="P670" s="7"/>
      <c r="Q670" s="7"/>
      <c r="R670" s="7"/>
      <c r="CD670" s="75">
        <f t="shared" si="20"/>
        <v>0</v>
      </c>
      <c r="CE670" s="75">
        <f t="shared" si="21"/>
        <v>0</v>
      </c>
    </row>
    <row r="671" spans="1:83" ht="14.25" customHeight="1">
      <c r="A671" s="30"/>
      <c r="B671" s="76">
        <v>665</v>
      </c>
      <c r="C671" s="5"/>
      <c r="D671" s="138"/>
      <c r="E671" s="5"/>
      <c r="F671" s="132"/>
      <c r="G671" s="5"/>
      <c r="H671" s="153"/>
      <c r="I671" s="91"/>
      <c r="J671" s="7"/>
      <c r="K671" s="7"/>
      <c r="L671" s="7"/>
      <c r="M671" s="7"/>
      <c r="N671" s="7"/>
      <c r="O671" s="7"/>
      <c r="P671" s="7"/>
      <c r="Q671" s="7"/>
      <c r="R671" s="7"/>
      <c r="CD671" s="75">
        <f t="shared" si="20"/>
        <v>0</v>
      </c>
      <c r="CE671" s="75">
        <f t="shared" si="21"/>
        <v>0</v>
      </c>
    </row>
    <row r="672" spans="1:83" ht="14.25" customHeight="1">
      <c r="A672" s="30"/>
      <c r="B672" s="76">
        <v>666</v>
      </c>
      <c r="C672" s="5"/>
      <c r="D672" s="138"/>
      <c r="E672" s="5"/>
      <c r="F672" s="132"/>
      <c r="G672" s="5"/>
      <c r="H672" s="153"/>
      <c r="I672" s="91"/>
      <c r="J672" s="7"/>
      <c r="K672" s="7"/>
      <c r="L672" s="7"/>
      <c r="M672" s="7"/>
      <c r="N672" s="7"/>
      <c r="O672" s="7"/>
      <c r="P672" s="7"/>
      <c r="Q672" s="7"/>
      <c r="R672" s="7"/>
      <c r="CD672" s="75">
        <f t="shared" si="20"/>
        <v>0</v>
      </c>
      <c r="CE672" s="75">
        <f t="shared" si="21"/>
        <v>0</v>
      </c>
    </row>
    <row r="673" spans="1:83" ht="14.25" customHeight="1">
      <c r="A673" s="30"/>
      <c r="B673" s="76">
        <v>667</v>
      </c>
      <c r="C673" s="5"/>
      <c r="D673" s="138"/>
      <c r="E673" s="5"/>
      <c r="F673" s="132"/>
      <c r="G673" s="5"/>
      <c r="H673" s="153"/>
      <c r="I673" s="91"/>
      <c r="J673" s="7"/>
      <c r="K673" s="7"/>
      <c r="L673" s="7"/>
      <c r="M673" s="7"/>
      <c r="N673" s="7"/>
      <c r="O673" s="7"/>
      <c r="P673" s="7"/>
      <c r="Q673" s="7"/>
      <c r="R673" s="7"/>
      <c r="CD673" s="75">
        <f t="shared" si="20"/>
        <v>0</v>
      </c>
      <c r="CE673" s="75">
        <f t="shared" si="21"/>
        <v>0</v>
      </c>
    </row>
    <row r="674" spans="1:83" ht="14.25" customHeight="1">
      <c r="A674" s="30"/>
      <c r="B674" s="76">
        <v>668</v>
      </c>
      <c r="C674" s="5"/>
      <c r="D674" s="138"/>
      <c r="E674" s="5"/>
      <c r="F674" s="132"/>
      <c r="G674" s="5"/>
      <c r="H674" s="153"/>
      <c r="I674" s="91"/>
      <c r="J674" s="7"/>
      <c r="K674" s="7"/>
      <c r="L674" s="7"/>
      <c r="M674" s="7"/>
      <c r="N674" s="7"/>
      <c r="O674" s="7"/>
      <c r="P674" s="7"/>
      <c r="Q674" s="7"/>
      <c r="R674" s="7"/>
      <c r="CD674" s="75">
        <f t="shared" si="20"/>
        <v>0</v>
      </c>
      <c r="CE674" s="75">
        <f t="shared" si="21"/>
        <v>0</v>
      </c>
    </row>
    <row r="675" spans="1:83" ht="14.25" customHeight="1">
      <c r="A675" s="30"/>
      <c r="B675" s="76">
        <v>669</v>
      </c>
      <c r="C675" s="5"/>
      <c r="D675" s="138"/>
      <c r="E675" s="5"/>
      <c r="F675" s="132"/>
      <c r="G675" s="5"/>
      <c r="H675" s="153"/>
      <c r="I675" s="91"/>
      <c r="J675" s="7"/>
      <c r="K675" s="7"/>
      <c r="L675" s="7"/>
      <c r="M675" s="7"/>
      <c r="N675" s="7"/>
      <c r="O675" s="7"/>
      <c r="P675" s="7"/>
      <c r="Q675" s="7"/>
      <c r="R675" s="7"/>
      <c r="CD675" s="75">
        <f t="shared" si="20"/>
        <v>0</v>
      </c>
      <c r="CE675" s="75">
        <f t="shared" si="21"/>
        <v>0</v>
      </c>
    </row>
    <row r="676" spans="1:83" ht="14.25" customHeight="1">
      <c r="A676" s="30"/>
      <c r="B676" s="76">
        <v>670</v>
      </c>
      <c r="C676" s="5"/>
      <c r="D676" s="138"/>
      <c r="E676" s="5"/>
      <c r="F676" s="132"/>
      <c r="G676" s="5"/>
      <c r="H676" s="153"/>
      <c r="I676" s="91"/>
      <c r="J676" s="7"/>
      <c r="K676" s="7"/>
      <c r="L676" s="7"/>
      <c r="M676" s="7"/>
      <c r="N676" s="7"/>
      <c r="O676" s="7"/>
      <c r="P676" s="7"/>
      <c r="Q676" s="7"/>
      <c r="R676" s="7"/>
      <c r="CD676" s="75">
        <f t="shared" si="20"/>
        <v>0</v>
      </c>
      <c r="CE676" s="75">
        <f t="shared" si="21"/>
        <v>0</v>
      </c>
    </row>
    <row r="677" spans="1:83" ht="14.25" customHeight="1">
      <c r="A677" s="30"/>
      <c r="B677" s="76">
        <v>671</v>
      </c>
      <c r="C677" s="5"/>
      <c r="D677" s="138"/>
      <c r="E677" s="5"/>
      <c r="F677" s="132"/>
      <c r="G677" s="5"/>
      <c r="H677" s="153"/>
      <c r="I677" s="91"/>
      <c r="J677" s="7"/>
      <c r="K677" s="7"/>
      <c r="L677" s="7"/>
      <c r="M677" s="7"/>
      <c r="N677" s="7"/>
      <c r="O677" s="7"/>
      <c r="P677" s="7"/>
      <c r="Q677" s="7"/>
      <c r="R677" s="7"/>
      <c r="CD677" s="75">
        <f t="shared" si="20"/>
        <v>0</v>
      </c>
      <c r="CE677" s="75">
        <f t="shared" si="21"/>
        <v>0</v>
      </c>
    </row>
    <row r="678" spans="1:83" ht="14.25" customHeight="1">
      <c r="A678" s="30"/>
      <c r="B678" s="76">
        <v>672</v>
      </c>
      <c r="C678" s="5"/>
      <c r="D678" s="138"/>
      <c r="E678" s="5"/>
      <c r="F678" s="132"/>
      <c r="G678" s="5"/>
      <c r="H678" s="153"/>
      <c r="I678" s="91"/>
      <c r="J678" s="7"/>
      <c r="K678" s="7"/>
      <c r="L678" s="7"/>
      <c r="M678" s="7"/>
      <c r="N678" s="7"/>
      <c r="O678" s="7"/>
      <c r="P678" s="7"/>
      <c r="Q678" s="7"/>
      <c r="R678" s="7"/>
      <c r="CD678" s="75">
        <f t="shared" si="20"/>
        <v>0</v>
      </c>
      <c r="CE678" s="75">
        <f t="shared" si="21"/>
        <v>0</v>
      </c>
    </row>
    <row r="679" spans="1:83" ht="14.25" customHeight="1">
      <c r="A679" s="30"/>
      <c r="B679" s="76">
        <v>673</v>
      </c>
      <c r="C679" s="5"/>
      <c r="D679" s="138"/>
      <c r="E679" s="5"/>
      <c r="F679" s="132"/>
      <c r="G679" s="5"/>
      <c r="H679" s="153"/>
      <c r="I679" s="91"/>
      <c r="J679" s="7"/>
      <c r="K679" s="7"/>
      <c r="L679" s="7"/>
      <c r="M679" s="7"/>
      <c r="N679" s="7"/>
      <c r="O679" s="7"/>
      <c r="P679" s="7"/>
      <c r="Q679" s="7"/>
      <c r="R679" s="7"/>
      <c r="CD679" s="75">
        <f t="shared" si="20"/>
        <v>0</v>
      </c>
      <c r="CE679" s="75">
        <f t="shared" si="21"/>
        <v>0</v>
      </c>
    </row>
    <row r="680" spans="1:83" ht="14.25" customHeight="1">
      <c r="A680" s="30"/>
      <c r="B680" s="76">
        <v>674</v>
      </c>
      <c r="C680" s="5"/>
      <c r="D680" s="138"/>
      <c r="E680" s="5"/>
      <c r="F680" s="132"/>
      <c r="G680" s="5"/>
      <c r="H680" s="153"/>
      <c r="I680" s="91"/>
      <c r="J680" s="7"/>
      <c r="K680" s="7"/>
      <c r="L680" s="7"/>
      <c r="M680" s="7"/>
      <c r="N680" s="7"/>
      <c r="O680" s="7"/>
      <c r="P680" s="7"/>
      <c r="Q680" s="7"/>
      <c r="R680" s="7"/>
      <c r="CD680" s="75">
        <f t="shared" si="20"/>
        <v>0</v>
      </c>
      <c r="CE680" s="75">
        <f t="shared" si="21"/>
        <v>0</v>
      </c>
    </row>
    <row r="681" spans="1:83" ht="14.25" customHeight="1">
      <c r="A681" s="30"/>
      <c r="B681" s="76">
        <v>675</v>
      </c>
      <c r="C681" s="5"/>
      <c r="D681" s="138"/>
      <c r="E681" s="5"/>
      <c r="F681" s="132"/>
      <c r="G681" s="5"/>
      <c r="H681" s="153"/>
      <c r="I681" s="91"/>
      <c r="J681" s="7"/>
      <c r="K681" s="7"/>
      <c r="L681" s="7"/>
      <c r="M681" s="7"/>
      <c r="N681" s="7"/>
      <c r="O681" s="7"/>
      <c r="P681" s="7"/>
      <c r="Q681" s="7"/>
      <c r="R681" s="7"/>
      <c r="CD681" s="75">
        <f t="shared" si="20"/>
        <v>0</v>
      </c>
      <c r="CE681" s="75">
        <f t="shared" si="21"/>
        <v>0</v>
      </c>
    </row>
    <row r="682" spans="1:83" ht="14.25" customHeight="1">
      <c r="A682" s="30"/>
      <c r="B682" s="76">
        <v>676</v>
      </c>
      <c r="C682" s="5"/>
      <c r="D682" s="138"/>
      <c r="E682" s="5"/>
      <c r="F682" s="132"/>
      <c r="G682" s="5"/>
      <c r="H682" s="153"/>
      <c r="I682" s="91"/>
      <c r="J682" s="7"/>
      <c r="K682" s="7"/>
      <c r="L682" s="7"/>
      <c r="M682" s="7"/>
      <c r="N682" s="7"/>
      <c r="O682" s="7"/>
      <c r="P682" s="7"/>
      <c r="Q682" s="7"/>
      <c r="R682" s="7"/>
      <c r="CD682" s="75">
        <f t="shared" si="20"/>
        <v>0</v>
      </c>
      <c r="CE682" s="75">
        <f t="shared" si="21"/>
        <v>0</v>
      </c>
    </row>
    <row r="683" spans="1:83" ht="14.25" customHeight="1">
      <c r="A683" s="30"/>
      <c r="B683" s="76">
        <v>677</v>
      </c>
      <c r="C683" s="5"/>
      <c r="D683" s="138"/>
      <c r="E683" s="5"/>
      <c r="F683" s="132"/>
      <c r="G683" s="5"/>
      <c r="H683" s="153"/>
      <c r="I683" s="91"/>
      <c r="J683" s="7"/>
      <c r="K683" s="7"/>
      <c r="L683" s="7"/>
      <c r="M683" s="7"/>
      <c r="N683" s="7"/>
      <c r="O683" s="7"/>
      <c r="P683" s="7"/>
      <c r="Q683" s="7"/>
      <c r="R683" s="7"/>
      <c r="CD683" s="75">
        <f t="shared" si="20"/>
        <v>0</v>
      </c>
      <c r="CE683" s="75">
        <f t="shared" si="21"/>
        <v>0</v>
      </c>
    </row>
    <row r="684" spans="1:83" ht="14.25" customHeight="1">
      <c r="A684" s="30"/>
      <c r="B684" s="76">
        <v>678</v>
      </c>
      <c r="C684" s="5"/>
      <c r="D684" s="138"/>
      <c r="E684" s="5"/>
      <c r="F684" s="132"/>
      <c r="G684" s="5"/>
      <c r="H684" s="153"/>
      <c r="I684" s="91"/>
      <c r="J684" s="7"/>
      <c r="K684" s="7"/>
      <c r="L684" s="7"/>
      <c r="M684" s="7"/>
      <c r="N684" s="7"/>
      <c r="O684" s="7"/>
      <c r="P684" s="7"/>
      <c r="Q684" s="7"/>
      <c r="R684" s="7"/>
      <c r="CD684" s="75">
        <f t="shared" si="20"/>
        <v>0</v>
      </c>
      <c r="CE684" s="75">
        <f t="shared" si="21"/>
        <v>0</v>
      </c>
    </row>
    <row r="685" spans="1:83" ht="14.25" customHeight="1">
      <c r="A685" s="30"/>
      <c r="B685" s="76">
        <v>679</v>
      </c>
      <c r="C685" s="5"/>
      <c r="D685" s="138"/>
      <c r="E685" s="5"/>
      <c r="F685" s="132"/>
      <c r="G685" s="5"/>
      <c r="H685" s="153"/>
      <c r="I685" s="91"/>
      <c r="J685" s="7"/>
      <c r="K685" s="7"/>
      <c r="L685" s="7"/>
      <c r="M685" s="7"/>
      <c r="N685" s="7"/>
      <c r="O685" s="7"/>
      <c r="P685" s="7"/>
      <c r="Q685" s="7"/>
      <c r="R685" s="7"/>
      <c r="CD685" s="75">
        <f t="shared" si="20"/>
        <v>0</v>
      </c>
      <c r="CE685" s="75">
        <f t="shared" si="21"/>
        <v>0</v>
      </c>
    </row>
    <row r="686" spans="1:83" ht="14.25" customHeight="1">
      <c r="A686" s="30"/>
      <c r="B686" s="76">
        <v>680</v>
      </c>
      <c r="C686" s="5"/>
      <c r="D686" s="138"/>
      <c r="E686" s="5"/>
      <c r="F686" s="132"/>
      <c r="G686" s="5"/>
      <c r="H686" s="153"/>
      <c r="I686" s="91"/>
      <c r="J686" s="7"/>
      <c r="K686" s="7"/>
      <c r="L686" s="7"/>
      <c r="M686" s="7"/>
      <c r="N686" s="7"/>
      <c r="O686" s="7"/>
      <c r="P686" s="7"/>
      <c r="Q686" s="7"/>
      <c r="R686" s="7"/>
      <c r="CD686" s="75">
        <f t="shared" si="20"/>
        <v>0</v>
      </c>
      <c r="CE686" s="75">
        <f t="shared" si="21"/>
        <v>0</v>
      </c>
    </row>
    <row r="687" spans="1:83" ht="14.25" customHeight="1">
      <c r="A687" s="30"/>
      <c r="B687" s="76">
        <v>681</v>
      </c>
      <c r="C687" s="5"/>
      <c r="D687" s="138"/>
      <c r="E687" s="5"/>
      <c r="F687" s="132"/>
      <c r="G687" s="5"/>
      <c r="H687" s="153"/>
      <c r="I687" s="91"/>
      <c r="J687" s="7"/>
      <c r="K687" s="7"/>
      <c r="L687" s="7"/>
      <c r="M687" s="7"/>
      <c r="N687" s="7"/>
      <c r="O687" s="7"/>
      <c r="P687" s="7"/>
      <c r="Q687" s="7"/>
      <c r="R687" s="7"/>
      <c r="CD687" s="75">
        <f t="shared" si="20"/>
        <v>0</v>
      </c>
      <c r="CE687" s="75">
        <f t="shared" si="21"/>
        <v>0</v>
      </c>
    </row>
    <row r="688" spans="1:83" ht="14.25" customHeight="1">
      <c r="A688" s="30"/>
      <c r="B688" s="76">
        <v>682</v>
      </c>
      <c r="C688" s="5"/>
      <c r="D688" s="138"/>
      <c r="E688" s="5"/>
      <c r="F688" s="132"/>
      <c r="G688" s="5"/>
      <c r="H688" s="153"/>
      <c r="I688" s="91"/>
      <c r="J688" s="7"/>
      <c r="K688" s="7"/>
      <c r="L688" s="7"/>
      <c r="M688" s="7"/>
      <c r="N688" s="7"/>
      <c r="O688" s="7"/>
      <c r="P688" s="7"/>
      <c r="Q688" s="7"/>
      <c r="R688" s="7"/>
      <c r="CD688" s="75">
        <f t="shared" si="20"/>
        <v>0</v>
      </c>
      <c r="CE688" s="75">
        <f t="shared" si="21"/>
        <v>0</v>
      </c>
    </row>
    <row r="689" spans="1:83" ht="14.25" customHeight="1">
      <c r="A689" s="30"/>
      <c r="B689" s="76">
        <v>683</v>
      </c>
      <c r="C689" s="5"/>
      <c r="D689" s="138"/>
      <c r="E689" s="5"/>
      <c r="F689" s="132"/>
      <c r="G689" s="5"/>
      <c r="H689" s="153"/>
      <c r="I689" s="91"/>
      <c r="J689" s="7"/>
      <c r="K689" s="7"/>
      <c r="L689" s="7"/>
      <c r="M689" s="7"/>
      <c r="N689" s="7"/>
      <c r="O689" s="7"/>
      <c r="P689" s="7"/>
      <c r="Q689" s="7"/>
      <c r="R689" s="7"/>
      <c r="CD689" s="75">
        <f t="shared" si="20"/>
        <v>0</v>
      </c>
      <c r="CE689" s="75">
        <f t="shared" si="21"/>
        <v>0</v>
      </c>
    </row>
    <row r="690" spans="1:83" ht="14.25" customHeight="1">
      <c r="A690" s="30"/>
      <c r="B690" s="76">
        <v>684</v>
      </c>
      <c r="C690" s="5"/>
      <c r="D690" s="138"/>
      <c r="E690" s="5"/>
      <c r="F690" s="132"/>
      <c r="G690" s="5"/>
      <c r="H690" s="153"/>
      <c r="I690" s="91"/>
      <c r="J690" s="7"/>
      <c r="K690" s="7"/>
      <c r="L690" s="7"/>
      <c r="M690" s="7"/>
      <c r="N690" s="7"/>
      <c r="O690" s="7"/>
      <c r="P690" s="7"/>
      <c r="Q690" s="7"/>
      <c r="R690" s="7"/>
      <c r="CD690" s="75">
        <f t="shared" si="20"/>
        <v>0</v>
      </c>
      <c r="CE690" s="75">
        <f t="shared" si="21"/>
        <v>0</v>
      </c>
    </row>
    <row r="691" spans="1:83" ht="14.25" customHeight="1">
      <c r="A691" s="30"/>
      <c r="B691" s="76">
        <v>685</v>
      </c>
      <c r="C691" s="5"/>
      <c r="D691" s="138"/>
      <c r="E691" s="5"/>
      <c r="F691" s="132"/>
      <c r="G691" s="5"/>
      <c r="H691" s="153"/>
      <c r="I691" s="91"/>
      <c r="J691" s="7"/>
      <c r="K691" s="7"/>
      <c r="L691" s="7"/>
      <c r="M691" s="7"/>
      <c r="N691" s="7"/>
      <c r="O691" s="7"/>
      <c r="P691" s="7"/>
      <c r="Q691" s="7"/>
      <c r="R691" s="7"/>
      <c r="CD691" s="75">
        <f t="shared" si="20"/>
        <v>0</v>
      </c>
      <c r="CE691" s="75">
        <f t="shared" si="21"/>
        <v>0</v>
      </c>
    </row>
    <row r="692" spans="1:83" ht="14.25" customHeight="1">
      <c r="A692" s="30"/>
      <c r="B692" s="76">
        <v>686</v>
      </c>
      <c r="C692" s="5"/>
      <c r="D692" s="138"/>
      <c r="E692" s="5"/>
      <c r="F692" s="132"/>
      <c r="G692" s="5"/>
      <c r="H692" s="153"/>
      <c r="I692" s="91"/>
      <c r="J692" s="7"/>
      <c r="K692" s="7"/>
      <c r="L692" s="7"/>
      <c r="M692" s="7"/>
      <c r="N692" s="7"/>
      <c r="O692" s="7"/>
      <c r="P692" s="7"/>
      <c r="Q692" s="7"/>
      <c r="R692" s="7"/>
      <c r="CD692" s="75">
        <f t="shared" si="20"/>
        <v>0</v>
      </c>
      <c r="CE692" s="75">
        <f t="shared" si="21"/>
        <v>0</v>
      </c>
    </row>
    <row r="693" spans="1:83" ht="14.25" customHeight="1">
      <c r="A693" s="30"/>
      <c r="B693" s="76">
        <v>687</v>
      </c>
      <c r="C693" s="5"/>
      <c r="D693" s="138"/>
      <c r="E693" s="5"/>
      <c r="F693" s="132"/>
      <c r="G693" s="5"/>
      <c r="H693" s="153"/>
      <c r="I693" s="91"/>
      <c r="J693" s="7"/>
      <c r="K693" s="7"/>
      <c r="L693" s="7"/>
      <c r="M693" s="7"/>
      <c r="N693" s="7"/>
      <c r="O693" s="7"/>
      <c r="P693" s="7"/>
      <c r="Q693" s="7"/>
      <c r="R693" s="7"/>
      <c r="CD693" s="75">
        <f t="shared" si="20"/>
        <v>0</v>
      </c>
      <c r="CE693" s="75">
        <f t="shared" si="21"/>
        <v>0</v>
      </c>
    </row>
    <row r="694" spans="1:83" ht="14.25" customHeight="1">
      <c r="A694" s="30"/>
      <c r="B694" s="76">
        <v>688</v>
      </c>
      <c r="C694" s="5"/>
      <c r="D694" s="138"/>
      <c r="E694" s="5"/>
      <c r="F694" s="132"/>
      <c r="G694" s="5"/>
      <c r="H694" s="153"/>
      <c r="I694" s="91"/>
      <c r="J694" s="7"/>
      <c r="K694" s="7"/>
      <c r="L694" s="7"/>
      <c r="M694" s="7"/>
      <c r="N694" s="7"/>
      <c r="O694" s="7"/>
      <c r="P694" s="7"/>
      <c r="Q694" s="7"/>
      <c r="R694" s="7"/>
      <c r="CD694" s="75">
        <f t="shared" si="20"/>
        <v>0</v>
      </c>
      <c r="CE694" s="75">
        <f t="shared" si="21"/>
        <v>0</v>
      </c>
    </row>
    <row r="695" spans="1:83" ht="14.25" customHeight="1">
      <c r="A695" s="30"/>
      <c r="B695" s="76">
        <v>689</v>
      </c>
      <c r="C695" s="5"/>
      <c r="D695" s="138"/>
      <c r="E695" s="5"/>
      <c r="F695" s="132"/>
      <c r="G695" s="5"/>
      <c r="H695" s="153"/>
      <c r="I695" s="91"/>
      <c r="J695" s="7"/>
      <c r="K695" s="7"/>
      <c r="L695" s="7"/>
      <c r="M695" s="7"/>
      <c r="N695" s="7"/>
      <c r="O695" s="7"/>
      <c r="P695" s="7"/>
      <c r="Q695" s="7"/>
      <c r="R695" s="7"/>
      <c r="CD695" s="75">
        <f t="shared" si="20"/>
        <v>0</v>
      </c>
      <c r="CE695" s="75">
        <f t="shared" si="21"/>
        <v>0</v>
      </c>
    </row>
    <row r="696" spans="1:83" ht="14.25" customHeight="1">
      <c r="A696" s="30"/>
      <c r="B696" s="76">
        <v>690</v>
      </c>
      <c r="C696" s="5"/>
      <c r="D696" s="138"/>
      <c r="E696" s="5"/>
      <c r="F696" s="132"/>
      <c r="G696" s="5"/>
      <c r="H696" s="153"/>
      <c r="I696" s="91"/>
      <c r="J696" s="7"/>
      <c r="K696" s="7"/>
      <c r="L696" s="7"/>
      <c r="M696" s="7"/>
      <c r="N696" s="7"/>
      <c r="O696" s="7"/>
      <c r="P696" s="7"/>
      <c r="Q696" s="7"/>
      <c r="R696" s="7"/>
      <c r="CD696" s="75">
        <f t="shared" si="20"/>
        <v>0</v>
      </c>
      <c r="CE696" s="75">
        <f t="shared" si="21"/>
        <v>0</v>
      </c>
    </row>
    <row r="697" spans="1:83" ht="14.25" customHeight="1">
      <c r="A697" s="30"/>
      <c r="B697" s="76">
        <v>691</v>
      </c>
      <c r="C697" s="5"/>
      <c r="D697" s="138"/>
      <c r="E697" s="5"/>
      <c r="F697" s="132"/>
      <c r="G697" s="5"/>
      <c r="H697" s="153"/>
      <c r="I697" s="91"/>
      <c r="J697" s="7"/>
      <c r="K697" s="7"/>
      <c r="L697" s="7"/>
      <c r="M697" s="7"/>
      <c r="N697" s="7"/>
      <c r="O697" s="7"/>
      <c r="P697" s="7"/>
      <c r="Q697" s="7"/>
      <c r="R697" s="7"/>
      <c r="CD697" s="75">
        <f t="shared" si="20"/>
        <v>0</v>
      </c>
      <c r="CE697" s="75">
        <f t="shared" si="21"/>
        <v>0</v>
      </c>
    </row>
    <row r="698" spans="1:83" ht="14.25" customHeight="1">
      <c r="A698" s="30"/>
      <c r="B698" s="76">
        <v>692</v>
      </c>
      <c r="C698" s="5"/>
      <c r="D698" s="138"/>
      <c r="E698" s="5"/>
      <c r="F698" s="132"/>
      <c r="G698" s="5"/>
      <c r="H698" s="153"/>
      <c r="I698" s="91"/>
      <c r="J698" s="7"/>
      <c r="K698" s="7"/>
      <c r="L698" s="7"/>
      <c r="M698" s="7"/>
      <c r="N698" s="7"/>
      <c r="O698" s="7"/>
      <c r="P698" s="7"/>
      <c r="Q698" s="7"/>
      <c r="R698" s="7"/>
      <c r="CD698" s="75">
        <f t="shared" si="20"/>
        <v>0</v>
      </c>
      <c r="CE698" s="75">
        <f t="shared" si="21"/>
        <v>0</v>
      </c>
    </row>
    <row r="699" spans="1:83" ht="14.25" customHeight="1">
      <c r="A699" s="30"/>
      <c r="B699" s="76">
        <v>693</v>
      </c>
      <c r="C699" s="5"/>
      <c r="D699" s="138"/>
      <c r="E699" s="5"/>
      <c r="F699" s="132"/>
      <c r="G699" s="5"/>
      <c r="H699" s="153"/>
      <c r="I699" s="91"/>
      <c r="J699" s="7"/>
      <c r="K699" s="7"/>
      <c r="L699" s="7"/>
      <c r="M699" s="7"/>
      <c r="N699" s="7"/>
      <c r="O699" s="7"/>
      <c r="P699" s="7"/>
      <c r="Q699" s="7"/>
      <c r="R699" s="7"/>
      <c r="CD699" s="75">
        <f t="shared" si="20"/>
        <v>0</v>
      </c>
      <c r="CE699" s="75">
        <f t="shared" si="21"/>
        <v>0</v>
      </c>
    </row>
    <row r="700" spans="1:83" ht="14.25" customHeight="1">
      <c r="A700" s="30"/>
      <c r="B700" s="76">
        <v>694</v>
      </c>
      <c r="C700" s="5"/>
      <c r="D700" s="138"/>
      <c r="E700" s="5"/>
      <c r="F700" s="132"/>
      <c r="G700" s="5"/>
      <c r="H700" s="153"/>
      <c r="I700" s="91"/>
      <c r="J700" s="7"/>
      <c r="K700" s="7"/>
      <c r="L700" s="7"/>
      <c r="M700" s="7"/>
      <c r="N700" s="7"/>
      <c r="O700" s="7"/>
      <c r="P700" s="7"/>
      <c r="Q700" s="7"/>
      <c r="R700" s="7"/>
      <c r="CD700" s="75">
        <f t="shared" si="20"/>
        <v>0</v>
      </c>
      <c r="CE700" s="75">
        <f t="shared" si="21"/>
        <v>0</v>
      </c>
    </row>
    <row r="701" spans="1:83" ht="14.25" customHeight="1">
      <c r="A701" s="30"/>
      <c r="B701" s="76">
        <v>695</v>
      </c>
      <c r="C701" s="5"/>
      <c r="D701" s="138"/>
      <c r="E701" s="5"/>
      <c r="F701" s="132"/>
      <c r="G701" s="5"/>
      <c r="H701" s="153"/>
      <c r="I701" s="91"/>
      <c r="J701" s="7"/>
      <c r="K701" s="7"/>
      <c r="L701" s="7"/>
      <c r="M701" s="7"/>
      <c r="N701" s="7"/>
      <c r="O701" s="7"/>
      <c r="P701" s="7"/>
      <c r="Q701" s="7"/>
      <c r="R701" s="7"/>
      <c r="CD701" s="75">
        <f t="shared" si="20"/>
        <v>0</v>
      </c>
      <c r="CE701" s="75">
        <f t="shared" si="21"/>
        <v>0</v>
      </c>
    </row>
    <row r="702" spans="1:83" ht="14.25" customHeight="1">
      <c r="A702" s="30"/>
      <c r="B702" s="76">
        <v>696</v>
      </c>
      <c r="C702" s="5"/>
      <c r="D702" s="138"/>
      <c r="E702" s="5"/>
      <c r="F702" s="132"/>
      <c r="G702" s="5"/>
      <c r="H702" s="153"/>
      <c r="I702" s="91"/>
      <c r="J702" s="7"/>
      <c r="K702" s="7"/>
      <c r="L702" s="7"/>
      <c r="M702" s="7"/>
      <c r="N702" s="7"/>
      <c r="O702" s="7"/>
      <c r="P702" s="7"/>
      <c r="Q702" s="7"/>
      <c r="R702" s="7"/>
      <c r="CD702" s="75">
        <f t="shared" si="20"/>
        <v>0</v>
      </c>
      <c r="CE702" s="75">
        <f t="shared" si="21"/>
        <v>0</v>
      </c>
    </row>
    <row r="703" spans="1:83" ht="14.25" customHeight="1">
      <c r="A703" s="30"/>
      <c r="B703" s="76">
        <v>697</v>
      </c>
      <c r="C703" s="5"/>
      <c r="D703" s="138"/>
      <c r="E703" s="5"/>
      <c r="F703" s="132"/>
      <c r="G703" s="5"/>
      <c r="H703" s="153"/>
      <c r="I703" s="91"/>
      <c r="J703" s="7"/>
      <c r="K703" s="7"/>
      <c r="L703" s="7"/>
      <c r="M703" s="7"/>
      <c r="N703" s="7"/>
      <c r="O703" s="7"/>
      <c r="P703" s="7"/>
      <c r="Q703" s="7"/>
      <c r="R703" s="7"/>
      <c r="CD703" s="75">
        <f t="shared" si="20"/>
        <v>0</v>
      </c>
      <c r="CE703" s="75">
        <f t="shared" si="21"/>
        <v>0</v>
      </c>
    </row>
    <row r="704" spans="1:83" ht="14.25" customHeight="1">
      <c r="A704" s="30"/>
      <c r="B704" s="76">
        <v>698</v>
      </c>
      <c r="C704" s="5"/>
      <c r="D704" s="138"/>
      <c r="E704" s="5"/>
      <c r="F704" s="132"/>
      <c r="G704" s="5"/>
      <c r="H704" s="153"/>
      <c r="I704" s="91"/>
      <c r="J704" s="7"/>
      <c r="K704" s="7"/>
      <c r="L704" s="7"/>
      <c r="M704" s="7"/>
      <c r="N704" s="7"/>
      <c r="O704" s="7"/>
      <c r="P704" s="7"/>
      <c r="Q704" s="7"/>
      <c r="R704" s="7"/>
      <c r="CD704" s="75">
        <f t="shared" si="20"/>
        <v>0</v>
      </c>
      <c r="CE704" s="75">
        <f t="shared" si="21"/>
        <v>0</v>
      </c>
    </row>
    <row r="705" spans="1:83" ht="14.25" customHeight="1">
      <c r="A705" s="30"/>
      <c r="B705" s="76">
        <v>699</v>
      </c>
      <c r="C705" s="5"/>
      <c r="D705" s="138"/>
      <c r="E705" s="5"/>
      <c r="F705" s="132"/>
      <c r="G705" s="5"/>
      <c r="H705" s="153"/>
      <c r="I705" s="91"/>
      <c r="J705" s="7"/>
      <c r="K705" s="7"/>
      <c r="L705" s="7"/>
      <c r="M705" s="7"/>
      <c r="N705" s="7"/>
      <c r="O705" s="7"/>
      <c r="P705" s="7"/>
      <c r="Q705" s="7"/>
      <c r="R705" s="7"/>
      <c r="CD705" s="75">
        <f t="shared" si="20"/>
        <v>0</v>
      </c>
      <c r="CE705" s="75">
        <f t="shared" si="21"/>
        <v>0</v>
      </c>
    </row>
    <row r="706" spans="1:83" ht="14.25" customHeight="1">
      <c r="A706" s="30"/>
      <c r="B706" s="76">
        <v>700</v>
      </c>
      <c r="C706" s="5"/>
      <c r="D706" s="138"/>
      <c r="E706" s="5"/>
      <c r="F706" s="132"/>
      <c r="G706" s="5"/>
      <c r="H706" s="153"/>
      <c r="I706" s="91"/>
      <c r="J706" s="7"/>
      <c r="K706" s="7"/>
      <c r="L706" s="7"/>
      <c r="M706" s="7"/>
      <c r="N706" s="7"/>
      <c r="O706" s="7"/>
      <c r="P706" s="7"/>
      <c r="Q706" s="7"/>
      <c r="R706" s="7"/>
      <c r="CD706" s="75">
        <f t="shared" si="20"/>
        <v>0</v>
      </c>
      <c r="CE706" s="75">
        <f t="shared" si="21"/>
        <v>0</v>
      </c>
    </row>
    <row r="707" spans="1:83" ht="14.25" customHeight="1">
      <c r="A707" s="30"/>
      <c r="B707" s="76">
        <v>701</v>
      </c>
      <c r="C707" s="5"/>
      <c r="D707" s="138"/>
      <c r="E707" s="5"/>
      <c r="F707" s="132"/>
      <c r="G707" s="5"/>
      <c r="H707" s="153"/>
      <c r="I707" s="91"/>
      <c r="J707" s="7"/>
      <c r="K707" s="7"/>
      <c r="L707" s="7"/>
      <c r="M707" s="7"/>
      <c r="N707" s="7"/>
      <c r="O707" s="7"/>
      <c r="P707" s="7"/>
      <c r="Q707" s="7"/>
      <c r="R707" s="7"/>
      <c r="CD707" s="75">
        <f t="shared" si="20"/>
        <v>0</v>
      </c>
      <c r="CE707" s="75">
        <f t="shared" si="21"/>
        <v>0</v>
      </c>
    </row>
    <row r="708" spans="1:83" ht="14.25" customHeight="1">
      <c r="A708" s="30"/>
      <c r="B708" s="76">
        <v>702</v>
      </c>
      <c r="C708" s="5"/>
      <c r="D708" s="138"/>
      <c r="E708" s="5"/>
      <c r="F708" s="132"/>
      <c r="G708" s="5"/>
      <c r="H708" s="153"/>
      <c r="I708" s="91"/>
      <c r="J708" s="7"/>
      <c r="K708" s="7"/>
      <c r="L708" s="7"/>
      <c r="M708" s="7"/>
      <c r="N708" s="7"/>
      <c r="O708" s="7"/>
      <c r="P708" s="7"/>
      <c r="Q708" s="7"/>
      <c r="R708" s="7"/>
      <c r="CD708" s="75">
        <f t="shared" si="20"/>
        <v>0</v>
      </c>
      <c r="CE708" s="75">
        <f t="shared" si="21"/>
        <v>0</v>
      </c>
    </row>
    <row r="709" spans="1:83" ht="14.25" customHeight="1">
      <c r="A709" s="30"/>
      <c r="B709" s="76">
        <v>703</v>
      </c>
      <c r="C709" s="5"/>
      <c r="D709" s="138"/>
      <c r="E709" s="5"/>
      <c r="F709" s="132"/>
      <c r="G709" s="5"/>
      <c r="H709" s="153"/>
      <c r="I709" s="91"/>
      <c r="J709" s="7"/>
      <c r="K709" s="7"/>
      <c r="L709" s="7"/>
      <c r="M709" s="7"/>
      <c r="N709" s="7"/>
      <c r="O709" s="7"/>
      <c r="P709" s="7"/>
      <c r="Q709" s="7"/>
      <c r="R709" s="7"/>
      <c r="CD709" s="75">
        <f t="shared" si="20"/>
        <v>0</v>
      </c>
      <c r="CE709" s="75">
        <f t="shared" si="21"/>
        <v>0</v>
      </c>
    </row>
    <row r="710" spans="1:83" ht="14.25" customHeight="1">
      <c r="A710" s="30"/>
      <c r="B710" s="76">
        <v>704</v>
      </c>
      <c r="C710" s="5"/>
      <c r="D710" s="138"/>
      <c r="E710" s="5"/>
      <c r="F710" s="132"/>
      <c r="G710" s="5"/>
      <c r="H710" s="153"/>
      <c r="I710" s="91"/>
      <c r="J710" s="7"/>
      <c r="K710" s="7"/>
      <c r="L710" s="7"/>
      <c r="M710" s="7"/>
      <c r="N710" s="7"/>
      <c r="O710" s="7"/>
      <c r="P710" s="7"/>
      <c r="Q710" s="7"/>
      <c r="R710" s="7"/>
      <c r="CD710" s="75">
        <f t="shared" si="20"/>
        <v>0</v>
      </c>
      <c r="CE710" s="75">
        <f t="shared" si="21"/>
        <v>0</v>
      </c>
    </row>
    <row r="711" spans="1:83" ht="14.25" customHeight="1">
      <c r="A711" s="30"/>
      <c r="B711" s="76">
        <v>705</v>
      </c>
      <c r="C711" s="5"/>
      <c r="D711" s="138"/>
      <c r="E711" s="5"/>
      <c r="F711" s="132"/>
      <c r="G711" s="5"/>
      <c r="H711" s="153"/>
      <c r="I711" s="91"/>
      <c r="J711" s="7"/>
      <c r="K711" s="7"/>
      <c r="L711" s="7"/>
      <c r="M711" s="7"/>
      <c r="N711" s="7"/>
      <c r="O711" s="7"/>
      <c r="P711" s="7"/>
      <c r="Q711" s="7"/>
      <c r="R711" s="7"/>
      <c r="CD711" s="75">
        <f t="shared" ref="CD711:CD774" si="22">IF(C711&lt;&gt;"",1,0)</f>
        <v>0</v>
      </c>
      <c r="CE711" s="75">
        <f t="shared" ref="CE711:CE774" si="23">IF(CD711=1,IF(E711&lt;&gt;"",IF(E711&lt;400,1,0),0),0)</f>
        <v>0</v>
      </c>
    </row>
    <row r="712" spans="1:83" ht="14.25" customHeight="1">
      <c r="A712" s="30"/>
      <c r="B712" s="76">
        <v>706</v>
      </c>
      <c r="C712" s="5"/>
      <c r="D712" s="138"/>
      <c r="E712" s="5"/>
      <c r="F712" s="132"/>
      <c r="G712" s="5"/>
      <c r="H712" s="153"/>
      <c r="I712" s="91"/>
      <c r="J712" s="7"/>
      <c r="K712" s="7"/>
      <c r="L712" s="7"/>
      <c r="M712" s="7"/>
      <c r="N712" s="7"/>
      <c r="O712" s="7"/>
      <c r="P712" s="7"/>
      <c r="Q712" s="7"/>
      <c r="R712" s="7"/>
      <c r="CD712" s="75">
        <f t="shared" si="22"/>
        <v>0</v>
      </c>
      <c r="CE712" s="75">
        <f t="shared" si="23"/>
        <v>0</v>
      </c>
    </row>
    <row r="713" spans="1:83" ht="14.25" customHeight="1">
      <c r="A713" s="30"/>
      <c r="B713" s="76">
        <v>707</v>
      </c>
      <c r="C713" s="5"/>
      <c r="D713" s="138"/>
      <c r="E713" s="5"/>
      <c r="F713" s="132"/>
      <c r="G713" s="5"/>
      <c r="H713" s="153"/>
      <c r="I713" s="91"/>
      <c r="J713" s="7"/>
      <c r="K713" s="7"/>
      <c r="L713" s="7"/>
      <c r="M713" s="7"/>
      <c r="N713" s="7"/>
      <c r="O713" s="7"/>
      <c r="P713" s="7"/>
      <c r="Q713" s="7"/>
      <c r="R713" s="7"/>
      <c r="CD713" s="75">
        <f t="shared" si="22"/>
        <v>0</v>
      </c>
      <c r="CE713" s="75">
        <f t="shared" si="23"/>
        <v>0</v>
      </c>
    </row>
    <row r="714" spans="1:83" ht="14.25" customHeight="1">
      <c r="A714" s="30"/>
      <c r="B714" s="76">
        <v>708</v>
      </c>
      <c r="C714" s="5"/>
      <c r="D714" s="138"/>
      <c r="E714" s="5"/>
      <c r="F714" s="132"/>
      <c r="G714" s="5"/>
      <c r="H714" s="153"/>
      <c r="I714" s="91"/>
      <c r="J714" s="7"/>
      <c r="K714" s="7"/>
      <c r="L714" s="7"/>
      <c r="M714" s="7"/>
      <c r="N714" s="7"/>
      <c r="O714" s="7"/>
      <c r="P714" s="7"/>
      <c r="Q714" s="7"/>
      <c r="R714" s="7"/>
      <c r="CD714" s="75">
        <f t="shared" si="22"/>
        <v>0</v>
      </c>
      <c r="CE714" s="75">
        <f t="shared" si="23"/>
        <v>0</v>
      </c>
    </row>
    <row r="715" spans="1:83" ht="14.25" customHeight="1">
      <c r="A715" s="30"/>
      <c r="B715" s="76">
        <v>709</v>
      </c>
      <c r="C715" s="5"/>
      <c r="D715" s="138"/>
      <c r="E715" s="5"/>
      <c r="F715" s="132"/>
      <c r="G715" s="5"/>
      <c r="H715" s="153"/>
      <c r="I715" s="91"/>
      <c r="J715" s="7"/>
      <c r="K715" s="7"/>
      <c r="L715" s="7"/>
      <c r="M715" s="7"/>
      <c r="N715" s="7"/>
      <c r="O715" s="7"/>
      <c r="P715" s="7"/>
      <c r="Q715" s="7"/>
      <c r="R715" s="7"/>
      <c r="CD715" s="75">
        <f t="shared" si="22"/>
        <v>0</v>
      </c>
      <c r="CE715" s="75">
        <f t="shared" si="23"/>
        <v>0</v>
      </c>
    </row>
    <row r="716" spans="1:83" ht="14.25" customHeight="1">
      <c r="A716" s="30"/>
      <c r="B716" s="76">
        <v>710</v>
      </c>
      <c r="C716" s="5"/>
      <c r="D716" s="138"/>
      <c r="E716" s="5"/>
      <c r="F716" s="132"/>
      <c r="G716" s="5"/>
      <c r="H716" s="153"/>
      <c r="I716" s="91"/>
      <c r="J716" s="7"/>
      <c r="K716" s="7"/>
      <c r="L716" s="7"/>
      <c r="M716" s="7"/>
      <c r="N716" s="7"/>
      <c r="O716" s="7"/>
      <c r="P716" s="7"/>
      <c r="Q716" s="7"/>
      <c r="R716" s="7"/>
      <c r="CD716" s="75">
        <f t="shared" si="22"/>
        <v>0</v>
      </c>
      <c r="CE716" s="75">
        <f t="shared" si="23"/>
        <v>0</v>
      </c>
    </row>
    <row r="717" spans="1:83" ht="14.25" customHeight="1">
      <c r="A717" s="30"/>
      <c r="B717" s="76">
        <v>711</v>
      </c>
      <c r="C717" s="5"/>
      <c r="D717" s="138"/>
      <c r="E717" s="5"/>
      <c r="F717" s="132"/>
      <c r="G717" s="5"/>
      <c r="H717" s="153"/>
      <c r="I717" s="91"/>
      <c r="J717" s="7"/>
      <c r="K717" s="7"/>
      <c r="L717" s="7"/>
      <c r="M717" s="7"/>
      <c r="N717" s="7"/>
      <c r="O717" s="7"/>
      <c r="P717" s="7"/>
      <c r="Q717" s="7"/>
      <c r="R717" s="7"/>
      <c r="CD717" s="75">
        <f t="shared" si="22"/>
        <v>0</v>
      </c>
      <c r="CE717" s="75">
        <f t="shared" si="23"/>
        <v>0</v>
      </c>
    </row>
    <row r="718" spans="1:83" ht="14.25" customHeight="1">
      <c r="A718" s="30"/>
      <c r="B718" s="76">
        <v>712</v>
      </c>
      <c r="C718" s="5"/>
      <c r="D718" s="138"/>
      <c r="E718" s="5"/>
      <c r="F718" s="132"/>
      <c r="G718" s="5"/>
      <c r="H718" s="153"/>
      <c r="I718" s="91"/>
      <c r="J718" s="7"/>
      <c r="K718" s="7"/>
      <c r="L718" s="7"/>
      <c r="M718" s="7"/>
      <c r="N718" s="7"/>
      <c r="O718" s="7"/>
      <c r="P718" s="7"/>
      <c r="Q718" s="7"/>
      <c r="R718" s="7"/>
      <c r="CD718" s="75">
        <f t="shared" si="22"/>
        <v>0</v>
      </c>
      <c r="CE718" s="75">
        <f t="shared" si="23"/>
        <v>0</v>
      </c>
    </row>
    <row r="719" spans="1:83" ht="14.25" customHeight="1">
      <c r="A719" s="30"/>
      <c r="B719" s="76">
        <v>713</v>
      </c>
      <c r="C719" s="5"/>
      <c r="D719" s="138"/>
      <c r="E719" s="5"/>
      <c r="F719" s="132"/>
      <c r="G719" s="5"/>
      <c r="H719" s="153"/>
      <c r="I719" s="91"/>
      <c r="J719" s="7"/>
      <c r="K719" s="7"/>
      <c r="L719" s="7"/>
      <c r="M719" s="7"/>
      <c r="N719" s="7"/>
      <c r="O719" s="7"/>
      <c r="P719" s="7"/>
      <c r="Q719" s="7"/>
      <c r="R719" s="7"/>
      <c r="CD719" s="75">
        <f t="shared" si="22"/>
        <v>0</v>
      </c>
      <c r="CE719" s="75">
        <f t="shared" si="23"/>
        <v>0</v>
      </c>
    </row>
    <row r="720" spans="1:83" ht="14.25" customHeight="1">
      <c r="A720" s="30"/>
      <c r="B720" s="76">
        <v>714</v>
      </c>
      <c r="C720" s="5"/>
      <c r="D720" s="138"/>
      <c r="E720" s="5"/>
      <c r="F720" s="132"/>
      <c r="G720" s="5"/>
      <c r="H720" s="153"/>
      <c r="I720" s="91"/>
      <c r="J720" s="7"/>
      <c r="K720" s="7"/>
      <c r="L720" s="7"/>
      <c r="M720" s="7"/>
      <c r="N720" s="7"/>
      <c r="O720" s="7"/>
      <c r="P720" s="7"/>
      <c r="Q720" s="7"/>
      <c r="R720" s="7"/>
      <c r="CD720" s="75">
        <f t="shared" si="22"/>
        <v>0</v>
      </c>
      <c r="CE720" s="75">
        <f t="shared" si="23"/>
        <v>0</v>
      </c>
    </row>
    <row r="721" spans="1:83" ht="14.25" customHeight="1">
      <c r="A721" s="30"/>
      <c r="B721" s="76">
        <v>715</v>
      </c>
      <c r="C721" s="5"/>
      <c r="D721" s="138"/>
      <c r="E721" s="5"/>
      <c r="F721" s="132"/>
      <c r="G721" s="5"/>
      <c r="H721" s="153"/>
      <c r="I721" s="91"/>
      <c r="J721" s="7"/>
      <c r="K721" s="7"/>
      <c r="L721" s="7"/>
      <c r="M721" s="7"/>
      <c r="N721" s="7"/>
      <c r="O721" s="7"/>
      <c r="P721" s="7"/>
      <c r="Q721" s="7"/>
      <c r="R721" s="7"/>
      <c r="CD721" s="75">
        <f t="shared" si="22"/>
        <v>0</v>
      </c>
      <c r="CE721" s="75">
        <f t="shared" si="23"/>
        <v>0</v>
      </c>
    </row>
    <row r="722" spans="1:83" ht="14.25" customHeight="1">
      <c r="A722" s="30"/>
      <c r="B722" s="76">
        <v>716</v>
      </c>
      <c r="C722" s="5"/>
      <c r="D722" s="138"/>
      <c r="E722" s="5"/>
      <c r="F722" s="132"/>
      <c r="G722" s="5"/>
      <c r="H722" s="153"/>
      <c r="I722" s="91"/>
      <c r="J722" s="7"/>
      <c r="K722" s="7"/>
      <c r="L722" s="7"/>
      <c r="M722" s="7"/>
      <c r="N722" s="7"/>
      <c r="O722" s="7"/>
      <c r="P722" s="7"/>
      <c r="Q722" s="7"/>
      <c r="R722" s="7"/>
      <c r="CD722" s="75">
        <f t="shared" si="22"/>
        <v>0</v>
      </c>
      <c r="CE722" s="75">
        <f t="shared" si="23"/>
        <v>0</v>
      </c>
    </row>
    <row r="723" spans="1:83" ht="14.25" customHeight="1">
      <c r="A723" s="30"/>
      <c r="B723" s="76">
        <v>717</v>
      </c>
      <c r="C723" s="5"/>
      <c r="D723" s="138"/>
      <c r="E723" s="5"/>
      <c r="F723" s="132"/>
      <c r="G723" s="5"/>
      <c r="H723" s="153"/>
      <c r="I723" s="91"/>
      <c r="J723" s="7"/>
      <c r="K723" s="7"/>
      <c r="L723" s="7"/>
      <c r="M723" s="7"/>
      <c r="N723" s="7"/>
      <c r="O723" s="7"/>
      <c r="P723" s="7"/>
      <c r="Q723" s="7"/>
      <c r="R723" s="7"/>
      <c r="CD723" s="75">
        <f t="shared" si="22"/>
        <v>0</v>
      </c>
      <c r="CE723" s="75">
        <f t="shared" si="23"/>
        <v>0</v>
      </c>
    </row>
    <row r="724" spans="1:83" ht="14.25" customHeight="1">
      <c r="A724" s="30"/>
      <c r="B724" s="76">
        <v>718</v>
      </c>
      <c r="C724" s="5"/>
      <c r="D724" s="138"/>
      <c r="E724" s="5"/>
      <c r="F724" s="132"/>
      <c r="G724" s="5"/>
      <c r="H724" s="153"/>
      <c r="I724" s="91"/>
      <c r="J724" s="7"/>
      <c r="K724" s="7"/>
      <c r="L724" s="7"/>
      <c r="M724" s="7"/>
      <c r="N724" s="7"/>
      <c r="O724" s="7"/>
      <c r="P724" s="7"/>
      <c r="Q724" s="7"/>
      <c r="R724" s="7"/>
      <c r="CD724" s="75">
        <f t="shared" si="22"/>
        <v>0</v>
      </c>
      <c r="CE724" s="75">
        <f t="shared" si="23"/>
        <v>0</v>
      </c>
    </row>
    <row r="725" spans="1:83" ht="14.25" customHeight="1">
      <c r="A725" s="30"/>
      <c r="B725" s="76">
        <v>719</v>
      </c>
      <c r="C725" s="5"/>
      <c r="D725" s="138"/>
      <c r="E725" s="5"/>
      <c r="F725" s="132"/>
      <c r="G725" s="5"/>
      <c r="H725" s="153"/>
      <c r="I725" s="91"/>
      <c r="J725" s="7"/>
      <c r="K725" s="7"/>
      <c r="L725" s="7"/>
      <c r="M725" s="7"/>
      <c r="N725" s="7"/>
      <c r="O725" s="7"/>
      <c r="P725" s="7"/>
      <c r="Q725" s="7"/>
      <c r="R725" s="7"/>
      <c r="CD725" s="75">
        <f t="shared" si="22"/>
        <v>0</v>
      </c>
      <c r="CE725" s="75">
        <f t="shared" si="23"/>
        <v>0</v>
      </c>
    </row>
    <row r="726" spans="1:83" ht="14.25" customHeight="1">
      <c r="A726" s="30"/>
      <c r="B726" s="76">
        <v>720</v>
      </c>
      <c r="C726" s="5"/>
      <c r="D726" s="138"/>
      <c r="E726" s="5"/>
      <c r="F726" s="132"/>
      <c r="G726" s="5"/>
      <c r="H726" s="153"/>
      <c r="I726" s="91"/>
      <c r="J726" s="7"/>
      <c r="K726" s="7"/>
      <c r="L726" s="7"/>
      <c r="M726" s="7"/>
      <c r="N726" s="7"/>
      <c r="O726" s="7"/>
      <c r="P726" s="7"/>
      <c r="Q726" s="7"/>
      <c r="R726" s="7"/>
      <c r="CD726" s="75">
        <f t="shared" si="22"/>
        <v>0</v>
      </c>
      <c r="CE726" s="75">
        <f t="shared" si="23"/>
        <v>0</v>
      </c>
    </row>
    <row r="727" spans="1:83" ht="14.25" customHeight="1">
      <c r="A727" s="30"/>
      <c r="B727" s="76">
        <v>721</v>
      </c>
      <c r="C727" s="5"/>
      <c r="D727" s="138"/>
      <c r="E727" s="5"/>
      <c r="F727" s="132"/>
      <c r="G727" s="5"/>
      <c r="H727" s="153"/>
      <c r="I727" s="91"/>
      <c r="J727" s="7"/>
      <c r="K727" s="7"/>
      <c r="L727" s="7"/>
      <c r="M727" s="7"/>
      <c r="N727" s="7"/>
      <c r="O727" s="7"/>
      <c r="P727" s="7"/>
      <c r="Q727" s="7"/>
      <c r="R727" s="7"/>
      <c r="CD727" s="75">
        <f t="shared" si="22"/>
        <v>0</v>
      </c>
      <c r="CE727" s="75">
        <f t="shared" si="23"/>
        <v>0</v>
      </c>
    </row>
    <row r="728" spans="1:83" ht="14.25" customHeight="1">
      <c r="A728" s="30"/>
      <c r="B728" s="76">
        <v>722</v>
      </c>
      <c r="C728" s="5"/>
      <c r="D728" s="138"/>
      <c r="E728" s="5"/>
      <c r="F728" s="132"/>
      <c r="G728" s="5"/>
      <c r="H728" s="153"/>
      <c r="I728" s="91"/>
      <c r="J728" s="7"/>
      <c r="K728" s="7"/>
      <c r="L728" s="7"/>
      <c r="M728" s="7"/>
      <c r="N728" s="7"/>
      <c r="O728" s="7"/>
      <c r="P728" s="7"/>
      <c r="Q728" s="7"/>
      <c r="R728" s="7"/>
      <c r="CD728" s="75">
        <f t="shared" si="22"/>
        <v>0</v>
      </c>
      <c r="CE728" s="75">
        <f t="shared" si="23"/>
        <v>0</v>
      </c>
    </row>
    <row r="729" spans="1:83" ht="14.25" customHeight="1">
      <c r="A729" s="30"/>
      <c r="B729" s="76">
        <v>723</v>
      </c>
      <c r="C729" s="5"/>
      <c r="D729" s="138"/>
      <c r="E729" s="5"/>
      <c r="F729" s="132"/>
      <c r="G729" s="5"/>
      <c r="H729" s="153"/>
      <c r="I729" s="91"/>
      <c r="J729" s="7"/>
      <c r="K729" s="7"/>
      <c r="L729" s="7"/>
      <c r="M729" s="7"/>
      <c r="N729" s="7"/>
      <c r="O729" s="7"/>
      <c r="P729" s="7"/>
      <c r="Q729" s="7"/>
      <c r="R729" s="7"/>
      <c r="CD729" s="75">
        <f t="shared" si="22"/>
        <v>0</v>
      </c>
      <c r="CE729" s="75">
        <f t="shared" si="23"/>
        <v>0</v>
      </c>
    </row>
    <row r="730" spans="1:83" ht="14.25" customHeight="1">
      <c r="A730" s="30"/>
      <c r="B730" s="76">
        <v>724</v>
      </c>
      <c r="C730" s="5"/>
      <c r="D730" s="138"/>
      <c r="E730" s="5"/>
      <c r="F730" s="132"/>
      <c r="G730" s="5"/>
      <c r="H730" s="153"/>
      <c r="I730" s="91"/>
      <c r="J730" s="7"/>
      <c r="K730" s="7"/>
      <c r="L730" s="7"/>
      <c r="M730" s="7"/>
      <c r="N730" s="7"/>
      <c r="O730" s="7"/>
      <c r="P730" s="7"/>
      <c r="Q730" s="7"/>
      <c r="R730" s="7"/>
      <c r="CD730" s="75">
        <f t="shared" si="22"/>
        <v>0</v>
      </c>
      <c r="CE730" s="75">
        <f t="shared" si="23"/>
        <v>0</v>
      </c>
    </row>
    <row r="731" spans="1:83" ht="14.25" customHeight="1">
      <c r="A731" s="30"/>
      <c r="B731" s="76">
        <v>725</v>
      </c>
      <c r="C731" s="5"/>
      <c r="D731" s="138"/>
      <c r="E731" s="5"/>
      <c r="F731" s="132"/>
      <c r="G731" s="5"/>
      <c r="H731" s="153"/>
      <c r="I731" s="91"/>
      <c r="J731" s="7"/>
      <c r="K731" s="7"/>
      <c r="L731" s="7"/>
      <c r="M731" s="7"/>
      <c r="N731" s="7"/>
      <c r="O731" s="7"/>
      <c r="P731" s="7"/>
      <c r="Q731" s="7"/>
      <c r="R731" s="7"/>
      <c r="CD731" s="75">
        <f t="shared" si="22"/>
        <v>0</v>
      </c>
      <c r="CE731" s="75">
        <f t="shared" si="23"/>
        <v>0</v>
      </c>
    </row>
    <row r="732" spans="1:83" ht="14.25" customHeight="1">
      <c r="A732" s="30"/>
      <c r="B732" s="76">
        <v>726</v>
      </c>
      <c r="C732" s="5"/>
      <c r="D732" s="138"/>
      <c r="E732" s="5"/>
      <c r="F732" s="132"/>
      <c r="G732" s="5"/>
      <c r="H732" s="153"/>
      <c r="I732" s="91"/>
      <c r="J732" s="7"/>
      <c r="K732" s="7"/>
      <c r="L732" s="7"/>
      <c r="M732" s="7"/>
      <c r="N732" s="7"/>
      <c r="O732" s="7"/>
      <c r="P732" s="7"/>
      <c r="Q732" s="7"/>
      <c r="R732" s="7"/>
      <c r="CD732" s="75">
        <f t="shared" si="22"/>
        <v>0</v>
      </c>
      <c r="CE732" s="75">
        <f t="shared" si="23"/>
        <v>0</v>
      </c>
    </row>
    <row r="733" spans="1:83" ht="14.25" customHeight="1">
      <c r="A733" s="30"/>
      <c r="B733" s="76">
        <v>727</v>
      </c>
      <c r="C733" s="5"/>
      <c r="D733" s="138"/>
      <c r="E733" s="5"/>
      <c r="F733" s="132"/>
      <c r="G733" s="5"/>
      <c r="H733" s="153"/>
      <c r="I733" s="91"/>
      <c r="J733" s="7"/>
      <c r="K733" s="7"/>
      <c r="L733" s="7"/>
      <c r="M733" s="7"/>
      <c r="N733" s="7"/>
      <c r="O733" s="7"/>
      <c r="P733" s="7"/>
      <c r="Q733" s="7"/>
      <c r="R733" s="7"/>
      <c r="CD733" s="75">
        <f t="shared" si="22"/>
        <v>0</v>
      </c>
      <c r="CE733" s="75">
        <f t="shared" si="23"/>
        <v>0</v>
      </c>
    </row>
    <row r="734" spans="1:83" ht="14.25" customHeight="1">
      <c r="A734" s="30"/>
      <c r="B734" s="76">
        <v>728</v>
      </c>
      <c r="C734" s="5"/>
      <c r="D734" s="138"/>
      <c r="E734" s="5"/>
      <c r="F734" s="132"/>
      <c r="G734" s="5"/>
      <c r="H734" s="153"/>
      <c r="I734" s="91"/>
      <c r="J734" s="7"/>
      <c r="K734" s="7"/>
      <c r="L734" s="7"/>
      <c r="M734" s="7"/>
      <c r="N734" s="7"/>
      <c r="O734" s="7"/>
      <c r="P734" s="7"/>
      <c r="Q734" s="7"/>
      <c r="R734" s="7"/>
      <c r="CD734" s="75">
        <f t="shared" si="22"/>
        <v>0</v>
      </c>
      <c r="CE734" s="75">
        <f t="shared" si="23"/>
        <v>0</v>
      </c>
    </row>
    <row r="735" spans="1:83" ht="14.25" customHeight="1">
      <c r="A735" s="30"/>
      <c r="B735" s="76">
        <v>729</v>
      </c>
      <c r="C735" s="5"/>
      <c r="D735" s="138"/>
      <c r="E735" s="5"/>
      <c r="F735" s="132"/>
      <c r="G735" s="5"/>
      <c r="H735" s="153"/>
      <c r="I735" s="91"/>
      <c r="J735" s="7"/>
      <c r="K735" s="7"/>
      <c r="L735" s="7"/>
      <c r="M735" s="7"/>
      <c r="N735" s="7"/>
      <c r="O735" s="7"/>
      <c r="P735" s="7"/>
      <c r="Q735" s="7"/>
      <c r="R735" s="7"/>
      <c r="CD735" s="75">
        <f t="shared" si="22"/>
        <v>0</v>
      </c>
      <c r="CE735" s="75">
        <f t="shared" si="23"/>
        <v>0</v>
      </c>
    </row>
    <row r="736" spans="1:83" ht="14.25" customHeight="1">
      <c r="A736" s="30"/>
      <c r="B736" s="76">
        <v>730</v>
      </c>
      <c r="C736" s="5"/>
      <c r="D736" s="138"/>
      <c r="E736" s="5"/>
      <c r="F736" s="132"/>
      <c r="G736" s="5"/>
      <c r="H736" s="153"/>
      <c r="I736" s="91"/>
      <c r="J736" s="7"/>
      <c r="K736" s="7"/>
      <c r="L736" s="7"/>
      <c r="M736" s="7"/>
      <c r="N736" s="7"/>
      <c r="O736" s="7"/>
      <c r="P736" s="7"/>
      <c r="Q736" s="7"/>
      <c r="R736" s="7"/>
      <c r="CD736" s="75">
        <f t="shared" si="22"/>
        <v>0</v>
      </c>
      <c r="CE736" s="75">
        <f t="shared" si="23"/>
        <v>0</v>
      </c>
    </row>
    <row r="737" spans="1:83" ht="14.25" customHeight="1">
      <c r="A737" s="30"/>
      <c r="B737" s="76">
        <v>731</v>
      </c>
      <c r="C737" s="5"/>
      <c r="D737" s="138"/>
      <c r="E737" s="5"/>
      <c r="F737" s="132"/>
      <c r="G737" s="5"/>
      <c r="H737" s="153"/>
      <c r="I737" s="91"/>
      <c r="J737" s="7"/>
      <c r="K737" s="7"/>
      <c r="L737" s="7"/>
      <c r="M737" s="7"/>
      <c r="N737" s="7"/>
      <c r="O737" s="7"/>
      <c r="P737" s="7"/>
      <c r="Q737" s="7"/>
      <c r="R737" s="7"/>
      <c r="CD737" s="75">
        <f t="shared" si="22"/>
        <v>0</v>
      </c>
      <c r="CE737" s="75">
        <f t="shared" si="23"/>
        <v>0</v>
      </c>
    </row>
    <row r="738" spans="1:83" ht="14.25" customHeight="1">
      <c r="A738" s="30"/>
      <c r="B738" s="76">
        <v>732</v>
      </c>
      <c r="C738" s="5"/>
      <c r="D738" s="138"/>
      <c r="E738" s="5"/>
      <c r="F738" s="132"/>
      <c r="G738" s="5"/>
      <c r="H738" s="153"/>
      <c r="I738" s="91"/>
      <c r="J738" s="7"/>
      <c r="K738" s="7"/>
      <c r="L738" s="7"/>
      <c r="M738" s="7"/>
      <c r="N738" s="7"/>
      <c r="O738" s="7"/>
      <c r="P738" s="7"/>
      <c r="Q738" s="7"/>
      <c r="R738" s="7"/>
      <c r="CD738" s="75">
        <f t="shared" si="22"/>
        <v>0</v>
      </c>
      <c r="CE738" s="75">
        <f t="shared" si="23"/>
        <v>0</v>
      </c>
    </row>
    <row r="739" spans="1:83" ht="14.25" customHeight="1">
      <c r="A739" s="30"/>
      <c r="B739" s="76">
        <v>733</v>
      </c>
      <c r="C739" s="5"/>
      <c r="D739" s="138"/>
      <c r="E739" s="5"/>
      <c r="F739" s="132"/>
      <c r="G739" s="5"/>
      <c r="H739" s="153"/>
      <c r="I739" s="91"/>
      <c r="J739" s="7"/>
      <c r="K739" s="7"/>
      <c r="L739" s="7"/>
      <c r="M739" s="7"/>
      <c r="N739" s="7"/>
      <c r="O739" s="7"/>
      <c r="P739" s="7"/>
      <c r="Q739" s="7"/>
      <c r="R739" s="7"/>
      <c r="CD739" s="75">
        <f t="shared" si="22"/>
        <v>0</v>
      </c>
      <c r="CE739" s="75">
        <f t="shared" si="23"/>
        <v>0</v>
      </c>
    </row>
    <row r="740" spans="1:83" ht="14.25" customHeight="1">
      <c r="A740" s="30"/>
      <c r="B740" s="76">
        <v>734</v>
      </c>
      <c r="C740" s="5"/>
      <c r="D740" s="138"/>
      <c r="E740" s="5"/>
      <c r="F740" s="132"/>
      <c r="G740" s="5"/>
      <c r="H740" s="153"/>
      <c r="I740" s="91"/>
      <c r="J740" s="7"/>
      <c r="K740" s="7"/>
      <c r="L740" s="7"/>
      <c r="M740" s="7"/>
      <c r="N740" s="7"/>
      <c r="O740" s="7"/>
      <c r="P740" s="7"/>
      <c r="Q740" s="7"/>
      <c r="R740" s="7"/>
      <c r="CD740" s="75">
        <f t="shared" si="22"/>
        <v>0</v>
      </c>
      <c r="CE740" s="75">
        <f t="shared" si="23"/>
        <v>0</v>
      </c>
    </row>
    <row r="741" spans="1:83" ht="14.25" customHeight="1">
      <c r="A741" s="30"/>
      <c r="B741" s="76">
        <v>735</v>
      </c>
      <c r="C741" s="5"/>
      <c r="D741" s="138"/>
      <c r="E741" s="5"/>
      <c r="F741" s="132"/>
      <c r="G741" s="5"/>
      <c r="H741" s="153"/>
      <c r="I741" s="91"/>
      <c r="J741" s="7"/>
      <c r="K741" s="7"/>
      <c r="L741" s="7"/>
      <c r="M741" s="7"/>
      <c r="N741" s="7"/>
      <c r="O741" s="7"/>
      <c r="P741" s="7"/>
      <c r="Q741" s="7"/>
      <c r="R741" s="7"/>
      <c r="CD741" s="75">
        <f t="shared" si="22"/>
        <v>0</v>
      </c>
      <c r="CE741" s="75">
        <f t="shared" si="23"/>
        <v>0</v>
      </c>
    </row>
    <row r="742" spans="1:83" ht="14.25" customHeight="1">
      <c r="A742" s="30"/>
      <c r="B742" s="76">
        <v>736</v>
      </c>
      <c r="C742" s="5"/>
      <c r="D742" s="138"/>
      <c r="E742" s="5"/>
      <c r="F742" s="132"/>
      <c r="G742" s="5"/>
      <c r="H742" s="153"/>
      <c r="I742" s="91"/>
      <c r="J742" s="7"/>
      <c r="K742" s="7"/>
      <c r="L742" s="7"/>
      <c r="M742" s="7"/>
      <c r="N742" s="7"/>
      <c r="O742" s="7"/>
      <c r="P742" s="7"/>
      <c r="Q742" s="7"/>
      <c r="R742" s="7"/>
      <c r="CD742" s="75">
        <f t="shared" si="22"/>
        <v>0</v>
      </c>
      <c r="CE742" s="75">
        <f t="shared" si="23"/>
        <v>0</v>
      </c>
    </row>
    <row r="743" spans="1:83" ht="14.25" customHeight="1">
      <c r="A743" s="30"/>
      <c r="B743" s="76">
        <v>737</v>
      </c>
      <c r="C743" s="5"/>
      <c r="D743" s="138"/>
      <c r="E743" s="5"/>
      <c r="F743" s="132"/>
      <c r="G743" s="5"/>
      <c r="H743" s="153"/>
      <c r="I743" s="91"/>
      <c r="J743" s="7"/>
      <c r="K743" s="7"/>
      <c r="L743" s="7"/>
      <c r="M743" s="7"/>
      <c r="N743" s="7"/>
      <c r="O743" s="7"/>
      <c r="P743" s="7"/>
      <c r="Q743" s="7"/>
      <c r="R743" s="7"/>
      <c r="CD743" s="75">
        <f t="shared" si="22"/>
        <v>0</v>
      </c>
      <c r="CE743" s="75">
        <f t="shared" si="23"/>
        <v>0</v>
      </c>
    </row>
    <row r="744" spans="1:83" ht="14.25" customHeight="1">
      <c r="A744" s="30"/>
      <c r="B744" s="76">
        <v>738</v>
      </c>
      <c r="C744" s="5"/>
      <c r="D744" s="138"/>
      <c r="E744" s="5"/>
      <c r="F744" s="132"/>
      <c r="G744" s="5"/>
      <c r="H744" s="153"/>
      <c r="I744" s="91"/>
      <c r="J744" s="7"/>
      <c r="K744" s="7"/>
      <c r="L744" s="7"/>
      <c r="M744" s="7"/>
      <c r="N744" s="7"/>
      <c r="O744" s="7"/>
      <c r="P744" s="7"/>
      <c r="Q744" s="7"/>
      <c r="R744" s="7"/>
      <c r="CD744" s="75">
        <f t="shared" si="22"/>
        <v>0</v>
      </c>
      <c r="CE744" s="75">
        <f t="shared" si="23"/>
        <v>0</v>
      </c>
    </row>
    <row r="745" spans="1:83" ht="14.25" customHeight="1">
      <c r="A745" s="30"/>
      <c r="B745" s="76">
        <v>739</v>
      </c>
      <c r="C745" s="5"/>
      <c r="D745" s="138"/>
      <c r="E745" s="5"/>
      <c r="F745" s="132"/>
      <c r="G745" s="5"/>
      <c r="H745" s="153"/>
      <c r="I745" s="91"/>
      <c r="J745" s="7"/>
      <c r="K745" s="7"/>
      <c r="L745" s="7"/>
      <c r="M745" s="7"/>
      <c r="N745" s="7"/>
      <c r="O745" s="7"/>
      <c r="P745" s="7"/>
      <c r="Q745" s="7"/>
      <c r="R745" s="7"/>
      <c r="CD745" s="75">
        <f t="shared" si="22"/>
        <v>0</v>
      </c>
      <c r="CE745" s="75">
        <f t="shared" si="23"/>
        <v>0</v>
      </c>
    </row>
    <row r="746" spans="1:83" ht="14.25" customHeight="1">
      <c r="A746" s="30"/>
      <c r="B746" s="76">
        <v>740</v>
      </c>
      <c r="C746" s="5"/>
      <c r="D746" s="138"/>
      <c r="E746" s="5"/>
      <c r="F746" s="132"/>
      <c r="G746" s="5"/>
      <c r="H746" s="153"/>
      <c r="I746" s="91"/>
      <c r="J746" s="7"/>
      <c r="K746" s="7"/>
      <c r="L746" s="7"/>
      <c r="M746" s="7"/>
      <c r="N746" s="7"/>
      <c r="O746" s="7"/>
      <c r="P746" s="7"/>
      <c r="Q746" s="7"/>
      <c r="R746" s="7"/>
      <c r="CD746" s="75">
        <f t="shared" si="22"/>
        <v>0</v>
      </c>
      <c r="CE746" s="75">
        <f t="shared" si="23"/>
        <v>0</v>
      </c>
    </row>
    <row r="747" spans="1:83" ht="14.25" customHeight="1">
      <c r="A747" s="30"/>
      <c r="B747" s="76">
        <v>741</v>
      </c>
      <c r="C747" s="5"/>
      <c r="D747" s="138"/>
      <c r="E747" s="5"/>
      <c r="F747" s="132"/>
      <c r="G747" s="5"/>
      <c r="H747" s="153"/>
      <c r="I747" s="91"/>
      <c r="J747" s="7"/>
      <c r="K747" s="7"/>
      <c r="L747" s="7"/>
      <c r="M747" s="7"/>
      <c r="N747" s="7"/>
      <c r="O747" s="7"/>
      <c r="P747" s="7"/>
      <c r="Q747" s="7"/>
      <c r="R747" s="7"/>
      <c r="CD747" s="75">
        <f t="shared" si="22"/>
        <v>0</v>
      </c>
      <c r="CE747" s="75">
        <f t="shared" si="23"/>
        <v>0</v>
      </c>
    </row>
    <row r="748" spans="1:83" ht="14.25" customHeight="1">
      <c r="A748" s="30"/>
      <c r="B748" s="76">
        <v>742</v>
      </c>
      <c r="C748" s="5"/>
      <c r="D748" s="138"/>
      <c r="E748" s="5"/>
      <c r="F748" s="132"/>
      <c r="G748" s="5"/>
      <c r="H748" s="153"/>
      <c r="I748" s="91"/>
      <c r="J748" s="7"/>
      <c r="K748" s="7"/>
      <c r="L748" s="7"/>
      <c r="M748" s="7"/>
      <c r="N748" s="7"/>
      <c r="O748" s="7"/>
      <c r="P748" s="7"/>
      <c r="Q748" s="7"/>
      <c r="R748" s="7"/>
      <c r="CD748" s="75">
        <f t="shared" si="22"/>
        <v>0</v>
      </c>
      <c r="CE748" s="75">
        <f t="shared" si="23"/>
        <v>0</v>
      </c>
    </row>
    <row r="749" spans="1:83" ht="14.25" customHeight="1">
      <c r="A749" s="30"/>
      <c r="B749" s="76">
        <v>743</v>
      </c>
      <c r="C749" s="5"/>
      <c r="D749" s="138"/>
      <c r="E749" s="5"/>
      <c r="F749" s="132"/>
      <c r="G749" s="5"/>
      <c r="H749" s="153"/>
      <c r="I749" s="91"/>
      <c r="J749" s="7"/>
      <c r="K749" s="7"/>
      <c r="L749" s="7"/>
      <c r="M749" s="7"/>
      <c r="N749" s="7"/>
      <c r="O749" s="7"/>
      <c r="P749" s="7"/>
      <c r="Q749" s="7"/>
      <c r="R749" s="7"/>
      <c r="CD749" s="75">
        <f t="shared" si="22"/>
        <v>0</v>
      </c>
      <c r="CE749" s="75">
        <f t="shared" si="23"/>
        <v>0</v>
      </c>
    </row>
    <row r="750" spans="1:83" ht="14.25" customHeight="1">
      <c r="A750" s="30"/>
      <c r="B750" s="76">
        <v>744</v>
      </c>
      <c r="C750" s="5"/>
      <c r="D750" s="138"/>
      <c r="E750" s="5"/>
      <c r="F750" s="132"/>
      <c r="G750" s="5"/>
      <c r="H750" s="153"/>
      <c r="I750" s="91"/>
      <c r="J750" s="7"/>
      <c r="K750" s="7"/>
      <c r="L750" s="7"/>
      <c r="M750" s="7"/>
      <c r="N750" s="7"/>
      <c r="O750" s="7"/>
      <c r="P750" s="7"/>
      <c r="Q750" s="7"/>
      <c r="R750" s="7"/>
      <c r="CD750" s="75">
        <f t="shared" si="22"/>
        <v>0</v>
      </c>
      <c r="CE750" s="75">
        <f t="shared" si="23"/>
        <v>0</v>
      </c>
    </row>
    <row r="751" spans="1:83" ht="14.25" customHeight="1">
      <c r="A751" s="30"/>
      <c r="B751" s="76">
        <v>745</v>
      </c>
      <c r="C751" s="5"/>
      <c r="D751" s="138"/>
      <c r="E751" s="5"/>
      <c r="F751" s="132"/>
      <c r="G751" s="5"/>
      <c r="H751" s="153"/>
      <c r="I751" s="91"/>
      <c r="J751" s="7"/>
      <c r="K751" s="7"/>
      <c r="L751" s="7"/>
      <c r="M751" s="7"/>
      <c r="N751" s="7"/>
      <c r="O751" s="7"/>
      <c r="P751" s="7"/>
      <c r="Q751" s="7"/>
      <c r="R751" s="7"/>
      <c r="CD751" s="75">
        <f t="shared" si="22"/>
        <v>0</v>
      </c>
      <c r="CE751" s="75">
        <f t="shared" si="23"/>
        <v>0</v>
      </c>
    </row>
    <row r="752" spans="1:83" ht="14.25" customHeight="1">
      <c r="A752" s="30"/>
      <c r="B752" s="76">
        <v>746</v>
      </c>
      <c r="C752" s="5"/>
      <c r="D752" s="138"/>
      <c r="E752" s="5"/>
      <c r="F752" s="132"/>
      <c r="G752" s="5"/>
      <c r="H752" s="153"/>
      <c r="I752" s="91"/>
      <c r="J752" s="7"/>
      <c r="K752" s="7"/>
      <c r="L752" s="7"/>
      <c r="M752" s="7"/>
      <c r="N752" s="7"/>
      <c r="O752" s="7"/>
      <c r="P752" s="7"/>
      <c r="Q752" s="7"/>
      <c r="R752" s="7"/>
      <c r="CD752" s="75">
        <f t="shared" si="22"/>
        <v>0</v>
      </c>
      <c r="CE752" s="75">
        <f t="shared" si="23"/>
        <v>0</v>
      </c>
    </row>
    <row r="753" spans="1:83" ht="14.25" customHeight="1">
      <c r="A753" s="30"/>
      <c r="B753" s="76">
        <v>747</v>
      </c>
      <c r="C753" s="5"/>
      <c r="D753" s="138"/>
      <c r="E753" s="5"/>
      <c r="F753" s="132"/>
      <c r="G753" s="5"/>
      <c r="H753" s="153"/>
      <c r="I753" s="91"/>
      <c r="J753" s="7"/>
      <c r="K753" s="7"/>
      <c r="L753" s="7"/>
      <c r="M753" s="7"/>
      <c r="N753" s="7"/>
      <c r="O753" s="7"/>
      <c r="P753" s="7"/>
      <c r="Q753" s="7"/>
      <c r="R753" s="7"/>
      <c r="CD753" s="75">
        <f t="shared" si="22"/>
        <v>0</v>
      </c>
      <c r="CE753" s="75">
        <f t="shared" si="23"/>
        <v>0</v>
      </c>
    </row>
    <row r="754" spans="1:83" ht="14.25" customHeight="1">
      <c r="A754" s="30"/>
      <c r="B754" s="76">
        <v>748</v>
      </c>
      <c r="C754" s="5"/>
      <c r="D754" s="138"/>
      <c r="E754" s="5"/>
      <c r="F754" s="132"/>
      <c r="G754" s="5"/>
      <c r="H754" s="153"/>
      <c r="I754" s="91"/>
      <c r="J754" s="7"/>
      <c r="K754" s="7"/>
      <c r="L754" s="7"/>
      <c r="M754" s="7"/>
      <c r="N754" s="7"/>
      <c r="O754" s="7"/>
      <c r="P754" s="7"/>
      <c r="Q754" s="7"/>
      <c r="R754" s="7"/>
      <c r="CD754" s="75">
        <f t="shared" si="22"/>
        <v>0</v>
      </c>
      <c r="CE754" s="75">
        <f t="shared" si="23"/>
        <v>0</v>
      </c>
    </row>
    <row r="755" spans="1:83" ht="14.25" customHeight="1">
      <c r="A755" s="30"/>
      <c r="B755" s="76">
        <v>749</v>
      </c>
      <c r="C755" s="5"/>
      <c r="D755" s="138"/>
      <c r="E755" s="5"/>
      <c r="F755" s="132"/>
      <c r="G755" s="5"/>
      <c r="H755" s="153"/>
      <c r="I755" s="91"/>
      <c r="J755" s="7"/>
      <c r="K755" s="7"/>
      <c r="L755" s="7"/>
      <c r="M755" s="7"/>
      <c r="N755" s="7"/>
      <c r="O755" s="7"/>
      <c r="P755" s="7"/>
      <c r="Q755" s="7"/>
      <c r="R755" s="7"/>
      <c r="CD755" s="75">
        <f t="shared" si="22"/>
        <v>0</v>
      </c>
      <c r="CE755" s="75">
        <f t="shared" si="23"/>
        <v>0</v>
      </c>
    </row>
    <row r="756" spans="1:83" ht="14.25" customHeight="1">
      <c r="A756" s="30"/>
      <c r="B756" s="76">
        <v>750</v>
      </c>
      <c r="C756" s="5"/>
      <c r="D756" s="138"/>
      <c r="E756" s="5"/>
      <c r="F756" s="132"/>
      <c r="G756" s="5"/>
      <c r="H756" s="153"/>
      <c r="I756" s="91"/>
      <c r="J756" s="7"/>
      <c r="K756" s="7"/>
      <c r="L756" s="7"/>
      <c r="M756" s="7"/>
      <c r="N756" s="7"/>
      <c r="O756" s="7"/>
      <c r="P756" s="7"/>
      <c r="Q756" s="7"/>
      <c r="R756" s="7"/>
      <c r="CD756" s="75">
        <f t="shared" si="22"/>
        <v>0</v>
      </c>
      <c r="CE756" s="75">
        <f t="shared" si="23"/>
        <v>0</v>
      </c>
    </row>
    <row r="757" spans="1:83" ht="14.25" customHeight="1">
      <c r="A757" s="30"/>
      <c r="B757" s="76">
        <v>751</v>
      </c>
      <c r="C757" s="5"/>
      <c r="D757" s="138"/>
      <c r="E757" s="5"/>
      <c r="F757" s="132"/>
      <c r="G757" s="5"/>
      <c r="H757" s="153"/>
      <c r="I757" s="91"/>
      <c r="J757" s="7"/>
      <c r="K757" s="7"/>
      <c r="L757" s="7"/>
      <c r="M757" s="7"/>
      <c r="N757" s="7"/>
      <c r="O757" s="7"/>
      <c r="P757" s="7"/>
      <c r="Q757" s="7"/>
      <c r="R757" s="7"/>
      <c r="CD757" s="75">
        <f t="shared" si="22"/>
        <v>0</v>
      </c>
      <c r="CE757" s="75">
        <f t="shared" si="23"/>
        <v>0</v>
      </c>
    </row>
    <row r="758" spans="1:83" ht="14.25" customHeight="1">
      <c r="A758" s="30"/>
      <c r="B758" s="76">
        <v>752</v>
      </c>
      <c r="C758" s="5"/>
      <c r="D758" s="138"/>
      <c r="E758" s="5"/>
      <c r="F758" s="132"/>
      <c r="G758" s="5"/>
      <c r="H758" s="153"/>
      <c r="I758" s="91"/>
      <c r="J758" s="7"/>
      <c r="K758" s="7"/>
      <c r="L758" s="7"/>
      <c r="M758" s="7"/>
      <c r="N758" s="7"/>
      <c r="O758" s="7"/>
      <c r="P758" s="7"/>
      <c r="Q758" s="7"/>
      <c r="R758" s="7"/>
      <c r="CD758" s="75">
        <f t="shared" si="22"/>
        <v>0</v>
      </c>
      <c r="CE758" s="75">
        <f t="shared" si="23"/>
        <v>0</v>
      </c>
    </row>
    <row r="759" spans="1:83" ht="14.25" customHeight="1">
      <c r="A759" s="30"/>
      <c r="B759" s="76">
        <v>753</v>
      </c>
      <c r="C759" s="5"/>
      <c r="D759" s="138"/>
      <c r="E759" s="5"/>
      <c r="F759" s="132"/>
      <c r="G759" s="5"/>
      <c r="H759" s="153"/>
      <c r="I759" s="91"/>
      <c r="J759" s="7"/>
      <c r="K759" s="7"/>
      <c r="L759" s="7"/>
      <c r="M759" s="7"/>
      <c r="N759" s="7"/>
      <c r="O759" s="7"/>
      <c r="P759" s="7"/>
      <c r="Q759" s="7"/>
      <c r="R759" s="7"/>
      <c r="CD759" s="75">
        <f t="shared" si="22"/>
        <v>0</v>
      </c>
      <c r="CE759" s="75">
        <f t="shared" si="23"/>
        <v>0</v>
      </c>
    </row>
    <row r="760" spans="1:83" ht="14.25" customHeight="1">
      <c r="A760" s="30"/>
      <c r="B760" s="76">
        <v>754</v>
      </c>
      <c r="C760" s="5"/>
      <c r="D760" s="138"/>
      <c r="E760" s="5"/>
      <c r="F760" s="132"/>
      <c r="G760" s="5"/>
      <c r="H760" s="153"/>
      <c r="I760" s="91"/>
      <c r="J760" s="7"/>
      <c r="K760" s="7"/>
      <c r="L760" s="7"/>
      <c r="M760" s="7"/>
      <c r="N760" s="7"/>
      <c r="O760" s="7"/>
      <c r="P760" s="7"/>
      <c r="Q760" s="7"/>
      <c r="R760" s="7"/>
      <c r="CD760" s="75">
        <f t="shared" si="22"/>
        <v>0</v>
      </c>
      <c r="CE760" s="75">
        <f t="shared" si="23"/>
        <v>0</v>
      </c>
    </row>
    <row r="761" spans="1:83" ht="14.25" customHeight="1">
      <c r="A761" s="30"/>
      <c r="B761" s="76">
        <v>755</v>
      </c>
      <c r="C761" s="5"/>
      <c r="D761" s="138"/>
      <c r="E761" s="5"/>
      <c r="F761" s="132"/>
      <c r="G761" s="5"/>
      <c r="H761" s="153"/>
      <c r="I761" s="91"/>
      <c r="J761" s="7"/>
      <c r="K761" s="7"/>
      <c r="L761" s="7"/>
      <c r="M761" s="7"/>
      <c r="N761" s="7"/>
      <c r="O761" s="7"/>
      <c r="P761" s="7"/>
      <c r="Q761" s="7"/>
      <c r="R761" s="7"/>
      <c r="CD761" s="75">
        <f t="shared" si="22"/>
        <v>0</v>
      </c>
      <c r="CE761" s="75">
        <f t="shared" si="23"/>
        <v>0</v>
      </c>
    </row>
    <row r="762" spans="1:83" ht="14.25" customHeight="1">
      <c r="A762" s="30"/>
      <c r="B762" s="76">
        <v>756</v>
      </c>
      <c r="C762" s="5"/>
      <c r="D762" s="138"/>
      <c r="E762" s="5"/>
      <c r="F762" s="132"/>
      <c r="G762" s="5"/>
      <c r="H762" s="153"/>
      <c r="I762" s="91"/>
      <c r="J762" s="7"/>
      <c r="K762" s="7"/>
      <c r="L762" s="7"/>
      <c r="M762" s="7"/>
      <c r="N762" s="7"/>
      <c r="O762" s="7"/>
      <c r="P762" s="7"/>
      <c r="Q762" s="7"/>
      <c r="R762" s="7"/>
      <c r="CD762" s="75">
        <f t="shared" si="22"/>
        <v>0</v>
      </c>
      <c r="CE762" s="75">
        <f t="shared" si="23"/>
        <v>0</v>
      </c>
    </row>
    <row r="763" spans="1:83" ht="14.25" customHeight="1">
      <c r="A763" s="30"/>
      <c r="B763" s="76">
        <v>757</v>
      </c>
      <c r="C763" s="5"/>
      <c r="D763" s="138"/>
      <c r="E763" s="5"/>
      <c r="F763" s="132"/>
      <c r="G763" s="5"/>
      <c r="H763" s="153"/>
      <c r="I763" s="91"/>
      <c r="J763" s="7"/>
      <c r="K763" s="7"/>
      <c r="L763" s="7"/>
      <c r="M763" s="7"/>
      <c r="N763" s="7"/>
      <c r="O763" s="7"/>
      <c r="P763" s="7"/>
      <c r="Q763" s="7"/>
      <c r="R763" s="7"/>
      <c r="CD763" s="75">
        <f t="shared" si="22"/>
        <v>0</v>
      </c>
      <c r="CE763" s="75">
        <f t="shared" si="23"/>
        <v>0</v>
      </c>
    </row>
    <row r="764" spans="1:83" ht="14.25" customHeight="1">
      <c r="A764" s="30"/>
      <c r="B764" s="76">
        <v>758</v>
      </c>
      <c r="C764" s="5"/>
      <c r="D764" s="138"/>
      <c r="E764" s="5"/>
      <c r="F764" s="132"/>
      <c r="G764" s="5"/>
      <c r="H764" s="153"/>
      <c r="I764" s="91"/>
      <c r="J764" s="7"/>
      <c r="K764" s="7"/>
      <c r="L764" s="7"/>
      <c r="M764" s="7"/>
      <c r="N764" s="7"/>
      <c r="O764" s="7"/>
      <c r="P764" s="7"/>
      <c r="Q764" s="7"/>
      <c r="R764" s="7"/>
      <c r="CD764" s="75">
        <f t="shared" si="22"/>
        <v>0</v>
      </c>
      <c r="CE764" s="75">
        <f t="shared" si="23"/>
        <v>0</v>
      </c>
    </row>
    <row r="765" spans="1:83" ht="14.25" customHeight="1">
      <c r="A765" s="30"/>
      <c r="B765" s="76">
        <v>759</v>
      </c>
      <c r="C765" s="5"/>
      <c r="D765" s="138"/>
      <c r="E765" s="5"/>
      <c r="F765" s="132"/>
      <c r="G765" s="5"/>
      <c r="H765" s="153"/>
      <c r="I765" s="91"/>
      <c r="J765" s="7"/>
      <c r="K765" s="7"/>
      <c r="L765" s="7"/>
      <c r="M765" s="7"/>
      <c r="N765" s="7"/>
      <c r="O765" s="7"/>
      <c r="P765" s="7"/>
      <c r="Q765" s="7"/>
      <c r="R765" s="7"/>
      <c r="CD765" s="75">
        <f t="shared" si="22"/>
        <v>0</v>
      </c>
      <c r="CE765" s="75">
        <f t="shared" si="23"/>
        <v>0</v>
      </c>
    </row>
    <row r="766" spans="1:83" ht="14.25" customHeight="1">
      <c r="A766" s="30"/>
      <c r="B766" s="76">
        <v>760</v>
      </c>
      <c r="C766" s="5"/>
      <c r="D766" s="138"/>
      <c r="E766" s="5"/>
      <c r="F766" s="132"/>
      <c r="G766" s="5"/>
      <c r="H766" s="153"/>
      <c r="I766" s="91"/>
      <c r="J766" s="7"/>
      <c r="K766" s="7"/>
      <c r="L766" s="7"/>
      <c r="M766" s="7"/>
      <c r="N766" s="7"/>
      <c r="O766" s="7"/>
      <c r="P766" s="7"/>
      <c r="Q766" s="7"/>
      <c r="R766" s="7"/>
      <c r="CD766" s="75">
        <f t="shared" si="22"/>
        <v>0</v>
      </c>
      <c r="CE766" s="75">
        <f t="shared" si="23"/>
        <v>0</v>
      </c>
    </row>
    <row r="767" spans="1:83" ht="14.25" customHeight="1">
      <c r="A767" s="30"/>
      <c r="B767" s="76">
        <v>761</v>
      </c>
      <c r="C767" s="5"/>
      <c r="D767" s="138"/>
      <c r="E767" s="5"/>
      <c r="F767" s="132"/>
      <c r="G767" s="5"/>
      <c r="H767" s="153"/>
      <c r="I767" s="91"/>
      <c r="J767" s="7"/>
      <c r="K767" s="7"/>
      <c r="L767" s="7"/>
      <c r="M767" s="7"/>
      <c r="N767" s="7"/>
      <c r="O767" s="7"/>
      <c r="P767" s="7"/>
      <c r="Q767" s="7"/>
      <c r="R767" s="7"/>
      <c r="CD767" s="75">
        <f t="shared" si="22"/>
        <v>0</v>
      </c>
      <c r="CE767" s="75">
        <f t="shared" si="23"/>
        <v>0</v>
      </c>
    </row>
    <row r="768" spans="1:83" ht="14.25" customHeight="1">
      <c r="A768" s="30"/>
      <c r="B768" s="76">
        <v>762</v>
      </c>
      <c r="C768" s="5"/>
      <c r="D768" s="138"/>
      <c r="E768" s="5"/>
      <c r="F768" s="132"/>
      <c r="G768" s="5"/>
      <c r="H768" s="153"/>
      <c r="I768" s="91"/>
      <c r="J768" s="7"/>
      <c r="K768" s="7"/>
      <c r="L768" s="7"/>
      <c r="M768" s="7"/>
      <c r="N768" s="7"/>
      <c r="O768" s="7"/>
      <c r="P768" s="7"/>
      <c r="Q768" s="7"/>
      <c r="R768" s="7"/>
      <c r="CD768" s="75">
        <f t="shared" si="22"/>
        <v>0</v>
      </c>
      <c r="CE768" s="75">
        <f t="shared" si="23"/>
        <v>0</v>
      </c>
    </row>
    <row r="769" spans="1:83" ht="14.25" customHeight="1">
      <c r="A769" s="30"/>
      <c r="B769" s="76">
        <v>763</v>
      </c>
      <c r="C769" s="5"/>
      <c r="D769" s="138"/>
      <c r="E769" s="5"/>
      <c r="F769" s="132"/>
      <c r="G769" s="5"/>
      <c r="H769" s="153"/>
      <c r="I769" s="91"/>
      <c r="J769" s="7"/>
      <c r="K769" s="7"/>
      <c r="L769" s="7"/>
      <c r="M769" s="7"/>
      <c r="N769" s="7"/>
      <c r="O769" s="7"/>
      <c r="P769" s="7"/>
      <c r="Q769" s="7"/>
      <c r="R769" s="7"/>
      <c r="CD769" s="75">
        <f t="shared" si="22"/>
        <v>0</v>
      </c>
      <c r="CE769" s="75">
        <f t="shared" si="23"/>
        <v>0</v>
      </c>
    </row>
    <row r="770" spans="1:83" ht="14.25" customHeight="1">
      <c r="A770" s="30"/>
      <c r="B770" s="76">
        <v>764</v>
      </c>
      <c r="C770" s="5"/>
      <c r="D770" s="138"/>
      <c r="E770" s="5"/>
      <c r="F770" s="132"/>
      <c r="G770" s="5"/>
      <c r="H770" s="153"/>
      <c r="I770" s="91"/>
      <c r="J770" s="7"/>
      <c r="K770" s="7"/>
      <c r="L770" s="7"/>
      <c r="M770" s="7"/>
      <c r="N770" s="7"/>
      <c r="O770" s="7"/>
      <c r="P770" s="7"/>
      <c r="Q770" s="7"/>
      <c r="R770" s="7"/>
      <c r="CD770" s="75">
        <f t="shared" si="22"/>
        <v>0</v>
      </c>
      <c r="CE770" s="75">
        <f t="shared" si="23"/>
        <v>0</v>
      </c>
    </row>
    <row r="771" spans="1:83" ht="14.25" customHeight="1">
      <c r="A771" s="30"/>
      <c r="B771" s="76">
        <v>765</v>
      </c>
      <c r="C771" s="5"/>
      <c r="D771" s="138"/>
      <c r="E771" s="5"/>
      <c r="F771" s="132"/>
      <c r="G771" s="5"/>
      <c r="H771" s="153"/>
      <c r="I771" s="91"/>
      <c r="J771" s="7"/>
      <c r="K771" s="7"/>
      <c r="L771" s="7"/>
      <c r="M771" s="7"/>
      <c r="N771" s="7"/>
      <c r="O771" s="7"/>
      <c r="P771" s="7"/>
      <c r="Q771" s="7"/>
      <c r="R771" s="7"/>
      <c r="CD771" s="75">
        <f t="shared" si="22"/>
        <v>0</v>
      </c>
      <c r="CE771" s="75">
        <f t="shared" si="23"/>
        <v>0</v>
      </c>
    </row>
    <row r="772" spans="1:83" ht="14.25" customHeight="1">
      <c r="A772" s="30"/>
      <c r="B772" s="76">
        <v>766</v>
      </c>
      <c r="C772" s="5"/>
      <c r="D772" s="138"/>
      <c r="E772" s="5"/>
      <c r="F772" s="132"/>
      <c r="G772" s="5"/>
      <c r="H772" s="153"/>
      <c r="I772" s="91"/>
      <c r="J772" s="7"/>
      <c r="K772" s="7"/>
      <c r="L772" s="7"/>
      <c r="M772" s="7"/>
      <c r="N772" s="7"/>
      <c r="O772" s="7"/>
      <c r="P772" s="7"/>
      <c r="Q772" s="7"/>
      <c r="R772" s="7"/>
      <c r="CD772" s="75">
        <f t="shared" si="22"/>
        <v>0</v>
      </c>
      <c r="CE772" s="75">
        <f t="shared" si="23"/>
        <v>0</v>
      </c>
    </row>
    <row r="773" spans="1:83" ht="14.25" customHeight="1">
      <c r="A773" s="30"/>
      <c r="B773" s="76">
        <v>767</v>
      </c>
      <c r="C773" s="5"/>
      <c r="D773" s="138"/>
      <c r="E773" s="5"/>
      <c r="F773" s="132"/>
      <c r="G773" s="5"/>
      <c r="H773" s="153"/>
      <c r="I773" s="91"/>
      <c r="J773" s="7"/>
      <c r="K773" s="7"/>
      <c r="L773" s="7"/>
      <c r="M773" s="7"/>
      <c r="N773" s="7"/>
      <c r="O773" s="7"/>
      <c r="P773" s="7"/>
      <c r="Q773" s="7"/>
      <c r="R773" s="7"/>
      <c r="CD773" s="75">
        <f t="shared" si="22"/>
        <v>0</v>
      </c>
      <c r="CE773" s="75">
        <f t="shared" si="23"/>
        <v>0</v>
      </c>
    </row>
    <row r="774" spans="1:83" ht="14.25" customHeight="1">
      <c r="A774" s="30"/>
      <c r="B774" s="76">
        <v>768</v>
      </c>
      <c r="C774" s="5"/>
      <c r="D774" s="138"/>
      <c r="E774" s="5"/>
      <c r="F774" s="132"/>
      <c r="G774" s="5"/>
      <c r="H774" s="153"/>
      <c r="I774" s="91"/>
      <c r="J774" s="7"/>
      <c r="K774" s="7"/>
      <c r="L774" s="7"/>
      <c r="M774" s="7"/>
      <c r="N774" s="7"/>
      <c r="O774" s="7"/>
      <c r="P774" s="7"/>
      <c r="Q774" s="7"/>
      <c r="R774" s="7"/>
      <c r="CD774" s="75">
        <f t="shared" si="22"/>
        <v>0</v>
      </c>
      <c r="CE774" s="75">
        <f t="shared" si="23"/>
        <v>0</v>
      </c>
    </row>
    <row r="775" spans="1:83" ht="14.25" customHeight="1">
      <c r="A775" s="30"/>
      <c r="B775" s="76">
        <v>769</v>
      </c>
      <c r="C775" s="5"/>
      <c r="D775" s="138"/>
      <c r="E775" s="5"/>
      <c r="F775" s="132"/>
      <c r="G775" s="5"/>
      <c r="H775" s="153"/>
      <c r="I775" s="91"/>
      <c r="J775" s="7"/>
      <c r="K775" s="7"/>
      <c r="L775" s="7"/>
      <c r="M775" s="7"/>
      <c r="N775" s="7"/>
      <c r="O775" s="7"/>
      <c r="P775" s="7"/>
      <c r="Q775" s="7"/>
      <c r="R775" s="7"/>
      <c r="CD775" s="75">
        <f t="shared" ref="CD775:CD838" si="24">IF(C775&lt;&gt;"",1,0)</f>
        <v>0</v>
      </c>
      <c r="CE775" s="75">
        <f t="shared" ref="CE775:CE838" si="25">IF(CD775=1,IF(E775&lt;&gt;"",IF(E775&lt;400,1,0),0),0)</f>
        <v>0</v>
      </c>
    </row>
    <row r="776" spans="1:83" ht="14.25" customHeight="1">
      <c r="A776" s="30"/>
      <c r="B776" s="76">
        <v>770</v>
      </c>
      <c r="C776" s="5"/>
      <c r="D776" s="138"/>
      <c r="E776" s="5"/>
      <c r="F776" s="132"/>
      <c r="G776" s="5"/>
      <c r="H776" s="153"/>
      <c r="I776" s="91"/>
      <c r="J776" s="7"/>
      <c r="K776" s="7"/>
      <c r="L776" s="7"/>
      <c r="M776" s="7"/>
      <c r="N776" s="7"/>
      <c r="O776" s="7"/>
      <c r="P776" s="7"/>
      <c r="Q776" s="7"/>
      <c r="R776" s="7"/>
      <c r="CD776" s="75">
        <f t="shared" si="24"/>
        <v>0</v>
      </c>
      <c r="CE776" s="75">
        <f t="shared" si="25"/>
        <v>0</v>
      </c>
    </row>
    <row r="777" spans="1:83" ht="14.25" customHeight="1">
      <c r="A777" s="30"/>
      <c r="B777" s="76">
        <v>771</v>
      </c>
      <c r="C777" s="5"/>
      <c r="D777" s="138"/>
      <c r="E777" s="5"/>
      <c r="F777" s="132"/>
      <c r="G777" s="5"/>
      <c r="H777" s="153"/>
      <c r="I777" s="91"/>
      <c r="J777" s="7"/>
      <c r="K777" s="7"/>
      <c r="L777" s="7"/>
      <c r="M777" s="7"/>
      <c r="N777" s="7"/>
      <c r="O777" s="7"/>
      <c r="P777" s="7"/>
      <c r="Q777" s="7"/>
      <c r="R777" s="7"/>
      <c r="CD777" s="75">
        <f t="shared" si="24"/>
        <v>0</v>
      </c>
      <c r="CE777" s="75">
        <f t="shared" si="25"/>
        <v>0</v>
      </c>
    </row>
    <row r="778" spans="1:83" ht="14.25" customHeight="1">
      <c r="A778" s="30"/>
      <c r="B778" s="76">
        <v>772</v>
      </c>
      <c r="C778" s="5"/>
      <c r="D778" s="138"/>
      <c r="E778" s="5"/>
      <c r="F778" s="132"/>
      <c r="G778" s="5"/>
      <c r="H778" s="153"/>
      <c r="I778" s="91"/>
      <c r="J778" s="7"/>
      <c r="K778" s="7"/>
      <c r="L778" s="7"/>
      <c r="M778" s="7"/>
      <c r="N778" s="7"/>
      <c r="O778" s="7"/>
      <c r="P778" s="7"/>
      <c r="Q778" s="7"/>
      <c r="R778" s="7"/>
      <c r="CD778" s="75">
        <f t="shared" si="24"/>
        <v>0</v>
      </c>
      <c r="CE778" s="75">
        <f t="shared" si="25"/>
        <v>0</v>
      </c>
    </row>
    <row r="779" spans="1:83" ht="14.25" customHeight="1">
      <c r="A779" s="30"/>
      <c r="B779" s="76">
        <v>773</v>
      </c>
      <c r="C779" s="5"/>
      <c r="D779" s="138"/>
      <c r="E779" s="5"/>
      <c r="F779" s="132"/>
      <c r="G779" s="5"/>
      <c r="H779" s="153"/>
      <c r="I779" s="91"/>
      <c r="J779" s="7"/>
      <c r="K779" s="7"/>
      <c r="L779" s="7"/>
      <c r="M779" s="7"/>
      <c r="N779" s="7"/>
      <c r="O779" s="7"/>
      <c r="P779" s="7"/>
      <c r="Q779" s="7"/>
      <c r="R779" s="7"/>
      <c r="CD779" s="75">
        <f t="shared" si="24"/>
        <v>0</v>
      </c>
      <c r="CE779" s="75">
        <f t="shared" si="25"/>
        <v>0</v>
      </c>
    </row>
    <row r="780" spans="1:83" ht="14.25" customHeight="1">
      <c r="A780" s="30"/>
      <c r="B780" s="76">
        <v>774</v>
      </c>
      <c r="C780" s="5"/>
      <c r="D780" s="138"/>
      <c r="E780" s="5"/>
      <c r="F780" s="132"/>
      <c r="G780" s="5"/>
      <c r="H780" s="153"/>
      <c r="I780" s="91"/>
      <c r="J780" s="7"/>
      <c r="K780" s="7"/>
      <c r="L780" s="7"/>
      <c r="M780" s="7"/>
      <c r="N780" s="7"/>
      <c r="O780" s="7"/>
      <c r="P780" s="7"/>
      <c r="Q780" s="7"/>
      <c r="R780" s="7"/>
      <c r="CD780" s="75">
        <f t="shared" si="24"/>
        <v>0</v>
      </c>
      <c r="CE780" s="75">
        <f t="shared" si="25"/>
        <v>0</v>
      </c>
    </row>
    <row r="781" spans="1:83" ht="14.25" customHeight="1">
      <c r="A781" s="30"/>
      <c r="B781" s="76">
        <v>775</v>
      </c>
      <c r="C781" s="5"/>
      <c r="D781" s="138"/>
      <c r="E781" s="5"/>
      <c r="F781" s="132"/>
      <c r="G781" s="5"/>
      <c r="H781" s="153"/>
      <c r="I781" s="91"/>
      <c r="J781" s="7"/>
      <c r="K781" s="7"/>
      <c r="L781" s="7"/>
      <c r="M781" s="7"/>
      <c r="N781" s="7"/>
      <c r="O781" s="7"/>
      <c r="P781" s="7"/>
      <c r="Q781" s="7"/>
      <c r="R781" s="7"/>
      <c r="CD781" s="75">
        <f t="shared" si="24"/>
        <v>0</v>
      </c>
      <c r="CE781" s="75">
        <f t="shared" si="25"/>
        <v>0</v>
      </c>
    </row>
    <row r="782" spans="1:83" ht="14.25" customHeight="1">
      <c r="A782" s="30"/>
      <c r="B782" s="76">
        <v>776</v>
      </c>
      <c r="C782" s="5"/>
      <c r="D782" s="138"/>
      <c r="E782" s="5"/>
      <c r="F782" s="132"/>
      <c r="G782" s="5"/>
      <c r="H782" s="153"/>
      <c r="I782" s="91"/>
      <c r="J782" s="7"/>
      <c r="K782" s="7"/>
      <c r="L782" s="7"/>
      <c r="M782" s="7"/>
      <c r="N782" s="7"/>
      <c r="O782" s="7"/>
      <c r="P782" s="7"/>
      <c r="Q782" s="7"/>
      <c r="R782" s="7"/>
      <c r="CD782" s="75">
        <f t="shared" si="24"/>
        <v>0</v>
      </c>
      <c r="CE782" s="75">
        <f t="shared" si="25"/>
        <v>0</v>
      </c>
    </row>
    <row r="783" spans="1:83" ht="14.25" customHeight="1">
      <c r="A783" s="30"/>
      <c r="B783" s="76">
        <v>777</v>
      </c>
      <c r="C783" s="5"/>
      <c r="D783" s="138"/>
      <c r="E783" s="5"/>
      <c r="F783" s="132"/>
      <c r="G783" s="5"/>
      <c r="H783" s="153"/>
      <c r="I783" s="91"/>
      <c r="J783" s="7"/>
      <c r="K783" s="7"/>
      <c r="L783" s="7"/>
      <c r="M783" s="7"/>
      <c r="N783" s="7"/>
      <c r="O783" s="7"/>
      <c r="P783" s="7"/>
      <c r="Q783" s="7"/>
      <c r="R783" s="7"/>
      <c r="CD783" s="75">
        <f t="shared" si="24"/>
        <v>0</v>
      </c>
      <c r="CE783" s="75">
        <f t="shared" si="25"/>
        <v>0</v>
      </c>
    </row>
    <row r="784" spans="1:83" ht="14.25" customHeight="1">
      <c r="A784" s="30"/>
      <c r="B784" s="76">
        <v>778</v>
      </c>
      <c r="C784" s="5"/>
      <c r="D784" s="138"/>
      <c r="E784" s="5"/>
      <c r="F784" s="132"/>
      <c r="G784" s="5"/>
      <c r="H784" s="153"/>
      <c r="I784" s="91"/>
      <c r="J784" s="7"/>
      <c r="K784" s="7"/>
      <c r="L784" s="7"/>
      <c r="M784" s="7"/>
      <c r="N784" s="7"/>
      <c r="O784" s="7"/>
      <c r="P784" s="7"/>
      <c r="Q784" s="7"/>
      <c r="R784" s="7"/>
      <c r="CD784" s="75">
        <f t="shared" si="24"/>
        <v>0</v>
      </c>
      <c r="CE784" s="75">
        <f t="shared" si="25"/>
        <v>0</v>
      </c>
    </row>
    <row r="785" spans="1:83" ht="14.25" customHeight="1">
      <c r="A785" s="30"/>
      <c r="B785" s="76">
        <v>779</v>
      </c>
      <c r="C785" s="5"/>
      <c r="D785" s="138"/>
      <c r="E785" s="5"/>
      <c r="F785" s="132"/>
      <c r="G785" s="5"/>
      <c r="H785" s="153"/>
      <c r="I785" s="91"/>
      <c r="J785" s="7"/>
      <c r="K785" s="7"/>
      <c r="L785" s="7"/>
      <c r="M785" s="7"/>
      <c r="N785" s="7"/>
      <c r="O785" s="7"/>
      <c r="P785" s="7"/>
      <c r="Q785" s="7"/>
      <c r="R785" s="7"/>
      <c r="CD785" s="75">
        <f t="shared" si="24"/>
        <v>0</v>
      </c>
      <c r="CE785" s="75">
        <f t="shared" si="25"/>
        <v>0</v>
      </c>
    </row>
    <row r="786" spans="1:83" ht="14.25" customHeight="1">
      <c r="A786" s="30"/>
      <c r="B786" s="76">
        <v>780</v>
      </c>
      <c r="C786" s="5"/>
      <c r="D786" s="138"/>
      <c r="E786" s="5"/>
      <c r="F786" s="132"/>
      <c r="G786" s="5"/>
      <c r="H786" s="153"/>
      <c r="I786" s="91"/>
      <c r="J786" s="7"/>
      <c r="K786" s="7"/>
      <c r="L786" s="7"/>
      <c r="M786" s="7"/>
      <c r="N786" s="7"/>
      <c r="O786" s="7"/>
      <c r="P786" s="7"/>
      <c r="Q786" s="7"/>
      <c r="R786" s="7"/>
      <c r="CD786" s="75">
        <f t="shared" si="24"/>
        <v>0</v>
      </c>
      <c r="CE786" s="75">
        <f t="shared" si="25"/>
        <v>0</v>
      </c>
    </row>
    <row r="787" spans="1:83" ht="14.25" customHeight="1">
      <c r="A787" s="30"/>
      <c r="B787" s="76">
        <v>781</v>
      </c>
      <c r="C787" s="5"/>
      <c r="D787" s="138"/>
      <c r="E787" s="5"/>
      <c r="F787" s="132"/>
      <c r="G787" s="5"/>
      <c r="H787" s="153"/>
      <c r="I787" s="91"/>
      <c r="J787" s="7"/>
      <c r="K787" s="7"/>
      <c r="L787" s="7"/>
      <c r="M787" s="7"/>
      <c r="N787" s="7"/>
      <c r="O787" s="7"/>
      <c r="P787" s="7"/>
      <c r="Q787" s="7"/>
      <c r="R787" s="7"/>
      <c r="CD787" s="75">
        <f t="shared" si="24"/>
        <v>0</v>
      </c>
      <c r="CE787" s="75">
        <f t="shared" si="25"/>
        <v>0</v>
      </c>
    </row>
    <row r="788" spans="1:83" ht="14.25" customHeight="1">
      <c r="A788" s="30"/>
      <c r="B788" s="76">
        <v>782</v>
      </c>
      <c r="C788" s="5"/>
      <c r="D788" s="138"/>
      <c r="E788" s="5"/>
      <c r="F788" s="132"/>
      <c r="G788" s="5"/>
      <c r="H788" s="153"/>
      <c r="I788" s="91"/>
      <c r="J788" s="7"/>
      <c r="K788" s="7"/>
      <c r="L788" s="7"/>
      <c r="M788" s="7"/>
      <c r="N788" s="7"/>
      <c r="O788" s="7"/>
      <c r="P788" s="7"/>
      <c r="Q788" s="7"/>
      <c r="R788" s="7"/>
      <c r="CD788" s="75">
        <f t="shared" si="24"/>
        <v>0</v>
      </c>
      <c r="CE788" s="75">
        <f t="shared" si="25"/>
        <v>0</v>
      </c>
    </row>
    <row r="789" spans="1:83" ht="14.25" customHeight="1">
      <c r="A789" s="30"/>
      <c r="B789" s="76">
        <v>783</v>
      </c>
      <c r="C789" s="5"/>
      <c r="D789" s="138"/>
      <c r="E789" s="5"/>
      <c r="F789" s="132"/>
      <c r="G789" s="5"/>
      <c r="H789" s="153"/>
      <c r="I789" s="91"/>
      <c r="J789" s="7"/>
      <c r="K789" s="7"/>
      <c r="L789" s="7"/>
      <c r="M789" s="7"/>
      <c r="N789" s="7"/>
      <c r="O789" s="7"/>
      <c r="P789" s="7"/>
      <c r="Q789" s="7"/>
      <c r="R789" s="7"/>
      <c r="CD789" s="75">
        <f t="shared" si="24"/>
        <v>0</v>
      </c>
      <c r="CE789" s="75">
        <f t="shared" si="25"/>
        <v>0</v>
      </c>
    </row>
    <row r="790" spans="1:83" ht="14.25" customHeight="1">
      <c r="A790" s="30"/>
      <c r="B790" s="76">
        <v>784</v>
      </c>
      <c r="C790" s="5"/>
      <c r="D790" s="138"/>
      <c r="E790" s="5"/>
      <c r="F790" s="132"/>
      <c r="G790" s="5"/>
      <c r="H790" s="153"/>
      <c r="I790" s="91"/>
      <c r="J790" s="7"/>
      <c r="K790" s="7"/>
      <c r="L790" s="7"/>
      <c r="M790" s="7"/>
      <c r="N790" s="7"/>
      <c r="O790" s="7"/>
      <c r="P790" s="7"/>
      <c r="Q790" s="7"/>
      <c r="R790" s="7"/>
      <c r="CD790" s="75">
        <f t="shared" si="24"/>
        <v>0</v>
      </c>
      <c r="CE790" s="75">
        <f t="shared" si="25"/>
        <v>0</v>
      </c>
    </row>
    <row r="791" spans="1:83" ht="14.25" customHeight="1">
      <c r="A791" s="30"/>
      <c r="B791" s="76">
        <v>785</v>
      </c>
      <c r="C791" s="5"/>
      <c r="D791" s="138"/>
      <c r="E791" s="5"/>
      <c r="F791" s="132"/>
      <c r="G791" s="5"/>
      <c r="H791" s="153"/>
      <c r="I791" s="91"/>
      <c r="J791" s="7"/>
      <c r="K791" s="7"/>
      <c r="L791" s="7"/>
      <c r="M791" s="7"/>
      <c r="N791" s="7"/>
      <c r="O791" s="7"/>
      <c r="P791" s="7"/>
      <c r="Q791" s="7"/>
      <c r="R791" s="7"/>
      <c r="CD791" s="75">
        <f t="shared" si="24"/>
        <v>0</v>
      </c>
      <c r="CE791" s="75">
        <f t="shared" si="25"/>
        <v>0</v>
      </c>
    </row>
    <row r="792" spans="1:83" ht="14.25" customHeight="1">
      <c r="A792" s="30"/>
      <c r="B792" s="76">
        <v>786</v>
      </c>
      <c r="C792" s="5"/>
      <c r="D792" s="138"/>
      <c r="E792" s="5"/>
      <c r="F792" s="132"/>
      <c r="G792" s="5"/>
      <c r="H792" s="153"/>
      <c r="I792" s="91"/>
      <c r="J792" s="7"/>
      <c r="K792" s="7"/>
      <c r="L792" s="7"/>
      <c r="M792" s="7"/>
      <c r="N792" s="7"/>
      <c r="O792" s="7"/>
      <c r="P792" s="7"/>
      <c r="Q792" s="7"/>
      <c r="R792" s="7"/>
      <c r="CD792" s="75">
        <f t="shared" si="24"/>
        <v>0</v>
      </c>
      <c r="CE792" s="75">
        <f t="shared" si="25"/>
        <v>0</v>
      </c>
    </row>
    <row r="793" spans="1:83" ht="14.25" customHeight="1">
      <c r="A793" s="30"/>
      <c r="B793" s="76">
        <v>787</v>
      </c>
      <c r="C793" s="5"/>
      <c r="D793" s="138"/>
      <c r="E793" s="5"/>
      <c r="F793" s="132"/>
      <c r="G793" s="5"/>
      <c r="H793" s="153"/>
      <c r="I793" s="91"/>
      <c r="J793" s="7"/>
      <c r="K793" s="7"/>
      <c r="L793" s="7"/>
      <c r="M793" s="7"/>
      <c r="N793" s="7"/>
      <c r="O793" s="7"/>
      <c r="P793" s="7"/>
      <c r="Q793" s="7"/>
      <c r="R793" s="7"/>
      <c r="CD793" s="75">
        <f t="shared" si="24"/>
        <v>0</v>
      </c>
      <c r="CE793" s="75">
        <f t="shared" si="25"/>
        <v>0</v>
      </c>
    </row>
    <row r="794" spans="1:83" ht="14.25" customHeight="1">
      <c r="A794" s="30"/>
      <c r="B794" s="76">
        <v>788</v>
      </c>
      <c r="C794" s="5"/>
      <c r="D794" s="138"/>
      <c r="E794" s="5"/>
      <c r="F794" s="132"/>
      <c r="G794" s="5"/>
      <c r="H794" s="153"/>
      <c r="I794" s="91"/>
      <c r="J794" s="7"/>
      <c r="K794" s="7"/>
      <c r="L794" s="7"/>
      <c r="M794" s="7"/>
      <c r="N794" s="7"/>
      <c r="O794" s="7"/>
      <c r="P794" s="7"/>
      <c r="Q794" s="7"/>
      <c r="R794" s="7"/>
      <c r="CD794" s="75">
        <f t="shared" si="24"/>
        <v>0</v>
      </c>
      <c r="CE794" s="75">
        <f t="shared" si="25"/>
        <v>0</v>
      </c>
    </row>
    <row r="795" spans="1:83" ht="14.25" customHeight="1">
      <c r="A795" s="30"/>
      <c r="B795" s="76">
        <v>789</v>
      </c>
      <c r="C795" s="5"/>
      <c r="D795" s="138"/>
      <c r="E795" s="5"/>
      <c r="F795" s="132"/>
      <c r="G795" s="5"/>
      <c r="H795" s="153"/>
      <c r="I795" s="91"/>
      <c r="J795" s="7"/>
      <c r="K795" s="7"/>
      <c r="L795" s="7"/>
      <c r="M795" s="7"/>
      <c r="N795" s="7"/>
      <c r="O795" s="7"/>
      <c r="P795" s="7"/>
      <c r="Q795" s="7"/>
      <c r="R795" s="7"/>
      <c r="CD795" s="75">
        <f t="shared" si="24"/>
        <v>0</v>
      </c>
      <c r="CE795" s="75">
        <f t="shared" si="25"/>
        <v>0</v>
      </c>
    </row>
    <row r="796" spans="1:83" ht="14.25" customHeight="1">
      <c r="A796" s="30"/>
      <c r="B796" s="76">
        <v>790</v>
      </c>
      <c r="C796" s="5"/>
      <c r="D796" s="138"/>
      <c r="E796" s="5"/>
      <c r="F796" s="132"/>
      <c r="G796" s="5"/>
      <c r="H796" s="153"/>
      <c r="I796" s="91"/>
      <c r="J796" s="7"/>
      <c r="K796" s="7"/>
      <c r="L796" s="7"/>
      <c r="M796" s="7"/>
      <c r="N796" s="7"/>
      <c r="O796" s="7"/>
      <c r="P796" s="7"/>
      <c r="Q796" s="7"/>
      <c r="R796" s="7"/>
      <c r="CD796" s="75">
        <f t="shared" si="24"/>
        <v>0</v>
      </c>
      <c r="CE796" s="75">
        <f t="shared" si="25"/>
        <v>0</v>
      </c>
    </row>
    <row r="797" spans="1:83" ht="14.25" customHeight="1">
      <c r="A797" s="30"/>
      <c r="B797" s="76">
        <v>791</v>
      </c>
      <c r="C797" s="5"/>
      <c r="D797" s="138"/>
      <c r="E797" s="5"/>
      <c r="F797" s="132"/>
      <c r="G797" s="5"/>
      <c r="H797" s="153"/>
      <c r="I797" s="91"/>
      <c r="J797" s="7"/>
      <c r="K797" s="7"/>
      <c r="L797" s="7"/>
      <c r="M797" s="7"/>
      <c r="N797" s="7"/>
      <c r="O797" s="7"/>
      <c r="P797" s="7"/>
      <c r="Q797" s="7"/>
      <c r="R797" s="7"/>
      <c r="CD797" s="75">
        <f t="shared" si="24"/>
        <v>0</v>
      </c>
      <c r="CE797" s="75">
        <f t="shared" si="25"/>
        <v>0</v>
      </c>
    </row>
    <row r="798" spans="1:83" ht="14.25" customHeight="1">
      <c r="A798" s="30"/>
      <c r="B798" s="76">
        <v>792</v>
      </c>
      <c r="C798" s="5"/>
      <c r="D798" s="138"/>
      <c r="E798" s="5"/>
      <c r="F798" s="132"/>
      <c r="G798" s="5"/>
      <c r="H798" s="153"/>
      <c r="I798" s="91"/>
      <c r="J798" s="7"/>
      <c r="K798" s="7"/>
      <c r="L798" s="7"/>
      <c r="M798" s="7"/>
      <c r="N798" s="7"/>
      <c r="O798" s="7"/>
      <c r="P798" s="7"/>
      <c r="Q798" s="7"/>
      <c r="R798" s="7"/>
      <c r="CD798" s="75">
        <f t="shared" si="24"/>
        <v>0</v>
      </c>
      <c r="CE798" s="75">
        <f t="shared" si="25"/>
        <v>0</v>
      </c>
    </row>
    <row r="799" spans="1:83" ht="14.25" customHeight="1">
      <c r="A799" s="30"/>
      <c r="B799" s="76">
        <v>793</v>
      </c>
      <c r="C799" s="5"/>
      <c r="D799" s="138"/>
      <c r="E799" s="5"/>
      <c r="F799" s="132"/>
      <c r="G799" s="5"/>
      <c r="H799" s="153"/>
      <c r="I799" s="91"/>
      <c r="J799" s="7"/>
      <c r="K799" s="7"/>
      <c r="L799" s="7"/>
      <c r="M799" s="7"/>
      <c r="N799" s="7"/>
      <c r="O799" s="7"/>
      <c r="P799" s="7"/>
      <c r="Q799" s="7"/>
      <c r="R799" s="7"/>
      <c r="CD799" s="75">
        <f t="shared" si="24"/>
        <v>0</v>
      </c>
      <c r="CE799" s="75">
        <f t="shared" si="25"/>
        <v>0</v>
      </c>
    </row>
    <row r="800" spans="1:83" ht="14.25" customHeight="1">
      <c r="A800" s="30"/>
      <c r="B800" s="76">
        <v>794</v>
      </c>
      <c r="C800" s="5"/>
      <c r="D800" s="138"/>
      <c r="E800" s="5"/>
      <c r="F800" s="132"/>
      <c r="G800" s="5"/>
      <c r="H800" s="153"/>
      <c r="I800" s="91"/>
      <c r="J800" s="7"/>
      <c r="K800" s="7"/>
      <c r="L800" s="7"/>
      <c r="M800" s="7"/>
      <c r="N800" s="7"/>
      <c r="O800" s="7"/>
      <c r="P800" s="7"/>
      <c r="Q800" s="7"/>
      <c r="R800" s="7"/>
      <c r="CD800" s="75">
        <f t="shared" si="24"/>
        <v>0</v>
      </c>
      <c r="CE800" s="75">
        <f t="shared" si="25"/>
        <v>0</v>
      </c>
    </row>
    <row r="801" spans="1:83" ht="14.25" customHeight="1">
      <c r="A801" s="30"/>
      <c r="B801" s="76">
        <v>795</v>
      </c>
      <c r="C801" s="5"/>
      <c r="D801" s="138"/>
      <c r="E801" s="5"/>
      <c r="F801" s="132"/>
      <c r="G801" s="5"/>
      <c r="H801" s="153"/>
      <c r="I801" s="91"/>
      <c r="J801" s="7"/>
      <c r="K801" s="7"/>
      <c r="L801" s="7"/>
      <c r="M801" s="7"/>
      <c r="N801" s="7"/>
      <c r="O801" s="7"/>
      <c r="P801" s="7"/>
      <c r="Q801" s="7"/>
      <c r="R801" s="7"/>
      <c r="CD801" s="75">
        <f t="shared" si="24"/>
        <v>0</v>
      </c>
      <c r="CE801" s="75">
        <f t="shared" si="25"/>
        <v>0</v>
      </c>
    </row>
    <row r="802" spans="1:83" ht="14.25" customHeight="1">
      <c r="A802" s="30"/>
      <c r="B802" s="76">
        <v>796</v>
      </c>
      <c r="C802" s="5"/>
      <c r="D802" s="138"/>
      <c r="E802" s="5"/>
      <c r="F802" s="132"/>
      <c r="G802" s="5"/>
      <c r="H802" s="153"/>
      <c r="I802" s="91"/>
      <c r="J802" s="7"/>
      <c r="K802" s="7"/>
      <c r="L802" s="7"/>
      <c r="M802" s="7"/>
      <c r="N802" s="7"/>
      <c r="O802" s="7"/>
      <c r="P802" s="7"/>
      <c r="Q802" s="7"/>
      <c r="R802" s="7"/>
      <c r="CD802" s="75">
        <f t="shared" si="24"/>
        <v>0</v>
      </c>
      <c r="CE802" s="75">
        <f t="shared" si="25"/>
        <v>0</v>
      </c>
    </row>
    <row r="803" spans="1:83" ht="14.25" customHeight="1">
      <c r="A803" s="30"/>
      <c r="B803" s="76">
        <v>797</v>
      </c>
      <c r="C803" s="5"/>
      <c r="D803" s="138"/>
      <c r="E803" s="5"/>
      <c r="F803" s="132"/>
      <c r="G803" s="5"/>
      <c r="H803" s="153"/>
      <c r="I803" s="91"/>
      <c r="J803" s="7"/>
      <c r="K803" s="7"/>
      <c r="L803" s="7"/>
      <c r="M803" s="7"/>
      <c r="N803" s="7"/>
      <c r="O803" s="7"/>
      <c r="P803" s="7"/>
      <c r="Q803" s="7"/>
      <c r="R803" s="7"/>
      <c r="CD803" s="75">
        <f t="shared" si="24"/>
        <v>0</v>
      </c>
      <c r="CE803" s="75">
        <f t="shared" si="25"/>
        <v>0</v>
      </c>
    </row>
    <row r="804" spans="1:83" ht="14.25" customHeight="1">
      <c r="A804" s="30"/>
      <c r="B804" s="76">
        <v>798</v>
      </c>
      <c r="C804" s="5"/>
      <c r="D804" s="138"/>
      <c r="E804" s="5"/>
      <c r="F804" s="132"/>
      <c r="G804" s="5"/>
      <c r="H804" s="153"/>
      <c r="I804" s="91"/>
      <c r="J804" s="7"/>
      <c r="K804" s="7"/>
      <c r="L804" s="7"/>
      <c r="M804" s="7"/>
      <c r="N804" s="7"/>
      <c r="O804" s="7"/>
      <c r="P804" s="7"/>
      <c r="Q804" s="7"/>
      <c r="R804" s="7"/>
      <c r="CD804" s="75">
        <f t="shared" si="24"/>
        <v>0</v>
      </c>
      <c r="CE804" s="75">
        <f t="shared" si="25"/>
        <v>0</v>
      </c>
    </row>
    <row r="805" spans="1:83" ht="14.25" customHeight="1">
      <c r="A805" s="30"/>
      <c r="B805" s="76">
        <v>799</v>
      </c>
      <c r="C805" s="5"/>
      <c r="D805" s="138"/>
      <c r="E805" s="5"/>
      <c r="F805" s="132"/>
      <c r="G805" s="5"/>
      <c r="H805" s="153"/>
      <c r="I805" s="91"/>
      <c r="J805" s="7"/>
      <c r="K805" s="7"/>
      <c r="L805" s="7"/>
      <c r="M805" s="7"/>
      <c r="N805" s="7"/>
      <c r="O805" s="7"/>
      <c r="P805" s="7"/>
      <c r="Q805" s="7"/>
      <c r="R805" s="7"/>
      <c r="CD805" s="75">
        <f t="shared" si="24"/>
        <v>0</v>
      </c>
      <c r="CE805" s="75">
        <f t="shared" si="25"/>
        <v>0</v>
      </c>
    </row>
    <row r="806" spans="1:83" ht="14.25" customHeight="1">
      <c r="A806" s="30"/>
      <c r="B806" s="76">
        <v>800</v>
      </c>
      <c r="C806" s="5"/>
      <c r="D806" s="138"/>
      <c r="E806" s="5"/>
      <c r="F806" s="132"/>
      <c r="G806" s="5"/>
      <c r="H806" s="153"/>
      <c r="I806" s="91"/>
      <c r="J806" s="7"/>
      <c r="K806" s="7"/>
      <c r="L806" s="7"/>
      <c r="M806" s="7"/>
      <c r="N806" s="7"/>
      <c r="O806" s="7"/>
      <c r="P806" s="7"/>
      <c r="Q806" s="7"/>
      <c r="R806" s="7"/>
      <c r="CD806" s="75">
        <f t="shared" si="24"/>
        <v>0</v>
      </c>
      <c r="CE806" s="75">
        <f t="shared" si="25"/>
        <v>0</v>
      </c>
    </row>
    <row r="807" spans="1:83" ht="14.25" customHeight="1">
      <c r="A807" s="30"/>
      <c r="B807" s="76">
        <v>801</v>
      </c>
      <c r="C807" s="5"/>
      <c r="D807" s="138"/>
      <c r="E807" s="5"/>
      <c r="F807" s="132"/>
      <c r="G807" s="5"/>
      <c r="H807" s="153"/>
      <c r="I807" s="91"/>
      <c r="J807" s="7"/>
      <c r="K807" s="7"/>
      <c r="L807" s="7"/>
      <c r="M807" s="7"/>
      <c r="N807" s="7"/>
      <c r="O807" s="7"/>
      <c r="P807" s="7"/>
      <c r="Q807" s="7"/>
      <c r="R807" s="7"/>
      <c r="CD807" s="75">
        <f t="shared" si="24"/>
        <v>0</v>
      </c>
      <c r="CE807" s="75">
        <f t="shared" si="25"/>
        <v>0</v>
      </c>
    </row>
    <row r="808" spans="1:83" ht="14.25" customHeight="1">
      <c r="A808" s="30"/>
      <c r="B808" s="76">
        <v>802</v>
      </c>
      <c r="C808" s="5"/>
      <c r="D808" s="138"/>
      <c r="E808" s="5"/>
      <c r="F808" s="132"/>
      <c r="G808" s="5"/>
      <c r="H808" s="153"/>
      <c r="I808" s="91"/>
      <c r="J808" s="7"/>
      <c r="K808" s="7"/>
      <c r="L808" s="7"/>
      <c r="M808" s="7"/>
      <c r="N808" s="7"/>
      <c r="O808" s="7"/>
      <c r="P808" s="7"/>
      <c r="Q808" s="7"/>
      <c r="R808" s="7"/>
      <c r="CD808" s="75">
        <f t="shared" si="24"/>
        <v>0</v>
      </c>
      <c r="CE808" s="75">
        <f t="shared" si="25"/>
        <v>0</v>
      </c>
    </row>
    <row r="809" spans="1:83" ht="14.25" customHeight="1">
      <c r="A809" s="30"/>
      <c r="B809" s="76">
        <v>803</v>
      </c>
      <c r="C809" s="5"/>
      <c r="D809" s="138"/>
      <c r="E809" s="5"/>
      <c r="F809" s="132"/>
      <c r="G809" s="5"/>
      <c r="H809" s="153"/>
      <c r="I809" s="91"/>
      <c r="J809" s="7"/>
      <c r="K809" s="7"/>
      <c r="L809" s="7"/>
      <c r="M809" s="7"/>
      <c r="N809" s="7"/>
      <c r="O809" s="7"/>
      <c r="P809" s="7"/>
      <c r="Q809" s="7"/>
      <c r="R809" s="7"/>
      <c r="CD809" s="75">
        <f t="shared" si="24"/>
        <v>0</v>
      </c>
      <c r="CE809" s="75">
        <f t="shared" si="25"/>
        <v>0</v>
      </c>
    </row>
    <row r="810" spans="1:83" ht="14.25" customHeight="1">
      <c r="A810" s="30"/>
      <c r="B810" s="76">
        <v>804</v>
      </c>
      <c r="C810" s="5"/>
      <c r="D810" s="138"/>
      <c r="E810" s="5"/>
      <c r="F810" s="132"/>
      <c r="G810" s="5"/>
      <c r="H810" s="153"/>
      <c r="I810" s="91"/>
      <c r="J810" s="7"/>
      <c r="K810" s="7"/>
      <c r="L810" s="7"/>
      <c r="M810" s="7"/>
      <c r="N810" s="7"/>
      <c r="O810" s="7"/>
      <c r="P810" s="7"/>
      <c r="Q810" s="7"/>
      <c r="R810" s="7"/>
      <c r="CD810" s="75">
        <f t="shared" si="24"/>
        <v>0</v>
      </c>
      <c r="CE810" s="75">
        <f t="shared" si="25"/>
        <v>0</v>
      </c>
    </row>
    <row r="811" spans="1:83" ht="14.25" customHeight="1">
      <c r="A811" s="30"/>
      <c r="B811" s="76">
        <v>805</v>
      </c>
      <c r="C811" s="5"/>
      <c r="D811" s="138"/>
      <c r="E811" s="5"/>
      <c r="F811" s="132"/>
      <c r="G811" s="5"/>
      <c r="H811" s="153"/>
      <c r="I811" s="91"/>
      <c r="J811" s="7"/>
      <c r="K811" s="7"/>
      <c r="L811" s="7"/>
      <c r="M811" s="7"/>
      <c r="N811" s="7"/>
      <c r="O811" s="7"/>
      <c r="P811" s="7"/>
      <c r="Q811" s="7"/>
      <c r="R811" s="7"/>
      <c r="CD811" s="75">
        <f t="shared" si="24"/>
        <v>0</v>
      </c>
      <c r="CE811" s="75">
        <f t="shared" si="25"/>
        <v>0</v>
      </c>
    </row>
    <row r="812" spans="1:83" ht="14.25" customHeight="1">
      <c r="A812" s="30"/>
      <c r="B812" s="76">
        <v>806</v>
      </c>
      <c r="C812" s="5"/>
      <c r="D812" s="138"/>
      <c r="E812" s="5"/>
      <c r="F812" s="132"/>
      <c r="G812" s="5"/>
      <c r="H812" s="153"/>
      <c r="I812" s="91"/>
      <c r="J812" s="7"/>
      <c r="K812" s="7"/>
      <c r="L812" s="7"/>
      <c r="M812" s="7"/>
      <c r="N812" s="7"/>
      <c r="O812" s="7"/>
      <c r="P812" s="7"/>
      <c r="Q812" s="7"/>
      <c r="R812" s="7"/>
      <c r="CD812" s="75">
        <f t="shared" si="24"/>
        <v>0</v>
      </c>
      <c r="CE812" s="75">
        <f t="shared" si="25"/>
        <v>0</v>
      </c>
    </row>
    <row r="813" spans="1:83" ht="14.25" customHeight="1">
      <c r="A813" s="30"/>
      <c r="B813" s="76">
        <v>807</v>
      </c>
      <c r="C813" s="5"/>
      <c r="D813" s="138"/>
      <c r="E813" s="5"/>
      <c r="F813" s="132"/>
      <c r="G813" s="5"/>
      <c r="H813" s="153"/>
      <c r="I813" s="91"/>
      <c r="J813" s="7"/>
      <c r="K813" s="7"/>
      <c r="L813" s="7"/>
      <c r="M813" s="7"/>
      <c r="N813" s="7"/>
      <c r="O813" s="7"/>
      <c r="P813" s="7"/>
      <c r="Q813" s="7"/>
      <c r="R813" s="7"/>
      <c r="CD813" s="75">
        <f t="shared" si="24"/>
        <v>0</v>
      </c>
      <c r="CE813" s="75">
        <f t="shared" si="25"/>
        <v>0</v>
      </c>
    </row>
    <row r="814" spans="1:83" ht="14.25" customHeight="1">
      <c r="A814" s="30"/>
      <c r="B814" s="76">
        <v>808</v>
      </c>
      <c r="C814" s="5"/>
      <c r="D814" s="138"/>
      <c r="E814" s="5"/>
      <c r="F814" s="132"/>
      <c r="G814" s="5"/>
      <c r="H814" s="153"/>
      <c r="I814" s="91"/>
      <c r="J814" s="7"/>
      <c r="K814" s="7"/>
      <c r="L814" s="7"/>
      <c r="M814" s="7"/>
      <c r="N814" s="7"/>
      <c r="O814" s="7"/>
      <c r="P814" s="7"/>
      <c r="Q814" s="7"/>
      <c r="R814" s="7"/>
      <c r="CD814" s="75">
        <f t="shared" si="24"/>
        <v>0</v>
      </c>
      <c r="CE814" s="75">
        <f t="shared" si="25"/>
        <v>0</v>
      </c>
    </row>
    <row r="815" spans="1:83" ht="14.25" customHeight="1">
      <c r="A815" s="30"/>
      <c r="B815" s="76">
        <v>809</v>
      </c>
      <c r="C815" s="5"/>
      <c r="D815" s="138"/>
      <c r="E815" s="5"/>
      <c r="F815" s="132"/>
      <c r="G815" s="5"/>
      <c r="H815" s="153"/>
      <c r="I815" s="91"/>
      <c r="J815" s="7"/>
      <c r="K815" s="7"/>
      <c r="L815" s="7"/>
      <c r="M815" s="7"/>
      <c r="N815" s="7"/>
      <c r="O815" s="7"/>
      <c r="P815" s="7"/>
      <c r="Q815" s="7"/>
      <c r="R815" s="7"/>
      <c r="CD815" s="75">
        <f t="shared" si="24"/>
        <v>0</v>
      </c>
      <c r="CE815" s="75">
        <f t="shared" si="25"/>
        <v>0</v>
      </c>
    </row>
    <row r="816" spans="1:83" ht="14.25" customHeight="1">
      <c r="A816" s="30"/>
      <c r="B816" s="76">
        <v>810</v>
      </c>
      <c r="C816" s="5"/>
      <c r="D816" s="138"/>
      <c r="E816" s="5"/>
      <c r="F816" s="132"/>
      <c r="G816" s="5"/>
      <c r="H816" s="153"/>
      <c r="I816" s="91"/>
      <c r="J816" s="7"/>
      <c r="K816" s="7"/>
      <c r="L816" s="7"/>
      <c r="M816" s="7"/>
      <c r="N816" s="7"/>
      <c r="O816" s="7"/>
      <c r="P816" s="7"/>
      <c r="Q816" s="7"/>
      <c r="R816" s="7"/>
      <c r="CD816" s="75">
        <f t="shared" si="24"/>
        <v>0</v>
      </c>
      <c r="CE816" s="75">
        <f t="shared" si="25"/>
        <v>0</v>
      </c>
    </row>
    <row r="817" spans="1:83" ht="14.25" customHeight="1">
      <c r="A817" s="30"/>
      <c r="B817" s="76">
        <v>811</v>
      </c>
      <c r="C817" s="5"/>
      <c r="D817" s="138"/>
      <c r="E817" s="5"/>
      <c r="F817" s="132"/>
      <c r="G817" s="5"/>
      <c r="H817" s="153"/>
      <c r="I817" s="91"/>
      <c r="J817" s="7"/>
      <c r="K817" s="7"/>
      <c r="L817" s="7"/>
      <c r="M817" s="7"/>
      <c r="N817" s="7"/>
      <c r="O817" s="7"/>
      <c r="P817" s="7"/>
      <c r="Q817" s="7"/>
      <c r="R817" s="7"/>
      <c r="CD817" s="75">
        <f t="shared" si="24"/>
        <v>0</v>
      </c>
      <c r="CE817" s="75">
        <f t="shared" si="25"/>
        <v>0</v>
      </c>
    </row>
    <row r="818" spans="1:83" ht="14.25" customHeight="1">
      <c r="A818" s="30"/>
      <c r="B818" s="76">
        <v>812</v>
      </c>
      <c r="C818" s="5"/>
      <c r="D818" s="138"/>
      <c r="E818" s="5"/>
      <c r="F818" s="132"/>
      <c r="G818" s="5"/>
      <c r="H818" s="153"/>
      <c r="I818" s="91"/>
      <c r="J818" s="7"/>
      <c r="K818" s="7"/>
      <c r="L818" s="7"/>
      <c r="M818" s="7"/>
      <c r="N818" s="7"/>
      <c r="O818" s="7"/>
      <c r="P818" s="7"/>
      <c r="Q818" s="7"/>
      <c r="R818" s="7"/>
      <c r="CD818" s="75">
        <f t="shared" si="24"/>
        <v>0</v>
      </c>
      <c r="CE818" s="75">
        <f t="shared" si="25"/>
        <v>0</v>
      </c>
    </row>
    <row r="819" spans="1:83" ht="14.25" customHeight="1">
      <c r="A819" s="30"/>
      <c r="B819" s="76">
        <v>813</v>
      </c>
      <c r="C819" s="5"/>
      <c r="D819" s="138"/>
      <c r="E819" s="5"/>
      <c r="F819" s="132"/>
      <c r="G819" s="5"/>
      <c r="H819" s="153"/>
      <c r="I819" s="91"/>
      <c r="J819" s="7"/>
      <c r="K819" s="7"/>
      <c r="L819" s="7"/>
      <c r="M819" s="7"/>
      <c r="N819" s="7"/>
      <c r="O819" s="7"/>
      <c r="P819" s="7"/>
      <c r="Q819" s="7"/>
      <c r="R819" s="7"/>
      <c r="CD819" s="75">
        <f t="shared" si="24"/>
        <v>0</v>
      </c>
      <c r="CE819" s="75">
        <f t="shared" si="25"/>
        <v>0</v>
      </c>
    </row>
    <row r="820" spans="1:83" ht="14.25" customHeight="1">
      <c r="A820" s="30"/>
      <c r="B820" s="76">
        <v>814</v>
      </c>
      <c r="C820" s="5"/>
      <c r="D820" s="138"/>
      <c r="E820" s="5"/>
      <c r="F820" s="132"/>
      <c r="G820" s="5"/>
      <c r="H820" s="153"/>
      <c r="I820" s="91"/>
      <c r="J820" s="7"/>
      <c r="K820" s="7"/>
      <c r="L820" s="7"/>
      <c r="M820" s="7"/>
      <c r="N820" s="7"/>
      <c r="O820" s="7"/>
      <c r="P820" s="7"/>
      <c r="Q820" s="7"/>
      <c r="R820" s="7"/>
      <c r="CD820" s="75">
        <f t="shared" si="24"/>
        <v>0</v>
      </c>
      <c r="CE820" s="75">
        <f t="shared" si="25"/>
        <v>0</v>
      </c>
    </row>
    <row r="821" spans="1:83" ht="14.25" customHeight="1">
      <c r="A821" s="30"/>
      <c r="B821" s="76">
        <v>815</v>
      </c>
      <c r="C821" s="5"/>
      <c r="D821" s="138"/>
      <c r="E821" s="5"/>
      <c r="F821" s="132"/>
      <c r="G821" s="5"/>
      <c r="H821" s="153"/>
      <c r="I821" s="91"/>
      <c r="J821" s="7"/>
      <c r="K821" s="7"/>
      <c r="L821" s="7"/>
      <c r="M821" s="7"/>
      <c r="N821" s="7"/>
      <c r="O821" s="7"/>
      <c r="P821" s="7"/>
      <c r="Q821" s="7"/>
      <c r="R821" s="7"/>
      <c r="CD821" s="75">
        <f t="shared" si="24"/>
        <v>0</v>
      </c>
      <c r="CE821" s="75">
        <f t="shared" si="25"/>
        <v>0</v>
      </c>
    </row>
    <row r="822" spans="1:83" ht="14.25" customHeight="1">
      <c r="A822" s="30"/>
      <c r="B822" s="76">
        <v>816</v>
      </c>
      <c r="C822" s="5"/>
      <c r="D822" s="138"/>
      <c r="E822" s="5"/>
      <c r="F822" s="132"/>
      <c r="G822" s="5"/>
      <c r="H822" s="153"/>
      <c r="I822" s="91"/>
      <c r="J822" s="7"/>
      <c r="K822" s="7"/>
      <c r="L822" s="7"/>
      <c r="M822" s="7"/>
      <c r="N822" s="7"/>
      <c r="O822" s="7"/>
      <c r="P822" s="7"/>
      <c r="Q822" s="7"/>
      <c r="R822" s="7"/>
      <c r="CD822" s="75">
        <f t="shared" si="24"/>
        <v>0</v>
      </c>
      <c r="CE822" s="75">
        <f t="shared" si="25"/>
        <v>0</v>
      </c>
    </row>
    <row r="823" spans="1:83" ht="14.25" customHeight="1">
      <c r="A823" s="30"/>
      <c r="B823" s="76">
        <v>817</v>
      </c>
      <c r="C823" s="5"/>
      <c r="D823" s="138"/>
      <c r="E823" s="5"/>
      <c r="F823" s="132"/>
      <c r="G823" s="5"/>
      <c r="H823" s="153"/>
      <c r="I823" s="91"/>
      <c r="J823" s="7"/>
      <c r="K823" s="7"/>
      <c r="L823" s="7"/>
      <c r="M823" s="7"/>
      <c r="N823" s="7"/>
      <c r="O823" s="7"/>
      <c r="P823" s="7"/>
      <c r="Q823" s="7"/>
      <c r="R823" s="7"/>
      <c r="CD823" s="75">
        <f t="shared" si="24"/>
        <v>0</v>
      </c>
      <c r="CE823" s="75">
        <f t="shared" si="25"/>
        <v>0</v>
      </c>
    </row>
    <row r="824" spans="1:83" ht="14.25" customHeight="1">
      <c r="A824" s="30"/>
      <c r="B824" s="76">
        <v>818</v>
      </c>
      <c r="C824" s="5"/>
      <c r="D824" s="138"/>
      <c r="E824" s="5"/>
      <c r="F824" s="132"/>
      <c r="G824" s="5"/>
      <c r="H824" s="153"/>
      <c r="I824" s="91"/>
      <c r="J824" s="7"/>
      <c r="K824" s="7"/>
      <c r="L824" s="7"/>
      <c r="M824" s="7"/>
      <c r="N824" s="7"/>
      <c r="O824" s="7"/>
      <c r="P824" s="7"/>
      <c r="Q824" s="7"/>
      <c r="R824" s="7"/>
      <c r="CD824" s="75">
        <f t="shared" si="24"/>
        <v>0</v>
      </c>
      <c r="CE824" s="75">
        <f t="shared" si="25"/>
        <v>0</v>
      </c>
    </row>
    <row r="825" spans="1:83" ht="14.25" customHeight="1">
      <c r="A825" s="30"/>
      <c r="B825" s="76">
        <v>819</v>
      </c>
      <c r="C825" s="5"/>
      <c r="D825" s="138"/>
      <c r="E825" s="5"/>
      <c r="F825" s="132"/>
      <c r="G825" s="5"/>
      <c r="H825" s="153"/>
      <c r="I825" s="91"/>
      <c r="J825" s="7"/>
      <c r="K825" s="7"/>
      <c r="L825" s="7"/>
      <c r="M825" s="7"/>
      <c r="N825" s="7"/>
      <c r="O825" s="7"/>
      <c r="P825" s="7"/>
      <c r="Q825" s="7"/>
      <c r="R825" s="7"/>
      <c r="CD825" s="75">
        <f t="shared" si="24"/>
        <v>0</v>
      </c>
      <c r="CE825" s="75">
        <f t="shared" si="25"/>
        <v>0</v>
      </c>
    </row>
    <row r="826" spans="1:83" ht="14.25" customHeight="1">
      <c r="A826" s="30"/>
      <c r="B826" s="76">
        <v>820</v>
      </c>
      <c r="C826" s="5"/>
      <c r="D826" s="138"/>
      <c r="E826" s="5"/>
      <c r="F826" s="132"/>
      <c r="G826" s="5"/>
      <c r="H826" s="153"/>
      <c r="I826" s="91"/>
      <c r="J826" s="7"/>
      <c r="K826" s="7"/>
      <c r="L826" s="7"/>
      <c r="M826" s="7"/>
      <c r="N826" s="7"/>
      <c r="O826" s="7"/>
      <c r="P826" s="7"/>
      <c r="Q826" s="7"/>
      <c r="R826" s="7"/>
      <c r="CD826" s="75">
        <f t="shared" si="24"/>
        <v>0</v>
      </c>
      <c r="CE826" s="75">
        <f t="shared" si="25"/>
        <v>0</v>
      </c>
    </row>
    <row r="827" spans="1:83" ht="14.25" customHeight="1">
      <c r="A827" s="30"/>
      <c r="B827" s="76">
        <v>821</v>
      </c>
      <c r="C827" s="5"/>
      <c r="D827" s="138"/>
      <c r="E827" s="5"/>
      <c r="F827" s="132"/>
      <c r="G827" s="5"/>
      <c r="H827" s="153"/>
      <c r="I827" s="91"/>
      <c r="J827" s="7"/>
      <c r="K827" s="7"/>
      <c r="L827" s="7"/>
      <c r="M827" s="7"/>
      <c r="N827" s="7"/>
      <c r="O827" s="7"/>
      <c r="P827" s="7"/>
      <c r="Q827" s="7"/>
      <c r="R827" s="7"/>
      <c r="CD827" s="75">
        <f t="shared" si="24"/>
        <v>0</v>
      </c>
      <c r="CE827" s="75">
        <f t="shared" si="25"/>
        <v>0</v>
      </c>
    </row>
    <row r="828" spans="1:83" ht="14.25" customHeight="1">
      <c r="A828" s="30"/>
      <c r="B828" s="76">
        <v>822</v>
      </c>
      <c r="C828" s="5"/>
      <c r="D828" s="138"/>
      <c r="E828" s="5"/>
      <c r="F828" s="132"/>
      <c r="G828" s="5"/>
      <c r="H828" s="153"/>
      <c r="I828" s="91"/>
      <c r="J828" s="7"/>
      <c r="K828" s="7"/>
      <c r="L828" s="7"/>
      <c r="M828" s="7"/>
      <c r="N828" s="7"/>
      <c r="O828" s="7"/>
      <c r="P828" s="7"/>
      <c r="Q828" s="7"/>
      <c r="R828" s="7"/>
      <c r="CD828" s="75">
        <f t="shared" si="24"/>
        <v>0</v>
      </c>
      <c r="CE828" s="75">
        <f t="shared" si="25"/>
        <v>0</v>
      </c>
    </row>
    <row r="829" spans="1:83" ht="14.25" customHeight="1">
      <c r="A829" s="30"/>
      <c r="B829" s="76">
        <v>823</v>
      </c>
      <c r="C829" s="5"/>
      <c r="D829" s="138"/>
      <c r="E829" s="5"/>
      <c r="F829" s="132"/>
      <c r="G829" s="5"/>
      <c r="H829" s="153"/>
      <c r="I829" s="91"/>
      <c r="J829" s="7"/>
      <c r="K829" s="7"/>
      <c r="L829" s="7"/>
      <c r="M829" s="7"/>
      <c r="N829" s="7"/>
      <c r="O829" s="7"/>
      <c r="P829" s="7"/>
      <c r="Q829" s="7"/>
      <c r="R829" s="7"/>
      <c r="CD829" s="75">
        <f t="shared" si="24"/>
        <v>0</v>
      </c>
      <c r="CE829" s="75">
        <f t="shared" si="25"/>
        <v>0</v>
      </c>
    </row>
    <row r="830" spans="1:83" ht="14.25" customHeight="1">
      <c r="A830" s="30"/>
      <c r="B830" s="76">
        <v>824</v>
      </c>
      <c r="C830" s="5"/>
      <c r="D830" s="138"/>
      <c r="E830" s="5"/>
      <c r="F830" s="132"/>
      <c r="G830" s="5"/>
      <c r="H830" s="153"/>
      <c r="I830" s="91"/>
      <c r="J830" s="7"/>
      <c r="K830" s="7"/>
      <c r="L830" s="7"/>
      <c r="M830" s="7"/>
      <c r="N830" s="7"/>
      <c r="O830" s="7"/>
      <c r="P830" s="7"/>
      <c r="Q830" s="7"/>
      <c r="R830" s="7"/>
      <c r="CD830" s="75">
        <f t="shared" si="24"/>
        <v>0</v>
      </c>
      <c r="CE830" s="75">
        <f t="shared" si="25"/>
        <v>0</v>
      </c>
    </row>
    <row r="831" spans="1:83" ht="14.25" customHeight="1">
      <c r="A831" s="30"/>
      <c r="B831" s="76">
        <v>825</v>
      </c>
      <c r="C831" s="5"/>
      <c r="D831" s="138"/>
      <c r="E831" s="5"/>
      <c r="F831" s="132"/>
      <c r="G831" s="5"/>
      <c r="H831" s="153"/>
      <c r="I831" s="91"/>
      <c r="J831" s="7"/>
      <c r="K831" s="7"/>
      <c r="L831" s="7"/>
      <c r="M831" s="7"/>
      <c r="N831" s="7"/>
      <c r="O831" s="7"/>
      <c r="P831" s="7"/>
      <c r="Q831" s="7"/>
      <c r="R831" s="7"/>
      <c r="CD831" s="75">
        <f t="shared" si="24"/>
        <v>0</v>
      </c>
      <c r="CE831" s="75">
        <f t="shared" si="25"/>
        <v>0</v>
      </c>
    </row>
    <row r="832" spans="1:83" ht="14.25" customHeight="1">
      <c r="A832" s="30"/>
      <c r="B832" s="76">
        <v>826</v>
      </c>
      <c r="C832" s="5"/>
      <c r="D832" s="138"/>
      <c r="E832" s="5"/>
      <c r="F832" s="132"/>
      <c r="G832" s="5"/>
      <c r="H832" s="153"/>
      <c r="I832" s="91"/>
      <c r="J832" s="7"/>
      <c r="K832" s="7"/>
      <c r="L832" s="7"/>
      <c r="M832" s="7"/>
      <c r="N832" s="7"/>
      <c r="O832" s="7"/>
      <c r="P832" s="7"/>
      <c r="Q832" s="7"/>
      <c r="R832" s="7"/>
      <c r="CD832" s="75">
        <f t="shared" si="24"/>
        <v>0</v>
      </c>
      <c r="CE832" s="75">
        <f t="shared" si="25"/>
        <v>0</v>
      </c>
    </row>
    <row r="833" spans="1:83" ht="14.25" customHeight="1">
      <c r="A833" s="30"/>
      <c r="B833" s="76">
        <v>827</v>
      </c>
      <c r="C833" s="5"/>
      <c r="D833" s="138"/>
      <c r="E833" s="5"/>
      <c r="F833" s="132"/>
      <c r="G833" s="5"/>
      <c r="H833" s="153"/>
      <c r="I833" s="91"/>
      <c r="J833" s="7"/>
      <c r="K833" s="7"/>
      <c r="L833" s="7"/>
      <c r="M833" s="7"/>
      <c r="N833" s="7"/>
      <c r="O833" s="7"/>
      <c r="P833" s="7"/>
      <c r="Q833" s="7"/>
      <c r="R833" s="7"/>
      <c r="CD833" s="75">
        <f t="shared" si="24"/>
        <v>0</v>
      </c>
      <c r="CE833" s="75">
        <f t="shared" si="25"/>
        <v>0</v>
      </c>
    </row>
    <row r="834" spans="1:83" ht="14.25" customHeight="1">
      <c r="A834" s="30"/>
      <c r="B834" s="76">
        <v>828</v>
      </c>
      <c r="C834" s="5"/>
      <c r="D834" s="138"/>
      <c r="E834" s="5"/>
      <c r="F834" s="132"/>
      <c r="G834" s="5"/>
      <c r="H834" s="153"/>
      <c r="I834" s="91"/>
      <c r="J834" s="7"/>
      <c r="K834" s="7"/>
      <c r="L834" s="7"/>
      <c r="M834" s="7"/>
      <c r="N834" s="7"/>
      <c r="O834" s="7"/>
      <c r="P834" s="7"/>
      <c r="Q834" s="7"/>
      <c r="R834" s="7"/>
      <c r="CD834" s="75">
        <f t="shared" si="24"/>
        <v>0</v>
      </c>
      <c r="CE834" s="75">
        <f t="shared" si="25"/>
        <v>0</v>
      </c>
    </row>
    <row r="835" spans="1:83" ht="14.25" customHeight="1">
      <c r="A835" s="30"/>
      <c r="B835" s="76">
        <v>829</v>
      </c>
      <c r="C835" s="5"/>
      <c r="D835" s="138"/>
      <c r="E835" s="5"/>
      <c r="F835" s="132"/>
      <c r="G835" s="5"/>
      <c r="H835" s="153"/>
      <c r="I835" s="91"/>
      <c r="J835" s="7"/>
      <c r="K835" s="7"/>
      <c r="L835" s="7"/>
      <c r="M835" s="7"/>
      <c r="N835" s="7"/>
      <c r="O835" s="7"/>
      <c r="P835" s="7"/>
      <c r="Q835" s="7"/>
      <c r="R835" s="7"/>
      <c r="CD835" s="75">
        <f t="shared" si="24"/>
        <v>0</v>
      </c>
      <c r="CE835" s="75">
        <f t="shared" si="25"/>
        <v>0</v>
      </c>
    </row>
    <row r="836" spans="1:83" ht="14.25" customHeight="1">
      <c r="A836" s="30"/>
      <c r="B836" s="76">
        <v>830</v>
      </c>
      <c r="C836" s="5"/>
      <c r="D836" s="138"/>
      <c r="E836" s="5"/>
      <c r="F836" s="132"/>
      <c r="G836" s="5"/>
      <c r="H836" s="153"/>
      <c r="I836" s="91"/>
      <c r="J836" s="7"/>
      <c r="K836" s="7"/>
      <c r="L836" s="7"/>
      <c r="M836" s="7"/>
      <c r="N836" s="7"/>
      <c r="O836" s="7"/>
      <c r="P836" s="7"/>
      <c r="Q836" s="7"/>
      <c r="R836" s="7"/>
      <c r="CD836" s="75">
        <f t="shared" si="24"/>
        <v>0</v>
      </c>
      <c r="CE836" s="75">
        <f t="shared" si="25"/>
        <v>0</v>
      </c>
    </row>
    <row r="837" spans="1:83" ht="14.25" customHeight="1">
      <c r="A837" s="30"/>
      <c r="B837" s="76">
        <v>831</v>
      </c>
      <c r="C837" s="5"/>
      <c r="D837" s="138"/>
      <c r="E837" s="5"/>
      <c r="F837" s="132"/>
      <c r="G837" s="5"/>
      <c r="H837" s="153"/>
      <c r="I837" s="91"/>
      <c r="J837" s="7"/>
      <c r="K837" s="7"/>
      <c r="L837" s="7"/>
      <c r="M837" s="7"/>
      <c r="N837" s="7"/>
      <c r="O837" s="7"/>
      <c r="P837" s="7"/>
      <c r="Q837" s="7"/>
      <c r="R837" s="7"/>
      <c r="CD837" s="75">
        <f t="shared" si="24"/>
        <v>0</v>
      </c>
      <c r="CE837" s="75">
        <f t="shared" si="25"/>
        <v>0</v>
      </c>
    </row>
    <row r="838" spans="1:83" ht="14.25" customHeight="1">
      <c r="A838" s="30"/>
      <c r="B838" s="76">
        <v>832</v>
      </c>
      <c r="C838" s="5"/>
      <c r="D838" s="138"/>
      <c r="E838" s="5"/>
      <c r="F838" s="132"/>
      <c r="G838" s="5"/>
      <c r="H838" s="153"/>
      <c r="I838" s="91"/>
      <c r="J838" s="7"/>
      <c r="K838" s="7"/>
      <c r="L838" s="7"/>
      <c r="M838" s="7"/>
      <c r="N838" s="7"/>
      <c r="O838" s="7"/>
      <c r="P838" s="7"/>
      <c r="Q838" s="7"/>
      <c r="R838" s="7"/>
      <c r="CD838" s="75">
        <f t="shared" si="24"/>
        <v>0</v>
      </c>
      <c r="CE838" s="75">
        <f t="shared" si="25"/>
        <v>0</v>
      </c>
    </row>
    <row r="839" spans="1:83" ht="14.25" customHeight="1">
      <c r="A839" s="30"/>
      <c r="B839" s="76">
        <v>833</v>
      </c>
      <c r="C839" s="5"/>
      <c r="D839" s="138"/>
      <c r="E839" s="5"/>
      <c r="F839" s="132"/>
      <c r="G839" s="5"/>
      <c r="H839" s="153"/>
      <c r="I839" s="91"/>
      <c r="J839" s="7"/>
      <c r="K839" s="7"/>
      <c r="L839" s="7"/>
      <c r="M839" s="7"/>
      <c r="N839" s="7"/>
      <c r="O839" s="7"/>
      <c r="P839" s="7"/>
      <c r="Q839" s="7"/>
      <c r="R839" s="7"/>
      <c r="CD839" s="75">
        <f t="shared" ref="CD839:CD902" si="26">IF(C839&lt;&gt;"",1,0)</f>
        <v>0</v>
      </c>
      <c r="CE839" s="75">
        <f t="shared" ref="CE839:CE902" si="27">IF(CD839=1,IF(E839&lt;&gt;"",IF(E839&lt;400,1,0),0),0)</f>
        <v>0</v>
      </c>
    </row>
    <row r="840" spans="1:83" ht="14.25" customHeight="1">
      <c r="A840" s="30"/>
      <c r="B840" s="76">
        <v>834</v>
      </c>
      <c r="C840" s="5"/>
      <c r="D840" s="138"/>
      <c r="E840" s="5"/>
      <c r="F840" s="132"/>
      <c r="G840" s="5"/>
      <c r="H840" s="153"/>
      <c r="I840" s="91"/>
      <c r="J840" s="7"/>
      <c r="K840" s="7"/>
      <c r="L840" s="7"/>
      <c r="M840" s="7"/>
      <c r="N840" s="7"/>
      <c r="O840" s="7"/>
      <c r="P840" s="7"/>
      <c r="Q840" s="7"/>
      <c r="R840" s="7"/>
      <c r="CD840" s="75">
        <f t="shared" si="26"/>
        <v>0</v>
      </c>
      <c r="CE840" s="75">
        <f t="shared" si="27"/>
        <v>0</v>
      </c>
    </row>
    <row r="841" spans="1:83" ht="14.25" customHeight="1">
      <c r="A841" s="30"/>
      <c r="B841" s="76">
        <v>835</v>
      </c>
      <c r="C841" s="5"/>
      <c r="D841" s="138"/>
      <c r="E841" s="5"/>
      <c r="F841" s="132"/>
      <c r="G841" s="5"/>
      <c r="H841" s="153"/>
      <c r="I841" s="91"/>
      <c r="J841" s="7"/>
      <c r="K841" s="7"/>
      <c r="L841" s="7"/>
      <c r="M841" s="7"/>
      <c r="N841" s="7"/>
      <c r="O841" s="7"/>
      <c r="P841" s="7"/>
      <c r="Q841" s="7"/>
      <c r="R841" s="7"/>
      <c r="CD841" s="75">
        <f t="shared" si="26"/>
        <v>0</v>
      </c>
      <c r="CE841" s="75">
        <f t="shared" si="27"/>
        <v>0</v>
      </c>
    </row>
    <row r="842" spans="1:83" ht="14.25" customHeight="1">
      <c r="A842" s="30"/>
      <c r="B842" s="76">
        <v>836</v>
      </c>
      <c r="C842" s="5"/>
      <c r="D842" s="138"/>
      <c r="E842" s="5"/>
      <c r="F842" s="132"/>
      <c r="G842" s="5"/>
      <c r="H842" s="153"/>
      <c r="I842" s="91"/>
      <c r="J842" s="7"/>
      <c r="K842" s="7"/>
      <c r="L842" s="7"/>
      <c r="M842" s="7"/>
      <c r="N842" s="7"/>
      <c r="O842" s="7"/>
      <c r="P842" s="7"/>
      <c r="Q842" s="7"/>
      <c r="R842" s="7"/>
      <c r="CD842" s="75">
        <f t="shared" si="26"/>
        <v>0</v>
      </c>
      <c r="CE842" s="75">
        <f t="shared" si="27"/>
        <v>0</v>
      </c>
    </row>
    <row r="843" spans="1:83" ht="14.25" customHeight="1">
      <c r="A843" s="30"/>
      <c r="B843" s="76">
        <v>837</v>
      </c>
      <c r="C843" s="5"/>
      <c r="D843" s="138"/>
      <c r="E843" s="5"/>
      <c r="F843" s="132"/>
      <c r="G843" s="5"/>
      <c r="H843" s="153"/>
      <c r="I843" s="91"/>
      <c r="J843" s="7"/>
      <c r="K843" s="7"/>
      <c r="L843" s="7"/>
      <c r="M843" s="7"/>
      <c r="N843" s="7"/>
      <c r="O843" s="7"/>
      <c r="P843" s="7"/>
      <c r="Q843" s="7"/>
      <c r="R843" s="7"/>
      <c r="CD843" s="75">
        <f t="shared" si="26"/>
        <v>0</v>
      </c>
      <c r="CE843" s="75">
        <f t="shared" si="27"/>
        <v>0</v>
      </c>
    </row>
    <row r="844" spans="1:83" ht="14.25" customHeight="1">
      <c r="A844" s="30"/>
      <c r="B844" s="76">
        <v>838</v>
      </c>
      <c r="C844" s="5"/>
      <c r="D844" s="138"/>
      <c r="E844" s="5"/>
      <c r="F844" s="132"/>
      <c r="G844" s="5"/>
      <c r="H844" s="153"/>
      <c r="I844" s="91"/>
      <c r="J844" s="7"/>
      <c r="K844" s="7"/>
      <c r="L844" s="7"/>
      <c r="M844" s="7"/>
      <c r="N844" s="7"/>
      <c r="O844" s="7"/>
      <c r="P844" s="7"/>
      <c r="Q844" s="7"/>
      <c r="R844" s="7"/>
      <c r="CD844" s="75">
        <f t="shared" si="26"/>
        <v>0</v>
      </c>
      <c r="CE844" s="75">
        <f t="shared" si="27"/>
        <v>0</v>
      </c>
    </row>
    <row r="845" spans="1:83" ht="14.25" customHeight="1">
      <c r="A845" s="30"/>
      <c r="B845" s="76">
        <v>839</v>
      </c>
      <c r="C845" s="5"/>
      <c r="D845" s="138"/>
      <c r="E845" s="5"/>
      <c r="F845" s="132"/>
      <c r="G845" s="5"/>
      <c r="H845" s="153"/>
      <c r="I845" s="91"/>
      <c r="J845" s="7"/>
      <c r="K845" s="7"/>
      <c r="L845" s="7"/>
      <c r="M845" s="7"/>
      <c r="N845" s="7"/>
      <c r="O845" s="7"/>
      <c r="P845" s="7"/>
      <c r="Q845" s="7"/>
      <c r="R845" s="7"/>
      <c r="CD845" s="75">
        <f t="shared" si="26"/>
        <v>0</v>
      </c>
      <c r="CE845" s="75">
        <f t="shared" si="27"/>
        <v>0</v>
      </c>
    </row>
    <row r="846" spans="1:83" ht="14.25" customHeight="1">
      <c r="A846" s="30"/>
      <c r="B846" s="76">
        <v>840</v>
      </c>
      <c r="C846" s="5"/>
      <c r="D846" s="138"/>
      <c r="E846" s="5"/>
      <c r="F846" s="132"/>
      <c r="G846" s="5"/>
      <c r="H846" s="153"/>
      <c r="I846" s="91"/>
      <c r="J846" s="7"/>
      <c r="K846" s="7"/>
      <c r="L846" s="7"/>
      <c r="M846" s="7"/>
      <c r="N846" s="7"/>
      <c r="O846" s="7"/>
      <c r="P846" s="7"/>
      <c r="Q846" s="7"/>
      <c r="R846" s="7"/>
      <c r="CD846" s="75">
        <f t="shared" si="26"/>
        <v>0</v>
      </c>
      <c r="CE846" s="75">
        <f t="shared" si="27"/>
        <v>0</v>
      </c>
    </row>
    <row r="847" spans="1:83" ht="14.25" customHeight="1">
      <c r="A847" s="30"/>
      <c r="B847" s="76">
        <v>841</v>
      </c>
      <c r="C847" s="5"/>
      <c r="D847" s="138"/>
      <c r="E847" s="5"/>
      <c r="F847" s="132"/>
      <c r="G847" s="5"/>
      <c r="H847" s="153"/>
      <c r="I847" s="91"/>
      <c r="J847" s="7"/>
      <c r="K847" s="7"/>
      <c r="L847" s="7"/>
      <c r="M847" s="7"/>
      <c r="N847" s="7"/>
      <c r="O847" s="7"/>
      <c r="P847" s="7"/>
      <c r="Q847" s="7"/>
      <c r="R847" s="7"/>
      <c r="CD847" s="75">
        <f t="shared" si="26"/>
        <v>0</v>
      </c>
      <c r="CE847" s="75">
        <f t="shared" si="27"/>
        <v>0</v>
      </c>
    </row>
    <row r="848" spans="1:83" ht="14.25" customHeight="1">
      <c r="A848" s="30"/>
      <c r="B848" s="76">
        <v>842</v>
      </c>
      <c r="C848" s="5"/>
      <c r="D848" s="138"/>
      <c r="E848" s="5"/>
      <c r="F848" s="132"/>
      <c r="G848" s="5"/>
      <c r="H848" s="153"/>
      <c r="I848" s="91"/>
      <c r="J848" s="7"/>
      <c r="K848" s="7"/>
      <c r="L848" s="7"/>
      <c r="M848" s="7"/>
      <c r="N848" s="7"/>
      <c r="O848" s="7"/>
      <c r="P848" s="7"/>
      <c r="Q848" s="7"/>
      <c r="R848" s="7"/>
      <c r="CD848" s="75">
        <f t="shared" si="26"/>
        <v>0</v>
      </c>
      <c r="CE848" s="75">
        <f t="shared" si="27"/>
        <v>0</v>
      </c>
    </row>
    <row r="849" spans="1:83" ht="14.25" customHeight="1">
      <c r="A849" s="30"/>
      <c r="B849" s="76">
        <v>843</v>
      </c>
      <c r="C849" s="5"/>
      <c r="D849" s="138"/>
      <c r="E849" s="5"/>
      <c r="F849" s="132"/>
      <c r="G849" s="5"/>
      <c r="H849" s="153"/>
      <c r="I849" s="91"/>
      <c r="J849" s="7"/>
      <c r="K849" s="7"/>
      <c r="L849" s="7"/>
      <c r="M849" s="7"/>
      <c r="N849" s="7"/>
      <c r="O849" s="7"/>
      <c r="P849" s="7"/>
      <c r="Q849" s="7"/>
      <c r="R849" s="7"/>
      <c r="CD849" s="75">
        <f t="shared" si="26"/>
        <v>0</v>
      </c>
      <c r="CE849" s="75">
        <f t="shared" si="27"/>
        <v>0</v>
      </c>
    </row>
    <row r="850" spans="1:83" ht="14.25" customHeight="1">
      <c r="A850" s="30"/>
      <c r="B850" s="76">
        <v>844</v>
      </c>
      <c r="C850" s="5"/>
      <c r="D850" s="138"/>
      <c r="E850" s="5"/>
      <c r="F850" s="132"/>
      <c r="G850" s="5"/>
      <c r="H850" s="153"/>
      <c r="I850" s="91"/>
      <c r="J850" s="7"/>
      <c r="K850" s="7"/>
      <c r="L850" s="7"/>
      <c r="M850" s="7"/>
      <c r="N850" s="7"/>
      <c r="O850" s="7"/>
      <c r="P850" s="7"/>
      <c r="Q850" s="7"/>
      <c r="R850" s="7"/>
      <c r="CD850" s="75">
        <f t="shared" si="26"/>
        <v>0</v>
      </c>
      <c r="CE850" s="75">
        <f t="shared" si="27"/>
        <v>0</v>
      </c>
    </row>
    <row r="851" spans="1:83" ht="14.25" customHeight="1">
      <c r="A851" s="30"/>
      <c r="B851" s="76">
        <v>845</v>
      </c>
      <c r="C851" s="5"/>
      <c r="D851" s="138"/>
      <c r="E851" s="5"/>
      <c r="F851" s="132"/>
      <c r="G851" s="5"/>
      <c r="H851" s="153"/>
      <c r="I851" s="91"/>
      <c r="J851" s="7"/>
      <c r="K851" s="7"/>
      <c r="L851" s="7"/>
      <c r="M851" s="7"/>
      <c r="N851" s="7"/>
      <c r="O851" s="7"/>
      <c r="P851" s="7"/>
      <c r="Q851" s="7"/>
      <c r="R851" s="7"/>
      <c r="CD851" s="75">
        <f t="shared" si="26"/>
        <v>0</v>
      </c>
      <c r="CE851" s="75">
        <f t="shared" si="27"/>
        <v>0</v>
      </c>
    </row>
    <row r="852" spans="1:83" ht="14.25" customHeight="1">
      <c r="A852" s="30"/>
      <c r="B852" s="76">
        <v>846</v>
      </c>
      <c r="C852" s="5"/>
      <c r="D852" s="138"/>
      <c r="E852" s="5"/>
      <c r="F852" s="132"/>
      <c r="G852" s="5"/>
      <c r="H852" s="153"/>
      <c r="I852" s="91"/>
      <c r="J852" s="7"/>
      <c r="K852" s="7"/>
      <c r="L852" s="7"/>
      <c r="M852" s="7"/>
      <c r="N852" s="7"/>
      <c r="O852" s="7"/>
      <c r="P852" s="7"/>
      <c r="Q852" s="7"/>
      <c r="R852" s="7"/>
      <c r="CD852" s="75">
        <f t="shared" si="26"/>
        <v>0</v>
      </c>
      <c r="CE852" s="75">
        <f t="shared" si="27"/>
        <v>0</v>
      </c>
    </row>
    <row r="853" spans="1:83" ht="14.25" customHeight="1">
      <c r="A853" s="30"/>
      <c r="B853" s="76">
        <v>847</v>
      </c>
      <c r="C853" s="5"/>
      <c r="D853" s="138"/>
      <c r="E853" s="5"/>
      <c r="F853" s="132"/>
      <c r="G853" s="5"/>
      <c r="H853" s="153"/>
      <c r="I853" s="91"/>
      <c r="J853" s="7"/>
      <c r="K853" s="7"/>
      <c r="L853" s="7"/>
      <c r="M853" s="7"/>
      <c r="N853" s="7"/>
      <c r="O853" s="7"/>
      <c r="P853" s="7"/>
      <c r="Q853" s="7"/>
      <c r="R853" s="7"/>
      <c r="CD853" s="75">
        <f t="shared" si="26"/>
        <v>0</v>
      </c>
      <c r="CE853" s="75">
        <f t="shared" si="27"/>
        <v>0</v>
      </c>
    </row>
    <row r="854" spans="1:83" ht="14.25" customHeight="1">
      <c r="A854" s="30"/>
      <c r="B854" s="76">
        <v>848</v>
      </c>
      <c r="C854" s="5"/>
      <c r="D854" s="138"/>
      <c r="E854" s="5"/>
      <c r="F854" s="132"/>
      <c r="G854" s="5"/>
      <c r="H854" s="153"/>
      <c r="I854" s="91"/>
      <c r="J854" s="7"/>
      <c r="K854" s="7"/>
      <c r="L854" s="7"/>
      <c r="M854" s="7"/>
      <c r="N854" s="7"/>
      <c r="O854" s="7"/>
      <c r="P854" s="7"/>
      <c r="Q854" s="7"/>
      <c r="R854" s="7"/>
      <c r="CD854" s="75">
        <f t="shared" si="26"/>
        <v>0</v>
      </c>
      <c r="CE854" s="75">
        <f t="shared" si="27"/>
        <v>0</v>
      </c>
    </row>
    <row r="855" spans="1:83" ht="14.25" customHeight="1">
      <c r="A855" s="30"/>
      <c r="B855" s="76">
        <v>849</v>
      </c>
      <c r="C855" s="5"/>
      <c r="D855" s="138"/>
      <c r="E855" s="5"/>
      <c r="F855" s="132"/>
      <c r="G855" s="5"/>
      <c r="H855" s="153"/>
      <c r="I855" s="91"/>
      <c r="J855" s="7"/>
      <c r="K855" s="7"/>
      <c r="L855" s="7"/>
      <c r="M855" s="7"/>
      <c r="N855" s="7"/>
      <c r="O855" s="7"/>
      <c r="P855" s="7"/>
      <c r="Q855" s="7"/>
      <c r="R855" s="7"/>
      <c r="CD855" s="75">
        <f t="shared" si="26"/>
        <v>0</v>
      </c>
      <c r="CE855" s="75">
        <f t="shared" si="27"/>
        <v>0</v>
      </c>
    </row>
    <row r="856" spans="1:83" ht="14.25" customHeight="1">
      <c r="A856" s="30"/>
      <c r="B856" s="76">
        <v>850</v>
      </c>
      <c r="C856" s="5"/>
      <c r="D856" s="138"/>
      <c r="E856" s="5"/>
      <c r="F856" s="132"/>
      <c r="G856" s="5"/>
      <c r="H856" s="153"/>
      <c r="I856" s="91"/>
      <c r="J856" s="7"/>
      <c r="K856" s="7"/>
      <c r="L856" s="7"/>
      <c r="M856" s="7"/>
      <c r="N856" s="7"/>
      <c r="O856" s="7"/>
      <c r="P856" s="7"/>
      <c r="Q856" s="7"/>
      <c r="R856" s="7"/>
      <c r="CD856" s="75">
        <f t="shared" si="26"/>
        <v>0</v>
      </c>
      <c r="CE856" s="75">
        <f t="shared" si="27"/>
        <v>0</v>
      </c>
    </row>
    <row r="857" spans="1:83" ht="14.25" customHeight="1">
      <c r="A857" s="30"/>
      <c r="B857" s="76">
        <v>851</v>
      </c>
      <c r="C857" s="5"/>
      <c r="D857" s="138"/>
      <c r="E857" s="5"/>
      <c r="F857" s="132"/>
      <c r="G857" s="5"/>
      <c r="H857" s="153"/>
      <c r="I857" s="91"/>
      <c r="J857" s="7"/>
      <c r="K857" s="7"/>
      <c r="L857" s="7"/>
      <c r="M857" s="7"/>
      <c r="N857" s="7"/>
      <c r="O857" s="7"/>
      <c r="P857" s="7"/>
      <c r="Q857" s="7"/>
      <c r="R857" s="7"/>
      <c r="CD857" s="75">
        <f t="shared" si="26"/>
        <v>0</v>
      </c>
      <c r="CE857" s="75">
        <f t="shared" si="27"/>
        <v>0</v>
      </c>
    </row>
    <row r="858" spans="1:83" ht="14.25" customHeight="1">
      <c r="A858" s="30"/>
      <c r="B858" s="76">
        <v>852</v>
      </c>
      <c r="C858" s="5"/>
      <c r="D858" s="138"/>
      <c r="E858" s="5"/>
      <c r="F858" s="132"/>
      <c r="G858" s="5"/>
      <c r="H858" s="153"/>
      <c r="I858" s="91"/>
      <c r="J858" s="7"/>
      <c r="K858" s="7"/>
      <c r="L858" s="7"/>
      <c r="M858" s="7"/>
      <c r="N858" s="7"/>
      <c r="O858" s="7"/>
      <c r="P858" s="7"/>
      <c r="Q858" s="7"/>
      <c r="R858" s="7"/>
      <c r="CD858" s="75">
        <f t="shared" si="26"/>
        <v>0</v>
      </c>
      <c r="CE858" s="75">
        <f t="shared" si="27"/>
        <v>0</v>
      </c>
    </row>
    <row r="859" spans="1:83" ht="14.25" customHeight="1">
      <c r="A859" s="30"/>
      <c r="B859" s="76">
        <v>853</v>
      </c>
      <c r="C859" s="5"/>
      <c r="D859" s="138"/>
      <c r="E859" s="5"/>
      <c r="F859" s="132"/>
      <c r="G859" s="5"/>
      <c r="H859" s="153"/>
      <c r="I859" s="91"/>
      <c r="J859" s="7"/>
      <c r="K859" s="7"/>
      <c r="L859" s="7"/>
      <c r="M859" s="7"/>
      <c r="N859" s="7"/>
      <c r="O859" s="7"/>
      <c r="P859" s="7"/>
      <c r="Q859" s="7"/>
      <c r="R859" s="7"/>
      <c r="CD859" s="75">
        <f t="shared" si="26"/>
        <v>0</v>
      </c>
      <c r="CE859" s="75">
        <f t="shared" si="27"/>
        <v>0</v>
      </c>
    </row>
    <row r="860" spans="1:83" ht="14.25" customHeight="1">
      <c r="A860" s="30"/>
      <c r="B860" s="76">
        <v>854</v>
      </c>
      <c r="C860" s="5"/>
      <c r="D860" s="138"/>
      <c r="E860" s="5"/>
      <c r="F860" s="132"/>
      <c r="G860" s="5"/>
      <c r="H860" s="153"/>
      <c r="I860" s="91"/>
      <c r="J860" s="7"/>
      <c r="K860" s="7"/>
      <c r="L860" s="7"/>
      <c r="M860" s="7"/>
      <c r="N860" s="7"/>
      <c r="O860" s="7"/>
      <c r="P860" s="7"/>
      <c r="Q860" s="7"/>
      <c r="R860" s="7"/>
      <c r="CD860" s="75">
        <f t="shared" si="26"/>
        <v>0</v>
      </c>
      <c r="CE860" s="75">
        <f t="shared" si="27"/>
        <v>0</v>
      </c>
    </row>
    <row r="861" spans="1:83" ht="14.25" customHeight="1">
      <c r="A861" s="30"/>
      <c r="B861" s="76">
        <v>855</v>
      </c>
      <c r="C861" s="5"/>
      <c r="D861" s="138"/>
      <c r="E861" s="5"/>
      <c r="F861" s="132"/>
      <c r="G861" s="5"/>
      <c r="H861" s="153"/>
      <c r="I861" s="91"/>
      <c r="J861" s="7"/>
      <c r="K861" s="7"/>
      <c r="L861" s="7"/>
      <c r="M861" s="7"/>
      <c r="N861" s="7"/>
      <c r="O861" s="7"/>
      <c r="P861" s="7"/>
      <c r="Q861" s="7"/>
      <c r="R861" s="7"/>
      <c r="CD861" s="75">
        <f t="shared" si="26"/>
        <v>0</v>
      </c>
      <c r="CE861" s="75">
        <f t="shared" si="27"/>
        <v>0</v>
      </c>
    </row>
    <row r="862" spans="1:83" ht="14.25" customHeight="1">
      <c r="A862" s="30"/>
      <c r="B862" s="76">
        <v>856</v>
      </c>
      <c r="C862" s="5"/>
      <c r="D862" s="138"/>
      <c r="E862" s="5"/>
      <c r="F862" s="132"/>
      <c r="G862" s="5"/>
      <c r="H862" s="153"/>
      <c r="I862" s="91"/>
      <c r="J862" s="7"/>
      <c r="K862" s="7"/>
      <c r="L862" s="7"/>
      <c r="M862" s="7"/>
      <c r="N862" s="7"/>
      <c r="O862" s="7"/>
      <c r="P862" s="7"/>
      <c r="Q862" s="7"/>
      <c r="R862" s="7"/>
      <c r="CD862" s="75">
        <f t="shared" si="26"/>
        <v>0</v>
      </c>
      <c r="CE862" s="75">
        <f t="shared" si="27"/>
        <v>0</v>
      </c>
    </row>
    <row r="863" spans="1:83" ht="14.25" customHeight="1">
      <c r="A863" s="30"/>
      <c r="B863" s="76">
        <v>857</v>
      </c>
      <c r="C863" s="5"/>
      <c r="D863" s="138"/>
      <c r="E863" s="5"/>
      <c r="F863" s="132"/>
      <c r="G863" s="5"/>
      <c r="H863" s="153"/>
      <c r="I863" s="91"/>
      <c r="J863" s="7"/>
      <c r="K863" s="7"/>
      <c r="L863" s="7"/>
      <c r="M863" s="7"/>
      <c r="N863" s="7"/>
      <c r="O863" s="7"/>
      <c r="P863" s="7"/>
      <c r="Q863" s="7"/>
      <c r="R863" s="7"/>
      <c r="CD863" s="75">
        <f t="shared" si="26"/>
        <v>0</v>
      </c>
      <c r="CE863" s="75">
        <f t="shared" si="27"/>
        <v>0</v>
      </c>
    </row>
    <row r="864" spans="1:83" ht="14.25" customHeight="1">
      <c r="A864" s="30"/>
      <c r="B864" s="76">
        <v>858</v>
      </c>
      <c r="C864" s="5"/>
      <c r="D864" s="138"/>
      <c r="E864" s="5"/>
      <c r="F864" s="132"/>
      <c r="G864" s="5"/>
      <c r="H864" s="153"/>
      <c r="I864" s="91"/>
      <c r="J864" s="7"/>
      <c r="K864" s="7"/>
      <c r="L864" s="7"/>
      <c r="M864" s="7"/>
      <c r="N864" s="7"/>
      <c r="O864" s="7"/>
      <c r="P864" s="7"/>
      <c r="Q864" s="7"/>
      <c r="R864" s="7"/>
      <c r="CD864" s="75">
        <f t="shared" si="26"/>
        <v>0</v>
      </c>
      <c r="CE864" s="75">
        <f t="shared" si="27"/>
        <v>0</v>
      </c>
    </row>
    <row r="865" spans="1:83" ht="14.25" customHeight="1">
      <c r="A865" s="30"/>
      <c r="B865" s="76">
        <v>859</v>
      </c>
      <c r="C865" s="5"/>
      <c r="D865" s="138"/>
      <c r="E865" s="5"/>
      <c r="F865" s="132"/>
      <c r="G865" s="5"/>
      <c r="H865" s="153"/>
      <c r="I865" s="91"/>
      <c r="J865" s="7"/>
      <c r="K865" s="7"/>
      <c r="L865" s="7"/>
      <c r="M865" s="7"/>
      <c r="N865" s="7"/>
      <c r="O865" s="7"/>
      <c r="P865" s="7"/>
      <c r="Q865" s="7"/>
      <c r="R865" s="7"/>
      <c r="CD865" s="75">
        <f t="shared" si="26"/>
        <v>0</v>
      </c>
      <c r="CE865" s="75">
        <f t="shared" si="27"/>
        <v>0</v>
      </c>
    </row>
    <row r="866" spans="1:83" ht="14.25" customHeight="1">
      <c r="A866" s="30"/>
      <c r="B866" s="76">
        <v>860</v>
      </c>
      <c r="C866" s="5"/>
      <c r="D866" s="138"/>
      <c r="E866" s="5"/>
      <c r="F866" s="132"/>
      <c r="G866" s="5"/>
      <c r="H866" s="153"/>
      <c r="I866" s="91"/>
      <c r="J866" s="7"/>
      <c r="K866" s="7"/>
      <c r="L866" s="7"/>
      <c r="M866" s="7"/>
      <c r="N866" s="7"/>
      <c r="O866" s="7"/>
      <c r="P866" s="7"/>
      <c r="Q866" s="7"/>
      <c r="R866" s="7"/>
      <c r="CD866" s="75">
        <f t="shared" si="26"/>
        <v>0</v>
      </c>
      <c r="CE866" s="75">
        <f t="shared" si="27"/>
        <v>0</v>
      </c>
    </row>
    <row r="867" spans="1:83" ht="14.25" customHeight="1">
      <c r="A867" s="30"/>
      <c r="B867" s="76">
        <v>861</v>
      </c>
      <c r="C867" s="5"/>
      <c r="D867" s="138"/>
      <c r="E867" s="5"/>
      <c r="F867" s="132"/>
      <c r="G867" s="5"/>
      <c r="H867" s="153"/>
      <c r="I867" s="91"/>
      <c r="J867" s="7"/>
      <c r="K867" s="7"/>
      <c r="L867" s="7"/>
      <c r="M867" s="7"/>
      <c r="N867" s="7"/>
      <c r="O867" s="7"/>
      <c r="P867" s="7"/>
      <c r="Q867" s="7"/>
      <c r="R867" s="7"/>
      <c r="CD867" s="75">
        <f t="shared" si="26"/>
        <v>0</v>
      </c>
      <c r="CE867" s="75">
        <f t="shared" si="27"/>
        <v>0</v>
      </c>
    </row>
    <row r="868" spans="1:83" ht="14.25" customHeight="1">
      <c r="A868" s="30"/>
      <c r="B868" s="76">
        <v>862</v>
      </c>
      <c r="C868" s="5"/>
      <c r="D868" s="138"/>
      <c r="E868" s="5"/>
      <c r="F868" s="132"/>
      <c r="G868" s="5"/>
      <c r="H868" s="153"/>
      <c r="I868" s="91"/>
      <c r="J868" s="7"/>
      <c r="K868" s="7"/>
      <c r="L868" s="7"/>
      <c r="M868" s="7"/>
      <c r="N868" s="7"/>
      <c r="O868" s="7"/>
      <c r="P868" s="7"/>
      <c r="Q868" s="7"/>
      <c r="R868" s="7"/>
      <c r="CD868" s="75">
        <f t="shared" si="26"/>
        <v>0</v>
      </c>
      <c r="CE868" s="75">
        <f t="shared" si="27"/>
        <v>0</v>
      </c>
    </row>
    <row r="869" spans="1:83" ht="14.25" customHeight="1">
      <c r="A869" s="30"/>
      <c r="B869" s="76">
        <v>863</v>
      </c>
      <c r="C869" s="5"/>
      <c r="D869" s="138"/>
      <c r="E869" s="5"/>
      <c r="F869" s="132"/>
      <c r="G869" s="5"/>
      <c r="H869" s="153"/>
      <c r="I869" s="91"/>
      <c r="J869" s="7"/>
      <c r="K869" s="7"/>
      <c r="L869" s="7"/>
      <c r="M869" s="7"/>
      <c r="N869" s="7"/>
      <c r="O869" s="7"/>
      <c r="P869" s="7"/>
      <c r="Q869" s="7"/>
      <c r="R869" s="7"/>
      <c r="CD869" s="75">
        <f t="shared" si="26"/>
        <v>0</v>
      </c>
      <c r="CE869" s="75">
        <f t="shared" si="27"/>
        <v>0</v>
      </c>
    </row>
    <row r="870" spans="1:83" ht="14.25" customHeight="1">
      <c r="A870" s="30"/>
      <c r="B870" s="76">
        <v>864</v>
      </c>
      <c r="C870" s="5"/>
      <c r="D870" s="138"/>
      <c r="E870" s="5"/>
      <c r="F870" s="132"/>
      <c r="G870" s="5"/>
      <c r="H870" s="153"/>
      <c r="I870" s="91"/>
      <c r="J870" s="7"/>
      <c r="K870" s="7"/>
      <c r="L870" s="7"/>
      <c r="M870" s="7"/>
      <c r="N870" s="7"/>
      <c r="O870" s="7"/>
      <c r="P870" s="7"/>
      <c r="Q870" s="7"/>
      <c r="R870" s="7"/>
      <c r="CD870" s="75">
        <f t="shared" si="26"/>
        <v>0</v>
      </c>
      <c r="CE870" s="75">
        <f t="shared" si="27"/>
        <v>0</v>
      </c>
    </row>
    <row r="871" spans="1:83" ht="14.25" customHeight="1">
      <c r="A871" s="30"/>
      <c r="B871" s="76">
        <v>865</v>
      </c>
      <c r="C871" s="5"/>
      <c r="D871" s="138"/>
      <c r="E871" s="5"/>
      <c r="F871" s="132"/>
      <c r="G871" s="5"/>
      <c r="H871" s="153"/>
      <c r="I871" s="91"/>
      <c r="J871" s="7"/>
      <c r="K871" s="7"/>
      <c r="L871" s="7"/>
      <c r="M871" s="7"/>
      <c r="N871" s="7"/>
      <c r="O871" s="7"/>
      <c r="P871" s="7"/>
      <c r="Q871" s="7"/>
      <c r="R871" s="7"/>
      <c r="CD871" s="75">
        <f t="shared" si="26"/>
        <v>0</v>
      </c>
      <c r="CE871" s="75">
        <f t="shared" si="27"/>
        <v>0</v>
      </c>
    </row>
    <row r="872" spans="1:83" ht="14.25" customHeight="1">
      <c r="A872" s="30"/>
      <c r="B872" s="76">
        <v>866</v>
      </c>
      <c r="C872" s="5"/>
      <c r="D872" s="138"/>
      <c r="E872" s="5"/>
      <c r="F872" s="132"/>
      <c r="G872" s="5"/>
      <c r="H872" s="153"/>
      <c r="I872" s="91"/>
      <c r="J872" s="7"/>
      <c r="K872" s="7"/>
      <c r="L872" s="7"/>
      <c r="M872" s="7"/>
      <c r="N872" s="7"/>
      <c r="O872" s="7"/>
      <c r="P872" s="7"/>
      <c r="Q872" s="7"/>
      <c r="R872" s="7"/>
      <c r="CD872" s="75">
        <f t="shared" si="26"/>
        <v>0</v>
      </c>
      <c r="CE872" s="75">
        <f t="shared" si="27"/>
        <v>0</v>
      </c>
    </row>
    <row r="873" spans="1:83" ht="14.25" customHeight="1">
      <c r="A873" s="30"/>
      <c r="B873" s="76">
        <v>867</v>
      </c>
      <c r="C873" s="5"/>
      <c r="D873" s="138"/>
      <c r="E873" s="5"/>
      <c r="F873" s="132"/>
      <c r="G873" s="5"/>
      <c r="H873" s="153"/>
      <c r="I873" s="91"/>
      <c r="J873" s="7"/>
      <c r="K873" s="7"/>
      <c r="L873" s="7"/>
      <c r="M873" s="7"/>
      <c r="N873" s="7"/>
      <c r="O873" s="7"/>
      <c r="P873" s="7"/>
      <c r="Q873" s="7"/>
      <c r="R873" s="7"/>
      <c r="CD873" s="75">
        <f t="shared" si="26"/>
        <v>0</v>
      </c>
      <c r="CE873" s="75">
        <f t="shared" si="27"/>
        <v>0</v>
      </c>
    </row>
    <row r="874" spans="1:83" ht="14.25" customHeight="1">
      <c r="A874" s="30"/>
      <c r="B874" s="76">
        <v>868</v>
      </c>
      <c r="C874" s="5"/>
      <c r="D874" s="138"/>
      <c r="E874" s="5"/>
      <c r="F874" s="132"/>
      <c r="G874" s="5"/>
      <c r="H874" s="153"/>
      <c r="I874" s="91"/>
      <c r="J874" s="7"/>
      <c r="K874" s="7"/>
      <c r="L874" s="7"/>
      <c r="M874" s="7"/>
      <c r="N874" s="7"/>
      <c r="O874" s="7"/>
      <c r="P874" s="7"/>
      <c r="Q874" s="7"/>
      <c r="R874" s="7"/>
      <c r="CD874" s="75">
        <f t="shared" si="26"/>
        <v>0</v>
      </c>
      <c r="CE874" s="75">
        <f t="shared" si="27"/>
        <v>0</v>
      </c>
    </row>
    <row r="875" spans="1:83" ht="14.25" customHeight="1">
      <c r="A875" s="30"/>
      <c r="B875" s="76">
        <v>869</v>
      </c>
      <c r="C875" s="5"/>
      <c r="D875" s="138"/>
      <c r="E875" s="5"/>
      <c r="F875" s="132"/>
      <c r="G875" s="5"/>
      <c r="H875" s="153"/>
      <c r="I875" s="91"/>
      <c r="J875" s="7"/>
      <c r="K875" s="7"/>
      <c r="L875" s="7"/>
      <c r="M875" s="7"/>
      <c r="N875" s="7"/>
      <c r="O875" s="7"/>
      <c r="P875" s="7"/>
      <c r="Q875" s="7"/>
      <c r="R875" s="7"/>
      <c r="CD875" s="75">
        <f t="shared" si="26"/>
        <v>0</v>
      </c>
      <c r="CE875" s="75">
        <f t="shared" si="27"/>
        <v>0</v>
      </c>
    </row>
    <row r="876" spans="1:83" ht="14.25" customHeight="1">
      <c r="A876" s="30"/>
      <c r="B876" s="76">
        <v>870</v>
      </c>
      <c r="C876" s="5"/>
      <c r="D876" s="138"/>
      <c r="E876" s="5"/>
      <c r="F876" s="132"/>
      <c r="G876" s="5"/>
      <c r="H876" s="153"/>
      <c r="I876" s="91"/>
      <c r="J876" s="7"/>
      <c r="K876" s="7"/>
      <c r="L876" s="7"/>
      <c r="M876" s="7"/>
      <c r="N876" s="7"/>
      <c r="O876" s="7"/>
      <c r="P876" s="7"/>
      <c r="Q876" s="7"/>
      <c r="R876" s="7"/>
      <c r="CD876" s="75">
        <f t="shared" si="26"/>
        <v>0</v>
      </c>
      <c r="CE876" s="75">
        <f t="shared" si="27"/>
        <v>0</v>
      </c>
    </row>
    <row r="877" spans="1:83" ht="14.25" customHeight="1">
      <c r="A877" s="30"/>
      <c r="B877" s="76">
        <v>871</v>
      </c>
      <c r="C877" s="5"/>
      <c r="D877" s="138"/>
      <c r="E877" s="5"/>
      <c r="F877" s="132"/>
      <c r="G877" s="5"/>
      <c r="H877" s="153"/>
      <c r="I877" s="91"/>
      <c r="J877" s="7"/>
      <c r="K877" s="7"/>
      <c r="L877" s="7"/>
      <c r="M877" s="7"/>
      <c r="N877" s="7"/>
      <c r="O877" s="7"/>
      <c r="P877" s="7"/>
      <c r="Q877" s="7"/>
      <c r="R877" s="7"/>
      <c r="CD877" s="75">
        <f t="shared" si="26"/>
        <v>0</v>
      </c>
      <c r="CE877" s="75">
        <f t="shared" si="27"/>
        <v>0</v>
      </c>
    </row>
    <row r="878" spans="1:83" ht="14.25" customHeight="1">
      <c r="A878" s="30"/>
      <c r="B878" s="76">
        <v>872</v>
      </c>
      <c r="C878" s="5"/>
      <c r="D878" s="138"/>
      <c r="E878" s="5"/>
      <c r="F878" s="132"/>
      <c r="G878" s="5"/>
      <c r="H878" s="153"/>
      <c r="I878" s="91"/>
      <c r="J878" s="7"/>
      <c r="K878" s="7"/>
      <c r="L878" s="7"/>
      <c r="M878" s="7"/>
      <c r="N878" s="7"/>
      <c r="O878" s="7"/>
      <c r="P878" s="7"/>
      <c r="Q878" s="7"/>
      <c r="R878" s="7"/>
      <c r="CD878" s="75">
        <f t="shared" si="26"/>
        <v>0</v>
      </c>
      <c r="CE878" s="75">
        <f t="shared" si="27"/>
        <v>0</v>
      </c>
    </row>
    <row r="879" spans="1:83" ht="14.25" customHeight="1">
      <c r="A879" s="30"/>
      <c r="B879" s="76">
        <v>873</v>
      </c>
      <c r="C879" s="5"/>
      <c r="D879" s="138"/>
      <c r="E879" s="5"/>
      <c r="F879" s="132"/>
      <c r="G879" s="5"/>
      <c r="H879" s="153"/>
      <c r="I879" s="91"/>
      <c r="J879" s="7"/>
      <c r="K879" s="7"/>
      <c r="L879" s="7"/>
      <c r="M879" s="7"/>
      <c r="N879" s="7"/>
      <c r="O879" s="7"/>
      <c r="P879" s="7"/>
      <c r="Q879" s="7"/>
      <c r="R879" s="7"/>
      <c r="CD879" s="75">
        <f t="shared" si="26"/>
        <v>0</v>
      </c>
      <c r="CE879" s="75">
        <f t="shared" si="27"/>
        <v>0</v>
      </c>
    </row>
    <row r="880" spans="1:83" ht="14.25" customHeight="1">
      <c r="A880" s="30"/>
      <c r="B880" s="76">
        <v>874</v>
      </c>
      <c r="C880" s="5"/>
      <c r="D880" s="138"/>
      <c r="E880" s="5"/>
      <c r="F880" s="132"/>
      <c r="G880" s="5"/>
      <c r="H880" s="153"/>
      <c r="I880" s="91"/>
      <c r="J880" s="7"/>
      <c r="K880" s="7"/>
      <c r="L880" s="7"/>
      <c r="M880" s="7"/>
      <c r="N880" s="7"/>
      <c r="O880" s="7"/>
      <c r="P880" s="7"/>
      <c r="Q880" s="7"/>
      <c r="R880" s="7"/>
      <c r="CD880" s="75">
        <f t="shared" si="26"/>
        <v>0</v>
      </c>
      <c r="CE880" s="75">
        <f t="shared" si="27"/>
        <v>0</v>
      </c>
    </row>
    <row r="881" spans="1:83" ht="14.25" customHeight="1">
      <c r="A881" s="30"/>
      <c r="B881" s="76">
        <v>875</v>
      </c>
      <c r="C881" s="5"/>
      <c r="D881" s="138"/>
      <c r="E881" s="5"/>
      <c r="F881" s="132"/>
      <c r="G881" s="5"/>
      <c r="H881" s="153"/>
      <c r="I881" s="91"/>
      <c r="J881" s="7"/>
      <c r="K881" s="7"/>
      <c r="L881" s="7"/>
      <c r="M881" s="7"/>
      <c r="N881" s="7"/>
      <c r="O881" s="7"/>
      <c r="P881" s="7"/>
      <c r="Q881" s="7"/>
      <c r="R881" s="7"/>
      <c r="CD881" s="75">
        <f t="shared" si="26"/>
        <v>0</v>
      </c>
      <c r="CE881" s="75">
        <f t="shared" si="27"/>
        <v>0</v>
      </c>
    </row>
    <row r="882" spans="1:83" ht="14.25" customHeight="1">
      <c r="A882" s="30"/>
      <c r="B882" s="76">
        <v>876</v>
      </c>
      <c r="C882" s="5"/>
      <c r="D882" s="138"/>
      <c r="E882" s="5"/>
      <c r="F882" s="132"/>
      <c r="G882" s="5"/>
      <c r="H882" s="153"/>
      <c r="I882" s="91"/>
      <c r="J882" s="7"/>
      <c r="K882" s="7"/>
      <c r="L882" s="7"/>
      <c r="M882" s="7"/>
      <c r="N882" s="7"/>
      <c r="O882" s="7"/>
      <c r="P882" s="7"/>
      <c r="Q882" s="7"/>
      <c r="R882" s="7"/>
      <c r="CD882" s="75">
        <f t="shared" si="26"/>
        <v>0</v>
      </c>
      <c r="CE882" s="75">
        <f t="shared" si="27"/>
        <v>0</v>
      </c>
    </row>
    <row r="883" spans="1:83" ht="14.25" customHeight="1">
      <c r="A883" s="30"/>
      <c r="B883" s="76">
        <v>877</v>
      </c>
      <c r="C883" s="5"/>
      <c r="D883" s="138"/>
      <c r="E883" s="5"/>
      <c r="F883" s="132"/>
      <c r="G883" s="5"/>
      <c r="H883" s="153"/>
      <c r="I883" s="91"/>
      <c r="J883" s="7"/>
      <c r="K883" s="7"/>
      <c r="L883" s="7"/>
      <c r="M883" s="7"/>
      <c r="N883" s="7"/>
      <c r="O883" s="7"/>
      <c r="P883" s="7"/>
      <c r="Q883" s="7"/>
      <c r="R883" s="7"/>
      <c r="CD883" s="75">
        <f t="shared" si="26"/>
        <v>0</v>
      </c>
      <c r="CE883" s="75">
        <f t="shared" si="27"/>
        <v>0</v>
      </c>
    </row>
    <row r="884" spans="1:83" ht="14.25" customHeight="1">
      <c r="A884" s="30"/>
      <c r="B884" s="76">
        <v>878</v>
      </c>
      <c r="C884" s="5"/>
      <c r="D884" s="138"/>
      <c r="E884" s="5"/>
      <c r="F884" s="132"/>
      <c r="G884" s="5"/>
      <c r="H884" s="153"/>
      <c r="I884" s="91"/>
      <c r="J884" s="7"/>
      <c r="K884" s="7"/>
      <c r="L884" s="7"/>
      <c r="M884" s="7"/>
      <c r="N884" s="7"/>
      <c r="O884" s="7"/>
      <c r="P884" s="7"/>
      <c r="Q884" s="7"/>
      <c r="R884" s="7"/>
      <c r="CD884" s="75">
        <f t="shared" si="26"/>
        <v>0</v>
      </c>
      <c r="CE884" s="75">
        <f t="shared" si="27"/>
        <v>0</v>
      </c>
    </row>
    <row r="885" spans="1:83" ht="14.25" customHeight="1">
      <c r="A885" s="30"/>
      <c r="B885" s="76">
        <v>879</v>
      </c>
      <c r="C885" s="5"/>
      <c r="D885" s="138"/>
      <c r="E885" s="5"/>
      <c r="F885" s="132"/>
      <c r="G885" s="5"/>
      <c r="H885" s="153"/>
      <c r="I885" s="91"/>
      <c r="J885" s="7"/>
      <c r="K885" s="7"/>
      <c r="L885" s="7"/>
      <c r="M885" s="7"/>
      <c r="N885" s="7"/>
      <c r="O885" s="7"/>
      <c r="P885" s="7"/>
      <c r="Q885" s="7"/>
      <c r="R885" s="7"/>
      <c r="CD885" s="75">
        <f t="shared" si="26"/>
        <v>0</v>
      </c>
      <c r="CE885" s="75">
        <f t="shared" si="27"/>
        <v>0</v>
      </c>
    </row>
    <row r="886" spans="1:83" ht="14.25" customHeight="1">
      <c r="A886" s="30"/>
      <c r="B886" s="76">
        <v>880</v>
      </c>
      <c r="C886" s="5"/>
      <c r="D886" s="138"/>
      <c r="E886" s="5"/>
      <c r="F886" s="132"/>
      <c r="G886" s="5"/>
      <c r="H886" s="153"/>
      <c r="I886" s="91"/>
      <c r="J886" s="7"/>
      <c r="K886" s="7"/>
      <c r="L886" s="7"/>
      <c r="M886" s="7"/>
      <c r="N886" s="7"/>
      <c r="O886" s="7"/>
      <c r="P886" s="7"/>
      <c r="Q886" s="7"/>
      <c r="R886" s="7"/>
      <c r="CD886" s="75">
        <f t="shared" si="26"/>
        <v>0</v>
      </c>
      <c r="CE886" s="75">
        <f t="shared" si="27"/>
        <v>0</v>
      </c>
    </row>
    <row r="887" spans="1:83" ht="14.25" customHeight="1">
      <c r="A887" s="30"/>
      <c r="B887" s="76">
        <v>881</v>
      </c>
      <c r="C887" s="5"/>
      <c r="D887" s="138"/>
      <c r="E887" s="5"/>
      <c r="F887" s="132"/>
      <c r="G887" s="5"/>
      <c r="H887" s="153"/>
      <c r="I887" s="91"/>
      <c r="J887" s="7"/>
      <c r="K887" s="7"/>
      <c r="L887" s="7"/>
      <c r="M887" s="7"/>
      <c r="N887" s="7"/>
      <c r="O887" s="7"/>
      <c r="P887" s="7"/>
      <c r="Q887" s="7"/>
      <c r="R887" s="7"/>
      <c r="CD887" s="75">
        <f t="shared" si="26"/>
        <v>0</v>
      </c>
      <c r="CE887" s="75">
        <f t="shared" si="27"/>
        <v>0</v>
      </c>
    </row>
    <row r="888" spans="1:83" ht="14.25" customHeight="1">
      <c r="A888" s="30"/>
      <c r="B888" s="76">
        <v>882</v>
      </c>
      <c r="C888" s="5"/>
      <c r="D888" s="138"/>
      <c r="E888" s="5"/>
      <c r="F888" s="132"/>
      <c r="G888" s="5"/>
      <c r="H888" s="153"/>
      <c r="I888" s="91"/>
      <c r="J888" s="7"/>
      <c r="K888" s="7"/>
      <c r="L888" s="7"/>
      <c r="M888" s="7"/>
      <c r="N888" s="7"/>
      <c r="O888" s="7"/>
      <c r="P888" s="7"/>
      <c r="Q888" s="7"/>
      <c r="R888" s="7"/>
      <c r="CD888" s="75">
        <f t="shared" si="26"/>
        <v>0</v>
      </c>
      <c r="CE888" s="75">
        <f t="shared" si="27"/>
        <v>0</v>
      </c>
    </row>
    <row r="889" spans="1:83" ht="14.25" customHeight="1">
      <c r="A889" s="30"/>
      <c r="B889" s="76">
        <v>883</v>
      </c>
      <c r="C889" s="5"/>
      <c r="D889" s="138"/>
      <c r="E889" s="5"/>
      <c r="F889" s="132"/>
      <c r="G889" s="5"/>
      <c r="H889" s="153"/>
      <c r="I889" s="91"/>
      <c r="J889" s="7"/>
      <c r="K889" s="7"/>
      <c r="L889" s="7"/>
      <c r="M889" s="7"/>
      <c r="N889" s="7"/>
      <c r="O889" s="7"/>
      <c r="P889" s="7"/>
      <c r="Q889" s="7"/>
      <c r="R889" s="7"/>
      <c r="CD889" s="75">
        <f t="shared" si="26"/>
        <v>0</v>
      </c>
      <c r="CE889" s="75">
        <f t="shared" si="27"/>
        <v>0</v>
      </c>
    </row>
    <row r="890" spans="1:83" ht="14.25" customHeight="1">
      <c r="A890" s="30"/>
      <c r="B890" s="76">
        <v>884</v>
      </c>
      <c r="C890" s="5"/>
      <c r="D890" s="138"/>
      <c r="E890" s="5"/>
      <c r="F890" s="132"/>
      <c r="G890" s="5"/>
      <c r="H890" s="153"/>
      <c r="I890" s="91"/>
      <c r="J890" s="7"/>
      <c r="K890" s="7"/>
      <c r="L890" s="7"/>
      <c r="M890" s="7"/>
      <c r="N890" s="7"/>
      <c r="O890" s="7"/>
      <c r="P890" s="7"/>
      <c r="Q890" s="7"/>
      <c r="R890" s="7"/>
      <c r="CD890" s="75">
        <f t="shared" si="26"/>
        <v>0</v>
      </c>
      <c r="CE890" s="75">
        <f t="shared" si="27"/>
        <v>0</v>
      </c>
    </row>
    <row r="891" spans="1:83" ht="14.25" customHeight="1">
      <c r="A891" s="30"/>
      <c r="B891" s="76">
        <v>885</v>
      </c>
      <c r="C891" s="5"/>
      <c r="D891" s="138"/>
      <c r="E891" s="5"/>
      <c r="F891" s="132"/>
      <c r="G891" s="5"/>
      <c r="H891" s="153"/>
      <c r="I891" s="91"/>
      <c r="J891" s="7"/>
      <c r="K891" s="7"/>
      <c r="L891" s="7"/>
      <c r="M891" s="7"/>
      <c r="N891" s="7"/>
      <c r="O891" s="7"/>
      <c r="P891" s="7"/>
      <c r="Q891" s="7"/>
      <c r="R891" s="7"/>
      <c r="CD891" s="75">
        <f t="shared" si="26"/>
        <v>0</v>
      </c>
      <c r="CE891" s="75">
        <f t="shared" si="27"/>
        <v>0</v>
      </c>
    </row>
    <row r="892" spans="1:83" ht="14.25" customHeight="1">
      <c r="A892" s="30"/>
      <c r="B892" s="76">
        <v>886</v>
      </c>
      <c r="C892" s="5"/>
      <c r="D892" s="138"/>
      <c r="E892" s="5"/>
      <c r="F892" s="132"/>
      <c r="G892" s="5"/>
      <c r="H892" s="153"/>
      <c r="I892" s="91"/>
      <c r="J892" s="7"/>
      <c r="K892" s="7"/>
      <c r="L892" s="7"/>
      <c r="M892" s="7"/>
      <c r="N892" s="7"/>
      <c r="O892" s="7"/>
      <c r="P892" s="7"/>
      <c r="Q892" s="7"/>
      <c r="R892" s="7"/>
      <c r="CD892" s="75">
        <f t="shared" si="26"/>
        <v>0</v>
      </c>
      <c r="CE892" s="75">
        <f t="shared" si="27"/>
        <v>0</v>
      </c>
    </row>
    <row r="893" spans="1:83" ht="14.25" customHeight="1">
      <c r="A893" s="30"/>
      <c r="B893" s="76">
        <v>887</v>
      </c>
      <c r="C893" s="5"/>
      <c r="D893" s="138"/>
      <c r="E893" s="5"/>
      <c r="F893" s="132"/>
      <c r="G893" s="5"/>
      <c r="H893" s="153"/>
      <c r="I893" s="91"/>
      <c r="J893" s="7"/>
      <c r="K893" s="7"/>
      <c r="L893" s="7"/>
      <c r="M893" s="7"/>
      <c r="N893" s="7"/>
      <c r="O893" s="7"/>
      <c r="P893" s="7"/>
      <c r="Q893" s="7"/>
      <c r="R893" s="7"/>
      <c r="CD893" s="75">
        <f t="shared" si="26"/>
        <v>0</v>
      </c>
      <c r="CE893" s="75">
        <f t="shared" si="27"/>
        <v>0</v>
      </c>
    </row>
    <row r="894" spans="1:83" ht="14.25" customHeight="1">
      <c r="A894" s="30"/>
      <c r="B894" s="76">
        <v>888</v>
      </c>
      <c r="C894" s="5"/>
      <c r="D894" s="138"/>
      <c r="E894" s="5"/>
      <c r="F894" s="132"/>
      <c r="G894" s="5"/>
      <c r="H894" s="153"/>
      <c r="I894" s="91"/>
      <c r="J894" s="7"/>
      <c r="K894" s="7"/>
      <c r="L894" s="7"/>
      <c r="M894" s="7"/>
      <c r="N894" s="7"/>
      <c r="O894" s="7"/>
      <c r="P894" s="7"/>
      <c r="Q894" s="7"/>
      <c r="R894" s="7"/>
      <c r="CD894" s="75">
        <f t="shared" si="26"/>
        <v>0</v>
      </c>
      <c r="CE894" s="75">
        <f t="shared" si="27"/>
        <v>0</v>
      </c>
    </row>
    <row r="895" spans="1:83" ht="14.25" customHeight="1">
      <c r="A895" s="30"/>
      <c r="B895" s="76">
        <v>889</v>
      </c>
      <c r="C895" s="5"/>
      <c r="D895" s="138"/>
      <c r="E895" s="5"/>
      <c r="F895" s="132"/>
      <c r="G895" s="5"/>
      <c r="H895" s="153"/>
      <c r="I895" s="91"/>
      <c r="J895" s="7"/>
      <c r="K895" s="7"/>
      <c r="L895" s="7"/>
      <c r="M895" s="7"/>
      <c r="N895" s="7"/>
      <c r="O895" s="7"/>
      <c r="P895" s="7"/>
      <c r="Q895" s="7"/>
      <c r="R895" s="7"/>
      <c r="CD895" s="75">
        <f t="shared" si="26"/>
        <v>0</v>
      </c>
      <c r="CE895" s="75">
        <f t="shared" si="27"/>
        <v>0</v>
      </c>
    </row>
    <row r="896" spans="1:83" ht="14.25" customHeight="1">
      <c r="A896" s="30"/>
      <c r="B896" s="76">
        <v>890</v>
      </c>
      <c r="C896" s="5"/>
      <c r="D896" s="138"/>
      <c r="E896" s="5"/>
      <c r="F896" s="132"/>
      <c r="G896" s="5"/>
      <c r="H896" s="153"/>
      <c r="I896" s="91"/>
      <c r="J896" s="7"/>
      <c r="K896" s="7"/>
      <c r="L896" s="7"/>
      <c r="M896" s="7"/>
      <c r="N896" s="7"/>
      <c r="O896" s="7"/>
      <c r="P896" s="7"/>
      <c r="Q896" s="7"/>
      <c r="R896" s="7"/>
      <c r="CD896" s="75">
        <f t="shared" si="26"/>
        <v>0</v>
      </c>
      <c r="CE896" s="75">
        <f t="shared" si="27"/>
        <v>0</v>
      </c>
    </row>
    <row r="897" spans="1:83" ht="14.25" customHeight="1">
      <c r="A897" s="30"/>
      <c r="B897" s="76">
        <v>891</v>
      </c>
      <c r="C897" s="5"/>
      <c r="D897" s="138"/>
      <c r="E897" s="5"/>
      <c r="F897" s="132"/>
      <c r="G897" s="5"/>
      <c r="H897" s="153"/>
      <c r="I897" s="91"/>
      <c r="J897" s="7"/>
      <c r="K897" s="7"/>
      <c r="L897" s="7"/>
      <c r="M897" s="7"/>
      <c r="N897" s="7"/>
      <c r="O897" s="7"/>
      <c r="P897" s="7"/>
      <c r="Q897" s="7"/>
      <c r="R897" s="7"/>
      <c r="CD897" s="75">
        <f t="shared" si="26"/>
        <v>0</v>
      </c>
      <c r="CE897" s="75">
        <f t="shared" si="27"/>
        <v>0</v>
      </c>
    </row>
    <row r="898" spans="1:83" ht="14.25" customHeight="1">
      <c r="A898" s="30"/>
      <c r="B898" s="76">
        <v>892</v>
      </c>
      <c r="C898" s="5"/>
      <c r="D898" s="138"/>
      <c r="E898" s="5"/>
      <c r="F898" s="132"/>
      <c r="G898" s="5"/>
      <c r="H898" s="153"/>
      <c r="I898" s="91"/>
      <c r="J898" s="7"/>
      <c r="K898" s="7"/>
      <c r="L898" s="7"/>
      <c r="M898" s="7"/>
      <c r="N898" s="7"/>
      <c r="O898" s="7"/>
      <c r="P898" s="7"/>
      <c r="Q898" s="7"/>
      <c r="R898" s="7"/>
      <c r="CD898" s="75">
        <f t="shared" si="26"/>
        <v>0</v>
      </c>
      <c r="CE898" s="75">
        <f t="shared" si="27"/>
        <v>0</v>
      </c>
    </row>
    <row r="899" spans="1:83" ht="14.25" customHeight="1">
      <c r="A899" s="30"/>
      <c r="B899" s="76">
        <v>893</v>
      </c>
      <c r="C899" s="5"/>
      <c r="D899" s="138"/>
      <c r="E899" s="5"/>
      <c r="F899" s="132"/>
      <c r="G899" s="5"/>
      <c r="H899" s="153"/>
      <c r="I899" s="91"/>
      <c r="J899" s="7"/>
      <c r="K899" s="7"/>
      <c r="L899" s="7"/>
      <c r="M899" s="7"/>
      <c r="N899" s="7"/>
      <c r="O899" s="7"/>
      <c r="P899" s="7"/>
      <c r="Q899" s="7"/>
      <c r="R899" s="7"/>
      <c r="CD899" s="75">
        <f t="shared" si="26"/>
        <v>0</v>
      </c>
      <c r="CE899" s="75">
        <f t="shared" si="27"/>
        <v>0</v>
      </c>
    </row>
    <row r="900" spans="1:83" ht="14.25" customHeight="1">
      <c r="A900" s="30"/>
      <c r="B900" s="76">
        <v>894</v>
      </c>
      <c r="C900" s="5"/>
      <c r="D900" s="138"/>
      <c r="E900" s="5"/>
      <c r="F900" s="132"/>
      <c r="G900" s="5"/>
      <c r="H900" s="153"/>
      <c r="I900" s="91"/>
      <c r="J900" s="7"/>
      <c r="K900" s="7"/>
      <c r="L900" s="7"/>
      <c r="M900" s="7"/>
      <c r="N900" s="7"/>
      <c r="O900" s="7"/>
      <c r="P900" s="7"/>
      <c r="Q900" s="7"/>
      <c r="R900" s="7"/>
      <c r="CD900" s="75">
        <f t="shared" si="26"/>
        <v>0</v>
      </c>
      <c r="CE900" s="75">
        <f t="shared" si="27"/>
        <v>0</v>
      </c>
    </row>
    <row r="901" spans="1:83" ht="14.25" customHeight="1">
      <c r="A901" s="30"/>
      <c r="B901" s="76">
        <v>895</v>
      </c>
      <c r="C901" s="5"/>
      <c r="D901" s="138"/>
      <c r="E901" s="5"/>
      <c r="F901" s="132"/>
      <c r="G901" s="5"/>
      <c r="H901" s="153"/>
      <c r="I901" s="91"/>
      <c r="J901" s="7"/>
      <c r="K901" s="7"/>
      <c r="L901" s="7"/>
      <c r="M901" s="7"/>
      <c r="N901" s="7"/>
      <c r="O901" s="7"/>
      <c r="P901" s="7"/>
      <c r="Q901" s="7"/>
      <c r="R901" s="7"/>
      <c r="CD901" s="75">
        <f t="shared" si="26"/>
        <v>0</v>
      </c>
      <c r="CE901" s="75">
        <f t="shared" si="27"/>
        <v>0</v>
      </c>
    </row>
    <row r="902" spans="1:83" ht="14.25" customHeight="1">
      <c r="A902" s="30"/>
      <c r="B902" s="76">
        <v>896</v>
      </c>
      <c r="C902" s="5"/>
      <c r="D902" s="138"/>
      <c r="E902" s="5"/>
      <c r="F902" s="132"/>
      <c r="G902" s="5"/>
      <c r="H902" s="153"/>
      <c r="I902" s="91"/>
      <c r="J902" s="7"/>
      <c r="K902" s="7"/>
      <c r="L902" s="7"/>
      <c r="M902" s="7"/>
      <c r="N902" s="7"/>
      <c r="O902" s="7"/>
      <c r="P902" s="7"/>
      <c r="Q902" s="7"/>
      <c r="R902" s="7"/>
      <c r="CD902" s="75">
        <f t="shared" si="26"/>
        <v>0</v>
      </c>
      <c r="CE902" s="75">
        <f t="shared" si="27"/>
        <v>0</v>
      </c>
    </row>
    <row r="903" spans="1:83" ht="14.25" customHeight="1">
      <c r="A903" s="30"/>
      <c r="B903" s="76">
        <v>897</v>
      </c>
      <c r="C903" s="5"/>
      <c r="D903" s="138"/>
      <c r="E903" s="5"/>
      <c r="F903" s="132"/>
      <c r="G903" s="5"/>
      <c r="H903" s="153"/>
      <c r="I903" s="91"/>
      <c r="J903" s="7"/>
      <c r="K903" s="7"/>
      <c r="L903" s="7"/>
      <c r="M903" s="7"/>
      <c r="N903" s="7"/>
      <c r="O903" s="7"/>
      <c r="P903" s="7"/>
      <c r="Q903" s="7"/>
      <c r="R903" s="7"/>
      <c r="CD903" s="75">
        <f t="shared" ref="CD903:CD966" si="28">IF(C903&lt;&gt;"",1,0)</f>
        <v>0</v>
      </c>
      <c r="CE903" s="75">
        <f t="shared" ref="CE903:CE966" si="29">IF(CD903=1,IF(E903&lt;&gt;"",IF(E903&lt;400,1,0),0),0)</f>
        <v>0</v>
      </c>
    </row>
    <row r="904" spans="1:83" ht="14.25" customHeight="1">
      <c r="A904" s="30"/>
      <c r="B904" s="76">
        <v>898</v>
      </c>
      <c r="C904" s="5"/>
      <c r="D904" s="138"/>
      <c r="E904" s="5"/>
      <c r="F904" s="132"/>
      <c r="G904" s="5"/>
      <c r="H904" s="153"/>
      <c r="I904" s="91"/>
      <c r="J904" s="7"/>
      <c r="K904" s="7"/>
      <c r="L904" s="7"/>
      <c r="M904" s="7"/>
      <c r="N904" s="7"/>
      <c r="O904" s="7"/>
      <c r="P904" s="7"/>
      <c r="Q904" s="7"/>
      <c r="R904" s="7"/>
      <c r="CD904" s="75">
        <f t="shared" si="28"/>
        <v>0</v>
      </c>
      <c r="CE904" s="75">
        <f t="shared" si="29"/>
        <v>0</v>
      </c>
    </row>
    <row r="905" spans="1:83" ht="14.25" customHeight="1">
      <c r="A905" s="30"/>
      <c r="B905" s="76">
        <v>899</v>
      </c>
      <c r="C905" s="5"/>
      <c r="D905" s="138"/>
      <c r="E905" s="5"/>
      <c r="F905" s="132"/>
      <c r="G905" s="5"/>
      <c r="H905" s="153"/>
      <c r="I905" s="91"/>
      <c r="J905" s="7"/>
      <c r="K905" s="7"/>
      <c r="L905" s="7"/>
      <c r="M905" s="7"/>
      <c r="N905" s="7"/>
      <c r="O905" s="7"/>
      <c r="P905" s="7"/>
      <c r="Q905" s="7"/>
      <c r="R905" s="7"/>
      <c r="CD905" s="75">
        <f t="shared" si="28"/>
        <v>0</v>
      </c>
      <c r="CE905" s="75">
        <f t="shared" si="29"/>
        <v>0</v>
      </c>
    </row>
    <row r="906" spans="1:83" ht="14.25" customHeight="1">
      <c r="A906" s="30"/>
      <c r="B906" s="76">
        <v>900</v>
      </c>
      <c r="C906" s="5"/>
      <c r="D906" s="138"/>
      <c r="E906" s="5"/>
      <c r="F906" s="132"/>
      <c r="G906" s="5"/>
      <c r="H906" s="153"/>
      <c r="I906" s="91"/>
      <c r="J906" s="7"/>
      <c r="K906" s="7"/>
      <c r="L906" s="7"/>
      <c r="M906" s="7"/>
      <c r="N906" s="7"/>
      <c r="O906" s="7"/>
      <c r="P906" s="7"/>
      <c r="Q906" s="7"/>
      <c r="R906" s="7"/>
      <c r="CD906" s="75">
        <f t="shared" si="28"/>
        <v>0</v>
      </c>
      <c r="CE906" s="75">
        <f t="shared" si="29"/>
        <v>0</v>
      </c>
    </row>
    <row r="907" spans="1:83" ht="14.25" customHeight="1">
      <c r="A907" s="30"/>
      <c r="B907" s="76">
        <v>901</v>
      </c>
      <c r="C907" s="5"/>
      <c r="D907" s="138"/>
      <c r="E907" s="5"/>
      <c r="F907" s="132"/>
      <c r="G907" s="5"/>
      <c r="H907" s="153"/>
      <c r="I907" s="91"/>
      <c r="J907" s="7"/>
      <c r="K907" s="7"/>
      <c r="L907" s="7"/>
      <c r="M907" s="7"/>
      <c r="N907" s="7"/>
      <c r="O907" s="7"/>
      <c r="P907" s="7"/>
      <c r="Q907" s="7"/>
      <c r="R907" s="7"/>
      <c r="CD907" s="75">
        <f t="shared" si="28"/>
        <v>0</v>
      </c>
      <c r="CE907" s="75">
        <f t="shared" si="29"/>
        <v>0</v>
      </c>
    </row>
    <row r="908" spans="1:83" ht="14.25" customHeight="1">
      <c r="A908" s="30"/>
      <c r="B908" s="76">
        <v>902</v>
      </c>
      <c r="C908" s="5"/>
      <c r="D908" s="138"/>
      <c r="E908" s="5"/>
      <c r="F908" s="132"/>
      <c r="G908" s="5"/>
      <c r="H908" s="153"/>
      <c r="I908" s="91"/>
      <c r="J908" s="7"/>
      <c r="K908" s="7"/>
      <c r="L908" s="7"/>
      <c r="M908" s="7"/>
      <c r="N908" s="7"/>
      <c r="O908" s="7"/>
      <c r="P908" s="7"/>
      <c r="Q908" s="7"/>
      <c r="R908" s="7"/>
      <c r="CD908" s="75">
        <f t="shared" si="28"/>
        <v>0</v>
      </c>
      <c r="CE908" s="75">
        <f t="shared" si="29"/>
        <v>0</v>
      </c>
    </row>
    <row r="909" spans="1:83" ht="14.25" customHeight="1">
      <c r="A909" s="30"/>
      <c r="B909" s="76">
        <v>903</v>
      </c>
      <c r="C909" s="5"/>
      <c r="D909" s="138"/>
      <c r="E909" s="5"/>
      <c r="F909" s="132"/>
      <c r="G909" s="5"/>
      <c r="H909" s="153"/>
      <c r="I909" s="91"/>
      <c r="J909" s="7"/>
      <c r="K909" s="7"/>
      <c r="L909" s="7"/>
      <c r="M909" s="7"/>
      <c r="N909" s="7"/>
      <c r="O909" s="7"/>
      <c r="P909" s="7"/>
      <c r="Q909" s="7"/>
      <c r="R909" s="7"/>
      <c r="CD909" s="75">
        <f t="shared" si="28"/>
        <v>0</v>
      </c>
      <c r="CE909" s="75">
        <f t="shared" si="29"/>
        <v>0</v>
      </c>
    </row>
    <row r="910" spans="1:83" ht="14.25" customHeight="1">
      <c r="A910" s="30"/>
      <c r="B910" s="76">
        <v>904</v>
      </c>
      <c r="C910" s="5"/>
      <c r="D910" s="138"/>
      <c r="E910" s="5"/>
      <c r="F910" s="132"/>
      <c r="G910" s="5"/>
      <c r="H910" s="153"/>
      <c r="I910" s="91"/>
      <c r="J910" s="7"/>
      <c r="K910" s="7"/>
      <c r="L910" s="7"/>
      <c r="M910" s="7"/>
      <c r="N910" s="7"/>
      <c r="O910" s="7"/>
      <c r="P910" s="7"/>
      <c r="Q910" s="7"/>
      <c r="R910" s="7"/>
      <c r="CD910" s="75">
        <f t="shared" si="28"/>
        <v>0</v>
      </c>
      <c r="CE910" s="75">
        <f t="shared" si="29"/>
        <v>0</v>
      </c>
    </row>
    <row r="911" spans="1:83" ht="14.25" customHeight="1">
      <c r="A911" s="30"/>
      <c r="B911" s="76">
        <v>905</v>
      </c>
      <c r="C911" s="5"/>
      <c r="D911" s="138"/>
      <c r="E911" s="5"/>
      <c r="F911" s="132"/>
      <c r="G911" s="5"/>
      <c r="H911" s="153"/>
      <c r="I911" s="91"/>
      <c r="J911" s="7"/>
      <c r="K911" s="7"/>
      <c r="L911" s="7"/>
      <c r="M911" s="7"/>
      <c r="N911" s="7"/>
      <c r="O911" s="7"/>
      <c r="P911" s="7"/>
      <c r="Q911" s="7"/>
      <c r="R911" s="7"/>
      <c r="CD911" s="75">
        <f t="shared" si="28"/>
        <v>0</v>
      </c>
      <c r="CE911" s="75">
        <f t="shared" si="29"/>
        <v>0</v>
      </c>
    </row>
    <row r="912" spans="1:83" ht="14.25" customHeight="1">
      <c r="A912" s="30"/>
      <c r="B912" s="76">
        <v>906</v>
      </c>
      <c r="C912" s="5"/>
      <c r="D912" s="138"/>
      <c r="E912" s="5"/>
      <c r="F912" s="132"/>
      <c r="G912" s="5"/>
      <c r="H912" s="153"/>
      <c r="I912" s="91"/>
      <c r="J912" s="7"/>
      <c r="K912" s="7"/>
      <c r="L912" s="7"/>
      <c r="M912" s="7"/>
      <c r="N912" s="7"/>
      <c r="O912" s="7"/>
      <c r="P912" s="7"/>
      <c r="Q912" s="7"/>
      <c r="R912" s="7"/>
      <c r="CD912" s="75">
        <f t="shared" si="28"/>
        <v>0</v>
      </c>
      <c r="CE912" s="75">
        <f t="shared" si="29"/>
        <v>0</v>
      </c>
    </row>
    <row r="913" spans="1:83" ht="14.25" customHeight="1">
      <c r="A913" s="30"/>
      <c r="B913" s="76">
        <v>907</v>
      </c>
      <c r="C913" s="5"/>
      <c r="D913" s="138"/>
      <c r="E913" s="5"/>
      <c r="F913" s="132"/>
      <c r="G913" s="5"/>
      <c r="H913" s="153"/>
      <c r="I913" s="91"/>
      <c r="J913" s="7"/>
      <c r="K913" s="7"/>
      <c r="L913" s="7"/>
      <c r="M913" s="7"/>
      <c r="N913" s="7"/>
      <c r="O913" s="7"/>
      <c r="P913" s="7"/>
      <c r="Q913" s="7"/>
      <c r="R913" s="7"/>
      <c r="CD913" s="75">
        <f t="shared" si="28"/>
        <v>0</v>
      </c>
      <c r="CE913" s="75">
        <f t="shared" si="29"/>
        <v>0</v>
      </c>
    </row>
    <row r="914" spans="1:83" ht="14.25" customHeight="1">
      <c r="A914" s="30"/>
      <c r="B914" s="76">
        <v>908</v>
      </c>
      <c r="C914" s="5"/>
      <c r="D914" s="138"/>
      <c r="E914" s="5"/>
      <c r="F914" s="132"/>
      <c r="G914" s="5"/>
      <c r="H914" s="153"/>
      <c r="I914" s="91"/>
      <c r="J914" s="7"/>
      <c r="K914" s="7"/>
      <c r="L914" s="7"/>
      <c r="M914" s="7"/>
      <c r="N914" s="7"/>
      <c r="O914" s="7"/>
      <c r="P914" s="7"/>
      <c r="Q914" s="7"/>
      <c r="R914" s="7"/>
      <c r="CD914" s="75">
        <f t="shared" si="28"/>
        <v>0</v>
      </c>
      <c r="CE914" s="75">
        <f t="shared" si="29"/>
        <v>0</v>
      </c>
    </row>
    <row r="915" spans="1:83" ht="14.25" customHeight="1">
      <c r="A915" s="30"/>
      <c r="B915" s="76">
        <v>909</v>
      </c>
      <c r="C915" s="5"/>
      <c r="D915" s="138"/>
      <c r="E915" s="5"/>
      <c r="F915" s="132"/>
      <c r="G915" s="5"/>
      <c r="H915" s="153"/>
      <c r="I915" s="91"/>
      <c r="J915" s="7"/>
      <c r="K915" s="7"/>
      <c r="L915" s="7"/>
      <c r="M915" s="7"/>
      <c r="N915" s="7"/>
      <c r="O915" s="7"/>
      <c r="P915" s="7"/>
      <c r="Q915" s="7"/>
      <c r="R915" s="7"/>
      <c r="CD915" s="75">
        <f t="shared" si="28"/>
        <v>0</v>
      </c>
      <c r="CE915" s="75">
        <f t="shared" si="29"/>
        <v>0</v>
      </c>
    </row>
    <row r="916" spans="1:83" ht="14.25" customHeight="1">
      <c r="A916" s="30"/>
      <c r="B916" s="76">
        <v>910</v>
      </c>
      <c r="C916" s="5"/>
      <c r="D916" s="138"/>
      <c r="E916" s="5"/>
      <c r="F916" s="132"/>
      <c r="G916" s="5"/>
      <c r="H916" s="153"/>
      <c r="I916" s="91"/>
      <c r="J916" s="7"/>
      <c r="K916" s="7"/>
      <c r="L916" s="7"/>
      <c r="M916" s="7"/>
      <c r="N916" s="7"/>
      <c r="O916" s="7"/>
      <c r="P916" s="7"/>
      <c r="Q916" s="7"/>
      <c r="R916" s="7"/>
      <c r="CD916" s="75">
        <f t="shared" si="28"/>
        <v>0</v>
      </c>
      <c r="CE916" s="75">
        <f t="shared" si="29"/>
        <v>0</v>
      </c>
    </row>
    <row r="917" spans="1:83" ht="14.25" customHeight="1">
      <c r="A917" s="30"/>
      <c r="B917" s="76">
        <v>911</v>
      </c>
      <c r="C917" s="5"/>
      <c r="D917" s="138"/>
      <c r="E917" s="5"/>
      <c r="F917" s="132"/>
      <c r="G917" s="5"/>
      <c r="H917" s="153"/>
      <c r="I917" s="91"/>
      <c r="J917" s="7"/>
      <c r="K917" s="7"/>
      <c r="L917" s="7"/>
      <c r="M917" s="7"/>
      <c r="N917" s="7"/>
      <c r="O917" s="7"/>
      <c r="P917" s="7"/>
      <c r="Q917" s="7"/>
      <c r="R917" s="7"/>
      <c r="CD917" s="75">
        <f t="shared" si="28"/>
        <v>0</v>
      </c>
      <c r="CE917" s="75">
        <f t="shared" si="29"/>
        <v>0</v>
      </c>
    </row>
    <row r="918" spans="1:83" ht="14.25" customHeight="1">
      <c r="A918" s="30"/>
      <c r="B918" s="76">
        <v>912</v>
      </c>
      <c r="C918" s="5"/>
      <c r="D918" s="138"/>
      <c r="E918" s="5"/>
      <c r="F918" s="132"/>
      <c r="G918" s="5"/>
      <c r="H918" s="153"/>
      <c r="I918" s="91"/>
      <c r="J918" s="7"/>
      <c r="K918" s="7"/>
      <c r="L918" s="7"/>
      <c r="M918" s="7"/>
      <c r="N918" s="7"/>
      <c r="O918" s="7"/>
      <c r="P918" s="7"/>
      <c r="Q918" s="7"/>
      <c r="R918" s="7"/>
      <c r="CD918" s="75">
        <f t="shared" si="28"/>
        <v>0</v>
      </c>
      <c r="CE918" s="75">
        <f t="shared" si="29"/>
        <v>0</v>
      </c>
    </row>
    <row r="919" spans="1:83" ht="14.25" customHeight="1">
      <c r="A919" s="30"/>
      <c r="B919" s="76">
        <v>913</v>
      </c>
      <c r="C919" s="5"/>
      <c r="D919" s="138"/>
      <c r="E919" s="5"/>
      <c r="F919" s="132"/>
      <c r="G919" s="5"/>
      <c r="H919" s="153"/>
      <c r="I919" s="91"/>
      <c r="J919" s="7"/>
      <c r="K919" s="7"/>
      <c r="L919" s="7"/>
      <c r="M919" s="7"/>
      <c r="N919" s="7"/>
      <c r="O919" s="7"/>
      <c r="P919" s="7"/>
      <c r="Q919" s="7"/>
      <c r="R919" s="7"/>
      <c r="CD919" s="75">
        <f t="shared" si="28"/>
        <v>0</v>
      </c>
      <c r="CE919" s="75">
        <f t="shared" si="29"/>
        <v>0</v>
      </c>
    </row>
    <row r="920" spans="1:83" ht="14.25" customHeight="1">
      <c r="A920" s="30"/>
      <c r="B920" s="76">
        <v>914</v>
      </c>
      <c r="C920" s="5"/>
      <c r="D920" s="138"/>
      <c r="E920" s="5"/>
      <c r="F920" s="132"/>
      <c r="G920" s="5"/>
      <c r="H920" s="153"/>
      <c r="I920" s="91"/>
      <c r="J920" s="7"/>
      <c r="K920" s="7"/>
      <c r="L920" s="7"/>
      <c r="M920" s="7"/>
      <c r="N920" s="7"/>
      <c r="O920" s="7"/>
      <c r="P920" s="7"/>
      <c r="Q920" s="7"/>
      <c r="R920" s="7"/>
      <c r="CD920" s="75">
        <f t="shared" si="28"/>
        <v>0</v>
      </c>
      <c r="CE920" s="75">
        <f t="shared" si="29"/>
        <v>0</v>
      </c>
    </row>
    <row r="921" spans="1:83" ht="14.25" customHeight="1">
      <c r="A921" s="30"/>
      <c r="B921" s="76">
        <v>915</v>
      </c>
      <c r="C921" s="5"/>
      <c r="D921" s="138"/>
      <c r="E921" s="5"/>
      <c r="F921" s="132"/>
      <c r="G921" s="5"/>
      <c r="H921" s="153"/>
      <c r="I921" s="91"/>
      <c r="J921" s="7"/>
      <c r="K921" s="7"/>
      <c r="L921" s="7"/>
      <c r="M921" s="7"/>
      <c r="N921" s="7"/>
      <c r="O921" s="7"/>
      <c r="P921" s="7"/>
      <c r="Q921" s="7"/>
      <c r="R921" s="7"/>
      <c r="CD921" s="75">
        <f t="shared" si="28"/>
        <v>0</v>
      </c>
      <c r="CE921" s="75">
        <f t="shared" si="29"/>
        <v>0</v>
      </c>
    </row>
    <row r="922" spans="1:83" ht="14.25" customHeight="1">
      <c r="A922" s="30"/>
      <c r="B922" s="76">
        <v>916</v>
      </c>
      <c r="C922" s="5"/>
      <c r="D922" s="138"/>
      <c r="E922" s="5"/>
      <c r="F922" s="132"/>
      <c r="G922" s="5"/>
      <c r="H922" s="153"/>
      <c r="I922" s="91"/>
      <c r="J922" s="7"/>
      <c r="K922" s="7"/>
      <c r="L922" s="7"/>
      <c r="M922" s="7"/>
      <c r="N922" s="7"/>
      <c r="O922" s="7"/>
      <c r="P922" s="7"/>
      <c r="Q922" s="7"/>
      <c r="R922" s="7"/>
      <c r="CD922" s="75">
        <f t="shared" si="28"/>
        <v>0</v>
      </c>
      <c r="CE922" s="75">
        <f t="shared" si="29"/>
        <v>0</v>
      </c>
    </row>
    <row r="923" spans="1:83" ht="14.25" customHeight="1">
      <c r="A923" s="30"/>
      <c r="B923" s="76">
        <v>917</v>
      </c>
      <c r="C923" s="5"/>
      <c r="D923" s="138"/>
      <c r="E923" s="5"/>
      <c r="F923" s="132"/>
      <c r="G923" s="5"/>
      <c r="H923" s="153"/>
      <c r="I923" s="91"/>
      <c r="J923" s="7"/>
      <c r="K923" s="7"/>
      <c r="L923" s="7"/>
      <c r="M923" s="7"/>
      <c r="N923" s="7"/>
      <c r="O923" s="7"/>
      <c r="P923" s="7"/>
      <c r="Q923" s="7"/>
      <c r="R923" s="7"/>
      <c r="CD923" s="75">
        <f t="shared" si="28"/>
        <v>0</v>
      </c>
      <c r="CE923" s="75">
        <f t="shared" si="29"/>
        <v>0</v>
      </c>
    </row>
    <row r="924" spans="1:83" ht="14.25" customHeight="1">
      <c r="A924" s="30"/>
      <c r="B924" s="76">
        <v>918</v>
      </c>
      <c r="C924" s="5"/>
      <c r="D924" s="138"/>
      <c r="E924" s="5"/>
      <c r="F924" s="132"/>
      <c r="G924" s="5"/>
      <c r="H924" s="153"/>
      <c r="I924" s="91"/>
      <c r="J924" s="7"/>
      <c r="K924" s="7"/>
      <c r="L924" s="7"/>
      <c r="M924" s="7"/>
      <c r="N924" s="7"/>
      <c r="O924" s="7"/>
      <c r="P924" s="7"/>
      <c r="Q924" s="7"/>
      <c r="R924" s="7"/>
      <c r="CD924" s="75">
        <f t="shared" si="28"/>
        <v>0</v>
      </c>
      <c r="CE924" s="75">
        <f t="shared" si="29"/>
        <v>0</v>
      </c>
    </row>
    <row r="925" spans="1:83" ht="14.25" customHeight="1">
      <c r="A925" s="30"/>
      <c r="B925" s="76">
        <v>919</v>
      </c>
      <c r="C925" s="5"/>
      <c r="D925" s="138"/>
      <c r="E925" s="5"/>
      <c r="F925" s="132"/>
      <c r="G925" s="5"/>
      <c r="H925" s="153"/>
      <c r="I925" s="91"/>
      <c r="J925" s="7"/>
      <c r="K925" s="7"/>
      <c r="L925" s="7"/>
      <c r="M925" s="7"/>
      <c r="N925" s="7"/>
      <c r="O925" s="7"/>
      <c r="P925" s="7"/>
      <c r="Q925" s="7"/>
      <c r="R925" s="7"/>
      <c r="CD925" s="75">
        <f t="shared" si="28"/>
        <v>0</v>
      </c>
      <c r="CE925" s="75">
        <f t="shared" si="29"/>
        <v>0</v>
      </c>
    </row>
    <row r="926" spans="1:83" ht="14.25" customHeight="1">
      <c r="A926" s="30"/>
      <c r="B926" s="76">
        <v>920</v>
      </c>
      <c r="C926" s="5"/>
      <c r="D926" s="138"/>
      <c r="E926" s="5"/>
      <c r="F926" s="132"/>
      <c r="G926" s="5"/>
      <c r="H926" s="153"/>
      <c r="I926" s="91"/>
      <c r="J926" s="7"/>
      <c r="K926" s="7"/>
      <c r="L926" s="7"/>
      <c r="M926" s="7"/>
      <c r="N926" s="7"/>
      <c r="O926" s="7"/>
      <c r="P926" s="7"/>
      <c r="Q926" s="7"/>
      <c r="R926" s="7"/>
      <c r="CD926" s="75">
        <f t="shared" si="28"/>
        <v>0</v>
      </c>
      <c r="CE926" s="75">
        <f t="shared" si="29"/>
        <v>0</v>
      </c>
    </row>
    <row r="927" spans="1:83" ht="14.25" customHeight="1">
      <c r="A927" s="30"/>
      <c r="B927" s="76">
        <v>921</v>
      </c>
      <c r="C927" s="5"/>
      <c r="D927" s="138"/>
      <c r="E927" s="5"/>
      <c r="F927" s="132"/>
      <c r="G927" s="5"/>
      <c r="H927" s="153"/>
      <c r="I927" s="91"/>
      <c r="J927" s="7"/>
      <c r="K927" s="7"/>
      <c r="L927" s="7"/>
      <c r="M927" s="7"/>
      <c r="N927" s="7"/>
      <c r="O927" s="7"/>
      <c r="P927" s="7"/>
      <c r="Q927" s="7"/>
      <c r="R927" s="7"/>
      <c r="CD927" s="75">
        <f t="shared" si="28"/>
        <v>0</v>
      </c>
      <c r="CE927" s="75">
        <f t="shared" si="29"/>
        <v>0</v>
      </c>
    </row>
    <row r="928" spans="1:83" ht="14.25" customHeight="1">
      <c r="A928" s="30"/>
      <c r="B928" s="76">
        <v>922</v>
      </c>
      <c r="C928" s="5"/>
      <c r="D928" s="138"/>
      <c r="E928" s="5"/>
      <c r="F928" s="132"/>
      <c r="G928" s="5"/>
      <c r="H928" s="153"/>
      <c r="I928" s="91"/>
      <c r="J928" s="7"/>
      <c r="K928" s="7"/>
      <c r="L928" s="7"/>
      <c r="M928" s="7"/>
      <c r="N928" s="7"/>
      <c r="O928" s="7"/>
      <c r="P928" s="7"/>
      <c r="Q928" s="7"/>
      <c r="R928" s="7"/>
      <c r="CD928" s="75">
        <f t="shared" si="28"/>
        <v>0</v>
      </c>
      <c r="CE928" s="75">
        <f t="shared" si="29"/>
        <v>0</v>
      </c>
    </row>
    <row r="929" spans="1:83" ht="14.25" customHeight="1">
      <c r="A929" s="30"/>
      <c r="B929" s="76">
        <v>923</v>
      </c>
      <c r="C929" s="5"/>
      <c r="D929" s="138"/>
      <c r="E929" s="5"/>
      <c r="F929" s="132"/>
      <c r="G929" s="5"/>
      <c r="H929" s="153"/>
      <c r="I929" s="91"/>
      <c r="J929" s="7"/>
      <c r="K929" s="7"/>
      <c r="L929" s="7"/>
      <c r="M929" s="7"/>
      <c r="N929" s="7"/>
      <c r="O929" s="7"/>
      <c r="P929" s="7"/>
      <c r="Q929" s="7"/>
      <c r="R929" s="7"/>
      <c r="CD929" s="75">
        <f t="shared" si="28"/>
        <v>0</v>
      </c>
      <c r="CE929" s="75">
        <f t="shared" si="29"/>
        <v>0</v>
      </c>
    </row>
    <row r="930" spans="1:83" ht="14.25" customHeight="1">
      <c r="A930" s="30"/>
      <c r="B930" s="76">
        <v>924</v>
      </c>
      <c r="C930" s="5"/>
      <c r="D930" s="138"/>
      <c r="E930" s="5"/>
      <c r="F930" s="132"/>
      <c r="G930" s="5"/>
      <c r="H930" s="153"/>
      <c r="I930" s="91"/>
      <c r="J930" s="7"/>
      <c r="K930" s="7"/>
      <c r="L930" s="7"/>
      <c r="M930" s="7"/>
      <c r="N930" s="7"/>
      <c r="O930" s="7"/>
      <c r="P930" s="7"/>
      <c r="Q930" s="7"/>
      <c r="R930" s="7"/>
      <c r="CD930" s="75">
        <f t="shared" si="28"/>
        <v>0</v>
      </c>
      <c r="CE930" s="75">
        <f t="shared" si="29"/>
        <v>0</v>
      </c>
    </row>
    <row r="931" spans="1:83" ht="14.25" customHeight="1">
      <c r="A931" s="30"/>
      <c r="B931" s="76">
        <v>925</v>
      </c>
      <c r="C931" s="5"/>
      <c r="D931" s="138"/>
      <c r="E931" s="5"/>
      <c r="F931" s="132"/>
      <c r="G931" s="5"/>
      <c r="H931" s="153"/>
      <c r="I931" s="91"/>
      <c r="J931" s="7"/>
      <c r="K931" s="7"/>
      <c r="L931" s="7"/>
      <c r="M931" s="7"/>
      <c r="N931" s="7"/>
      <c r="O931" s="7"/>
      <c r="P931" s="7"/>
      <c r="Q931" s="7"/>
      <c r="R931" s="7"/>
      <c r="CD931" s="75">
        <f t="shared" si="28"/>
        <v>0</v>
      </c>
      <c r="CE931" s="75">
        <f t="shared" si="29"/>
        <v>0</v>
      </c>
    </row>
    <row r="932" spans="1:83" ht="14.25" customHeight="1">
      <c r="A932" s="30"/>
      <c r="B932" s="76">
        <v>926</v>
      </c>
      <c r="C932" s="5"/>
      <c r="D932" s="138"/>
      <c r="E932" s="5"/>
      <c r="F932" s="132"/>
      <c r="G932" s="5"/>
      <c r="H932" s="153"/>
      <c r="I932" s="91"/>
      <c r="J932" s="7"/>
      <c r="K932" s="7"/>
      <c r="L932" s="7"/>
      <c r="M932" s="7"/>
      <c r="N932" s="7"/>
      <c r="O932" s="7"/>
      <c r="P932" s="7"/>
      <c r="Q932" s="7"/>
      <c r="R932" s="7"/>
      <c r="CD932" s="75">
        <f t="shared" si="28"/>
        <v>0</v>
      </c>
      <c r="CE932" s="75">
        <f t="shared" si="29"/>
        <v>0</v>
      </c>
    </row>
    <row r="933" spans="1:83" ht="14.25" customHeight="1">
      <c r="A933" s="30"/>
      <c r="B933" s="76">
        <v>927</v>
      </c>
      <c r="C933" s="5"/>
      <c r="D933" s="138"/>
      <c r="E933" s="5"/>
      <c r="F933" s="132"/>
      <c r="G933" s="5"/>
      <c r="H933" s="153"/>
      <c r="I933" s="91"/>
      <c r="J933" s="7"/>
      <c r="K933" s="7"/>
      <c r="L933" s="7"/>
      <c r="M933" s="7"/>
      <c r="N933" s="7"/>
      <c r="O933" s="7"/>
      <c r="P933" s="7"/>
      <c r="Q933" s="7"/>
      <c r="R933" s="7"/>
      <c r="CD933" s="75">
        <f t="shared" si="28"/>
        <v>0</v>
      </c>
      <c r="CE933" s="75">
        <f t="shared" si="29"/>
        <v>0</v>
      </c>
    </row>
    <row r="934" spans="1:83" ht="14.25" customHeight="1">
      <c r="A934" s="30"/>
      <c r="B934" s="76">
        <v>928</v>
      </c>
      <c r="C934" s="5"/>
      <c r="D934" s="138"/>
      <c r="E934" s="5"/>
      <c r="F934" s="132"/>
      <c r="G934" s="5"/>
      <c r="H934" s="153"/>
      <c r="I934" s="91"/>
      <c r="J934" s="7"/>
      <c r="K934" s="7"/>
      <c r="L934" s="7"/>
      <c r="M934" s="7"/>
      <c r="N934" s="7"/>
      <c r="O934" s="7"/>
      <c r="P934" s="7"/>
      <c r="Q934" s="7"/>
      <c r="R934" s="7"/>
      <c r="CD934" s="75">
        <f t="shared" si="28"/>
        <v>0</v>
      </c>
      <c r="CE934" s="75">
        <f t="shared" si="29"/>
        <v>0</v>
      </c>
    </row>
    <row r="935" spans="1:83" ht="14.25" customHeight="1">
      <c r="A935" s="30"/>
      <c r="B935" s="76">
        <v>929</v>
      </c>
      <c r="C935" s="5"/>
      <c r="D935" s="138"/>
      <c r="E935" s="5"/>
      <c r="F935" s="132"/>
      <c r="G935" s="5"/>
      <c r="H935" s="153"/>
      <c r="I935" s="91"/>
      <c r="J935" s="7"/>
      <c r="K935" s="7"/>
      <c r="L935" s="7"/>
      <c r="M935" s="7"/>
      <c r="N935" s="7"/>
      <c r="O935" s="7"/>
      <c r="P935" s="7"/>
      <c r="Q935" s="7"/>
      <c r="R935" s="7"/>
      <c r="CD935" s="75">
        <f t="shared" si="28"/>
        <v>0</v>
      </c>
      <c r="CE935" s="75">
        <f t="shared" si="29"/>
        <v>0</v>
      </c>
    </row>
    <row r="936" spans="1:83" ht="14.25" customHeight="1">
      <c r="A936" s="30"/>
      <c r="B936" s="76">
        <v>930</v>
      </c>
      <c r="C936" s="5"/>
      <c r="D936" s="138"/>
      <c r="E936" s="5"/>
      <c r="F936" s="132"/>
      <c r="G936" s="5"/>
      <c r="H936" s="153"/>
      <c r="I936" s="91"/>
      <c r="J936" s="7"/>
      <c r="K936" s="7"/>
      <c r="L936" s="7"/>
      <c r="M936" s="7"/>
      <c r="N936" s="7"/>
      <c r="O936" s="7"/>
      <c r="P936" s="7"/>
      <c r="Q936" s="7"/>
      <c r="R936" s="7"/>
      <c r="CD936" s="75">
        <f t="shared" si="28"/>
        <v>0</v>
      </c>
      <c r="CE936" s="75">
        <f t="shared" si="29"/>
        <v>0</v>
      </c>
    </row>
    <row r="937" spans="1:83" ht="14.25" customHeight="1">
      <c r="A937" s="30"/>
      <c r="B937" s="76">
        <v>931</v>
      </c>
      <c r="C937" s="5"/>
      <c r="D937" s="138"/>
      <c r="E937" s="5"/>
      <c r="F937" s="132"/>
      <c r="G937" s="5"/>
      <c r="H937" s="153"/>
      <c r="I937" s="91"/>
      <c r="J937" s="7"/>
      <c r="K937" s="7"/>
      <c r="L937" s="7"/>
      <c r="M937" s="7"/>
      <c r="N937" s="7"/>
      <c r="O937" s="7"/>
      <c r="P937" s="7"/>
      <c r="Q937" s="7"/>
      <c r="R937" s="7"/>
      <c r="CD937" s="75">
        <f t="shared" si="28"/>
        <v>0</v>
      </c>
      <c r="CE937" s="75">
        <f t="shared" si="29"/>
        <v>0</v>
      </c>
    </row>
    <row r="938" spans="1:83" ht="14.25" customHeight="1">
      <c r="A938" s="30"/>
      <c r="B938" s="76">
        <v>932</v>
      </c>
      <c r="C938" s="5"/>
      <c r="D938" s="138"/>
      <c r="E938" s="5"/>
      <c r="F938" s="132"/>
      <c r="G938" s="5"/>
      <c r="H938" s="153"/>
      <c r="I938" s="91"/>
      <c r="J938" s="7"/>
      <c r="K938" s="7"/>
      <c r="L938" s="7"/>
      <c r="M938" s="7"/>
      <c r="N938" s="7"/>
      <c r="O938" s="7"/>
      <c r="P938" s="7"/>
      <c r="Q938" s="7"/>
      <c r="R938" s="7"/>
      <c r="CD938" s="75">
        <f t="shared" si="28"/>
        <v>0</v>
      </c>
      <c r="CE938" s="75">
        <f t="shared" si="29"/>
        <v>0</v>
      </c>
    </row>
    <row r="939" spans="1:83" ht="14.25" customHeight="1">
      <c r="A939" s="30"/>
      <c r="B939" s="76">
        <v>933</v>
      </c>
      <c r="C939" s="5"/>
      <c r="D939" s="138"/>
      <c r="E939" s="5"/>
      <c r="F939" s="132"/>
      <c r="G939" s="5"/>
      <c r="H939" s="153"/>
      <c r="I939" s="91"/>
      <c r="J939" s="7"/>
      <c r="K939" s="7"/>
      <c r="L939" s="7"/>
      <c r="M939" s="7"/>
      <c r="N939" s="7"/>
      <c r="O939" s="7"/>
      <c r="P939" s="7"/>
      <c r="Q939" s="7"/>
      <c r="R939" s="7"/>
      <c r="CD939" s="75">
        <f t="shared" si="28"/>
        <v>0</v>
      </c>
      <c r="CE939" s="75">
        <f t="shared" si="29"/>
        <v>0</v>
      </c>
    </row>
    <row r="940" spans="1:83" ht="14.25" customHeight="1">
      <c r="A940" s="30"/>
      <c r="B940" s="76">
        <v>934</v>
      </c>
      <c r="C940" s="5"/>
      <c r="D940" s="138"/>
      <c r="E940" s="5"/>
      <c r="F940" s="132"/>
      <c r="G940" s="5"/>
      <c r="H940" s="153"/>
      <c r="I940" s="91"/>
      <c r="J940" s="7"/>
      <c r="K940" s="7"/>
      <c r="L940" s="7"/>
      <c r="M940" s="7"/>
      <c r="N940" s="7"/>
      <c r="O940" s="7"/>
      <c r="P940" s="7"/>
      <c r="Q940" s="7"/>
      <c r="R940" s="7"/>
      <c r="CD940" s="75">
        <f t="shared" si="28"/>
        <v>0</v>
      </c>
      <c r="CE940" s="75">
        <f t="shared" si="29"/>
        <v>0</v>
      </c>
    </row>
    <row r="941" spans="1:83" ht="14.25" customHeight="1">
      <c r="A941" s="30"/>
      <c r="B941" s="76">
        <v>935</v>
      </c>
      <c r="C941" s="5"/>
      <c r="D941" s="138"/>
      <c r="E941" s="5"/>
      <c r="F941" s="132"/>
      <c r="G941" s="5"/>
      <c r="H941" s="153"/>
      <c r="I941" s="91"/>
      <c r="J941" s="7"/>
      <c r="K941" s="7"/>
      <c r="L941" s="7"/>
      <c r="M941" s="7"/>
      <c r="N941" s="7"/>
      <c r="O941" s="7"/>
      <c r="P941" s="7"/>
      <c r="Q941" s="7"/>
      <c r="R941" s="7"/>
      <c r="CD941" s="75">
        <f t="shared" si="28"/>
        <v>0</v>
      </c>
      <c r="CE941" s="75">
        <f t="shared" si="29"/>
        <v>0</v>
      </c>
    </row>
    <row r="942" spans="1:83" ht="14.25" customHeight="1">
      <c r="A942" s="30"/>
      <c r="B942" s="76">
        <v>936</v>
      </c>
      <c r="C942" s="5"/>
      <c r="D942" s="138"/>
      <c r="E942" s="5"/>
      <c r="F942" s="132"/>
      <c r="G942" s="5"/>
      <c r="H942" s="153"/>
      <c r="I942" s="91"/>
      <c r="J942" s="7"/>
      <c r="K942" s="7"/>
      <c r="L942" s="7"/>
      <c r="M942" s="7"/>
      <c r="N942" s="7"/>
      <c r="O942" s="7"/>
      <c r="P942" s="7"/>
      <c r="Q942" s="7"/>
      <c r="R942" s="7"/>
      <c r="CD942" s="75">
        <f t="shared" si="28"/>
        <v>0</v>
      </c>
      <c r="CE942" s="75">
        <f t="shared" si="29"/>
        <v>0</v>
      </c>
    </row>
    <row r="943" spans="1:83" ht="14.25" customHeight="1">
      <c r="A943" s="30"/>
      <c r="B943" s="76">
        <v>937</v>
      </c>
      <c r="C943" s="5"/>
      <c r="D943" s="138"/>
      <c r="E943" s="5"/>
      <c r="F943" s="132"/>
      <c r="G943" s="5"/>
      <c r="H943" s="153"/>
      <c r="I943" s="91"/>
      <c r="J943" s="7"/>
      <c r="K943" s="7"/>
      <c r="L943" s="7"/>
      <c r="M943" s="7"/>
      <c r="N943" s="7"/>
      <c r="O943" s="7"/>
      <c r="P943" s="7"/>
      <c r="Q943" s="7"/>
      <c r="R943" s="7"/>
      <c r="CD943" s="75">
        <f t="shared" si="28"/>
        <v>0</v>
      </c>
      <c r="CE943" s="75">
        <f t="shared" si="29"/>
        <v>0</v>
      </c>
    </row>
    <row r="944" spans="1:83" ht="14.25" customHeight="1">
      <c r="A944" s="30"/>
      <c r="B944" s="76">
        <v>938</v>
      </c>
      <c r="C944" s="5"/>
      <c r="D944" s="138"/>
      <c r="E944" s="5"/>
      <c r="F944" s="132"/>
      <c r="G944" s="5"/>
      <c r="H944" s="153"/>
      <c r="I944" s="91"/>
      <c r="J944" s="7"/>
      <c r="K944" s="7"/>
      <c r="L944" s="7"/>
      <c r="M944" s="7"/>
      <c r="N944" s="7"/>
      <c r="O944" s="7"/>
      <c r="P944" s="7"/>
      <c r="Q944" s="7"/>
      <c r="R944" s="7"/>
      <c r="CD944" s="75">
        <f t="shared" si="28"/>
        <v>0</v>
      </c>
      <c r="CE944" s="75">
        <f t="shared" si="29"/>
        <v>0</v>
      </c>
    </row>
    <row r="945" spans="1:83" ht="14.25" customHeight="1">
      <c r="A945" s="30"/>
      <c r="B945" s="76">
        <v>939</v>
      </c>
      <c r="C945" s="5"/>
      <c r="D945" s="138"/>
      <c r="E945" s="5"/>
      <c r="F945" s="132"/>
      <c r="G945" s="5"/>
      <c r="H945" s="153"/>
      <c r="I945" s="91"/>
      <c r="J945" s="7"/>
      <c r="K945" s="7"/>
      <c r="L945" s="7"/>
      <c r="M945" s="7"/>
      <c r="N945" s="7"/>
      <c r="O945" s="7"/>
      <c r="P945" s="7"/>
      <c r="Q945" s="7"/>
      <c r="R945" s="7"/>
      <c r="CD945" s="75">
        <f t="shared" si="28"/>
        <v>0</v>
      </c>
      <c r="CE945" s="75">
        <f t="shared" si="29"/>
        <v>0</v>
      </c>
    </row>
    <row r="946" spans="1:83" ht="14.25" customHeight="1">
      <c r="A946" s="30"/>
      <c r="B946" s="76">
        <v>940</v>
      </c>
      <c r="C946" s="5"/>
      <c r="D946" s="138"/>
      <c r="E946" s="5"/>
      <c r="F946" s="132"/>
      <c r="G946" s="5"/>
      <c r="H946" s="153"/>
      <c r="I946" s="91"/>
      <c r="J946" s="7"/>
      <c r="K946" s="7"/>
      <c r="L946" s="7"/>
      <c r="M946" s="7"/>
      <c r="N946" s="7"/>
      <c r="O946" s="7"/>
      <c r="P946" s="7"/>
      <c r="Q946" s="7"/>
      <c r="R946" s="7"/>
      <c r="CD946" s="75">
        <f t="shared" si="28"/>
        <v>0</v>
      </c>
      <c r="CE946" s="75">
        <f t="shared" si="29"/>
        <v>0</v>
      </c>
    </row>
    <row r="947" spans="1:83" ht="14.25" customHeight="1">
      <c r="A947" s="30"/>
      <c r="B947" s="76">
        <v>941</v>
      </c>
      <c r="C947" s="5"/>
      <c r="D947" s="138"/>
      <c r="E947" s="5"/>
      <c r="F947" s="132"/>
      <c r="G947" s="5"/>
      <c r="H947" s="153"/>
      <c r="I947" s="91"/>
      <c r="J947" s="7"/>
      <c r="K947" s="7"/>
      <c r="L947" s="7"/>
      <c r="M947" s="7"/>
      <c r="N947" s="7"/>
      <c r="O947" s="7"/>
      <c r="P947" s="7"/>
      <c r="Q947" s="7"/>
      <c r="R947" s="7"/>
      <c r="CD947" s="75">
        <f t="shared" si="28"/>
        <v>0</v>
      </c>
      <c r="CE947" s="75">
        <f t="shared" si="29"/>
        <v>0</v>
      </c>
    </row>
    <row r="948" spans="1:83" ht="14.25" customHeight="1">
      <c r="A948" s="30"/>
      <c r="B948" s="76">
        <v>942</v>
      </c>
      <c r="C948" s="5"/>
      <c r="D948" s="138"/>
      <c r="E948" s="5"/>
      <c r="F948" s="132"/>
      <c r="G948" s="5"/>
      <c r="H948" s="153"/>
      <c r="I948" s="91"/>
      <c r="J948" s="7"/>
      <c r="K948" s="7"/>
      <c r="L948" s="7"/>
      <c r="M948" s="7"/>
      <c r="N948" s="7"/>
      <c r="O948" s="7"/>
      <c r="P948" s="7"/>
      <c r="Q948" s="7"/>
      <c r="R948" s="7"/>
      <c r="CD948" s="75">
        <f t="shared" si="28"/>
        <v>0</v>
      </c>
      <c r="CE948" s="75">
        <f t="shared" si="29"/>
        <v>0</v>
      </c>
    </row>
    <row r="949" spans="1:83" ht="14.25" customHeight="1">
      <c r="A949" s="30"/>
      <c r="B949" s="76">
        <v>943</v>
      </c>
      <c r="C949" s="5"/>
      <c r="D949" s="138"/>
      <c r="E949" s="5"/>
      <c r="F949" s="132"/>
      <c r="G949" s="5"/>
      <c r="H949" s="153"/>
      <c r="I949" s="91"/>
      <c r="J949" s="7"/>
      <c r="K949" s="7"/>
      <c r="L949" s="7"/>
      <c r="M949" s="7"/>
      <c r="N949" s="7"/>
      <c r="O949" s="7"/>
      <c r="P949" s="7"/>
      <c r="Q949" s="7"/>
      <c r="R949" s="7"/>
      <c r="CD949" s="75">
        <f t="shared" si="28"/>
        <v>0</v>
      </c>
      <c r="CE949" s="75">
        <f t="shared" si="29"/>
        <v>0</v>
      </c>
    </row>
    <row r="950" spans="1:83" ht="14.25" customHeight="1">
      <c r="A950" s="30"/>
      <c r="B950" s="76">
        <v>944</v>
      </c>
      <c r="C950" s="5"/>
      <c r="D950" s="138"/>
      <c r="E950" s="5"/>
      <c r="F950" s="132"/>
      <c r="G950" s="5"/>
      <c r="H950" s="153"/>
      <c r="I950" s="91"/>
      <c r="J950" s="7"/>
      <c r="K950" s="7"/>
      <c r="L950" s="7"/>
      <c r="M950" s="7"/>
      <c r="N950" s="7"/>
      <c r="O950" s="7"/>
      <c r="P950" s="7"/>
      <c r="Q950" s="7"/>
      <c r="R950" s="7"/>
      <c r="CD950" s="75">
        <f t="shared" si="28"/>
        <v>0</v>
      </c>
      <c r="CE950" s="75">
        <f t="shared" si="29"/>
        <v>0</v>
      </c>
    </row>
    <row r="951" spans="1:83" ht="14.25" customHeight="1">
      <c r="A951" s="30"/>
      <c r="B951" s="76">
        <v>945</v>
      </c>
      <c r="C951" s="5"/>
      <c r="D951" s="138"/>
      <c r="E951" s="5"/>
      <c r="F951" s="132"/>
      <c r="G951" s="5"/>
      <c r="H951" s="153"/>
      <c r="I951" s="91"/>
      <c r="J951" s="7"/>
      <c r="K951" s="7"/>
      <c r="L951" s="7"/>
      <c r="M951" s="7"/>
      <c r="N951" s="7"/>
      <c r="O951" s="7"/>
      <c r="P951" s="7"/>
      <c r="Q951" s="7"/>
      <c r="R951" s="7"/>
      <c r="CD951" s="75">
        <f t="shared" si="28"/>
        <v>0</v>
      </c>
      <c r="CE951" s="75">
        <f t="shared" si="29"/>
        <v>0</v>
      </c>
    </row>
    <row r="952" spans="1:83" ht="14.25" customHeight="1">
      <c r="A952" s="30"/>
      <c r="B952" s="76">
        <v>946</v>
      </c>
      <c r="C952" s="5"/>
      <c r="D952" s="138"/>
      <c r="E952" s="5"/>
      <c r="F952" s="132"/>
      <c r="G952" s="5"/>
      <c r="H952" s="153"/>
      <c r="I952" s="91"/>
      <c r="J952" s="7"/>
      <c r="K952" s="7"/>
      <c r="L952" s="7"/>
      <c r="M952" s="7"/>
      <c r="N952" s="7"/>
      <c r="O952" s="7"/>
      <c r="P952" s="7"/>
      <c r="Q952" s="7"/>
      <c r="R952" s="7"/>
      <c r="CD952" s="75">
        <f t="shared" si="28"/>
        <v>0</v>
      </c>
      <c r="CE952" s="75">
        <f t="shared" si="29"/>
        <v>0</v>
      </c>
    </row>
    <row r="953" spans="1:83" ht="14.25" customHeight="1">
      <c r="A953" s="30"/>
      <c r="B953" s="76">
        <v>947</v>
      </c>
      <c r="C953" s="5"/>
      <c r="D953" s="138"/>
      <c r="E953" s="5"/>
      <c r="F953" s="132"/>
      <c r="G953" s="5"/>
      <c r="H953" s="153"/>
      <c r="I953" s="91"/>
      <c r="J953" s="7"/>
      <c r="K953" s="7"/>
      <c r="L953" s="7"/>
      <c r="M953" s="7"/>
      <c r="N953" s="7"/>
      <c r="O953" s="7"/>
      <c r="P953" s="7"/>
      <c r="Q953" s="7"/>
      <c r="R953" s="7"/>
      <c r="CD953" s="75">
        <f t="shared" si="28"/>
        <v>0</v>
      </c>
      <c r="CE953" s="75">
        <f t="shared" si="29"/>
        <v>0</v>
      </c>
    </row>
    <row r="954" spans="1:83" ht="14.25" customHeight="1">
      <c r="A954" s="30"/>
      <c r="B954" s="76">
        <v>948</v>
      </c>
      <c r="C954" s="5"/>
      <c r="D954" s="138"/>
      <c r="E954" s="5"/>
      <c r="F954" s="132"/>
      <c r="G954" s="5"/>
      <c r="H954" s="153"/>
      <c r="I954" s="91"/>
      <c r="J954" s="7"/>
      <c r="K954" s="7"/>
      <c r="L954" s="7"/>
      <c r="M954" s="7"/>
      <c r="N954" s="7"/>
      <c r="O954" s="7"/>
      <c r="P954" s="7"/>
      <c r="Q954" s="7"/>
      <c r="R954" s="7"/>
      <c r="CD954" s="75">
        <f t="shared" si="28"/>
        <v>0</v>
      </c>
      <c r="CE954" s="75">
        <f t="shared" si="29"/>
        <v>0</v>
      </c>
    </row>
    <row r="955" spans="1:83" ht="14.25" customHeight="1">
      <c r="A955" s="30"/>
      <c r="B955" s="76">
        <v>949</v>
      </c>
      <c r="C955" s="5"/>
      <c r="D955" s="138"/>
      <c r="E955" s="5"/>
      <c r="F955" s="132"/>
      <c r="G955" s="5"/>
      <c r="H955" s="153"/>
      <c r="I955" s="91"/>
      <c r="J955" s="7"/>
      <c r="K955" s="7"/>
      <c r="L955" s="7"/>
      <c r="M955" s="7"/>
      <c r="N955" s="7"/>
      <c r="O955" s="7"/>
      <c r="P955" s="7"/>
      <c r="Q955" s="7"/>
      <c r="R955" s="7"/>
      <c r="CD955" s="75">
        <f t="shared" si="28"/>
        <v>0</v>
      </c>
      <c r="CE955" s="75">
        <f t="shared" si="29"/>
        <v>0</v>
      </c>
    </row>
    <row r="956" spans="1:83" ht="14.25" customHeight="1">
      <c r="A956" s="30"/>
      <c r="B956" s="76">
        <v>950</v>
      </c>
      <c r="C956" s="5"/>
      <c r="D956" s="138"/>
      <c r="E956" s="5"/>
      <c r="F956" s="132"/>
      <c r="G956" s="5"/>
      <c r="H956" s="153"/>
      <c r="I956" s="91"/>
      <c r="J956" s="7"/>
      <c r="K956" s="7"/>
      <c r="L956" s="7"/>
      <c r="M956" s="7"/>
      <c r="N956" s="7"/>
      <c r="O956" s="7"/>
      <c r="P956" s="7"/>
      <c r="Q956" s="7"/>
      <c r="R956" s="7"/>
      <c r="CD956" s="75">
        <f t="shared" si="28"/>
        <v>0</v>
      </c>
      <c r="CE956" s="75">
        <f t="shared" si="29"/>
        <v>0</v>
      </c>
    </row>
    <row r="957" spans="1:83" ht="14.25" customHeight="1">
      <c r="A957" s="30"/>
      <c r="B957" s="76">
        <v>951</v>
      </c>
      <c r="C957" s="5"/>
      <c r="D957" s="138"/>
      <c r="E957" s="5"/>
      <c r="F957" s="132"/>
      <c r="G957" s="5"/>
      <c r="H957" s="153"/>
      <c r="I957" s="91"/>
      <c r="J957" s="7"/>
      <c r="K957" s="7"/>
      <c r="L957" s="7"/>
      <c r="M957" s="7"/>
      <c r="N957" s="7"/>
      <c r="O957" s="7"/>
      <c r="P957" s="7"/>
      <c r="Q957" s="7"/>
      <c r="R957" s="7"/>
      <c r="CD957" s="75">
        <f t="shared" si="28"/>
        <v>0</v>
      </c>
      <c r="CE957" s="75">
        <f t="shared" si="29"/>
        <v>0</v>
      </c>
    </row>
    <row r="958" spans="1:83" ht="14.25" customHeight="1">
      <c r="A958" s="30"/>
      <c r="B958" s="76">
        <v>952</v>
      </c>
      <c r="C958" s="5"/>
      <c r="D958" s="138"/>
      <c r="E958" s="5"/>
      <c r="F958" s="132"/>
      <c r="G958" s="5"/>
      <c r="H958" s="153"/>
      <c r="I958" s="91"/>
      <c r="J958" s="7"/>
      <c r="K958" s="7"/>
      <c r="L958" s="7"/>
      <c r="M958" s="7"/>
      <c r="N958" s="7"/>
      <c r="O958" s="7"/>
      <c r="P958" s="7"/>
      <c r="Q958" s="7"/>
      <c r="R958" s="7"/>
      <c r="CD958" s="75">
        <f t="shared" si="28"/>
        <v>0</v>
      </c>
      <c r="CE958" s="75">
        <f t="shared" si="29"/>
        <v>0</v>
      </c>
    </row>
    <row r="959" spans="1:83" ht="14.25" customHeight="1">
      <c r="A959" s="30"/>
      <c r="B959" s="76">
        <v>953</v>
      </c>
      <c r="C959" s="5"/>
      <c r="D959" s="138"/>
      <c r="E959" s="5"/>
      <c r="F959" s="132"/>
      <c r="G959" s="5"/>
      <c r="H959" s="153"/>
      <c r="I959" s="91"/>
      <c r="J959" s="7"/>
      <c r="K959" s="7"/>
      <c r="L959" s="7"/>
      <c r="M959" s="7"/>
      <c r="N959" s="7"/>
      <c r="O959" s="7"/>
      <c r="P959" s="7"/>
      <c r="Q959" s="7"/>
      <c r="R959" s="7"/>
      <c r="CD959" s="75">
        <f t="shared" si="28"/>
        <v>0</v>
      </c>
      <c r="CE959" s="75">
        <f t="shared" si="29"/>
        <v>0</v>
      </c>
    </row>
    <row r="960" spans="1:83" ht="14.25" customHeight="1">
      <c r="A960" s="30"/>
      <c r="B960" s="76">
        <v>954</v>
      </c>
      <c r="C960" s="5"/>
      <c r="D960" s="138"/>
      <c r="E960" s="5"/>
      <c r="F960" s="132"/>
      <c r="G960" s="5"/>
      <c r="H960" s="153"/>
      <c r="I960" s="91"/>
      <c r="J960" s="7"/>
      <c r="K960" s="7"/>
      <c r="L960" s="7"/>
      <c r="M960" s="7"/>
      <c r="N960" s="7"/>
      <c r="O960" s="7"/>
      <c r="P960" s="7"/>
      <c r="Q960" s="7"/>
      <c r="R960" s="7"/>
      <c r="CD960" s="75">
        <f t="shared" si="28"/>
        <v>0</v>
      </c>
      <c r="CE960" s="75">
        <f t="shared" si="29"/>
        <v>0</v>
      </c>
    </row>
    <row r="961" spans="1:83" ht="14.25" customHeight="1">
      <c r="A961" s="30"/>
      <c r="B961" s="76">
        <v>955</v>
      </c>
      <c r="C961" s="5"/>
      <c r="D961" s="138"/>
      <c r="E961" s="5"/>
      <c r="F961" s="132"/>
      <c r="G961" s="5"/>
      <c r="H961" s="153"/>
      <c r="I961" s="91"/>
      <c r="J961" s="7"/>
      <c r="K961" s="7"/>
      <c r="L961" s="7"/>
      <c r="M961" s="7"/>
      <c r="N961" s="7"/>
      <c r="O961" s="7"/>
      <c r="P961" s="7"/>
      <c r="Q961" s="7"/>
      <c r="R961" s="7"/>
      <c r="CD961" s="75">
        <f t="shared" si="28"/>
        <v>0</v>
      </c>
      <c r="CE961" s="75">
        <f t="shared" si="29"/>
        <v>0</v>
      </c>
    </row>
    <row r="962" spans="1:83" ht="14.25" customHeight="1">
      <c r="A962" s="30"/>
      <c r="B962" s="76">
        <v>956</v>
      </c>
      <c r="C962" s="5"/>
      <c r="D962" s="138"/>
      <c r="E962" s="5"/>
      <c r="F962" s="132"/>
      <c r="G962" s="5"/>
      <c r="H962" s="153"/>
      <c r="I962" s="91"/>
      <c r="J962" s="7"/>
      <c r="K962" s="7"/>
      <c r="L962" s="7"/>
      <c r="M962" s="7"/>
      <c r="N962" s="7"/>
      <c r="O962" s="7"/>
      <c r="P962" s="7"/>
      <c r="Q962" s="7"/>
      <c r="R962" s="7"/>
      <c r="CD962" s="75">
        <f t="shared" si="28"/>
        <v>0</v>
      </c>
      <c r="CE962" s="75">
        <f t="shared" si="29"/>
        <v>0</v>
      </c>
    </row>
    <row r="963" spans="1:83" ht="14.25" customHeight="1">
      <c r="A963" s="30"/>
      <c r="B963" s="76">
        <v>957</v>
      </c>
      <c r="C963" s="5"/>
      <c r="D963" s="138"/>
      <c r="E963" s="5"/>
      <c r="F963" s="132"/>
      <c r="G963" s="5"/>
      <c r="H963" s="153"/>
      <c r="I963" s="91"/>
      <c r="J963" s="7"/>
      <c r="K963" s="7"/>
      <c r="L963" s="7"/>
      <c r="M963" s="7"/>
      <c r="N963" s="7"/>
      <c r="O963" s="7"/>
      <c r="P963" s="7"/>
      <c r="Q963" s="7"/>
      <c r="R963" s="7"/>
      <c r="CD963" s="75">
        <f t="shared" si="28"/>
        <v>0</v>
      </c>
      <c r="CE963" s="75">
        <f t="shared" si="29"/>
        <v>0</v>
      </c>
    </row>
    <row r="964" spans="1:83" ht="14.25" customHeight="1">
      <c r="A964" s="30"/>
      <c r="B964" s="76">
        <v>958</v>
      </c>
      <c r="C964" s="5"/>
      <c r="D964" s="138"/>
      <c r="E964" s="5"/>
      <c r="F964" s="132"/>
      <c r="G964" s="5"/>
      <c r="H964" s="153"/>
      <c r="I964" s="91"/>
      <c r="J964" s="7"/>
      <c r="K964" s="7"/>
      <c r="L964" s="7"/>
      <c r="M964" s="7"/>
      <c r="N964" s="7"/>
      <c r="O964" s="7"/>
      <c r="P964" s="7"/>
      <c r="Q964" s="7"/>
      <c r="R964" s="7"/>
      <c r="CD964" s="75">
        <f t="shared" si="28"/>
        <v>0</v>
      </c>
      <c r="CE964" s="75">
        <f t="shared" si="29"/>
        <v>0</v>
      </c>
    </row>
    <row r="965" spans="1:83" ht="14.25" customHeight="1">
      <c r="A965" s="30"/>
      <c r="B965" s="76">
        <v>959</v>
      </c>
      <c r="C965" s="5"/>
      <c r="D965" s="138"/>
      <c r="E965" s="5"/>
      <c r="F965" s="132"/>
      <c r="G965" s="5"/>
      <c r="H965" s="153"/>
      <c r="I965" s="91"/>
      <c r="J965" s="7"/>
      <c r="K965" s="7"/>
      <c r="L965" s="7"/>
      <c r="M965" s="7"/>
      <c r="N965" s="7"/>
      <c r="O965" s="7"/>
      <c r="P965" s="7"/>
      <c r="Q965" s="7"/>
      <c r="R965" s="7"/>
      <c r="CD965" s="75">
        <f t="shared" si="28"/>
        <v>0</v>
      </c>
      <c r="CE965" s="75">
        <f t="shared" si="29"/>
        <v>0</v>
      </c>
    </row>
    <row r="966" spans="1:83" ht="14.25" customHeight="1">
      <c r="A966" s="30"/>
      <c r="B966" s="76">
        <v>960</v>
      </c>
      <c r="C966" s="5"/>
      <c r="D966" s="138"/>
      <c r="E966" s="5"/>
      <c r="F966" s="132"/>
      <c r="G966" s="5"/>
      <c r="H966" s="153"/>
      <c r="I966" s="91"/>
      <c r="J966" s="7"/>
      <c r="K966" s="7"/>
      <c r="L966" s="7"/>
      <c r="M966" s="7"/>
      <c r="N966" s="7"/>
      <c r="O966" s="7"/>
      <c r="P966" s="7"/>
      <c r="Q966" s="7"/>
      <c r="R966" s="7"/>
      <c r="CD966" s="75">
        <f t="shared" si="28"/>
        <v>0</v>
      </c>
      <c r="CE966" s="75">
        <f t="shared" si="29"/>
        <v>0</v>
      </c>
    </row>
    <row r="967" spans="1:83" ht="14.25" customHeight="1">
      <c r="A967" s="30"/>
      <c r="B967" s="76">
        <v>961</v>
      </c>
      <c r="C967" s="5"/>
      <c r="D967" s="138"/>
      <c r="E967" s="5"/>
      <c r="F967" s="132"/>
      <c r="G967" s="5"/>
      <c r="H967" s="153"/>
      <c r="I967" s="91"/>
      <c r="J967" s="7"/>
      <c r="K967" s="7"/>
      <c r="L967" s="7"/>
      <c r="M967" s="7"/>
      <c r="N967" s="7"/>
      <c r="O967" s="7"/>
      <c r="P967" s="7"/>
      <c r="Q967" s="7"/>
      <c r="R967" s="7"/>
      <c r="CD967" s="75">
        <f t="shared" ref="CD967:CD1006" si="30">IF(C967&lt;&gt;"",1,0)</f>
        <v>0</v>
      </c>
      <c r="CE967" s="75">
        <f t="shared" ref="CE967:CE1006" si="31">IF(CD967=1,IF(E967&lt;&gt;"",IF(E967&lt;400,1,0),0),0)</f>
        <v>0</v>
      </c>
    </row>
    <row r="968" spans="1:83" ht="14.25" customHeight="1">
      <c r="A968" s="30"/>
      <c r="B968" s="76">
        <v>962</v>
      </c>
      <c r="C968" s="5"/>
      <c r="D968" s="138"/>
      <c r="E968" s="5"/>
      <c r="F968" s="132"/>
      <c r="G968" s="5"/>
      <c r="H968" s="153"/>
      <c r="I968" s="91"/>
      <c r="J968" s="7"/>
      <c r="K968" s="7"/>
      <c r="L968" s="7"/>
      <c r="M968" s="7"/>
      <c r="N968" s="7"/>
      <c r="O968" s="7"/>
      <c r="P968" s="7"/>
      <c r="Q968" s="7"/>
      <c r="R968" s="7"/>
      <c r="CD968" s="75">
        <f t="shared" si="30"/>
        <v>0</v>
      </c>
      <c r="CE968" s="75">
        <f t="shared" si="31"/>
        <v>0</v>
      </c>
    </row>
    <row r="969" spans="1:83" ht="14.25" customHeight="1">
      <c r="A969" s="30"/>
      <c r="B969" s="76">
        <v>963</v>
      </c>
      <c r="C969" s="5"/>
      <c r="D969" s="138"/>
      <c r="E969" s="5"/>
      <c r="F969" s="132"/>
      <c r="G969" s="5"/>
      <c r="H969" s="153"/>
      <c r="I969" s="91"/>
      <c r="J969" s="7"/>
      <c r="K969" s="7"/>
      <c r="L969" s="7"/>
      <c r="M969" s="7"/>
      <c r="N969" s="7"/>
      <c r="O969" s="7"/>
      <c r="P969" s="7"/>
      <c r="Q969" s="7"/>
      <c r="R969" s="7"/>
      <c r="CD969" s="75">
        <f t="shared" si="30"/>
        <v>0</v>
      </c>
      <c r="CE969" s="75">
        <f t="shared" si="31"/>
        <v>0</v>
      </c>
    </row>
    <row r="970" spans="1:83" ht="14.25" customHeight="1">
      <c r="A970" s="30"/>
      <c r="B970" s="76">
        <v>964</v>
      </c>
      <c r="C970" s="5"/>
      <c r="D970" s="138"/>
      <c r="E970" s="5"/>
      <c r="F970" s="132"/>
      <c r="G970" s="5"/>
      <c r="H970" s="153"/>
      <c r="I970" s="91"/>
      <c r="J970" s="7"/>
      <c r="K970" s="7"/>
      <c r="L970" s="7"/>
      <c r="M970" s="7"/>
      <c r="N970" s="7"/>
      <c r="O970" s="7"/>
      <c r="P970" s="7"/>
      <c r="Q970" s="7"/>
      <c r="R970" s="7"/>
      <c r="CD970" s="75">
        <f t="shared" si="30"/>
        <v>0</v>
      </c>
      <c r="CE970" s="75">
        <f t="shared" si="31"/>
        <v>0</v>
      </c>
    </row>
    <row r="971" spans="1:83" ht="14.25" customHeight="1">
      <c r="A971" s="30"/>
      <c r="B971" s="76">
        <v>965</v>
      </c>
      <c r="C971" s="5"/>
      <c r="D971" s="138"/>
      <c r="E971" s="5"/>
      <c r="F971" s="132"/>
      <c r="G971" s="5"/>
      <c r="H971" s="153"/>
      <c r="I971" s="91"/>
      <c r="J971" s="7"/>
      <c r="K971" s="7"/>
      <c r="L971" s="7"/>
      <c r="M971" s="7"/>
      <c r="N971" s="7"/>
      <c r="O971" s="7"/>
      <c r="P971" s="7"/>
      <c r="Q971" s="7"/>
      <c r="R971" s="7"/>
      <c r="CD971" s="75">
        <f t="shared" si="30"/>
        <v>0</v>
      </c>
      <c r="CE971" s="75">
        <f t="shared" si="31"/>
        <v>0</v>
      </c>
    </row>
    <row r="972" spans="1:83" ht="14.25" customHeight="1">
      <c r="A972" s="30"/>
      <c r="B972" s="76">
        <v>966</v>
      </c>
      <c r="C972" s="5"/>
      <c r="D972" s="138"/>
      <c r="E972" s="5"/>
      <c r="F972" s="132"/>
      <c r="G972" s="5"/>
      <c r="H972" s="153"/>
      <c r="I972" s="91"/>
      <c r="J972" s="7"/>
      <c r="K972" s="7"/>
      <c r="L972" s="7"/>
      <c r="M972" s="7"/>
      <c r="N972" s="7"/>
      <c r="O972" s="7"/>
      <c r="P972" s="7"/>
      <c r="Q972" s="7"/>
      <c r="R972" s="7"/>
      <c r="CD972" s="75">
        <f t="shared" si="30"/>
        <v>0</v>
      </c>
      <c r="CE972" s="75">
        <f t="shared" si="31"/>
        <v>0</v>
      </c>
    </row>
    <row r="973" spans="1:83" ht="14.25" customHeight="1">
      <c r="A973" s="30"/>
      <c r="B973" s="76">
        <v>967</v>
      </c>
      <c r="C973" s="5"/>
      <c r="D973" s="138"/>
      <c r="E973" s="5"/>
      <c r="F973" s="132"/>
      <c r="G973" s="5"/>
      <c r="H973" s="153"/>
      <c r="I973" s="91"/>
      <c r="J973" s="7"/>
      <c r="K973" s="7"/>
      <c r="L973" s="7"/>
      <c r="M973" s="7"/>
      <c r="N973" s="7"/>
      <c r="O973" s="7"/>
      <c r="P973" s="7"/>
      <c r="Q973" s="7"/>
      <c r="R973" s="7"/>
      <c r="CD973" s="75">
        <f t="shared" si="30"/>
        <v>0</v>
      </c>
      <c r="CE973" s="75">
        <f t="shared" si="31"/>
        <v>0</v>
      </c>
    </row>
    <row r="974" spans="1:83" ht="14.25" customHeight="1">
      <c r="A974" s="30"/>
      <c r="B974" s="76">
        <v>968</v>
      </c>
      <c r="C974" s="5"/>
      <c r="D974" s="138"/>
      <c r="E974" s="5"/>
      <c r="F974" s="132"/>
      <c r="G974" s="5"/>
      <c r="H974" s="153"/>
      <c r="I974" s="91"/>
      <c r="J974" s="7"/>
      <c r="K974" s="7"/>
      <c r="L974" s="7"/>
      <c r="M974" s="7"/>
      <c r="N974" s="7"/>
      <c r="O974" s="7"/>
      <c r="P974" s="7"/>
      <c r="Q974" s="7"/>
      <c r="R974" s="7"/>
      <c r="CD974" s="75">
        <f t="shared" si="30"/>
        <v>0</v>
      </c>
      <c r="CE974" s="75">
        <f t="shared" si="31"/>
        <v>0</v>
      </c>
    </row>
    <row r="975" spans="1:83" ht="14.25" customHeight="1">
      <c r="A975" s="30"/>
      <c r="B975" s="76">
        <v>969</v>
      </c>
      <c r="C975" s="5"/>
      <c r="D975" s="138"/>
      <c r="E975" s="5"/>
      <c r="F975" s="132"/>
      <c r="G975" s="5"/>
      <c r="H975" s="153"/>
      <c r="I975" s="91"/>
      <c r="J975" s="7"/>
      <c r="K975" s="7"/>
      <c r="L975" s="7"/>
      <c r="M975" s="7"/>
      <c r="N975" s="7"/>
      <c r="O975" s="7"/>
      <c r="P975" s="7"/>
      <c r="Q975" s="7"/>
      <c r="R975" s="7"/>
      <c r="CD975" s="75">
        <f t="shared" si="30"/>
        <v>0</v>
      </c>
      <c r="CE975" s="75">
        <f t="shared" si="31"/>
        <v>0</v>
      </c>
    </row>
    <row r="976" spans="1:83" ht="14.25" customHeight="1">
      <c r="A976" s="30"/>
      <c r="B976" s="76">
        <v>970</v>
      </c>
      <c r="C976" s="5"/>
      <c r="D976" s="138"/>
      <c r="E976" s="5"/>
      <c r="F976" s="132"/>
      <c r="G976" s="5"/>
      <c r="H976" s="153"/>
      <c r="I976" s="91"/>
      <c r="J976" s="7"/>
      <c r="K976" s="7"/>
      <c r="L976" s="7"/>
      <c r="M976" s="7"/>
      <c r="N976" s="7"/>
      <c r="O976" s="7"/>
      <c r="P976" s="7"/>
      <c r="Q976" s="7"/>
      <c r="R976" s="7"/>
      <c r="CD976" s="75">
        <f t="shared" si="30"/>
        <v>0</v>
      </c>
      <c r="CE976" s="75">
        <f t="shared" si="31"/>
        <v>0</v>
      </c>
    </row>
    <row r="977" spans="1:83" ht="14.25" customHeight="1">
      <c r="A977" s="30"/>
      <c r="B977" s="76">
        <v>971</v>
      </c>
      <c r="C977" s="5"/>
      <c r="D977" s="138"/>
      <c r="E977" s="5"/>
      <c r="F977" s="132"/>
      <c r="G977" s="5"/>
      <c r="H977" s="153"/>
      <c r="I977" s="91"/>
      <c r="J977" s="7"/>
      <c r="K977" s="7"/>
      <c r="L977" s="7"/>
      <c r="M977" s="7"/>
      <c r="N977" s="7"/>
      <c r="O977" s="7"/>
      <c r="P977" s="7"/>
      <c r="Q977" s="7"/>
      <c r="R977" s="7"/>
      <c r="CD977" s="75">
        <f t="shared" si="30"/>
        <v>0</v>
      </c>
      <c r="CE977" s="75">
        <f t="shared" si="31"/>
        <v>0</v>
      </c>
    </row>
    <row r="978" spans="1:83" ht="14.25" customHeight="1">
      <c r="A978" s="30"/>
      <c r="B978" s="76">
        <v>972</v>
      </c>
      <c r="C978" s="5"/>
      <c r="D978" s="138"/>
      <c r="E978" s="5"/>
      <c r="F978" s="132"/>
      <c r="G978" s="5"/>
      <c r="H978" s="153"/>
      <c r="I978" s="91"/>
      <c r="J978" s="7"/>
      <c r="K978" s="7"/>
      <c r="L978" s="7"/>
      <c r="M978" s="7"/>
      <c r="N978" s="7"/>
      <c r="O978" s="7"/>
      <c r="P978" s="7"/>
      <c r="Q978" s="7"/>
      <c r="R978" s="7"/>
      <c r="CD978" s="75">
        <f t="shared" si="30"/>
        <v>0</v>
      </c>
      <c r="CE978" s="75">
        <f t="shared" si="31"/>
        <v>0</v>
      </c>
    </row>
    <row r="979" spans="1:83" ht="14.25" customHeight="1">
      <c r="A979" s="30"/>
      <c r="B979" s="76">
        <v>973</v>
      </c>
      <c r="C979" s="5"/>
      <c r="D979" s="138"/>
      <c r="E979" s="5"/>
      <c r="F979" s="132"/>
      <c r="G979" s="5"/>
      <c r="H979" s="153"/>
      <c r="I979" s="91"/>
      <c r="J979" s="7"/>
      <c r="K979" s="7"/>
      <c r="L979" s="7"/>
      <c r="M979" s="7"/>
      <c r="N979" s="7"/>
      <c r="O979" s="7"/>
      <c r="P979" s="7"/>
      <c r="Q979" s="7"/>
      <c r="R979" s="7"/>
      <c r="CD979" s="75">
        <f t="shared" si="30"/>
        <v>0</v>
      </c>
      <c r="CE979" s="75">
        <f t="shared" si="31"/>
        <v>0</v>
      </c>
    </row>
    <row r="980" spans="1:83" ht="14.25" customHeight="1">
      <c r="A980" s="30"/>
      <c r="B980" s="76">
        <v>974</v>
      </c>
      <c r="C980" s="5"/>
      <c r="D980" s="138"/>
      <c r="E980" s="5"/>
      <c r="F980" s="132"/>
      <c r="G980" s="5"/>
      <c r="H980" s="153"/>
      <c r="I980" s="91"/>
      <c r="J980" s="7"/>
      <c r="K980" s="7"/>
      <c r="L980" s="7"/>
      <c r="M980" s="7"/>
      <c r="N980" s="7"/>
      <c r="O980" s="7"/>
      <c r="P980" s="7"/>
      <c r="Q980" s="7"/>
      <c r="R980" s="7"/>
      <c r="CD980" s="75">
        <f t="shared" si="30"/>
        <v>0</v>
      </c>
      <c r="CE980" s="75">
        <f t="shared" si="31"/>
        <v>0</v>
      </c>
    </row>
    <row r="981" spans="1:83" ht="14.25" customHeight="1">
      <c r="A981" s="30"/>
      <c r="B981" s="76">
        <v>975</v>
      </c>
      <c r="C981" s="5"/>
      <c r="D981" s="138"/>
      <c r="E981" s="5"/>
      <c r="F981" s="132"/>
      <c r="G981" s="5"/>
      <c r="H981" s="153"/>
      <c r="I981" s="91"/>
      <c r="J981" s="7"/>
      <c r="K981" s="7"/>
      <c r="L981" s="7"/>
      <c r="M981" s="7"/>
      <c r="N981" s="7"/>
      <c r="O981" s="7"/>
      <c r="P981" s="7"/>
      <c r="Q981" s="7"/>
      <c r="R981" s="7"/>
      <c r="CD981" s="75">
        <f t="shared" si="30"/>
        <v>0</v>
      </c>
      <c r="CE981" s="75">
        <f t="shared" si="31"/>
        <v>0</v>
      </c>
    </row>
    <row r="982" spans="1:83" ht="14.25" customHeight="1">
      <c r="A982" s="30"/>
      <c r="B982" s="76">
        <v>976</v>
      </c>
      <c r="C982" s="5"/>
      <c r="D982" s="138"/>
      <c r="E982" s="5"/>
      <c r="F982" s="132"/>
      <c r="G982" s="5"/>
      <c r="H982" s="153"/>
      <c r="I982" s="91"/>
      <c r="J982" s="7"/>
      <c r="K982" s="7"/>
      <c r="L982" s="7"/>
      <c r="M982" s="7"/>
      <c r="N982" s="7"/>
      <c r="O982" s="7"/>
      <c r="P982" s="7"/>
      <c r="Q982" s="7"/>
      <c r="R982" s="7"/>
      <c r="CD982" s="75">
        <f t="shared" si="30"/>
        <v>0</v>
      </c>
      <c r="CE982" s="75">
        <f t="shared" si="31"/>
        <v>0</v>
      </c>
    </row>
    <row r="983" spans="1:83" ht="14.25" customHeight="1">
      <c r="A983" s="30"/>
      <c r="B983" s="76">
        <v>977</v>
      </c>
      <c r="C983" s="5"/>
      <c r="D983" s="138"/>
      <c r="E983" s="5"/>
      <c r="F983" s="132"/>
      <c r="G983" s="5"/>
      <c r="H983" s="153"/>
      <c r="I983" s="91"/>
      <c r="J983" s="7"/>
      <c r="K983" s="7"/>
      <c r="L983" s="7"/>
      <c r="M983" s="7"/>
      <c r="N983" s="7"/>
      <c r="O983" s="7"/>
      <c r="P983" s="7"/>
      <c r="Q983" s="7"/>
      <c r="R983" s="7"/>
      <c r="CD983" s="75">
        <f t="shared" si="30"/>
        <v>0</v>
      </c>
      <c r="CE983" s="75">
        <f t="shared" si="31"/>
        <v>0</v>
      </c>
    </row>
    <row r="984" spans="1:83" ht="14.25" customHeight="1">
      <c r="A984" s="30"/>
      <c r="B984" s="76">
        <v>978</v>
      </c>
      <c r="C984" s="5"/>
      <c r="D984" s="138"/>
      <c r="E984" s="5"/>
      <c r="F984" s="132"/>
      <c r="G984" s="5"/>
      <c r="H984" s="153"/>
      <c r="I984" s="91"/>
      <c r="J984" s="7"/>
      <c r="K984" s="7"/>
      <c r="L984" s="7"/>
      <c r="M984" s="7"/>
      <c r="N984" s="7"/>
      <c r="O984" s="7"/>
      <c r="P984" s="7"/>
      <c r="Q984" s="7"/>
      <c r="R984" s="7"/>
      <c r="CD984" s="75">
        <f t="shared" si="30"/>
        <v>0</v>
      </c>
      <c r="CE984" s="75">
        <f t="shared" si="31"/>
        <v>0</v>
      </c>
    </row>
    <row r="985" spans="1:83" ht="14.25" customHeight="1">
      <c r="A985" s="30"/>
      <c r="B985" s="76">
        <v>979</v>
      </c>
      <c r="C985" s="5"/>
      <c r="D985" s="138"/>
      <c r="E985" s="5"/>
      <c r="F985" s="132"/>
      <c r="G985" s="5"/>
      <c r="H985" s="153"/>
      <c r="I985" s="91"/>
      <c r="J985" s="7"/>
      <c r="K985" s="7"/>
      <c r="L985" s="7"/>
      <c r="M985" s="7"/>
      <c r="N985" s="7"/>
      <c r="O985" s="7"/>
      <c r="P985" s="7"/>
      <c r="Q985" s="7"/>
      <c r="R985" s="7"/>
      <c r="CD985" s="75">
        <f t="shared" si="30"/>
        <v>0</v>
      </c>
      <c r="CE985" s="75">
        <f t="shared" si="31"/>
        <v>0</v>
      </c>
    </row>
    <row r="986" spans="1:83" ht="14.25" customHeight="1">
      <c r="A986" s="30"/>
      <c r="B986" s="76">
        <v>980</v>
      </c>
      <c r="C986" s="5"/>
      <c r="D986" s="138"/>
      <c r="E986" s="5"/>
      <c r="F986" s="132"/>
      <c r="G986" s="5"/>
      <c r="H986" s="153"/>
      <c r="I986" s="91"/>
      <c r="J986" s="7"/>
      <c r="K986" s="7"/>
      <c r="L986" s="7"/>
      <c r="M986" s="7"/>
      <c r="N986" s="7"/>
      <c r="O986" s="7"/>
      <c r="P986" s="7"/>
      <c r="Q986" s="7"/>
      <c r="R986" s="7"/>
      <c r="CD986" s="75">
        <f t="shared" si="30"/>
        <v>0</v>
      </c>
      <c r="CE986" s="75">
        <f t="shared" si="31"/>
        <v>0</v>
      </c>
    </row>
    <row r="987" spans="1:83" ht="14.25" customHeight="1">
      <c r="A987" s="30"/>
      <c r="B987" s="76">
        <v>981</v>
      </c>
      <c r="C987" s="5"/>
      <c r="D987" s="138"/>
      <c r="E987" s="5"/>
      <c r="F987" s="132"/>
      <c r="G987" s="5"/>
      <c r="H987" s="153"/>
      <c r="I987" s="91"/>
      <c r="J987" s="7"/>
      <c r="K987" s="7"/>
      <c r="L987" s="7"/>
      <c r="M987" s="7"/>
      <c r="N987" s="7"/>
      <c r="O987" s="7"/>
      <c r="P987" s="7"/>
      <c r="Q987" s="7"/>
      <c r="R987" s="7"/>
      <c r="CD987" s="75">
        <f t="shared" si="30"/>
        <v>0</v>
      </c>
      <c r="CE987" s="75">
        <f t="shared" si="31"/>
        <v>0</v>
      </c>
    </row>
    <row r="988" spans="1:83" ht="14.25" customHeight="1">
      <c r="A988" s="30"/>
      <c r="B988" s="76">
        <v>982</v>
      </c>
      <c r="C988" s="5"/>
      <c r="D988" s="138"/>
      <c r="E988" s="5"/>
      <c r="F988" s="132"/>
      <c r="G988" s="5"/>
      <c r="H988" s="153"/>
      <c r="I988" s="91"/>
      <c r="J988" s="7"/>
      <c r="K988" s="7"/>
      <c r="L988" s="7"/>
      <c r="M988" s="7"/>
      <c r="N988" s="7"/>
      <c r="O988" s="7"/>
      <c r="P988" s="7"/>
      <c r="Q988" s="7"/>
      <c r="R988" s="7"/>
      <c r="CD988" s="75">
        <f t="shared" si="30"/>
        <v>0</v>
      </c>
      <c r="CE988" s="75">
        <f t="shared" si="31"/>
        <v>0</v>
      </c>
    </row>
    <row r="989" spans="1:83" ht="14.25" customHeight="1">
      <c r="A989" s="30"/>
      <c r="B989" s="76">
        <v>983</v>
      </c>
      <c r="C989" s="5"/>
      <c r="D989" s="138"/>
      <c r="E989" s="5"/>
      <c r="F989" s="132"/>
      <c r="G989" s="5"/>
      <c r="H989" s="153"/>
      <c r="I989" s="91"/>
      <c r="J989" s="7"/>
      <c r="K989" s="7"/>
      <c r="L989" s="7"/>
      <c r="M989" s="7"/>
      <c r="N989" s="7"/>
      <c r="O989" s="7"/>
      <c r="P989" s="7"/>
      <c r="Q989" s="7"/>
      <c r="R989" s="7"/>
      <c r="CD989" s="75">
        <f t="shared" si="30"/>
        <v>0</v>
      </c>
      <c r="CE989" s="75">
        <f t="shared" si="31"/>
        <v>0</v>
      </c>
    </row>
    <row r="990" spans="1:83" ht="14.25" customHeight="1">
      <c r="A990" s="30"/>
      <c r="B990" s="76">
        <v>984</v>
      </c>
      <c r="C990" s="5"/>
      <c r="D990" s="138"/>
      <c r="E990" s="5"/>
      <c r="F990" s="132"/>
      <c r="G990" s="5"/>
      <c r="H990" s="153"/>
      <c r="I990" s="91"/>
      <c r="J990" s="7"/>
      <c r="K990" s="7"/>
      <c r="L990" s="7"/>
      <c r="M990" s="7"/>
      <c r="N990" s="7"/>
      <c r="O990" s="7"/>
      <c r="P990" s="7"/>
      <c r="Q990" s="7"/>
      <c r="R990" s="7"/>
      <c r="CD990" s="75">
        <f t="shared" si="30"/>
        <v>0</v>
      </c>
      <c r="CE990" s="75">
        <f t="shared" si="31"/>
        <v>0</v>
      </c>
    </row>
    <row r="991" spans="1:83" ht="14.25" customHeight="1">
      <c r="A991" s="30"/>
      <c r="B991" s="76">
        <v>985</v>
      </c>
      <c r="C991" s="5"/>
      <c r="D991" s="138"/>
      <c r="E991" s="5"/>
      <c r="F991" s="132"/>
      <c r="G991" s="5"/>
      <c r="H991" s="153"/>
      <c r="I991" s="91"/>
      <c r="J991" s="7"/>
      <c r="K991" s="7"/>
      <c r="L991" s="7"/>
      <c r="M991" s="7"/>
      <c r="N991" s="7"/>
      <c r="O991" s="7"/>
      <c r="P991" s="7"/>
      <c r="Q991" s="7"/>
      <c r="R991" s="7"/>
      <c r="CD991" s="75">
        <f t="shared" si="30"/>
        <v>0</v>
      </c>
      <c r="CE991" s="75">
        <f t="shared" si="31"/>
        <v>0</v>
      </c>
    </row>
    <row r="992" spans="1:83" ht="14.25" customHeight="1">
      <c r="A992" s="30"/>
      <c r="B992" s="76">
        <v>986</v>
      </c>
      <c r="C992" s="5"/>
      <c r="D992" s="138"/>
      <c r="E992" s="5"/>
      <c r="F992" s="132"/>
      <c r="G992" s="5"/>
      <c r="H992" s="153"/>
      <c r="I992" s="91"/>
      <c r="J992" s="7"/>
      <c r="K992" s="7"/>
      <c r="L992" s="7"/>
      <c r="M992" s="7"/>
      <c r="N992" s="7"/>
      <c r="O992" s="7"/>
      <c r="P992" s="7"/>
      <c r="Q992" s="7"/>
      <c r="R992" s="7"/>
      <c r="CD992" s="75">
        <f t="shared" si="30"/>
        <v>0</v>
      </c>
      <c r="CE992" s="75">
        <f t="shared" si="31"/>
        <v>0</v>
      </c>
    </row>
    <row r="993" spans="1:83" ht="14.25" customHeight="1">
      <c r="A993" s="30"/>
      <c r="B993" s="76">
        <v>987</v>
      </c>
      <c r="C993" s="5"/>
      <c r="D993" s="138"/>
      <c r="E993" s="5"/>
      <c r="F993" s="132"/>
      <c r="G993" s="5"/>
      <c r="H993" s="153"/>
      <c r="I993" s="91"/>
      <c r="J993" s="7"/>
      <c r="K993" s="7"/>
      <c r="L993" s="7"/>
      <c r="M993" s="7"/>
      <c r="N993" s="7"/>
      <c r="O993" s="7"/>
      <c r="P993" s="7"/>
      <c r="Q993" s="7"/>
      <c r="R993" s="7"/>
      <c r="CD993" s="75">
        <f t="shared" si="30"/>
        <v>0</v>
      </c>
      <c r="CE993" s="75">
        <f t="shared" si="31"/>
        <v>0</v>
      </c>
    </row>
    <row r="994" spans="1:83" ht="14.25" customHeight="1">
      <c r="A994" s="30"/>
      <c r="B994" s="76">
        <v>988</v>
      </c>
      <c r="C994" s="5"/>
      <c r="D994" s="138"/>
      <c r="E994" s="5"/>
      <c r="F994" s="132"/>
      <c r="G994" s="5"/>
      <c r="H994" s="153"/>
      <c r="I994" s="91"/>
      <c r="J994" s="7"/>
      <c r="K994" s="7"/>
      <c r="L994" s="7"/>
      <c r="M994" s="7"/>
      <c r="N994" s="7"/>
      <c r="O994" s="7"/>
      <c r="P994" s="7"/>
      <c r="Q994" s="7"/>
      <c r="R994" s="7"/>
      <c r="CD994" s="75">
        <f t="shared" si="30"/>
        <v>0</v>
      </c>
      <c r="CE994" s="75">
        <f t="shared" si="31"/>
        <v>0</v>
      </c>
    </row>
    <row r="995" spans="1:83" ht="14.25" customHeight="1">
      <c r="A995" s="30"/>
      <c r="B995" s="76">
        <v>989</v>
      </c>
      <c r="C995" s="5"/>
      <c r="D995" s="138"/>
      <c r="E995" s="5"/>
      <c r="F995" s="132"/>
      <c r="G995" s="5"/>
      <c r="H995" s="153"/>
      <c r="I995" s="91"/>
      <c r="J995" s="7"/>
      <c r="K995" s="7"/>
      <c r="L995" s="7"/>
      <c r="M995" s="7"/>
      <c r="N995" s="7"/>
      <c r="O995" s="7"/>
      <c r="P995" s="7"/>
      <c r="Q995" s="7"/>
      <c r="R995" s="7"/>
      <c r="CD995" s="75">
        <f t="shared" si="30"/>
        <v>0</v>
      </c>
      <c r="CE995" s="75">
        <f t="shared" si="31"/>
        <v>0</v>
      </c>
    </row>
    <row r="996" spans="1:83" ht="14.25" customHeight="1">
      <c r="A996" s="30"/>
      <c r="B996" s="76">
        <v>990</v>
      </c>
      <c r="C996" s="5"/>
      <c r="D996" s="138"/>
      <c r="E996" s="5"/>
      <c r="F996" s="132"/>
      <c r="G996" s="5"/>
      <c r="H996" s="153"/>
      <c r="I996" s="91"/>
      <c r="J996" s="7"/>
      <c r="K996" s="7"/>
      <c r="L996" s="7"/>
      <c r="M996" s="7"/>
      <c r="N996" s="7"/>
      <c r="O996" s="7"/>
      <c r="P996" s="7"/>
      <c r="Q996" s="7"/>
      <c r="R996" s="7"/>
      <c r="CD996" s="75">
        <f t="shared" si="30"/>
        <v>0</v>
      </c>
      <c r="CE996" s="75">
        <f t="shared" si="31"/>
        <v>0</v>
      </c>
    </row>
    <row r="997" spans="1:83" ht="14.25" customHeight="1">
      <c r="A997" s="30"/>
      <c r="B997" s="76">
        <v>991</v>
      </c>
      <c r="C997" s="5"/>
      <c r="D997" s="138"/>
      <c r="E997" s="5"/>
      <c r="F997" s="132"/>
      <c r="G997" s="5"/>
      <c r="H997" s="153"/>
      <c r="I997" s="91"/>
      <c r="J997" s="7"/>
      <c r="K997" s="7"/>
      <c r="L997" s="7"/>
      <c r="M997" s="7"/>
      <c r="N997" s="7"/>
      <c r="O997" s="7"/>
      <c r="P997" s="7"/>
      <c r="Q997" s="7"/>
      <c r="R997" s="7"/>
      <c r="CD997" s="75">
        <f t="shared" si="30"/>
        <v>0</v>
      </c>
      <c r="CE997" s="75">
        <f t="shared" si="31"/>
        <v>0</v>
      </c>
    </row>
    <row r="998" spans="1:83" ht="14.25" customHeight="1">
      <c r="A998" s="30"/>
      <c r="B998" s="76">
        <v>992</v>
      </c>
      <c r="C998" s="5"/>
      <c r="D998" s="138"/>
      <c r="E998" s="5"/>
      <c r="F998" s="132"/>
      <c r="G998" s="5"/>
      <c r="H998" s="153"/>
      <c r="I998" s="91"/>
      <c r="J998" s="7"/>
      <c r="K998" s="7"/>
      <c r="L998" s="7"/>
      <c r="M998" s="7"/>
      <c r="N998" s="7"/>
      <c r="O998" s="7"/>
      <c r="P998" s="7"/>
      <c r="Q998" s="7"/>
      <c r="R998" s="7"/>
      <c r="CD998" s="75">
        <f t="shared" si="30"/>
        <v>0</v>
      </c>
      <c r="CE998" s="75">
        <f t="shared" si="31"/>
        <v>0</v>
      </c>
    </row>
    <row r="999" spans="1:83" ht="14.25" customHeight="1">
      <c r="A999" s="30"/>
      <c r="B999" s="76">
        <v>993</v>
      </c>
      <c r="C999" s="5"/>
      <c r="D999" s="138"/>
      <c r="E999" s="5"/>
      <c r="F999" s="132"/>
      <c r="G999" s="5"/>
      <c r="H999" s="153"/>
      <c r="I999" s="91"/>
      <c r="J999" s="7"/>
      <c r="K999" s="7"/>
      <c r="L999" s="7"/>
      <c r="M999" s="7"/>
      <c r="N999" s="7"/>
      <c r="O999" s="7"/>
      <c r="P999" s="7"/>
      <c r="Q999" s="7"/>
      <c r="R999" s="7"/>
      <c r="CD999" s="75">
        <f t="shared" si="30"/>
        <v>0</v>
      </c>
      <c r="CE999" s="75">
        <f t="shared" si="31"/>
        <v>0</v>
      </c>
    </row>
    <row r="1000" spans="1:83" ht="14.25" customHeight="1">
      <c r="A1000" s="30"/>
      <c r="B1000" s="76">
        <v>994</v>
      </c>
      <c r="C1000" s="5"/>
      <c r="D1000" s="138"/>
      <c r="E1000" s="5"/>
      <c r="F1000" s="132"/>
      <c r="G1000" s="5"/>
      <c r="H1000" s="153"/>
      <c r="I1000" s="91"/>
      <c r="J1000" s="7"/>
      <c r="K1000" s="7"/>
      <c r="L1000" s="7"/>
      <c r="M1000" s="7"/>
      <c r="N1000" s="7"/>
      <c r="O1000" s="7"/>
      <c r="P1000" s="7"/>
      <c r="Q1000" s="7"/>
      <c r="R1000" s="7"/>
      <c r="CD1000" s="75">
        <f t="shared" si="30"/>
        <v>0</v>
      </c>
      <c r="CE1000" s="75">
        <f t="shared" si="31"/>
        <v>0</v>
      </c>
    </row>
    <row r="1001" spans="1:83" ht="14.25" customHeight="1">
      <c r="A1001" s="30"/>
      <c r="B1001" s="76">
        <v>995</v>
      </c>
      <c r="C1001" s="5"/>
      <c r="D1001" s="138"/>
      <c r="E1001" s="5"/>
      <c r="F1001" s="132"/>
      <c r="G1001" s="5"/>
      <c r="H1001" s="153"/>
      <c r="I1001" s="91"/>
      <c r="J1001" s="7"/>
      <c r="K1001" s="7"/>
      <c r="L1001" s="7"/>
      <c r="M1001" s="7"/>
      <c r="N1001" s="7"/>
      <c r="O1001" s="7"/>
      <c r="P1001" s="7"/>
      <c r="Q1001" s="7"/>
      <c r="R1001" s="7"/>
      <c r="CD1001" s="75">
        <f t="shared" si="30"/>
        <v>0</v>
      </c>
      <c r="CE1001" s="75">
        <f t="shared" si="31"/>
        <v>0</v>
      </c>
    </row>
    <row r="1002" spans="1:83" ht="14.25" customHeight="1">
      <c r="A1002" s="30"/>
      <c r="B1002" s="76">
        <v>996</v>
      </c>
      <c r="C1002" s="5"/>
      <c r="D1002" s="138"/>
      <c r="E1002" s="5"/>
      <c r="F1002" s="132"/>
      <c r="G1002" s="5"/>
      <c r="H1002" s="153"/>
      <c r="I1002" s="91"/>
      <c r="J1002" s="7"/>
      <c r="K1002" s="7"/>
      <c r="L1002" s="7"/>
      <c r="M1002" s="7"/>
      <c r="N1002" s="7"/>
      <c r="O1002" s="7"/>
      <c r="P1002" s="7"/>
      <c r="Q1002" s="7"/>
      <c r="R1002" s="7"/>
      <c r="CD1002" s="75">
        <f t="shared" si="30"/>
        <v>0</v>
      </c>
      <c r="CE1002" s="75">
        <f t="shared" si="31"/>
        <v>0</v>
      </c>
    </row>
    <row r="1003" spans="1:83" ht="14.25" customHeight="1">
      <c r="A1003" s="30"/>
      <c r="B1003" s="76">
        <v>997</v>
      </c>
      <c r="C1003" s="5"/>
      <c r="D1003" s="138"/>
      <c r="E1003" s="5"/>
      <c r="F1003" s="132"/>
      <c r="G1003" s="5"/>
      <c r="H1003" s="153"/>
      <c r="I1003" s="91"/>
      <c r="J1003" s="7"/>
      <c r="K1003" s="7"/>
      <c r="L1003" s="7"/>
      <c r="M1003" s="7"/>
      <c r="N1003" s="7"/>
      <c r="O1003" s="7"/>
      <c r="P1003" s="7"/>
      <c r="Q1003" s="7"/>
      <c r="R1003" s="7"/>
      <c r="CD1003" s="75">
        <f t="shared" si="30"/>
        <v>0</v>
      </c>
      <c r="CE1003" s="75">
        <f t="shared" si="31"/>
        <v>0</v>
      </c>
    </row>
    <row r="1004" spans="1:83" ht="14.25" customHeight="1">
      <c r="A1004" s="30"/>
      <c r="B1004" s="76">
        <v>998</v>
      </c>
      <c r="C1004" s="5"/>
      <c r="D1004" s="138"/>
      <c r="E1004" s="5"/>
      <c r="F1004" s="132"/>
      <c r="G1004" s="5"/>
      <c r="H1004" s="153"/>
      <c r="I1004" s="91"/>
      <c r="J1004" s="7"/>
      <c r="K1004" s="7"/>
      <c r="L1004" s="7"/>
      <c r="M1004" s="7"/>
      <c r="N1004" s="7"/>
      <c r="O1004" s="7"/>
      <c r="P1004" s="7"/>
      <c r="Q1004" s="7"/>
      <c r="R1004" s="7"/>
      <c r="CD1004" s="75">
        <f t="shared" si="30"/>
        <v>0</v>
      </c>
      <c r="CE1004" s="75">
        <f t="shared" si="31"/>
        <v>0</v>
      </c>
    </row>
    <row r="1005" spans="1:83" ht="14.25" customHeight="1">
      <c r="A1005" s="30"/>
      <c r="B1005" s="76">
        <v>999</v>
      </c>
      <c r="C1005" s="5"/>
      <c r="D1005" s="138"/>
      <c r="E1005" s="5"/>
      <c r="F1005" s="132"/>
      <c r="G1005" s="5"/>
      <c r="H1005" s="153"/>
      <c r="I1005" s="91"/>
      <c r="J1005" s="7"/>
      <c r="K1005" s="7"/>
      <c r="L1005" s="7"/>
      <c r="M1005" s="7"/>
      <c r="N1005" s="7"/>
      <c r="O1005" s="7"/>
      <c r="P1005" s="7"/>
      <c r="Q1005" s="7"/>
      <c r="R1005" s="7"/>
      <c r="CD1005" s="75">
        <f t="shared" si="30"/>
        <v>0</v>
      </c>
      <c r="CE1005" s="75">
        <f t="shared" si="31"/>
        <v>0</v>
      </c>
    </row>
    <row r="1006" spans="1:83" ht="14.25" customHeight="1">
      <c r="A1006" s="30"/>
      <c r="B1006" s="76">
        <v>1000</v>
      </c>
      <c r="C1006" s="5"/>
      <c r="D1006" s="138"/>
      <c r="E1006" s="5"/>
      <c r="F1006" s="132"/>
      <c r="G1006" s="5"/>
      <c r="H1006" s="153"/>
      <c r="I1006" s="91"/>
      <c r="J1006" s="7"/>
      <c r="K1006" s="7"/>
      <c r="L1006" s="7"/>
      <c r="M1006" s="7"/>
      <c r="N1006" s="7"/>
      <c r="O1006" s="7"/>
      <c r="P1006" s="7"/>
      <c r="Q1006" s="7"/>
      <c r="R1006" s="7"/>
      <c r="CD1006" s="75">
        <f t="shared" si="30"/>
        <v>0</v>
      </c>
      <c r="CE1006" s="75">
        <f t="shared" si="31"/>
        <v>0</v>
      </c>
    </row>
    <row r="1007" spans="1:83">
      <c r="A1007" s="30"/>
      <c r="B1007" s="30"/>
      <c r="C1007" s="7"/>
      <c r="D1007" s="30"/>
      <c r="E1007" s="30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CD1007" s="44"/>
      <c r="CE1007" s="44"/>
    </row>
    <row r="1008" spans="1:83">
      <c r="A1008" s="30"/>
      <c r="B1008" s="30"/>
      <c r="C1008" s="7"/>
      <c r="D1008" s="30"/>
      <c r="E1008" s="30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CD1008" s="83">
        <f>SUM(CD7:CD1006)</f>
        <v>0</v>
      </c>
      <c r="CE1008" s="83">
        <f>SUM(CE7:CE1006)</f>
        <v>0</v>
      </c>
    </row>
    <row r="1009" spans="1:18">
      <c r="A1009" s="30"/>
      <c r="B1009" s="30"/>
      <c r="C1009" s="7"/>
      <c r="D1009" s="30"/>
      <c r="E1009" s="30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</row>
    <row r="1010" spans="1:18" ht="13.8" thickBot="1">
      <c r="A1010" s="30"/>
      <c r="B1010" s="38"/>
      <c r="C1010" s="39"/>
      <c r="D1010" s="38"/>
      <c r="E1010" s="38"/>
      <c r="F1010" s="39"/>
      <c r="G1010" s="39"/>
      <c r="H1010" s="39"/>
      <c r="I1010" s="7"/>
      <c r="J1010" s="7"/>
      <c r="K1010" s="7"/>
      <c r="L1010" s="7"/>
      <c r="M1010" s="7"/>
      <c r="N1010" s="7"/>
      <c r="O1010" s="7"/>
      <c r="P1010" s="7"/>
      <c r="Q1010" s="7"/>
      <c r="R1010" s="7"/>
    </row>
    <row r="1011" spans="1:18" ht="15" customHeight="1">
      <c r="A1011" s="30"/>
      <c r="B1011" s="30"/>
      <c r="C1011" s="7"/>
      <c r="D1011" s="30"/>
      <c r="E1011" s="30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</row>
    <row r="1012" spans="1:18" ht="15" customHeight="1">
      <c r="A1012" s="30"/>
      <c r="B1012" s="30"/>
      <c r="C1012" s="7"/>
      <c r="D1012" s="30"/>
      <c r="E1012" s="30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</row>
    <row r="1013" spans="1:18" ht="15" customHeight="1">
      <c r="A1013" s="30"/>
      <c r="B1013" s="30"/>
      <c r="C1013" s="7"/>
      <c r="D1013" s="30"/>
      <c r="E1013" s="30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</row>
    <row r="1014" spans="1:18" hidden="1">
      <c r="A1014" s="30"/>
      <c r="B1014" s="30"/>
      <c r="C1014" s="7"/>
      <c r="D1014" s="30"/>
      <c r="E1014" s="30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</row>
    <row r="1015" spans="1:18"/>
    <row r="1016" spans="1:18"/>
    <row r="1017" spans="1:18"/>
    <row r="1018" spans="1:18"/>
    <row r="1019" spans="1:18"/>
    <row r="1020" spans="1:18"/>
    <row r="1021" spans="1:18"/>
    <row r="1022" spans="1:18"/>
    <row r="1023" spans="1:18"/>
    <row r="1024" spans="1:18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</sheetData>
  <sheetProtection algorithmName="SHA-512" hashValue="4lKt9qFKG2rm4NcQ6y+EkSxUpGi5AfA+s6lSds2OHjiwQO+z+5NdF3CvIIk8fPGOkmB5WK4S6NH57zVMWp7PTw==" saltValue="YUzwQqCU6iI2SLBYjJr82w==" spinCount="100000" sheet="1" objects="1" scenarios="1"/>
  <mergeCells count="8">
    <mergeCell ref="L2:P2"/>
    <mergeCell ref="B2:G2"/>
    <mergeCell ref="C4:F4"/>
    <mergeCell ref="J15:K15"/>
    <mergeCell ref="L15:M15"/>
    <mergeCell ref="J8:Q8"/>
    <mergeCell ref="L9:Q9"/>
    <mergeCell ref="B3:H3"/>
  </mergeCells>
  <dataValidations count="5">
    <dataValidation type="whole" allowBlank="1" showInputMessage="1" showErrorMessage="1" error="Valors entre 33% i 100%" sqref="I7:I1006">
      <formula1>33</formula1>
      <formula2>100</formula2>
    </dataValidation>
    <dataValidation type="list" allowBlank="1" showInputMessage="1" showErrorMessage="1" error="Tipus de discapacitat: Fer servir les opcions de la llista desplegable" sqref="G7:G1006">
      <formula1>T_de_discapacitat</formula1>
    </dataValidation>
    <dataValidation type="whole" allowBlank="1" showInputMessage="1" showErrorMessage="1" error="Codi de contracte erroni" sqref="E7:E1006">
      <formula1>1</formula1>
      <formula2>600</formula2>
    </dataValidation>
    <dataValidation type="whole" allowBlank="1" showInputMessage="1" showErrorMessage="1" error="Només valors entre 33 i 100_x000a_Exemple: per un 65% de discapacitat, correspon posar 65" sqref="H7:H1006">
      <formula1>33</formula1>
      <formula2>100</formula2>
    </dataValidation>
    <dataValidation type="list" allowBlank="1" showInputMessage="1" showErrorMessage="1" error="Sexe: Fer servir les opcions de la llista desplegable" sqref="F7:F1006">
      <formula1>SEXE_PLANTILLA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AD126"/>
  <sheetViews>
    <sheetView zoomScaleNormal="100" workbookViewId="0">
      <selection activeCell="V4" sqref="V4:W4"/>
    </sheetView>
  </sheetViews>
  <sheetFormatPr defaultColWidth="0" defaultRowHeight="13.2" zeroHeight="1"/>
  <cols>
    <col min="1" max="1" width="2.6640625" style="110" customWidth="1"/>
    <col min="2" max="2" width="4.88671875" style="110" customWidth="1"/>
    <col min="3" max="3" width="0.6640625" style="110" customWidth="1"/>
    <col min="4" max="4" width="13.6640625" style="110" customWidth="1"/>
    <col min="5" max="5" width="0.6640625" style="110" customWidth="1"/>
    <col min="6" max="6" width="11.44140625" style="110" customWidth="1"/>
    <col min="7" max="7" width="10.6640625" style="110" customWidth="1"/>
    <col min="8" max="8" width="25.6640625" style="110" customWidth="1"/>
    <col min="9" max="9" width="0.88671875" style="110" customWidth="1"/>
    <col min="10" max="11" width="14.6640625" style="110" customWidth="1"/>
    <col min="12" max="12" width="0.6640625" style="110" customWidth="1"/>
    <col min="13" max="13" width="3.33203125" style="110" customWidth="1"/>
    <col min="14" max="14" width="6.5546875" style="110" customWidth="1"/>
    <col min="15" max="15" width="0.6640625" style="110" customWidth="1"/>
    <col min="16" max="16" width="13.33203125" style="110" customWidth="1"/>
    <col min="17" max="17" width="0.6640625" style="110" customWidth="1"/>
    <col min="18" max="18" width="13.88671875" style="110" customWidth="1"/>
    <col min="19" max="19" width="11.44140625" style="110" customWidth="1"/>
    <col min="20" max="20" width="25.33203125" style="110" customWidth="1"/>
    <col min="21" max="21" width="0.6640625" style="110" customWidth="1"/>
    <col min="22" max="23" width="14.6640625" style="110" customWidth="1"/>
    <col min="24" max="24" width="9.109375" style="110" customWidth="1"/>
    <col min="25" max="16384" width="0" style="110" hidden="1"/>
  </cols>
  <sheetData>
    <row r="1" spans="1:26" ht="51" customHeight="1">
      <c r="A1" s="217"/>
      <c r="B1" s="327"/>
      <c r="C1" s="328"/>
      <c r="D1" s="328"/>
      <c r="E1" s="328"/>
      <c r="F1" s="328"/>
      <c r="G1" s="328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4.1" customHeight="1" thickBot="1">
      <c r="A2" s="217"/>
      <c r="B2" s="217"/>
      <c r="C2" s="217"/>
      <c r="D2" s="217"/>
      <c r="E2" s="217"/>
      <c r="F2" s="217"/>
      <c r="G2" s="217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V2" s="31"/>
      <c r="W2" s="31"/>
      <c r="X2" s="31"/>
      <c r="Y2" s="31"/>
      <c r="Z2" s="31"/>
    </row>
    <row r="3" spans="1:26" ht="15.75" customHeight="1" thickBot="1">
      <c r="A3" s="217"/>
      <c r="B3" s="218" t="s">
        <v>28</v>
      </c>
      <c r="C3" s="217"/>
      <c r="D3" s="217"/>
      <c r="E3" s="217"/>
      <c r="F3" s="322">
        <f>'1. Relació professionals'!D4</f>
        <v>0</v>
      </c>
      <c r="G3" s="323"/>
      <c r="H3" s="323"/>
      <c r="I3" s="323"/>
      <c r="J3" s="323"/>
      <c r="K3" s="323"/>
      <c r="L3" s="324"/>
      <c r="M3" s="31"/>
      <c r="N3" s="31"/>
      <c r="O3" s="31"/>
      <c r="P3" s="219" t="s">
        <v>32</v>
      </c>
      <c r="Q3" s="31"/>
      <c r="R3" s="325">
        <f>'1. Relació professionals'!I4</f>
        <v>0</v>
      </c>
      <c r="S3" s="326"/>
      <c r="T3" s="31"/>
      <c r="V3" s="31"/>
      <c r="W3" s="31"/>
      <c r="X3" s="31"/>
      <c r="Y3" s="31"/>
      <c r="Z3" s="31"/>
    </row>
    <row r="4" spans="1:26" ht="13.8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V4" s="329">
        <f ca="1">TODAY()</f>
        <v>44186</v>
      </c>
      <c r="W4" s="329"/>
      <c r="X4" s="31"/>
      <c r="Y4" s="31"/>
      <c r="Z4" s="31"/>
    </row>
    <row r="5" spans="1:26" hidden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X5" s="31"/>
      <c r="Y5" s="31"/>
      <c r="Z5" s="31"/>
    </row>
    <row r="6" spans="1:26" ht="17.399999999999999" hidden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X6" s="31"/>
      <c r="Y6" s="31"/>
      <c r="Z6" s="220" t="s">
        <v>6</v>
      </c>
    </row>
    <row r="7" spans="1:26" ht="15.6" hidden="1">
      <c r="A7" s="31"/>
      <c r="B7" s="31"/>
      <c r="C7" s="31"/>
      <c r="D7" s="22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X7" s="31"/>
      <c r="Y7" s="31"/>
      <c r="Z7" s="31"/>
    </row>
    <row r="8" spans="1:26" ht="15.6" hidden="1">
      <c r="A8" s="31"/>
      <c r="B8" s="31"/>
      <c r="C8" s="31"/>
      <c r="D8" s="22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X8" s="31"/>
      <c r="Y8" s="222" t="s">
        <v>7</v>
      </c>
      <c r="Z8" s="31"/>
    </row>
    <row r="9" spans="1:26" ht="15.6" hidden="1">
      <c r="A9" s="31"/>
      <c r="B9" s="31"/>
      <c r="C9" s="31"/>
      <c r="D9" s="22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223" t="s">
        <v>8</v>
      </c>
      <c r="Q9" s="223"/>
      <c r="R9" s="223"/>
      <c r="S9" s="223"/>
      <c r="T9" s="223"/>
      <c r="U9" s="224"/>
      <c r="V9" s="224"/>
      <c r="W9" s="224"/>
      <c r="X9" s="31"/>
      <c r="Y9" s="31"/>
      <c r="Z9" s="31"/>
    </row>
    <row r="10" spans="1:26" ht="15.6" hidden="1">
      <c r="A10" s="31"/>
      <c r="B10" s="31"/>
      <c r="C10" s="31"/>
      <c r="D10" s="22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223" t="s">
        <v>0</v>
      </c>
      <c r="Q10" s="223"/>
      <c r="R10" s="223"/>
      <c r="S10" s="223"/>
      <c r="T10" s="223"/>
      <c r="U10" s="224"/>
      <c r="V10" s="224"/>
      <c r="W10" s="224"/>
      <c r="X10" s="31"/>
      <c r="Y10" s="31"/>
      <c r="Z10" s="31"/>
    </row>
    <row r="11" spans="1:26" ht="15" customHeight="1" thickBot="1">
      <c r="A11" s="31"/>
      <c r="B11" s="225" t="s">
        <v>127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31"/>
      <c r="Y11" s="31"/>
      <c r="Z11" s="31"/>
    </row>
    <row r="12" spans="1:26" ht="10.5" customHeight="1" thickTop="1">
      <c r="A12" s="31"/>
      <c r="B12" s="31"/>
      <c r="C12" s="31"/>
      <c r="D12" s="31"/>
      <c r="E12" s="31"/>
      <c r="F12" s="31"/>
      <c r="G12" s="31"/>
      <c r="H12" s="227"/>
      <c r="I12" s="31"/>
      <c r="J12" s="227"/>
      <c r="K12" s="96"/>
      <c r="L12" s="228"/>
      <c r="M12" s="228"/>
      <c r="N12" s="228"/>
      <c r="O12" s="228"/>
      <c r="P12" s="228"/>
      <c r="Q12" s="228"/>
      <c r="R12" s="228"/>
      <c r="S12" s="228"/>
      <c r="T12" s="228"/>
      <c r="U12" s="31"/>
      <c r="V12" s="31"/>
      <c r="W12" s="31"/>
      <c r="X12" s="229"/>
      <c r="Y12" s="230"/>
      <c r="Z12" s="31"/>
    </row>
    <row r="13" spans="1:26">
      <c r="A13" s="31"/>
      <c r="B13" s="313" t="s">
        <v>30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"/>
      <c r="M13" s="31"/>
      <c r="N13" s="313" t="s">
        <v>9</v>
      </c>
      <c r="O13" s="313"/>
      <c r="P13" s="313"/>
      <c r="Q13" s="313"/>
      <c r="R13" s="313"/>
      <c r="S13" s="313"/>
      <c r="T13" s="313"/>
      <c r="U13" s="313"/>
      <c r="V13" s="313"/>
      <c r="W13" s="313"/>
      <c r="X13" s="31"/>
      <c r="Y13" s="31"/>
      <c r="Z13" s="31"/>
    </row>
    <row r="14" spans="1:26" ht="4.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5.25" customHeight="1">
      <c r="A15" s="31"/>
      <c r="B15" s="238"/>
      <c r="C15" s="238"/>
      <c r="D15" s="238"/>
      <c r="E15" s="238"/>
      <c r="F15" s="238"/>
      <c r="G15" s="238"/>
      <c r="H15" s="238"/>
      <c r="I15" s="238"/>
      <c r="J15" s="263"/>
      <c r="K15" s="263"/>
      <c r="L15" s="31"/>
      <c r="M15" s="31"/>
      <c r="N15" s="231"/>
      <c r="O15" s="231"/>
      <c r="P15" s="231"/>
      <c r="Q15" s="231"/>
      <c r="R15" s="231"/>
      <c r="S15" s="231"/>
      <c r="T15" s="231"/>
      <c r="U15" s="231"/>
      <c r="V15" s="231"/>
      <c r="W15" s="232"/>
      <c r="X15" s="31"/>
      <c r="Y15" s="31"/>
      <c r="Z15" s="31"/>
    </row>
    <row r="16" spans="1:26" ht="5.25" customHeight="1">
      <c r="A16" s="31"/>
      <c r="B16" s="238"/>
      <c r="C16" s="238"/>
      <c r="D16" s="238"/>
      <c r="E16" s="238"/>
      <c r="F16" s="238"/>
      <c r="G16" s="238"/>
      <c r="H16" s="238"/>
      <c r="I16" s="238"/>
      <c r="J16" s="263"/>
      <c r="K16" s="263"/>
      <c r="L16" s="31"/>
      <c r="M16" s="31"/>
      <c r="N16" s="231"/>
      <c r="O16" s="231"/>
      <c r="P16" s="231"/>
      <c r="Q16" s="231"/>
      <c r="R16" s="231"/>
      <c r="S16" s="231"/>
      <c r="T16" s="231"/>
      <c r="U16" s="231"/>
      <c r="V16" s="231"/>
      <c r="W16" s="232"/>
      <c r="X16" s="31"/>
      <c r="Y16" s="31"/>
      <c r="Z16" s="31"/>
    </row>
    <row r="17" spans="1:26" ht="5.25" customHeight="1">
      <c r="A17" s="31"/>
      <c r="B17" s="238"/>
      <c r="C17" s="238"/>
      <c r="D17" s="238"/>
      <c r="E17" s="238"/>
      <c r="F17" s="238"/>
      <c r="G17" s="238"/>
      <c r="H17" s="238"/>
      <c r="I17" s="238"/>
      <c r="J17" s="238"/>
      <c r="K17" s="263"/>
      <c r="L17" s="31"/>
      <c r="M17" s="31"/>
      <c r="N17" s="231"/>
      <c r="O17" s="231"/>
      <c r="P17" s="231"/>
      <c r="Q17" s="231"/>
      <c r="R17" s="231"/>
      <c r="S17" s="231"/>
      <c r="T17" s="231"/>
      <c r="U17" s="231"/>
      <c r="V17" s="231"/>
      <c r="W17" s="232"/>
      <c r="X17" s="31"/>
      <c r="Y17" s="31"/>
      <c r="Z17" s="31"/>
    </row>
    <row r="18" spans="1:26" ht="5.25" customHeight="1">
      <c r="A18" s="31"/>
      <c r="B18" s="238"/>
      <c r="C18" s="238"/>
      <c r="D18" s="238"/>
      <c r="E18" s="238"/>
      <c r="F18" s="238"/>
      <c r="G18" s="238"/>
      <c r="H18" s="238"/>
      <c r="I18" s="238"/>
      <c r="J18" s="238"/>
      <c r="K18" s="263"/>
      <c r="L18" s="31"/>
      <c r="M18" s="31"/>
      <c r="N18" s="231"/>
      <c r="O18" s="231"/>
      <c r="P18" s="231"/>
      <c r="Q18" s="231"/>
      <c r="R18" s="231"/>
      <c r="S18" s="231"/>
      <c r="T18" s="231"/>
      <c r="U18" s="231"/>
      <c r="V18" s="231"/>
      <c r="W18" s="232"/>
      <c r="X18" s="31"/>
      <c r="Y18" s="31"/>
      <c r="Z18" s="31"/>
    </row>
    <row r="19" spans="1:26" ht="14.25" customHeight="1" thickBot="1">
      <c r="A19" s="31"/>
      <c r="B19" s="238"/>
      <c r="C19" s="238"/>
      <c r="D19" s="238"/>
      <c r="E19" s="238"/>
      <c r="F19" s="238"/>
      <c r="G19" s="238"/>
      <c r="H19" s="238"/>
      <c r="I19" s="238"/>
      <c r="J19" s="238"/>
      <c r="K19" s="263"/>
      <c r="L19" s="31"/>
      <c r="M19" s="31"/>
      <c r="N19" s="233">
        <v>72</v>
      </c>
      <c r="O19" s="234"/>
      <c r="P19" s="235" t="s">
        <v>120</v>
      </c>
      <c r="Q19" s="236"/>
      <c r="R19" s="235"/>
      <c r="S19" s="235"/>
      <c r="T19" s="235"/>
      <c r="U19" s="235"/>
      <c r="V19" s="235"/>
      <c r="W19" s="237"/>
      <c r="X19" s="31"/>
      <c r="Y19" s="31"/>
      <c r="Z19" s="31"/>
    </row>
    <row r="20" spans="1:26" ht="5.25" customHeight="1">
      <c r="A20" s="31"/>
      <c r="B20" s="238"/>
      <c r="C20" s="238"/>
      <c r="D20" s="238"/>
      <c r="E20" s="238"/>
      <c r="F20" s="238"/>
      <c r="G20" s="238"/>
      <c r="H20" s="238"/>
      <c r="I20" s="238"/>
      <c r="J20" s="238"/>
      <c r="K20" s="263"/>
      <c r="L20" s="31"/>
      <c r="M20" s="31"/>
      <c r="N20" s="231"/>
      <c r="O20" s="231"/>
      <c r="P20" s="231"/>
      <c r="Q20" s="231"/>
      <c r="R20" s="231"/>
      <c r="S20" s="231"/>
      <c r="T20" s="231"/>
      <c r="U20" s="231"/>
      <c r="V20" s="231"/>
      <c r="W20" s="232"/>
      <c r="X20" s="31"/>
      <c r="Y20" s="31"/>
      <c r="Z20" s="31"/>
    </row>
    <row r="21" spans="1:26" ht="14.25" customHeight="1">
      <c r="A21" s="31"/>
      <c r="B21" s="238"/>
      <c r="C21" s="238"/>
      <c r="D21" s="238"/>
      <c r="E21" s="238"/>
      <c r="F21" s="238"/>
      <c r="G21" s="238"/>
      <c r="H21" s="238"/>
      <c r="I21" s="238"/>
      <c r="J21" s="238"/>
      <c r="K21" s="263"/>
      <c r="L21" s="31"/>
      <c r="M21" s="31"/>
      <c r="N21" s="231"/>
      <c r="O21" s="231"/>
      <c r="P21" s="233">
        <v>72</v>
      </c>
      <c r="Q21" s="231"/>
      <c r="R21" s="239" t="s">
        <v>121</v>
      </c>
      <c r="S21" s="238"/>
      <c r="T21" s="238"/>
      <c r="U21" s="231"/>
      <c r="V21" s="2"/>
      <c r="W21" s="232"/>
      <c r="X21" s="31"/>
      <c r="Y21" s="31"/>
      <c r="Z21" s="31"/>
    </row>
    <row r="22" spans="1:26" ht="5.25" customHeight="1">
      <c r="A22" s="31"/>
      <c r="B22" s="238"/>
      <c r="C22" s="238"/>
      <c r="D22" s="238"/>
      <c r="E22" s="238"/>
      <c r="F22" s="238"/>
      <c r="G22" s="238"/>
      <c r="H22" s="238"/>
      <c r="I22" s="238"/>
      <c r="J22" s="238"/>
      <c r="K22" s="263"/>
      <c r="L22" s="31"/>
      <c r="M22" s="31"/>
      <c r="N22" s="231"/>
      <c r="O22" s="231"/>
      <c r="P22" s="231"/>
      <c r="Q22" s="231"/>
      <c r="R22" s="231"/>
      <c r="S22" s="231"/>
      <c r="T22" s="231"/>
      <c r="U22" s="231"/>
      <c r="V22" s="231"/>
      <c r="W22" s="232"/>
      <c r="X22" s="31"/>
      <c r="Y22" s="31"/>
      <c r="Z22" s="31"/>
    </row>
    <row r="23" spans="1:26" ht="14.25" customHeight="1">
      <c r="A23" s="31"/>
      <c r="B23" s="238"/>
      <c r="C23" s="238"/>
      <c r="D23" s="238"/>
      <c r="E23" s="238"/>
      <c r="F23" s="238"/>
      <c r="G23" s="238"/>
      <c r="H23" s="238"/>
      <c r="I23" s="238"/>
      <c r="J23" s="238"/>
      <c r="K23" s="263"/>
      <c r="L23" s="31"/>
      <c r="M23" s="31"/>
      <c r="N23" s="231"/>
      <c r="O23" s="231"/>
      <c r="P23" s="315"/>
      <c r="Q23" s="231"/>
      <c r="R23" s="317"/>
      <c r="S23" s="318"/>
      <c r="T23" s="318"/>
      <c r="U23" s="231"/>
      <c r="V23" s="231"/>
      <c r="W23" s="232"/>
      <c r="X23" s="31"/>
      <c r="Y23" s="31"/>
      <c r="Z23" s="31"/>
    </row>
    <row r="24" spans="1:26" ht="14.25" customHeight="1">
      <c r="A24" s="31"/>
      <c r="B24" s="238"/>
      <c r="C24" s="238"/>
      <c r="D24" s="238"/>
      <c r="E24" s="238"/>
      <c r="F24" s="238"/>
      <c r="G24" s="238"/>
      <c r="H24" s="238"/>
      <c r="I24" s="238"/>
      <c r="J24" s="238"/>
      <c r="K24" s="263"/>
      <c r="L24" s="31"/>
      <c r="M24" s="31"/>
      <c r="N24" s="231"/>
      <c r="O24" s="231"/>
      <c r="P24" s="316"/>
      <c r="Q24" s="231"/>
      <c r="R24" s="318"/>
      <c r="S24" s="318"/>
      <c r="T24" s="318"/>
      <c r="U24" s="231"/>
      <c r="V24" s="2"/>
      <c r="W24" s="232"/>
      <c r="X24" s="31"/>
      <c r="Y24" s="31"/>
      <c r="Z24" s="31"/>
    </row>
    <row r="25" spans="1:26" ht="5.25" customHeight="1" thickBot="1">
      <c r="A25" s="31"/>
      <c r="B25" s="238"/>
      <c r="C25" s="238"/>
      <c r="D25" s="238"/>
      <c r="E25" s="238"/>
      <c r="F25" s="238"/>
      <c r="G25" s="238"/>
      <c r="H25" s="238"/>
      <c r="I25" s="238"/>
      <c r="J25" s="238"/>
      <c r="K25" s="263"/>
      <c r="L25" s="31"/>
      <c r="M25" s="31"/>
      <c r="N25" s="231"/>
      <c r="O25" s="231"/>
      <c r="P25" s="231"/>
      <c r="Q25" s="231"/>
      <c r="R25" s="231"/>
      <c r="S25" s="231"/>
      <c r="T25" s="231"/>
      <c r="U25" s="231"/>
      <c r="V25" s="231"/>
      <c r="W25" s="232"/>
      <c r="X25" s="31"/>
      <c r="Y25" s="31"/>
      <c r="Z25" s="31"/>
    </row>
    <row r="26" spans="1:26" ht="15" customHeight="1" thickBot="1">
      <c r="A26" s="31"/>
      <c r="B26" s="231"/>
      <c r="C26" s="231"/>
      <c r="D26" s="231"/>
      <c r="E26" s="231"/>
      <c r="F26" s="231"/>
      <c r="G26" s="231"/>
      <c r="H26" s="231"/>
      <c r="I26" s="231"/>
      <c r="J26" s="231"/>
      <c r="K26" s="232"/>
      <c r="L26" s="31"/>
      <c r="M26" s="31"/>
      <c r="N26" s="231"/>
      <c r="O26" s="231"/>
      <c r="P26" s="231"/>
      <c r="Q26" s="231"/>
      <c r="R26" s="231"/>
      <c r="S26" s="231"/>
      <c r="T26" s="231"/>
      <c r="U26" s="231"/>
      <c r="V26" s="231" t="s">
        <v>122</v>
      </c>
      <c r="W26" s="261">
        <f>SUM(V21+V24)</f>
        <v>0</v>
      </c>
      <c r="X26" s="31"/>
      <c r="Y26" s="31"/>
      <c r="Z26" s="31"/>
    </row>
    <row r="27" spans="1:26" ht="5.25" customHeight="1">
      <c r="A27" s="31"/>
      <c r="B27" s="231"/>
      <c r="C27" s="231"/>
      <c r="D27" s="231"/>
      <c r="E27" s="231"/>
      <c r="F27" s="231"/>
      <c r="G27" s="231"/>
      <c r="H27" s="231"/>
      <c r="I27" s="231"/>
      <c r="J27" s="231"/>
      <c r="K27" s="232"/>
      <c r="L27" s="31"/>
      <c r="M27" s="31"/>
      <c r="N27" s="231"/>
      <c r="O27" s="231"/>
      <c r="P27" s="231"/>
      <c r="Q27" s="231"/>
      <c r="R27" s="231"/>
      <c r="S27" s="231"/>
      <c r="T27" s="231"/>
      <c r="U27" s="231"/>
      <c r="V27" s="231"/>
      <c r="W27" s="232"/>
      <c r="X27" s="31"/>
      <c r="Y27" s="31"/>
      <c r="Z27" s="31"/>
    </row>
    <row r="28" spans="1:26" ht="15" customHeight="1" thickBot="1">
      <c r="A28" s="31"/>
      <c r="B28" s="233">
        <v>64</v>
      </c>
      <c r="C28" s="234"/>
      <c r="D28" s="235" t="s">
        <v>11</v>
      </c>
      <c r="E28" s="236"/>
      <c r="F28" s="235"/>
      <c r="G28" s="235"/>
      <c r="H28" s="235"/>
      <c r="I28" s="235"/>
      <c r="J28" s="235"/>
      <c r="K28" s="237"/>
      <c r="L28" s="31"/>
      <c r="M28" s="31"/>
      <c r="N28" s="233">
        <v>74</v>
      </c>
      <c r="O28" s="234"/>
      <c r="P28" s="235" t="s">
        <v>10</v>
      </c>
      <c r="Q28" s="236"/>
      <c r="R28" s="235"/>
      <c r="S28" s="235"/>
      <c r="T28" s="235"/>
      <c r="U28" s="235"/>
      <c r="V28" s="235"/>
      <c r="W28" s="237"/>
      <c r="X28" s="31"/>
      <c r="Y28" s="31"/>
      <c r="Z28" s="31"/>
    </row>
    <row r="29" spans="1:26" ht="5.25" customHeight="1">
      <c r="A29" s="31"/>
      <c r="B29" s="231"/>
      <c r="C29" s="231"/>
      <c r="D29" s="231"/>
      <c r="E29" s="231"/>
      <c r="F29" s="231"/>
      <c r="G29" s="231"/>
      <c r="H29" s="231"/>
      <c r="I29" s="231"/>
      <c r="J29" s="231"/>
      <c r="K29" s="232"/>
      <c r="L29" s="31"/>
      <c r="M29" s="31"/>
      <c r="N29" s="231"/>
      <c r="O29" s="231"/>
      <c r="P29" s="231"/>
      <c r="Q29" s="231"/>
      <c r="R29" s="231"/>
      <c r="S29" s="231"/>
      <c r="T29" s="231"/>
      <c r="U29" s="231"/>
      <c r="V29" s="231"/>
      <c r="W29" s="232"/>
      <c r="X29" s="31"/>
      <c r="Y29" s="31"/>
      <c r="Z29" s="31"/>
    </row>
    <row r="30" spans="1:26" ht="14.25" customHeight="1">
      <c r="A30" s="31"/>
      <c r="B30" s="231"/>
      <c r="C30" s="231"/>
      <c r="D30" s="233">
        <v>640</v>
      </c>
      <c r="E30" s="231"/>
      <c r="F30" s="239" t="s">
        <v>12</v>
      </c>
      <c r="G30" s="238"/>
      <c r="H30" s="238"/>
      <c r="I30" s="231"/>
      <c r="J30" s="264"/>
      <c r="K30" s="232"/>
      <c r="L30" s="31"/>
      <c r="M30" s="31"/>
      <c r="N30" s="231"/>
      <c r="O30" s="231"/>
      <c r="P30" s="233">
        <v>3</v>
      </c>
      <c r="Q30" s="231"/>
      <c r="R30" s="239" t="s">
        <v>106</v>
      </c>
      <c r="S30" s="238"/>
      <c r="T30" s="240"/>
      <c r="U30" s="231"/>
      <c r="V30" s="264"/>
      <c r="W30" s="232"/>
      <c r="X30" s="31"/>
      <c r="Y30" s="31"/>
      <c r="Z30" s="31"/>
    </row>
    <row r="31" spans="1:26" ht="5.25" customHeight="1">
      <c r="A31" s="31"/>
      <c r="B31" s="231"/>
      <c r="C31" s="231"/>
      <c r="D31" s="231"/>
      <c r="E31" s="231"/>
      <c r="F31" s="231"/>
      <c r="G31" s="231"/>
      <c r="H31" s="231"/>
      <c r="I31" s="231"/>
      <c r="J31" s="232"/>
      <c r="K31" s="232"/>
      <c r="L31" s="31"/>
      <c r="M31" s="31"/>
      <c r="N31" s="231"/>
      <c r="O31" s="231"/>
      <c r="P31" s="231"/>
      <c r="Q31" s="231"/>
      <c r="R31" s="231"/>
      <c r="S31" s="231"/>
      <c r="T31" s="231"/>
      <c r="U31" s="231"/>
      <c r="V31" s="232"/>
      <c r="W31" s="232"/>
      <c r="X31" s="31"/>
      <c r="Y31" s="31"/>
      <c r="Z31" s="31"/>
    </row>
    <row r="32" spans="1:26" ht="14.25" customHeight="1">
      <c r="A32" s="31"/>
      <c r="B32" s="231"/>
      <c r="C32" s="231"/>
      <c r="D32" s="233">
        <v>642</v>
      </c>
      <c r="E32" s="231"/>
      <c r="F32" s="239" t="s">
        <v>13</v>
      </c>
      <c r="G32" s="238"/>
      <c r="H32" s="238"/>
      <c r="I32" s="231"/>
      <c r="J32" s="264"/>
      <c r="K32" s="232"/>
      <c r="L32" s="31"/>
      <c r="M32" s="31"/>
      <c r="N32" s="231"/>
      <c r="O32" s="231"/>
      <c r="P32" s="233">
        <v>3</v>
      </c>
      <c r="Q32" s="231"/>
      <c r="R32" s="239" t="s">
        <v>87</v>
      </c>
      <c r="S32" s="238"/>
      <c r="T32" s="238"/>
      <c r="U32" s="231"/>
      <c r="V32" s="2"/>
      <c r="W32" s="232"/>
      <c r="X32" s="31"/>
      <c r="Y32" s="31"/>
      <c r="Z32" s="31"/>
    </row>
    <row r="33" spans="1:30" ht="5.25" customHeight="1">
      <c r="A33" s="31"/>
      <c r="B33" s="231"/>
      <c r="C33" s="231"/>
      <c r="D33" s="231"/>
      <c r="E33" s="231"/>
      <c r="F33" s="231"/>
      <c r="G33" s="231"/>
      <c r="H33" s="231"/>
      <c r="I33" s="231"/>
      <c r="J33" s="232"/>
      <c r="K33" s="232"/>
      <c r="L33" s="31"/>
      <c r="M33" s="31"/>
      <c r="N33" s="231"/>
      <c r="O33" s="231"/>
      <c r="P33" s="231"/>
      <c r="Q33" s="231"/>
      <c r="R33" s="231"/>
      <c r="S33" s="231"/>
      <c r="T33" s="231"/>
      <c r="U33" s="231"/>
      <c r="V33" s="232"/>
      <c r="W33" s="232"/>
      <c r="X33" s="31"/>
      <c r="Y33" s="31"/>
      <c r="Z33" s="31"/>
    </row>
    <row r="34" spans="1:30" ht="14.25" customHeight="1">
      <c r="A34" s="31"/>
      <c r="B34" s="231"/>
      <c r="C34" s="231"/>
      <c r="D34" s="233">
        <v>644</v>
      </c>
      <c r="E34" s="231"/>
      <c r="F34" s="239" t="s">
        <v>15</v>
      </c>
      <c r="G34" s="238"/>
      <c r="H34" s="238"/>
      <c r="I34" s="231"/>
      <c r="J34" s="2"/>
      <c r="K34" s="232"/>
      <c r="L34" s="31"/>
      <c r="M34" s="31"/>
      <c r="N34" s="231"/>
      <c r="O34" s="231"/>
      <c r="P34" s="233">
        <v>3</v>
      </c>
      <c r="Q34" s="231"/>
      <c r="R34" s="243" t="s">
        <v>14</v>
      </c>
      <c r="S34" s="243"/>
      <c r="T34" s="3"/>
      <c r="U34" s="231"/>
      <c r="V34" s="1"/>
      <c r="W34" s="232"/>
      <c r="X34" s="31"/>
      <c r="Y34" s="31"/>
      <c r="Z34" s="31"/>
    </row>
    <row r="35" spans="1:30" ht="5.25" customHeight="1">
      <c r="A35" s="31"/>
      <c r="B35" s="231"/>
      <c r="C35" s="231"/>
      <c r="D35" s="231"/>
      <c r="E35" s="231"/>
      <c r="F35" s="231"/>
      <c r="G35" s="231"/>
      <c r="H35" s="231"/>
      <c r="I35" s="231"/>
      <c r="J35" s="232"/>
      <c r="K35" s="232"/>
      <c r="L35" s="31"/>
      <c r="M35" s="31"/>
      <c r="N35" s="231"/>
      <c r="O35" s="231"/>
      <c r="P35" s="231"/>
      <c r="Q35" s="231"/>
      <c r="R35" s="231"/>
      <c r="S35" s="231"/>
      <c r="T35" s="231"/>
      <c r="U35" s="231"/>
      <c r="V35" s="232"/>
      <c r="W35" s="232"/>
      <c r="X35" s="31"/>
      <c r="Y35" s="31"/>
      <c r="Z35" s="31"/>
    </row>
    <row r="36" spans="1:30" ht="14.25" customHeight="1">
      <c r="A36" s="31"/>
      <c r="B36" s="231"/>
      <c r="C36" s="231"/>
      <c r="D36" s="233">
        <v>645</v>
      </c>
      <c r="E36" s="231"/>
      <c r="F36" s="239" t="s">
        <v>16</v>
      </c>
      <c r="G36" s="238"/>
      <c r="H36" s="238"/>
      <c r="I36" s="231"/>
      <c r="J36" s="2"/>
      <c r="K36" s="232"/>
      <c r="L36" s="31"/>
      <c r="M36" s="31"/>
      <c r="N36" s="231"/>
      <c r="O36" s="231"/>
      <c r="P36" s="231"/>
      <c r="Q36" s="231"/>
      <c r="R36" s="231"/>
      <c r="S36" s="243"/>
      <c r="T36" s="3"/>
      <c r="U36" s="231"/>
      <c r="V36" s="2"/>
      <c r="W36" s="232"/>
      <c r="X36" s="31"/>
      <c r="Y36" s="31"/>
      <c r="Z36" s="31"/>
    </row>
    <row r="37" spans="1:30" ht="5.25" customHeight="1">
      <c r="A37" s="31"/>
      <c r="B37" s="231"/>
      <c r="C37" s="231"/>
      <c r="D37" s="231"/>
      <c r="E37" s="231"/>
      <c r="F37" s="231"/>
      <c r="G37" s="231"/>
      <c r="H37" s="231"/>
      <c r="I37" s="231"/>
      <c r="J37" s="232"/>
      <c r="K37" s="232"/>
      <c r="L37" s="31"/>
      <c r="M37" s="31"/>
      <c r="N37" s="231"/>
      <c r="O37" s="231"/>
      <c r="P37" s="231"/>
      <c r="Q37" s="231"/>
      <c r="R37" s="231"/>
      <c r="S37" s="231"/>
      <c r="T37" s="231"/>
      <c r="U37" s="231"/>
      <c r="V37" s="232"/>
      <c r="W37" s="232"/>
      <c r="X37" s="31"/>
      <c r="Y37" s="31"/>
      <c r="Z37" s="31"/>
    </row>
    <row r="38" spans="1:30" ht="13.8">
      <c r="A38" s="31"/>
      <c r="B38" s="231"/>
      <c r="C38" s="231"/>
      <c r="D38" s="319" t="s">
        <v>17</v>
      </c>
      <c r="E38" s="231"/>
      <c r="F38" s="311" t="s">
        <v>18</v>
      </c>
      <c r="G38" s="311"/>
      <c r="H38" s="311"/>
      <c r="I38" s="231"/>
      <c r="J38" s="232"/>
      <c r="K38" s="232"/>
      <c r="L38" s="31"/>
      <c r="M38" s="31"/>
      <c r="N38" s="231"/>
      <c r="O38" s="231"/>
      <c r="P38" s="231"/>
      <c r="Q38" s="231"/>
      <c r="R38" s="231"/>
      <c r="S38" s="243"/>
      <c r="T38" s="3"/>
      <c r="U38" s="231"/>
      <c r="V38" s="2"/>
      <c r="W38" s="232"/>
      <c r="X38" s="241"/>
      <c r="Y38" s="222"/>
      <c r="Z38" s="222"/>
      <c r="AA38" s="242"/>
      <c r="AB38" s="242"/>
      <c r="AC38" s="242"/>
      <c r="AD38" s="242"/>
    </row>
    <row r="39" spans="1:30" ht="5.25" customHeight="1">
      <c r="A39" s="31"/>
      <c r="B39" s="231"/>
      <c r="C39" s="231"/>
      <c r="D39" s="320"/>
      <c r="E39" s="231"/>
      <c r="F39" s="311"/>
      <c r="G39" s="311"/>
      <c r="H39" s="311"/>
      <c r="I39" s="231"/>
      <c r="J39" s="232"/>
      <c r="K39" s="232"/>
      <c r="L39" s="31"/>
      <c r="M39" s="31"/>
      <c r="N39" s="231"/>
      <c r="O39" s="231"/>
      <c r="P39" s="231"/>
      <c r="Q39" s="231"/>
      <c r="R39" s="231"/>
      <c r="S39" s="231"/>
      <c r="T39" s="231"/>
      <c r="U39" s="231"/>
      <c r="V39" s="232"/>
      <c r="W39" s="232"/>
      <c r="X39" s="31"/>
      <c r="Y39" s="31"/>
      <c r="Z39" s="31"/>
    </row>
    <row r="40" spans="1:30" ht="14.25" customHeight="1">
      <c r="A40" s="31"/>
      <c r="B40" s="231"/>
      <c r="C40" s="231"/>
      <c r="D40" s="321"/>
      <c r="E40" s="231"/>
      <c r="F40" s="311"/>
      <c r="G40" s="311"/>
      <c r="H40" s="311"/>
      <c r="I40" s="231"/>
      <c r="J40" s="2"/>
      <c r="K40" s="232"/>
      <c r="L40" s="31"/>
      <c r="M40" s="31"/>
      <c r="N40" s="231"/>
      <c r="O40" s="231"/>
      <c r="P40" s="231"/>
      <c r="Q40" s="231"/>
      <c r="R40" s="231"/>
      <c r="S40" s="243"/>
      <c r="T40" s="3"/>
      <c r="U40" s="231"/>
      <c r="V40" s="2"/>
      <c r="W40" s="232"/>
      <c r="X40" s="31"/>
      <c r="Y40" s="31"/>
      <c r="Z40" s="31"/>
    </row>
    <row r="41" spans="1:30" ht="5.25" customHeight="1" thickBot="1">
      <c r="A41" s="31"/>
      <c r="B41" s="231"/>
      <c r="C41" s="231"/>
      <c r="D41" s="231"/>
      <c r="E41" s="231"/>
      <c r="F41" s="231"/>
      <c r="G41" s="231"/>
      <c r="H41" s="231"/>
      <c r="I41" s="231"/>
      <c r="J41" s="232"/>
      <c r="K41" s="232"/>
      <c r="L41" s="31"/>
      <c r="M41" s="31"/>
      <c r="N41" s="231"/>
      <c r="O41" s="231"/>
      <c r="P41" s="231"/>
      <c r="Q41" s="231"/>
      <c r="R41" s="231"/>
      <c r="S41" s="231"/>
      <c r="T41" s="231"/>
      <c r="U41" s="231"/>
      <c r="V41" s="232"/>
      <c r="W41" s="232"/>
      <c r="X41" s="31"/>
      <c r="Y41" s="31"/>
      <c r="Z41" s="31"/>
    </row>
    <row r="42" spans="1:30" ht="14.4" thickBot="1">
      <c r="A42" s="31"/>
      <c r="B42" s="231"/>
      <c r="C42" s="231"/>
      <c r="D42" s="231"/>
      <c r="E42" s="231"/>
      <c r="F42" s="231"/>
      <c r="G42" s="231"/>
      <c r="H42" s="231"/>
      <c r="I42" s="231"/>
      <c r="J42" s="231" t="s">
        <v>122</v>
      </c>
      <c r="K42" s="261">
        <f>SUM(J30+J32+J34+J36+J40)</f>
        <v>0</v>
      </c>
      <c r="L42" s="31"/>
      <c r="M42" s="31"/>
      <c r="N42" s="231"/>
      <c r="O42" s="231"/>
      <c r="P42" s="231"/>
      <c r="Q42" s="231"/>
      <c r="R42" s="231"/>
      <c r="S42" s="243"/>
      <c r="T42" s="3"/>
      <c r="U42" s="231"/>
      <c r="V42" s="2"/>
      <c r="W42" s="232"/>
      <c r="X42" s="31"/>
      <c r="Y42" s="31"/>
      <c r="Z42" s="31"/>
    </row>
    <row r="43" spans="1:30" ht="5.25" customHeight="1" thickBot="1">
      <c r="A43" s="31"/>
      <c r="B43" s="231"/>
      <c r="C43" s="231"/>
      <c r="D43" s="231"/>
      <c r="E43" s="231"/>
      <c r="F43" s="231"/>
      <c r="G43" s="231"/>
      <c r="H43" s="231"/>
      <c r="I43" s="231"/>
      <c r="J43" s="231"/>
      <c r="K43" s="232"/>
      <c r="L43" s="31"/>
      <c r="M43" s="31"/>
      <c r="N43" s="231"/>
      <c r="O43" s="231"/>
      <c r="P43" s="231"/>
      <c r="Q43" s="231"/>
      <c r="R43" s="231"/>
      <c r="S43" s="231"/>
      <c r="T43" s="231"/>
      <c r="U43" s="231"/>
      <c r="V43" s="231"/>
      <c r="W43" s="232"/>
      <c r="X43" s="31"/>
      <c r="Y43" s="31"/>
      <c r="Z43" s="31"/>
    </row>
    <row r="44" spans="1:30" ht="14.4" thickBot="1">
      <c r="A44" s="31"/>
      <c r="B44" s="231"/>
      <c r="C44" s="231"/>
      <c r="D44" s="231"/>
      <c r="E44" s="231"/>
      <c r="F44" s="231"/>
      <c r="G44" s="231"/>
      <c r="H44" s="231"/>
      <c r="I44" s="231"/>
      <c r="J44" s="231"/>
      <c r="K44" s="232"/>
      <c r="L44" s="31"/>
      <c r="M44" s="31"/>
      <c r="N44" s="231"/>
      <c r="O44" s="231"/>
      <c r="P44" s="231"/>
      <c r="Q44" s="231"/>
      <c r="R44" s="231"/>
      <c r="S44" s="231"/>
      <c r="T44" s="231"/>
      <c r="U44" s="231"/>
      <c r="V44" s="231" t="s">
        <v>122</v>
      </c>
      <c r="W44" s="261">
        <f>SUM(V30+V32+V34+V36+V38+V40+V42)</f>
        <v>0</v>
      </c>
      <c r="X44" s="31"/>
      <c r="Y44" s="31"/>
      <c r="Z44" s="31"/>
    </row>
    <row r="45" spans="1:30" ht="5.25" customHeight="1">
      <c r="A45" s="31"/>
      <c r="B45" s="238"/>
      <c r="C45" s="238"/>
      <c r="D45" s="238"/>
      <c r="E45" s="238"/>
      <c r="F45" s="238"/>
      <c r="G45" s="238"/>
      <c r="H45" s="238"/>
      <c r="I45" s="238"/>
      <c r="J45" s="263"/>
      <c r="K45" s="263"/>
      <c r="L45" s="31"/>
      <c r="M45" s="31"/>
      <c r="N45" s="231"/>
      <c r="O45" s="231"/>
      <c r="P45" s="231"/>
      <c r="Q45" s="231"/>
      <c r="R45" s="231"/>
      <c r="S45" s="231"/>
      <c r="T45" s="231"/>
      <c r="U45" s="231"/>
      <c r="V45" s="231"/>
      <c r="W45" s="232"/>
      <c r="X45" s="31"/>
      <c r="Y45" s="31"/>
      <c r="Z45" s="31"/>
    </row>
    <row r="46" spans="1:30" ht="15" customHeight="1" thickBot="1">
      <c r="A46" s="31"/>
      <c r="B46" s="238"/>
      <c r="C46" s="238"/>
      <c r="D46" s="238"/>
      <c r="E46" s="238"/>
      <c r="F46" s="238"/>
      <c r="G46" s="238"/>
      <c r="H46" s="238"/>
      <c r="I46" s="238"/>
      <c r="J46" s="238"/>
      <c r="K46" s="263"/>
      <c r="L46" s="31"/>
      <c r="M46" s="31"/>
      <c r="N46" s="233">
        <v>75</v>
      </c>
      <c r="O46" s="234"/>
      <c r="P46" s="235" t="s">
        <v>123</v>
      </c>
      <c r="Q46" s="236"/>
      <c r="R46" s="235"/>
      <c r="S46" s="235"/>
      <c r="T46" s="235"/>
      <c r="U46" s="235"/>
      <c r="V46" s="235"/>
      <c r="W46" s="237"/>
      <c r="X46" s="31"/>
      <c r="Y46" s="31"/>
      <c r="Z46" s="31"/>
    </row>
    <row r="47" spans="1:30" ht="5.25" customHeight="1">
      <c r="A47" s="31"/>
      <c r="B47" s="238"/>
      <c r="C47" s="238"/>
      <c r="D47" s="238"/>
      <c r="E47" s="238"/>
      <c r="F47" s="238"/>
      <c r="G47" s="238"/>
      <c r="H47" s="238"/>
      <c r="I47" s="238"/>
      <c r="J47" s="238"/>
      <c r="K47" s="263"/>
      <c r="L47" s="31"/>
      <c r="M47" s="31"/>
      <c r="N47" s="231"/>
      <c r="O47" s="231"/>
      <c r="P47" s="231"/>
      <c r="Q47" s="231"/>
      <c r="R47" s="231"/>
      <c r="S47" s="231"/>
      <c r="T47" s="231"/>
      <c r="U47" s="231"/>
      <c r="V47" s="231"/>
      <c r="W47" s="232"/>
      <c r="X47" s="31"/>
      <c r="Y47" s="31"/>
      <c r="Z47" s="31"/>
    </row>
    <row r="48" spans="1:30" ht="13.8">
      <c r="A48" s="31"/>
      <c r="B48" s="238"/>
      <c r="C48" s="238"/>
      <c r="D48" s="238"/>
      <c r="E48" s="238"/>
      <c r="F48" s="238"/>
      <c r="G48" s="238"/>
      <c r="H48" s="238"/>
      <c r="I48" s="238"/>
      <c r="J48" s="238"/>
      <c r="K48" s="263"/>
      <c r="L48" s="31"/>
      <c r="M48" s="31"/>
      <c r="N48" s="231"/>
      <c r="O48" s="231"/>
      <c r="P48" s="233">
        <v>75</v>
      </c>
      <c r="Q48" s="262"/>
      <c r="R48" s="239" t="s">
        <v>123</v>
      </c>
      <c r="S48" s="238"/>
      <c r="T48" s="238"/>
      <c r="U48" s="231"/>
      <c r="V48" s="264"/>
      <c r="W48" s="232"/>
      <c r="X48" s="31"/>
      <c r="Y48" s="31"/>
      <c r="Z48" s="31"/>
    </row>
    <row r="49" spans="1:27" ht="5.25" customHeight="1" thickBot="1">
      <c r="A49" s="31"/>
      <c r="B49" s="238"/>
      <c r="C49" s="238"/>
      <c r="D49" s="238"/>
      <c r="E49" s="238"/>
      <c r="F49" s="238"/>
      <c r="G49" s="238"/>
      <c r="H49" s="238"/>
      <c r="I49" s="238"/>
      <c r="J49" s="238"/>
      <c r="K49" s="263"/>
      <c r="L49" s="31"/>
      <c r="M49" s="31"/>
      <c r="N49" s="231"/>
      <c r="O49" s="231"/>
      <c r="P49" s="231"/>
      <c r="Q49" s="231"/>
      <c r="R49" s="231"/>
      <c r="S49" s="231"/>
      <c r="T49" s="231"/>
      <c r="U49" s="231"/>
      <c r="V49" s="231"/>
      <c r="W49" s="232"/>
      <c r="X49" s="31"/>
      <c r="Y49" s="31"/>
      <c r="Z49" s="31"/>
    </row>
    <row r="50" spans="1:27" ht="14.4" thickBot="1">
      <c r="A50" s="31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31"/>
      <c r="M50" s="31"/>
      <c r="N50" s="231"/>
      <c r="O50" s="231"/>
      <c r="P50" s="231"/>
      <c r="Q50" s="231"/>
      <c r="R50" s="231"/>
      <c r="S50" s="231"/>
      <c r="T50" s="231"/>
      <c r="U50" s="231"/>
      <c r="V50" s="231" t="s">
        <v>122</v>
      </c>
      <c r="W50" s="261">
        <f>SUM(V48)</f>
        <v>0</v>
      </c>
      <c r="X50" s="31"/>
      <c r="Y50" s="31"/>
      <c r="Z50" s="31"/>
    </row>
    <row r="51" spans="1:27" ht="5.25" customHeight="1">
      <c r="A51" s="31"/>
      <c r="B51" s="238"/>
      <c r="C51" s="238"/>
      <c r="D51" s="238"/>
      <c r="E51" s="238"/>
      <c r="F51" s="238"/>
      <c r="G51" s="238"/>
      <c r="H51" s="238"/>
      <c r="I51" s="238"/>
      <c r="J51" s="238"/>
      <c r="K51" s="263"/>
      <c r="L51" s="31"/>
      <c r="M51" s="31"/>
      <c r="N51" s="231"/>
      <c r="O51" s="231"/>
      <c r="P51" s="231"/>
      <c r="Q51" s="231"/>
      <c r="R51" s="231"/>
      <c r="S51" s="231"/>
      <c r="T51" s="231"/>
      <c r="U51" s="231"/>
      <c r="V51" s="231"/>
      <c r="W51" s="232"/>
      <c r="X51" s="31"/>
      <c r="Y51" s="31"/>
      <c r="Z51" s="31"/>
    </row>
    <row r="52" spans="1:27" ht="13.8">
      <c r="A52" s="31"/>
      <c r="B52" s="238"/>
      <c r="C52" s="238"/>
      <c r="D52" s="238"/>
      <c r="E52" s="238"/>
      <c r="F52" s="238"/>
      <c r="G52" s="238"/>
      <c r="H52" s="238"/>
      <c r="I52" s="238"/>
      <c r="J52" s="238"/>
      <c r="K52" s="263"/>
      <c r="L52" s="31"/>
      <c r="M52" s="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31"/>
      <c r="Y52" s="31"/>
      <c r="Z52" s="31"/>
    </row>
    <row r="53" spans="1:27" ht="14.4" thickBot="1">
      <c r="A53" s="31"/>
      <c r="B53" s="238"/>
      <c r="C53" s="238"/>
      <c r="D53" s="238"/>
      <c r="E53" s="238"/>
      <c r="F53" s="238"/>
      <c r="G53" s="238"/>
      <c r="H53" s="238"/>
      <c r="I53" s="238"/>
      <c r="J53" s="238"/>
      <c r="K53" s="263"/>
      <c r="L53" s="31"/>
      <c r="M53" s="31"/>
      <c r="N53" s="231"/>
      <c r="O53" s="231"/>
      <c r="P53" s="231"/>
      <c r="Q53" s="231"/>
      <c r="R53" s="231"/>
      <c r="S53" s="231"/>
      <c r="T53" s="231"/>
      <c r="U53" s="231"/>
      <c r="V53" s="231"/>
      <c r="W53" s="232"/>
      <c r="X53" s="31"/>
      <c r="Y53" s="31"/>
      <c r="Z53" s="31"/>
    </row>
    <row r="54" spans="1:27" ht="14.4" thickBot="1">
      <c r="A54" s="31"/>
      <c r="B54" s="244" t="s">
        <v>117</v>
      </c>
      <c r="C54" s="245"/>
      <c r="D54" s="246"/>
      <c r="E54" s="246"/>
      <c r="F54" s="246"/>
      <c r="G54" s="246"/>
      <c r="H54" s="246"/>
      <c r="I54" s="246"/>
      <c r="J54" s="246"/>
      <c r="K54" s="247">
        <f>K42</f>
        <v>0</v>
      </c>
      <c r="L54" s="31"/>
      <c r="M54" s="31"/>
      <c r="N54" s="248" t="s">
        <v>118</v>
      </c>
      <c r="O54" s="246"/>
      <c r="P54" s="246"/>
      <c r="Q54" s="246"/>
      <c r="R54" s="246"/>
      <c r="S54" s="246"/>
      <c r="T54" s="246"/>
      <c r="U54" s="246"/>
      <c r="V54" s="249"/>
      <c r="W54" s="247">
        <f>SUM(W26+W44+W50)</f>
        <v>0</v>
      </c>
      <c r="X54" s="31"/>
      <c r="Y54" s="31"/>
      <c r="Z54" s="31"/>
    </row>
    <row r="55" spans="1:27" ht="12.75" customHeight="1" thickBot="1">
      <c r="A55" s="31"/>
      <c r="B55" s="241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38"/>
      <c r="O55" s="238"/>
      <c r="P55" s="238"/>
      <c r="Q55" s="238"/>
      <c r="R55" s="238"/>
      <c r="S55" s="250" t="s">
        <v>119</v>
      </c>
      <c r="T55" s="251"/>
      <c r="U55" s="246"/>
      <c r="V55" s="252"/>
      <c r="W55" s="247">
        <f>W54-K54</f>
        <v>0</v>
      </c>
      <c r="X55" s="222"/>
      <c r="Y55" s="31"/>
      <c r="Z55" s="31"/>
    </row>
    <row r="56" spans="1:27" ht="10.5" customHeight="1">
      <c r="A56" s="31"/>
      <c r="B56" s="253" t="s">
        <v>19</v>
      </c>
      <c r="C56" s="222"/>
      <c r="D56" s="40" t="s">
        <v>20</v>
      </c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31"/>
      <c r="Z56" s="31"/>
    </row>
    <row r="57" spans="1:27" ht="23.25" customHeight="1">
      <c r="A57" s="31"/>
      <c r="B57" s="241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314" t="s">
        <v>21</v>
      </c>
      <c r="O57" s="314"/>
      <c r="P57" s="314"/>
      <c r="Q57" s="314"/>
      <c r="R57" s="314"/>
      <c r="S57" s="314"/>
      <c r="T57" s="314"/>
      <c r="U57" s="314"/>
      <c r="V57" s="314"/>
      <c r="W57" s="314"/>
      <c r="X57" s="254"/>
      <c r="Y57" s="254"/>
      <c r="Z57" s="254"/>
      <c r="AA57" s="255"/>
    </row>
    <row r="58" spans="1:27" ht="10.5" customHeight="1">
      <c r="A58" s="31"/>
      <c r="B58" s="241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56"/>
      <c r="Q58" s="256"/>
      <c r="R58" s="256"/>
      <c r="S58" s="256"/>
      <c r="T58" s="256"/>
      <c r="U58" s="256"/>
      <c r="V58" s="256"/>
      <c r="W58" s="256"/>
      <c r="X58" s="256"/>
      <c r="Y58" s="217"/>
      <c r="Z58" s="257"/>
      <c r="AA58" s="258"/>
    </row>
    <row r="59" spans="1:27" ht="14.25" customHeight="1">
      <c r="A59" s="31"/>
      <c r="B59" s="312" t="s">
        <v>83</v>
      </c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254"/>
      <c r="Y59" s="254"/>
      <c r="Z59" s="254"/>
      <c r="AA59" s="255"/>
    </row>
    <row r="60" spans="1:27" ht="10.5" customHeight="1">
      <c r="A60" s="31"/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9"/>
      <c r="T60" s="259"/>
      <c r="U60" s="259"/>
      <c r="V60" s="259"/>
      <c r="W60" s="260" t="s">
        <v>31</v>
      </c>
      <c r="X60" s="260"/>
      <c r="Y60" s="217"/>
      <c r="Z60" s="217"/>
      <c r="AA60" s="258"/>
    </row>
    <row r="61" spans="1:27" ht="1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7" ht="1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7" ht="1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</sheetData>
  <sheetProtection algorithmName="SHA-512" hashValue="egoXlPRusZ7GHbNTrELGir0RQRtcxhuXj6TjGGmrDyJqwO6Iz3A0+b4DE4STv1RO+aN3TRX/9OTZ418GZshAPA==" saltValue="NbEYRm1TWqczj8ogWTiHNg==" spinCount="100000" sheet="1" objects="1" scenarios="1"/>
  <mergeCells count="12">
    <mergeCell ref="F3:L3"/>
    <mergeCell ref="R3:S3"/>
    <mergeCell ref="B1:G1"/>
    <mergeCell ref="V4:W4"/>
    <mergeCell ref="B13:K13"/>
    <mergeCell ref="F38:H40"/>
    <mergeCell ref="B59:W59"/>
    <mergeCell ref="N13:W13"/>
    <mergeCell ref="N57:W57"/>
    <mergeCell ref="P23:P24"/>
    <mergeCell ref="R23:T24"/>
    <mergeCell ref="D38:D40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65" orientation="landscape" r:id="rId1"/>
  <headerFooter alignWithMargins="0"/>
  <ignoredErrors>
    <ignoredError sqref="V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5</vt:i4>
      </vt:variant>
    </vt:vector>
  </HeadingPairs>
  <TitlesOfParts>
    <vt:vector size="9" baseType="lpstr">
      <vt:lpstr>1. Relació professionals</vt:lpstr>
      <vt:lpstr>2. Rel. programes </vt:lpstr>
      <vt:lpstr>3. Relació plantilla treballad.</vt:lpstr>
      <vt:lpstr>4. Pressupost </vt:lpstr>
      <vt:lpstr>'4. Pressupost '!_1Àrea_d_impressió</vt:lpstr>
      <vt:lpstr>Sexe</vt:lpstr>
      <vt:lpstr>SEXE_PLANTILLA</vt:lpstr>
      <vt:lpstr>T.discapacitat</vt:lpstr>
      <vt:lpstr>T_de_discapacitat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Sole Gaya, Teresa Maria</cp:lastModifiedBy>
  <cp:lastPrinted>2017-04-28T11:19:03Z</cp:lastPrinted>
  <dcterms:created xsi:type="dcterms:W3CDTF">1996-11-27T10:00:04Z</dcterms:created>
  <dcterms:modified xsi:type="dcterms:W3CDTF">2020-12-21T08:30:09Z</dcterms:modified>
</cp:coreProperties>
</file>